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0 - SO 00  Hlavní budova" sheetId="2" r:id="rId2"/>
    <sheet name="020 - SO 01  Východní pří..." sheetId="3" r:id="rId3"/>
    <sheet name="021 - SO 01  Východní pří..." sheetId="4" r:id="rId4"/>
    <sheet name="022 - SO 01  Vytápění - ú..." sheetId="5" r:id="rId5"/>
    <sheet name="023 - SO 01  Vytápění - p..." sheetId="6" r:id="rId6"/>
    <sheet name="024 - SO 01  VZT a klimat..." sheetId="7" r:id="rId7"/>
    <sheet name="025 - SO 01  MaR" sheetId="8" r:id="rId8"/>
    <sheet name="026 - SO 01  Elektroinsta..." sheetId="9" r:id="rId9"/>
    <sheet name="027 - SO 01  Elektroinsta..." sheetId="10" r:id="rId10"/>
    <sheet name="028 - SO 01  Fotovoltaick..." sheetId="11" r:id="rId11"/>
  </sheets>
  <definedNames>
    <definedName name="_xlnm.Print_Area" localSheetId="0">'Rekapitulace stavby'!$D$4:$AO$76,'Rekapitulace stavby'!$C$82:$AQ$105</definedName>
    <definedName name="_xlnm._FilterDatabase" localSheetId="1" hidden="1">'010 - SO 00  Hlavní budova'!$C$144:$K$455</definedName>
    <definedName name="_xlnm.Print_Area" localSheetId="1">'010 - SO 00  Hlavní budova'!$C$4:$J$76,'010 - SO 00  Hlavní budova'!$C$82:$J$126,'010 - SO 00  Hlavní budova'!$C$132:$J$455</definedName>
    <definedName name="_xlnm._FilterDatabase" localSheetId="2" hidden="1">'020 - SO 01  Východní pří...'!$C$152:$K$1290</definedName>
    <definedName name="_xlnm.Print_Area" localSheetId="2">'020 - SO 01  Východní pří...'!$C$4:$J$76,'020 - SO 01  Východní pří...'!$C$82:$J$134,'020 - SO 01  Východní pří...'!$C$140:$J$1290</definedName>
    <definedName name="_xlnm._FilterDatabase" localSheetId="3" hidden="1">'021 - SO 01  Východní pří...'!$C$131:$K$443</definedName>
    <definedName name="_xlnm.Print_Area" localSheetId="3">'021 - SO 01  Východní pří...'!$C$4:$J$76,'021 - SO 01  Východní pří...'!$C$82:$J$113,'021 - SO 01  Východní pří...'!$C$119:$J$443</definedName>
    <definedName name="_xlnm._FilterDatabase" localSheetId="4" hidden="1">'022 - SO 01  Vytápění - ú...'!$C$124:$K$205</definedName>
    <definedName name="_xlnm.Print_Area" localSheetId="4">'022 - SO 01  Vytápění - ú...'!$C$4:$J$76,'022 - SO 01  Vytápění - ú...'!$C$82:$J$106,'022 - SO 01  Vytápění - ú...'!$C$112:$J$205</definedName>
    <definedName name="_xlnm._FilterDatabase" localSheetId="5" hidden="1">'023 - SO 01  Vytápění - p...'!$C$123:$K$170</definedName>
    <definedName name="_xlnm.Print_Area" localSheetId="5">'023 - SO 01  Vytápění - p...'!$C$4:$J$76,'023 - SO 01  Vytápění - p...'!$C$82:$J$105,'023 - SO 01  Vytápění - p...'!$C$111:$J$170</definedName>
    <definedName name="_xlnm._FilterDatabase" localSheetId="6" hidden="1">'024 - SO 01  VZT a klimat...'!$C$125:$K$196</definedName>
    <definedName name="_xlnm.Print_Area" localSheetId="6">'024 - SO 01  VZT a klimat...'!$C$4:$J$76,'024 - SO 01  VZT a klimat...'!$C$82:$J$107,'024 - SO 01  VZT a klimat...'!$C$113:$J$196</definedName>
    <definedName name="_xlnm._FilterDatabase" localSheetId="7" hidden="1">'025 - SO 01  MaR'!$C$120:$K$139</definedName>
    <definedName name="_xlnm.Print_Area" localSheetId="7">'025 - SO 01  MaR'!$C$4:$J$76,'025 - SO 01  MaR'!$C$82:$J$102,'025 - SO 01  MaR'!$C$108:$J$139</definedName>
    <definedName name="_xlnm._FilterDatabase" localSheetId="8" hidden="1">'026 - SO 01  Elektroinsta...'!$C$122:$K$191</definedName>
    <definedName name="_xlnm.Print_Area" localSheetId="8">'026 - SO 01  Elektroinsta...'!$C$4:$J$76,'026 - SO 01  Elektroinsta...'!$C$82:$J$104,'026 - SO 01  Elektroinsta...'!$C$110:$J$191</definedName>
    <definedName name="_xlnm._FilterDatabase" localSheetId="9" hidden="1">'027 - SO 01  Elektroinsta...'!$C$120:$K$152</definedName>
    <definedName name="_xlnm.Print_Area" localSheetId="9">'027 - SO 01  Elektroinsta...'!$C$4:$J$76,'027 - SO 01  Elektroinsta...'!$C$82:$J$102,'027 - SO 01  Elektroinsta...'!$C$108:$J$152</definedName>
    <definedName name="_xlnm._FilterDatabase" localSheetId="10" hidden="1">'028 - SO 01  Fotovoltaick...'!$C$117:$K$140</definedName>
    <definedName name="_xlnm.Print_Area" localSheetId="10">'028 - SO 01  Fotovoltaick...'!$C$4:$J$76,'028 - SO 01  Fotovoltaick...'!$C$82:$J$99,'028 - SO 01  Fotovoltaick...'!$C$105:$J$140</definedName>
    <definedName name="_xlnm.Print_Titles" localSheetId="0">'Rekapitulace stavby'!$92:$92</definedName>
    <definedName name="_xlnm.Print_Titles" localSheetId="1">'010 - SO 00  Hlavní budova'!$144:$144</definedName>
    <definedName name="_xlnm.Print_Titles" localSheetId="2">'020 - SO 01  Východní pří...'!$152:$152</definedName>
    <definedName name="_xlnm.Print_Titles" localSheetId="3">'021 - SO 01  Východní pří...'!$131:$131</definedName>
    <definedName name="_xlnm.Print_Titles" localSheetId="4">'022 - SO 01  Vytápění - ú...'!$124:$124</definedName>
    <definedName name="_xlnm.Print_Titles" localSheetId="5">'023 - SO 01  Vytápění - p...'!$123:$123</definedName>
    <definedName name="_xlnm.Print_Titles" localSheetId="6">'024 - SO 01  VZT a klimat...'!$125:$125</definedName>
    <definedName name="_xlnm.Print_Titles" localSheetId="7">'025 - SO 01  MaR'!$120:$120</definedName>
    <definedName name="_xlnm.Print_Titles" localSheetId="8">'026 - SO 01  Elektroinsta...'!$122:$122</definedName>
    <definedName name="_xlnm.Print_Titles" localSheetId="9">'027 - SO 01  Elektroinsta...'!$120:$120</definedName>
    <definedName name="_xlnm.Print_Titles" localSheetId="10">'028 - SO 01  Fotovoltaick...'!$117:$117</definedName>
  </definedNames>
  <calcPr fullCalcOnLoad="1"/>
</workbook>
</file>

<file path=xl/sharedStrings.xml><?xml version="1.0" encoding="utf-8"?>
<sst xmlns="http://schemas.openxmlformats.org/spreadsheetml/2006/main" count="25047" uniqueCount="3968">
  <si>
    <t>Export Komplet</t>
  </si>
  <si>
    <t/>
  </si>
  <si>
    <t>2.0</t>
  </si>
  <si>
    <t>ZAMOK</t>
  </si>
  <si>
    <t>False</t>
  </si>
  <si>
    <t>{d2377a6f-5efe-434e-befa-181d7252e64c}</t>
  </si>
  <si>
    <t>0,1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</si>
  <si>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</si>
  <si>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</si>
  <si>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</si>
  <si>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</si>
  <si>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</si>
  <si>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</si>
  <si>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</si>
  <si>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</si>
  <si>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2023-035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</si>
  <si>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</si>
  <si>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</si>
  <si>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Východní přístavba a stavební úpravy Nemocnice následné péče LDN Horažďovice</t>
  </si>
  <si>
    <t>KSO:</t>
  </si>
  <si>
    <t>CC-CZ:</t>
  </si>
  <si>
    <t>Místo:</t>
  </si>
  <si>
    <t>Horažďovice</t>
  </si>
  <si>
    <t>Datum:</t>
  </si>
  <si>
    <t>26. 5. 2023</t>
  </si>
  <si>
    <t>Zadavatel:</t>
  </si>
  <si>
    <t>IČ:</t>
  </si>
  <si>
    <t>Plzeňský kraj</t>
  </si>
  <si>
    <t>DIČ:</t>
  </si>
  <si>
    <t>Uchazeč:</t>
  </si>
  <si>
    <t>Vyplň údaj</t>
  </si>
  <si>
    <t>Projektant:</t>
  </si>
  <si>
    <t>True</t>
  </si>
  <si>
    <t>Ing. arch. Jiří Kučera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</si>
  <si>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</si>
  <si>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</si>
  <si>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</si>
  <si>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</si>
  <si>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</si>
  <si>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</si>
  <si>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</si>
  <si>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</si>
  <si>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</si>
  <si>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</si>
  <si>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</si>
  <si>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</si>
  <si>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</si>
  <si>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</si>
  <si>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</si>
  <si>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</si>
  <si>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</si>
  <si>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</si>
  <si>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</si>
  <si>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</si>
  <si>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</si>
  <si>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</si>
  <si>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</si>
  <si>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</si>
  <si>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</si>
  <si>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</si>
  <si>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</si>
  <si>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</si>
  <si>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</si>
  <si>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</si>
  <si>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</si>
  <si>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</si>
  <si>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</si>
  <si>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</si>
  <si>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</si>
  <si>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</si>
  <si>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</si>
  <si>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</si>
  <si>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</si>
  <si>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</si>
  <si>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</si>
  <si>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</si>
  <si>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</si>
  <si>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</si>
  <si>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</si>
  <si>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</si>
  <si>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</si>
  <si>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</si>
  <si>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010</t>
  </si>
  <si>
    <t>SO 00  Hlavní budova</t>
  </si>
  <si>
    <t>STA</t>
  </si>
  <si>
    <t>{2493c403-d1cd-4c9b-9c32-a528f1252aca}</t>
  </si>
  <si>
    <t>2</t>
  </si>
  <si>
    <t>020</t>
  </si>
  <si>
    <t>SO 01  Východní přístavba - stavební část</t>
  </si>
  <si>
    <t>{a3bdf779-d286-46fa-b90a-833d4dfe4b10}</t>
  </si>
  <si>
    <t>021</t>
  </si>
  <si>
    <t>SO 01  Východní přístavba - ZTI</t>
  </si>
  <si>
    <t>{5dd9a7ef-0bbc-4c3a-b6b9-8773750883f6}</t>
  </si>
  <si>
    <t>022</t>
  </si>
  <si>
    <t>SO 01  Vytápění - úprava plynové kotelny</t>
  </si>
  <si>
    <t>{9724c8b4-7e51-4e49-9896-ea19fd15633b}</t>
  </si>
  <si>
    <t>023</t>
  </si>
  <si>
    <t>SO 01  Vytápění - přístavba</t>
  </si>
  <si>
    <t>{79d0065f-dba4-4502-af89-b7fbd343dc93}</t>
  </si>
  <si>
    <t>024</t>
  </si>
  <si>
    <t>SO 01  VZT a klimatizace</t>
  </si>
  <si>
    <t>{5088816d-db8e-4cfe-a02e-5846cbddfc2e}</t>
  </si>
  <si>
    <t>025</t>
  </si>
  <si>
    <t>SO 01  MaR</t>
  </si>
  <si>
    <t>{6dbd7cc8-3e96-460a-a6b5-66ec8591f063}</t>
  </si>
  <si>
    <t>026</t>
  </si>
  <si>
    <t>SO 01  Elektroinstalace - silnoproud</t>
  </si>
  <si>
    <t>{4b08c813-be44-46f6-920c-3e54e8373f75}</t>
  </si>
  <si>
    <t>027</t>
  </si>
  <si>
    <t>SO 01  Elektroinstalace - slaboproud</t>
  </si>
  <si>
    <t>{1617eea7-7c1f-439e-b552-243c4aa6196a}</t>
  </si>
  <si>
    <t>028</t>
  </si>
  <si>
    <t>SO 01  Fotovoltaická elektrárna</t>
  </si>
  <si>
    <t>{78a32b32-a6d4-44d6-9051-01d29a241c35}</t>
  </si>
  <si>
    <t>KRYCÍ LIST SOUPISU PRACÍ</t>
  </si>
  <si>
    <t>Objekt:</t>
  </si>
  <si>
    <t>010 - SO 00  Hlavní budova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</si>
  <si>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</si>
  <si>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</si>
  <si>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</si>
  <si>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</si>
  <si>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</si>
  <si>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</si>
  <si>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</si>
  <si>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</si>
  <si>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</si>
  <si>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</si>
  <si>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</si>
  <si>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</si>
  <si>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</si>
  <si>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</si>
  <si>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</si>
  <si>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</si>
  <si>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741 - Elektroinstalace - silnoproud</t>
  </si>
  <si>
    <t xml:space="preserve">      SIL-01 - vodiče,kabely</t>
  </si>
  <si>
    <t xml:space="preserve">      SIL-02 - krabice trubky, lišty</t>
  </si>
  <si>
    <t xml:space="preserve">      SIL-03 - přístroje</t>
  </si>
  <si>
    <t xml:space="preserve">      SIL-04 - svítidla</t>
  </si>
  <si>
    <t xml:space="preserve">      SIL-05 - rozvaděče</t>
  </si>
  <si>
    <t xml:space="preserve">      SIL-06 - ostatní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</si>
  <si>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</si>
  <si>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</si>
  <si>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</si>
  <si>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</si>
  <si>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</si>
  <si>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</si>
  <si>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</si>
  <si>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</si>
  <si>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</si>
  <si>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</si>
  <si>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</si>
  <si>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</si>
  <si>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</si>
  <si>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</si>
  <si>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</si>
  <si>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</si>
  <si>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</si>
  <si>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</si>
  <si>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</si>
  <si>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</si>
  <si>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</si>
  <si>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</si>
  <si>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</si>
  <si>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</si>
  <si>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</si>
  <si>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</si>
  <si>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</si>
  <si>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</si>
  <si>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</si>
  <si>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</si>
  <si>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310238211</t>
  </si>
  <si>
    <t>Zazdívka otvorů pl přes 0,25 do 1 m2 ve zdivu nadzákladovém cihlami pálenými na MVC</t>
  </si>
  <si>
    <t>m3</t>
  </si>
  <si>
    <t>4</t>
  </si>
  <si>
    <t>-1174113593</t>
  </si>
  <si>
    <t>VV</t>
  </si>
  <si>
    <t>"3.NP" 0,482*2,2*0,3</t>
  </si>
  <si>
    <t>317234410</t>
  </si>
  <si>
    <t>Vyzdívka mezi nosníky z cihel pálených na MC</t>
  </si>
  <si>
    <t>2128181266</t>
  </si>
  <si>
    <t>"IPN 140" 2,15*0,3*0,15</t>
  </si>
  <si>
    <t>317944323</t>
  </si>
  <si>
    <t>Válcované nosníky č.14 až 22 dodatečně osazované do připravených otvorů</t>
  </si>
  <si>
    <t>t</t>
  </si>
  <si>
    <t>1041196649</t>
  </si>
  <si>
    <t>"IPN 140" 2,15*2*14,3/1000</t>
  </si>
  <si>
    <t>346244381</t>
  </si>
  <si>
    <t>Plentování jednostranné v do 200 mm válcovaných nosníků cihlami</t>
  </si>
  <si>
    <t>m2</t>
  </si>
  <si>
    <t>-1668777661</t>
  </si>
  <si>
    <t>2,15*0,14*2</t>
  </si>
  <si>
    <t>6</t>
  </si>
  <si>
    <t>Úpravy povrchů, podlahy a osazování výplní</t>
  </si>
  <si>
    <t>5</t>
  </si>
  <si>
    <t>612325222</t>
  </si>
  <si>
    <t>Vápenocementová štuková omítka malých ploch přes 0,09 do 0,25 m2 na stěnách</t>
  </si>
  <si>
    <t>kus</t>
  </si>
  <si>
    <t>1135077723</t>
  </si>
  <si>
    <t>"Okolo odvětrání VZT" 3</t>
  </si>
  <si>
    <t>612325225</t>
  </si>
  <si>
    <t>Vápenocementová štuková omítka malých ploch přes 1 do 4 m2 na stěnách</t>
  </si>
  <si>
    <t>-1098242992</t>
  </si>
  <si>
    <t>"Překlady a přizdívka" 2+2</t>
  </si>
  <si>
    <t>7</t>
  </si>
  <si>
    <t>612325302</t>
  </si>
  <si>
    <t>Vápenocementová štuková omítka ostění nebo nadpraží</t>
  </si>
  <si>
    <t>1517867406</t>
  </si>
  <si>
    <t>"3.NP" (1,3+2,2*2)*0,2</t>
  </si>
  <si>
    <t>8</t>
  </si>
  <si>
    <t>619991001</t>
  </si>
  <si>
    <t>Zakrytí podlah fólií přilepenou lepící páskou</t>
  </si>
  <si>
    <t>723187076</t>
  </si>
  <si>
    <t>9</t>
  </si>
  <si>
    <t>619995001</t>
  </si>
  <si>
    <t>Začištění omítek kolem oken, dveří, podlah nebo obkladů</t>
  </si>
  <si>
    <t>m</t>
  </si>
  <si>
    <t>-421946807</t>
  </si>
  <si>
    <t>"3.NP" 2,2*2</t>
  </si>
  <si>
    <t>10</t>
  </si>
  <si>
    <t>631311115</t>
  </si>
  <si>
    <t>Mazanina tl přes 50 do 80 mm z betonu prostého bez zvýšených nároků na prostředí tř. C 20/25</t>
  </si>
  <si>
    <t>-1120050996</t>
  </si>
  <si>
    <t>"Koupelna v m.č.116" 3,24*0,05</t>
  </si>
  <si>
    <t>"Koupelna v m.č.216" 3,24*0,05</t>
  </si>
  <si>
    <t>"Koupelna v m.č.228" 2,88*0,05</t>
  </si>
  <si>
    <t>11</t>
  </si>
  <si>
    <t>631319011</t>
  </si>
  <si>
    <t>Příplatek k mazanině tl přes 50 do 80 mm za přehlazení povrchu</t>
  </si>
  <si>
    <t>-1412359065</t>
  </si>
  <si>
    <t>12</t>
  </si>
  <si>
    <t>631319171</t>
  </si>
  <si>
    <t>Příplatek k mazanině tl přes 50 do 80 mm za stržení povrchu spodní vrstvy před vložením výztuže</t>
  </si>
  <si>
    <t>864725602</t>
  </si>
  <si>
    <t>13</t>
  </si>
  <si>
    <t>631319195</t>
  </si>
  <si>
    <t>Příplatek k mazanině tl přes 50 do 80 mm za plochu do 5 m2</t>
  </si>
  <si>
    <t>-85915540</t>
  </si>
  <si>
    <t>14</t>
  </si>
  <si>
    <t>631362021</t>
  </si>
  <si>
    <t>Výztuž mazanin svařovanými sítěmi Kari</t>
  </si>
  <si>
    <t>-213666935</t>
  </si>
  <si>
    <t>KARI 100/100/4 :</t>
  </si>
  <si>
    <t>"Koupelna v m.č.116" 3,24*1,1*1,983/1000</t>
  </si>
  <si>
    <t>"Koupelna v m.č.216" 3,24*1,1*1,983/1000</t>
  </si>
  <si>
    <t>"Koupelna v m.č.228" 2,88*1,1*1,983/1000</t>
  </si>
  <si>
    <t>632451441</t>
  </si>
  <si>
    <t>Doplnění cementového potěru hlazeného pl do 1 m2 tl přes 30 do 40 mm</t>
  </si>
  <si>
    <t>172642715</t>
  </si>
  <si>
    <t>"Po vybouraném zdivu" 1,3*0,3</t>
  </si>
  <si>
    <t>16</t>
  </si>
  <si>
    <t>632481213</t>
  </si>
  <si>
    <t>Separační vrstva z PE fólie</t>
  </si>
  <si>
    <t>539638792</t>
  </si>
  <si>
    <t>"Koupelna v m.č.116" 3,24</t>
  </si>
  <si>
    <t>"Koupelna v m.č.216" 3,24</t>
  </si>
  <si>
    <t>"Koupelna v m.č.228" 2,88</t>
  </si>
  <si>
    <t>17</t>
  </si>
  <si>
    <t>634112113</t>
  </si>
  <si>
    <t>Obvodová dilatace podlahovým páskem z pěnového PE mezi stěnou a mazaninou nebo potěrem v 80 mm</t>
  </si>
  <si>
    <t>-1137636126</t>
  </si>
  <si>
    <t>(1,2+2,7)*2*3</t>
  </si>
  <si>
    <t>18</t>
  </si>
  <si>
    <t>642944121</t>
  </si>
  <si>
    <t>Osazování ocelových zárubní dodatečné pl do 2,5 m2</t>
  </si>
  <si>
    <t>-1998512437</t>
  </si>
  <si>
    <t>19</t>
  </si>
  <si>
    <t>M</t>
  </si>
  <si>
    <t>55331439</t>
  </si>
  <si>
    <t>zárubeň jednokřídlá ocelová pro dodatečnou montáž tl stěny 110-150mm rozměru 1100/1970, 2100mm</t>
  </si>
  <si>
    <t>972925394</t>
  </si>
  <si>
    <t>Ostatní konstrukce a práce, bourání</t>
  </si>
  <si>
    <t>20</t>
  </si>
  <si>
    <t>949101111</t>
  </si>
  <si>
    <t>Lešení pomocné pro objekty pozemních staveb s lešeňovou podlahou v do 1,9 m zatížení do 150 kg/m2</t>
  </si>
  <si>
    <t>74329790</t>
  </si>
  <si>
    <t>952901111</t>
  </si>
  <si>
    <t>Vyčištění budov bytové a občanské výstavby při výšce podlaží do 4 m</t>
  </si>
  <si>
    <t>785450701</t>
  </si>
  <si>
    <t>22,07+3,24+22,21+3,24+10,77+2,88</t>
  </si>
  <si>
    <t>22</t>
  </si>
  <si>
    <t>965042231</t>
  </si>
  <si>
    <t>Bourání podkladů pod dlažby nebo mazanin betonových nebo z litého asfaltu tl přes 100 mm pl do 4 m2</t>
  </si>
  <si>
    <t>-1635709844</t>
  </si>
  <si>
    <t>"2.NP" 3,24*0,11</t>
  </si>
  <si>
    <t>"3.NP" 2,88+3,24*0,11</t>
  </si>
  <si>
    <t>23</t>
  </si>
  <si>
    <t>967031132</t>
  </si>
  <si>
    <t>Přisekání rovných ostění v cihelném zdivu na MV nebo MVC</t>
  </si>
  <si>
    <t>-1083103652</t>
  </si>
  <si>
    <t>"3.NP" 0,3*2,1</t>
  </si>
  <si>
    <t>24</t>
  </si>
  <si>
    <t>968072455</t>
  </si>
  <si>
    <t>Vybourání kovových dveřních zárubní pl do 2 m2</t>
  </si>
  <si>
    <t>-1802631341</t>
  </si>
  <si>
    <t>1,1*1,97</t>
  </si>
  <si>
    <t>25</t>
  </si>
  <si>
    <t>971033541</t>
  </si>
  <si>
    <t>Vybourání otvorů ve zdivu cihelném pl do 1 m2 na MVC nebo MV tl do 300 mm</t>
  </si>
  <si>
    <t>-578249444</t>
  </si>
  <si>
    <t>"3.NP" 0,45*2,1*0,3</t>
  </si>
  <si>
    <t>26</t>
  </si>
  <si>
    <t>974031664</t>
  </si>
  <si>
    <t>Vysekání rýh ve zdivu cihelném pro vtahování nosníků hl do 150 mm v do 150 mm</t>
  </si>
  <si>
    <t>-2047764329</t>
  </si>
  <si>
    <t>"IPN 140" 2,15*2</t>
  </si>
  <si>
    <t>27</t>
  </si>
  <si>
    <t>977151121</t>
  </si>
  <si>
    <t>Jádrové vrty diamantovými korunkami do stavebních materiálů D přes 110 do 120 mm</t>
  </si>
  <si>
    <t>285461051</t>
  </si>
  <si>
    <t>"Pro VZT" 0,6*2+0,55</t>
  </si>
  <si>
    <t>28</t>
  </si>
  <si>
    <t>977311112</t>
  </si>
  <si>
    <t>Řezání stávajících betonových mazanin nevyztužených hl do 100 mm</t>
  </si>
  <si>
    <t>-1267239138</t>
  </si>
  <si>
    <t>"2.NP" 2,7+1,2</t>
  </si>
  <si>
    <t>"3.NP" 2,7+1,2+0,2+2,7+1,2</t>
  </si>
  <si>
    <t>997</t>
  </si>
  <si>
    <t>Přesun sutě</t>
  </si>
  <si>
    <t>29</t>
  </si>
  <si>
    <t>997013213</t>
  </si>
  <si>
    <t>Vnitrostaveništní doprava suti a vybouraných hmot pro budovy v přes 9 do 12 m ručně</t>
  </si>
  <si>
    <t>-328539310</t>
  </si>
  <si>
    <t>30</t>
  </si>
  <si>
    <t>997013501</t>
  </si>
  <si>
    <t>Odvoz suti a vybouraných hmot na skládku nebo meziskládku do 1 km se složením</t>
  </si>
  <si>
    <t>990666987</t>
  </si>
  <si>
    <t>31</t>
  </si>
  <si>
    <t>997013509</t>
  </si>
  <si>
    <t>Příplatek k odvozu suti a vybouraných hmot na skládku ZKD 1 km přes 1 km</t>
  </si>
  <si>
    <t>-285526066</t>
  </si>
  <si>
    <t>9,019*17 'Přepočtené koeficientem množství</t>
  </si>
  <si>
    <t>32</t>
  </si>
  <si>
    <t>997013871</t>
  </si>
  <si>
    <t>Poplatek za uložení stavebního odpadu na recyklační skládce (skládkovné) směsného stavebního a demoličního kód odpadu 17 09 04</t>
  </si>
  <si>
    <t>1206359228</t>
  </si>
  <si>
    <t>998</t>
  </si>
  <si>
    <t>Přesun hmot</t>
  </si>
  <si>
    <t>33</t>
  </si>
  <si>
    <t>998018002</t>
  </si>
  <si>
    <t>Přesun hmot ruční pro budovy v přes 6 do 12 m</t>
  </si>
  <si>
    <t>556682924</t>
  </si>
  <si>
    <t>PSV</t>
  </si>
  <si>
    <t>Práce a dodávky PSV</t>
  </si>
  <si>
    <t>713</t>
  </si>
  <si>
    <t>Izolace tepelné</t>
  </si>
  <si>
    <t>34</t>
  </si>
  <si>
    <t>713121111</t>
  </si>
  <si>
    <t>Montáž izolace tepelné podlah volně kladenými rohožemi, pásy, dílci, deskami 1 vrstva</t>
  </si>
  <si>
    <t>608931628</t>
  </si>
  <si>
    <t>35</t>
  </si>
  <si>
    <t>28375910</t>
  </si>
  <si>
    <t>deska EPS 150 pro konstrukce s vysokým zatížením λ=0,035 tl 60mm</t>
  </si>
  <si>
    <t>426773931</t>
  </si>
  <si>
    <t>9,36</t>
  </si>
  <si>
    <t>9,36*1,05 'Přepočtené koeficientem množství</t>
  </si>
  <si>
    <t>36</t>
  </si>
  <si>
    <t>998713102</t>
  </si>
  <si>
    <t>Přesun hmot tonážní pro izolace tepelné v objektech v přes 6 do 12 m</t>
  </si>
  <si>
    <t>-1707962303</t>
  </si>
  <si>
    <t>37</t>
  </si>
  <si>
    <t>998713181</t>
  </si>
  <si>
    <t>Příplatek k přesunu hmot tonážní 713 prováděný bez použití mechanizace</t>
  </si>
  <si>
    <t>-1750444186</t>
  </si>
  <si>
    <t>721</t>
  </si>
  <si>
    <t>Zdravotechnika - vnitřní kanalizace</t>
  </si>
  <si>
    <t>38</t>
  </si>
  <si>
    <t>721174025</t>
  </si>
  <si>
    <t>Potrubí kanalizační z PP odpadní DN 110</t>
  </si>
  <si>
    <t>-182730722</t>
  </si>
  <si>
    <t>"K2" 5,6</t>
  </si>
  <si>
    <t>"K3" 4+5</t>
  </si>
  <si>
    <t>39</t>
  </si>
  <si>
    <t>721174044</t>
  </si>
  <si>
    <t>Potrubí kanalizační z PP připojovací DN 75</t>
  </si>
  <si>
    <t>897752623</t>
  </si>
  <si>
    <t>(3+0,8*0,8*2)*3</t>
  </si>
  <si>
    <t>40</t>
  </si>
  <si>
    <t>721174045</t>
  </si>
  <si>
    <t>Potrubí kanalizační z PP připojovací DN 110</t>
  </si>
  <si>
    <t>-1957761614</t>
  </si>
  <si>
    <t>1,2*2+0,9</t>
  </si>
  <si>
    <t>41</t>
  </si>
  <si>
    <t>721194104</t>
  </si>
  <si>
    <t>Vyvedení a upevnění odpadních výpustek DN 40</t>
  </si>
  <si>
    <t>-401677771</t>
  </si>
  <si>
    <t>42</t>
  </si>
  <si>
    <t>721194107</t>
  </si>
  <si>
    <t>Vyvedení a upevnění odpadních výpustek DN 70</t>
  </si>
  <si>
    <t>952996570</t>
  </si>
  <si>
    <t>43</t>
  </si>
  <si>
    <t>721194109</t>
  </si>
  <si>
    <t>Vyvedení a upevnění odpadních výpustek DN 110</t>
  </si>
  <si>
    <t>286874833</t>
  </si>
  <si>
    <t>44</t>
  </si>
  <si>
    <t>721274123</t>
  </si>
  <si>
    <t>Přivzdušňovací ventil vnitřní odpadních potrubí DN 100</t>
  </si>
  <si>
    <t>385392773</t>
  </si>
  <si>
    <t>45</t>
  </si>
  <si>
    <t>721290111</t>
  </si>
  <si>
    <t>Zkouška těsnosti potrubí kanalizace vodou DN do 125</t>
  </si>
  <si>
    <t>-1885660054</t>
  </si>
  <si>
    <t>14,6+12,84+3,3</t>
  </si>
  <si>
    <t>46</t>
  </si>
  <si>
    <t>7219-4-020</t>
  </si>
  <si>
    <t>Stavební výpomoci</t>
  </si>
  <si>
    <t>%</t>
  </si>
  <si>
    <t>-1888196768</t>
  </si>
  <si>
    <t>47</t>
  </si>
  <si>
    <t>998721102</t>
  </si>
  <si>
    <t>Přesun hmot tonážní pro vnitřní kanalizace v objektech v přes 6 do 12 m</t>
  </si>
  <si>
    <t>-866467198</t>
  </si>
  <si>
    <t>48</t>
  </si>
  <si>
    <t>998721181</t>
  </si>
  <si>
    <t>Příplatek k přesunu hmot tonážní 721 prováděný bez použití mechanizace</t>
  </si>
  <si>
    <t>-1101534057</t>
  </si>
  <si>
    <t>722</t>
  </si>
  <si>
    <t>Zdravotechnika - vnitřní vodovod</t>
  </si>
  <si>
    <t>49</t>
  </si>
  <si>
    <t>722174002</t>
  </si>
  <si>
    <t>Potrubí vodovodní plastové PPR svar polyfúze PN 16 D 20x2,8 mm</t>
  </si>
  <si>
    <t>-808052248</t>
  </si>
  <si>
    <t xml:space="preserve">"TV" 11,2+7,6+3,5*3 </t>
  </si>
  <si>
    <t>"Cirk" 11,2+7,6+3,5*3</t>
  </si>
  <si>
    <t>50</t>
  </si>
  <si>
    <t>722174003</t>
  </si>
  <si>
    <t>Potrubí vodovodní plastové PPR svar polyfúze PN 16 D 25x3,5 mm</t>
  </si>
  <si>
    <t>-957159453</t>
  </si>
  <si>
    <t>"SV" 11,2+7,6+3,5*3</t>
  </si>
  <si>
    <t>51</t>
  </si>
  <si>
    <t>722181232</t>
  </si>
  <si>
    <t>Ochrana vodovodního potrubí přilepenými termoizolačními trubicemi z PE tl přes 9 do 13 mm DN přes 22 do 45 mm</t>
  </si>
  <si>
    <t>-291958412</t>
  </si>
  <si>
    <t>52</t>
  </si>
  <si>
    <t>722181251</t>
  </si>
  <si>
    <t>Ochrana vodovodního potrubí přilepenými termoizolačními trubicemi z PE tl přes 20 do 25 mm DN do 22 mm</t>
  </si>
  <si>
    <t>-832437798</t>
  </si>
  <si>
    <t>53</t>
  </si>
  <si>
    <t>722220121</t>
  </si>
  <si>
    <t>Nástěnka pro baterii G 1/2" s jedním závitem</t>
  </si>
  <si>
    <t>pár</t>
  </si>
  <si>
    <t>-1697024127</t>
  </si>
  <si>
    <t>"Sprchy" 3</t>
  </si>
  <si>
    <t>54</t>
  </si>
  <si>
    <t>722220151</t>
  </si>
  <si>
    <t>Nástěnka závitová plastová PPR PN 20 DN 16 x G 1/2"</t>
  </si>
  <si>
    <t>786076574</t>
  </si>
  <si>
    <t>"Umyvadla" 6*2</t>
  </si>
  <si>
    <t>"WC" 3</t>
  </si>
  <si>
    <t>55</t>
  </si>
  <si>
    <t>722232044</t>
  </si>
  <si>
    <t>Kohout kulový přímý G 3/4" PN 42 do 185°C vnitřní závit</t>
  </si>
  <si>
    <t>-2003737984</t>
  </si>
  <si>
    <t>56</t>
  </si>
  <si>
    <t>722290226</t>
  </si>
  <si>
    <t>Zkouška těsnosti vodovodního potrubí závitového DN do 50</t>
  </si>
  <si>
    <t>200451950</t>
  </si>
  <si>
    <t>58,6+29,3</t>
  </si>
  <si>
    <t>57</t>
  </si>
  <si>
    <t>722290234</t>
  </si>
  <si>
    <t>Proplach a dezinfekce vodovodního potrubí DN do 80</t>
  </si>
  <si>
    <t>1206419548</t>
  </si>
  <si>
    <t>58</t>
  </si>
  <si>
    <t>7229-4-020</t>
  </si>
  <si>
    <t>-319942555</t>
  </si>
  <si>
    <t>59</t>
  </si>
  <si>
    <t>998722102</t>
  </si>
  <si>
    <t>Přesun hmot tonážní pro vnitřní vodovod v objektech v přes 6 do 12 m</t>
  </si>
  <si>
    <t>-1956841220</t>
  </si>
  <si>
    <t>60</t>
  </si>
  <si>
    <t>998722181</t>
  </si>
  <si>
    <t>Příplatek k přesunu hmot tonážní 722 prováděný bez použití mechanizace</t>
  </si>
  <si>
    <t>435071180</t>
  </si>
  <si>
    <t>725</t>
  </si>
  <si>
    <t>Zdravotechnika - zařizovací předměty</t>
  </si>
  <si>
    <t>61</t>
  </si>
  <si>
    <t>725112173</t>
  </si>
  <si>
    <t>Kombi klozeti s hlubokým splachováním zvýšený odpad zadní</t>
  </si>
  <si>
    <t>soubor</t>
  </si>
  <si>
    <t>-612191054</t>
  </si>
  <si>
    <t>62</t>
  </si>
  <si>
    <t>725211617</t>
  </si>
  <si>
    <t>Umyvadlo keramické bílé šířky 600 mm s krytem na sifon připevněné na stěnu šrouby</t>
  </si>
  <si>
    <t>-370216159</t>
  </si>
  <si>
    <t>63</t>
  </si>
  <si>
    <t>725211701</t>
  </si>
  <si>
    <t>Umývátko keramické bílé stěnové šířky 400 mm připevněné na stěnu šrouby</t>
  </si>
  <si>
    <t>1125180092</t>
  </si>
  <si>
    <t>64</t>
  </si>
  <si>
    <t>725241218</t>
  </si>
  <si>
    <t>Vanička sprchová z litého polymermramoru obdélníková 1200x900 mm</t>
  </si>
  <si>
    <t>-727799836</t>
  </si>
  <si>
    <t>65</t>
  </si>
  <si>
    <t>725291511</t>
  </si>
  <si>
    <t>Doplňky zařízení koupelen a záchodů plastové dávkovač tekutého mýdla na 350 ml</t>
  </si>
  <si>
    <t>-1021417793</t>
  </si>
  <si>
    <t>66</t>
  </si>
  <si>
    <t>725291621</t>
  </si>
  <si>
    <t>Doplňky zařízení koupelen a záchodů nerezové zásobník toaletních papírů</t>
  </si>
  <si>
    <t>359652451</t>
  </si>
  <si>
    <t>67</t>
  </si>
  <si>
    <t>725291631</t>
  </si>
  <si>
    <t>Doplňky zařízení koupelen a záchodů nerezové zásobník papírových ručníků</t>
  </si>
  <si>
    <t>1545375426</t>
  </si>
  <si>
    <t>68</t>
  </si>
  <si>
    <t>725813111</t>
  </si>
  <si>
    <t>Ventil rohový bez připojovací trubičky nebo flexi hadičky G 1/2"</t>
  </si>
  <si>
    <t>734367969</t>
  </si>
  <si>
    <t>69</t>
  </si>
  <si>
    <t>6000016200</t>
  </si>
  <si>
    <t>Připojovací hadice  G3/8"</t>
  </si>
  <si>
    <t>-1783989272</t>
  </si>
  <si>
    <t>70</t>
  </si>
  <si>
    <t>725822654</t>
  </si>
  <si>
    <t>Baterie umyvadlová automatická senzorová s termostatickým ventilem</t>
  </si>
  <si>
    <t>-2049620980</t>
  </si>
  <si>
    <t>71</t>
  </si>
  <si>
    <t>725841354</t>
  </si>
  <si>
    <t>Baterie sprchová automatická s termostatickým ventilem a sprchovou růžicí</t>
  </si>
  <si>
    <t>-1814504805</t>
  </si>
  <si>
    <t>72</t>
  </si>
  <si>
    <t>998725102</t>
  </si>
  <si>
    <t>Přesun hmot tonážní pro zařizovací předměty v objektech v přes 6 do 12 m</t>
  </si>
  <si>
    <t>-1272395706</t>
  </si>
  <si>
    <t>73</t>
  </si>
  <si>
    <t>998725181</t>
  </si>
  <si>
    <t>Příplatek k přesunu hmot tonážní 725 prováděný bez použití mechanizace</t>
  </si>
  <si>
    <t>-844562875</t>
  </si>
  <si>
    <t>741</t>
  </si>
  <si>
    <t>Elektroinstalace - silnoproud</t>
  </si>
  <si>
    <t>SIL-01</t>
  </si>
  <si>
    <t>vodiče,kabely</t>
  </si>
  <si>
    <t>74</t>
  </si>
  <si>
    <t>kabel CYKY-J 3x1,5</t>
  </si>
  <si>
    <t>-1805825661</t>
  </si>
  <si>
    <t>75</t>
  </si>
  <si>
    <t>741.1</t>
  </si>
  <si>
    <t>kabel CYKY-J 3x2,5</t>
  </si>
  <si>
    <t>1799508043</t>
  </si>
  <si>
    <t>76</t>
  </si>
  <si>
    <t>741.2</t>
  </si>
  <si>
    <t>vodič CY 6</t>
  </si>
  <si>
    <t>1087853810</t>
  </si>
  <si>
    <t>SIL-02</t>
  </si>
  <si>
    <t>krabice trubky, lišty</t>
  </si>
  <si>
    <t>77</t>
  </si>
  <si>
    <t>741.3</t>
  </si>
  <si>
    <t>krabice univerzální</t>
  </si>
  <si>
    <t>ks</t>
  </si>
  <si>
    <t>1824582818</t>
  </si>
  <si>
    <t>SIL-03</t>
  </si>
  <si>
    <t>přístroje</t>
  </si>
  <si>
    <t>78</t>
  </si>
  <si>
    <t>741.4</t>
  </si>
  <si>
    <t>zásuvka jednonásobná 230V</t>
  </si>
  <si>
    <t>-786762092</t>
  </si>
  <si>
    <t>79</t>
  </si>
  <si>
    <t>741.5</t>
  </si>
  <si>
    <t>jednopólový spínač</t>
  </si>
  <si>
    <t>1188950357</t>
  </si>
  <si>
    <t>SIL-04</t>
  </si>
  <si>
    <t>svítidla</t>
  </si>
  <si>
    <t>80</t>
  </si>
  <si>
    <t>741.6</t>
  </si>
  <si>
    <t>LED svítidlo 1x18W, např. MODUS SPMN1500KN_E190</t>
  </si>
  <si>
    <t>362335351</t>
  </si>
  <si>
    <t>SIL-05</t>
  </si>
  <si>
    <t>rozvaděče</t>
  </si>
  <si>
    <t>81</t>
  </si>
  <si>
    <t>741.7</t>
  </si>
  <si>
    <t>rozváděč RJ, montáž na zeď 236 x 287 x 112 mm s náplní  ( 2x IJ 10A/B, 1x PCH 30mA 16A )</t>
  </si>
  <si>
    <t>1609702485</t>
  </si>
  <si>
    <t>SIL-06</t>
  </si>
  <si>
    <t>ostatní</t>
  </si>
  <si>
    <t>82</t>
  </si>
  <si>
    <t>741.10</t>
  </si>
  <si>
    <t>přívod ze stávajícího rozvodu budovy</t>
  </si>
  <si>
    <t>kompl.</t>
  </si>
  <si>
    <t>1445238589</t>
  </si>
  <si>
    <t>83</t>
  </si>
  <si>
    <t>741.11</t>
  </si>
  <si>
    <t>revize</t>
  </si>
  <si>
    <t>241915332</t>
  </si>
  <si>
    <t>84</t>
  </si>
  <si>
    <t>741.8</t>
  </si>
  <si>
    <t>zednické práce, výseky, průrazy, zamazání</t>
  </si>
  <si>
    <t>hod</t>
  </si>
  <si>
    <t>1389326327</t>
  </si>
  <si>
    <t>85</t>
  </si>
  <si>
    <t>741.9</t>
  </si>
  <si>
    <t>podružný a spojovací materiál,</t>
  </si>
  <si>
    <t>791823273</t>
  </si>
  <si>
    <t>751</t>
  </si>
  <si>
    <t>Vzduchotechnika</t>
  </si>
  <si>
    <t>86</t>
  </si>
  <si>
    <t>750-010</t>
  </si>
  <si>
    <t>Malý koupelnový ventilátor s časovým spínačem, hygrostatem a zpětnou klapkou, Qv = 15 / 60 m3/h)</t>
  </si>
  <si>
    <t>-1255593479</t>
  </si>
  <si>
    <t>87</t>
  </si>
  <si>
    <t>750-020</t>
  </si>
  <si>
    <t>Plastové VZT potrubí  Ø100 mm</t>
  </si>
  <si>
    <t>-1048006501</t>
  </si>
  <si>
    <t>88</t>
  </si>
  <si>
    <t>750-030</t>
  </si>
  <si>
    <t>PVC koleno kulaté 90° pro odbočení potrubí Ø 100 mm</t>
  </si>
  <si>
    <t>1808913982</t>
  </si>
  <si>
    <t>89</t>
  </si>
  <si>
    <t>750-040</t>
  </si>
  <si>
    <t>Plastová větrací mřížka s okapničkou Ø100 mm</t>
  </si>
  <si>
    <t>1023621816</t>
  </si>
  <si>
    <t>90</t>
  </si>
  <si>
    <t>750-050</t>
  </si>
  <si>
    <t>Montážní materiál</t>
  </si>
  <si>
    <t>-520665397</t>
  </si>
  <si>
    <t>91</t>
  </si>
  <si>
    <t>750-060</t>
  </si>
  <si>
    <t>Minerální vlna tl. 50 mm</t>
  </si>
  <si>
    <t>-1467284569</t>
  </si>
  <si>
    <t>92</t>
  </si>
  <si>
    <t>750-070</t>
  </si>
  <si>
    <t>Montáž VZT zařízení</t>
  </si>
  <si>
    <t>699014253</t>
  </si>
  <si>
    <t>93</t>
  </si>
  <si>
    <t>998751201</t>
  </si>
  <si>
    <t>Přesun hmot procentní pro vzduchotechniku v objektech výšky do 12 m</t>
  </si>
  <si>
    <t>405028154</t>
  </si>
  <si>
    <t>763</t>
  </si>
  <si>
    <t>Konstrukce suché výstavby</t>
  </si>
  <si>
    <t>94</t>
  </si>
  <si>
    <t>763111343</t>
  </si>
  <si>
    <t>SDK příčka tl 100 mm profil CW+UW 75 desky 1xDFH2 12,5 s izolací EI 45 Rw do 49 dB</t>
  </si>
  <si>
    <t>455992377</t>
  </si>
  <si>
    <t>"2.NP" (2,7+1,3)*3,45-0,9*1,97</t>
  </si>
  <si>
    <t>"3.NP" (1,7+0,1+1,1+1,2+2,7+1,3)*3,45-0,8*1,97-0,9*1,97</t>
  </si>
  <si>
    <t>95</t>
  </si>
  <si>
    <t>763111714</t>
  </si>
  <si>
    <t>SDK příčka zalomení</t>
  </si>
  <si>
    <t>-101485467</t>
  </si>
  <si>
    <t>"2.NP" 3,45</t>
  </si>
  <si>
    <t>"3.NP" 3,45*4</t>
  </si>
  <si>
    <t>96</t>
  </si>
  <si>
    <t>763111719</t>
  </si>
  <si>
    <t>SDK příčka úprava styku příčky a podhledu akrylátovým tmelem (oboustranně)</t>
  </si>
  <si>
    <t>-2009241596</t>
  </si>
  <si>
    <t>"2.NP" 2,7+1,3</t>
  </si>
  <si>
    <t>"3.NP" 1,7+0,1+1,1+1,2+2,7+1,3</t>
  </si>
  <si>
    <t>97</t>
  </si>
  <si>
    <t>763121411</t>
  </si>
  <si>
    <t>SDK stěna předsazená tl 62,5 mm profil CW+UW 50 deska 1xA 12,5 bez izolace EI 15</t>
  </si>
  <si>
    <t>370251808</t>
  </si>
  <si>
    <t>"Kaslík pod stropem" (2,9*2+3)*0,2*2</t>
  </si>
  <si>
    <t>98</t>
  </si>
  <si>
    <t>763121712</t>
  </si>
  <si>
    <t>SDK stěna předsazená zalomení</t>
  </si>
  <si>
    <t>-1066301568</t>
  </si>
  <si>
    <t>2,9*2+3</t>
  </si>
  <si>
    <t>99</t>
  </si>
  <si>
    <t>763121751</t>
  </si>
  <si>
    <t>Příplatek k SDK stěně předsazené za plochu do 6 m2 jednotlivě</t>
  </si>
  <si>
    <t>489983401</t>
  </si>
  <si>
    <t>100</t>
  </si>
  <si>
    <t>763173121</t>
  </si>
  <si>
    <t>Montáž jednostranného nosníku pro pisoáry, umývátka a boilery v SDK kci</t>
  </si>
  <si>
    <t>-2054180908</t>
  </si>
  <si>
    <t>101</t>
  </si>
  <si>
    <t>59030729</t>
  </si>
  <si>
    <t>konstrukce pro uchycení umyvadla s nástěnnými bateriemi osová rozteč CW profilů 450-625mm</t>
  </si>
  <si>
    <t>-276339965</t>
  </si>
  <si>
    <t>102</t>
  </si>
  <si>
    <t>763181411</t>
  </si>
  <si>
    <t>Ztužující výplň otvoru pro dveře pro příčky do 2,75 m zátěž křídla do 25 kg</t>
  </si>
  <si>
    <t>131639029</t>
  </si>
  <si>
    <t>103</t>
  </si>
  <si>
    <t>998763302</t>
  </si>
  <si>
    <t>Přesun hmot tonážní pro sádrokartonové konstrukce v objektech v přes 6 do 12 m</t>
  </si>
  <si>
    <t>1985032320</t>
  </si>
  <si>
    <t>104</t>
  </si>
  <si>
    <t>998763381</t>
  </si>
  <si>
    <t>Příplatek k přesunu hmot tonážní 763 SDK prováděný bez použití mechanizace</t>
  </si>
  <si>
    <t>57612281</t>
  </si>
  <si>
    <t>766</t>
  </si>
  <si>
    <t>Konstrukce truhlářské</t>
  </si>
  <si>
    <t>105</t>
  </si>
  <si>
    <t>766660002</t>
  </si>
  <si>
    <t>Montáž dveřních křídel otvíravých jednokřídlových š přes 0,8 m do ocelové zárubně</t>
  </si>
  <si>
    <t>1351903690</t>
  </si>
  <si>
    <t>106</t>
  </si>
  <si>
    <t>61162089</t>
  </si>
  <si>
    <t>dveře jednokřídlé dřevotřískové povrch laminátový plné 1100x1970-2100mm</t>
  </si>
  <si>
    <t>1831964723</t>
  </si>
  <si>
    <t>107</t>
  </si>
  <si>
    <t>766660351</t>
  </si>
  <si>
    <t>Montáž posuvných dveří jednokřídlových průchozí v do 2,5 m a š do 800 mm do pojezdu na stěnu</t>
  </si>
  <si>
    <t>-502545185</t>
  </si>
  <si>
    <t>108</t>
  </si>
  <si>
    <t>M-766-3-010</t>
  </si>
  <si>
    <t>posuvné dveře 800/1970 mm včetně kování a zárubně</t>
  </si>
  <si>
    <t>544828314</t>
  </si>
  <si>
    <t>109</t>
  </si>
  <si>
    <t>766660352</t>
  </si>
  <si>
    <t>Montáž posuvných dveří jednokřídlových průchozí v do 2,5 m a š přes 800 do 1200 mm do pojezdu na stěnu</t>
  </si>
  <si>
    <t>1866674464</t>
  </si>
  <si>
    <t>110</t>
  </si>
  <si>
    <t>M-766-3-020</t>
  </si>
  <si>
    <t>posuvné dveře 900/1970 mm včetně kování a zárubně</t>
  </si>
  <si>
    <t>-515338323</t>
  </si>
  <si>
    <t>111</t>
  </si>
  <si>
    <t>766660728</t>
  </si>
  <si>
    <t>Montáž dveřního interiérového kování - zámku</t>
  </si>
  <si>
    <t>93166766</t>
  </si>
  <si>
    <t>112</t>
  </si>
  <si>
    <t>54964110</t>
  </si>
  <si>
    <t>vložka cylindrická FAB</t>
  </si>
  <si>
    <t>-316235917</t>
  </si>
  <si>
    <t>113</t>
  </si>
  <si>
    <t>766660729</t>
  </si>
  <si>
    <t>Montáž dveřního interiérového kování - štítku s klikou</t>
  </si>
  <si>
    <t>627220979</t>
  </si>
  <si>
    <t>114</t>
  </si>
  <si>
    <t>54914610</t>
  </si>
  <si>
    <t>kování rozetové spodní pro dozický klíč</t>
  </si>
  <si>
    <t>266941532</t>
  </si>
  <si>
    <t>115</t>
  </si>
  <si>
    <t>998766202</t>
  </si>
  <si>
    <t>Přesun hmot procentní pro kce truhlářské v objektech v přes 6 do 12 m</t>
  </si>
  <si>
    <t>912953770</t>
  </si>
  <si>
    <t>771</t>
  </si>
  <si>
    <t>Podlahy z dlaždic</t>
  </si>
  <si>
    <t>116</t>
  </si>
  <si>
    <t>771121011</t>
  </si>
  <si>
    <t>Nátěr penetrační na podlahu</t>
  </si>
  <si>
    <t>405631159</t>
  </si>
  <si>
    <t>"Koupelna v m.č.116" 3,24-1,2*0,9</t>
  </si>
  <si>
    <t>"Koupelna v m.č.216" 3,24-1,2*0,9</t>
  </si>
  <si>
    <t>"Koupelna v m.č.228" 2,88-1,2*0,9</t>
  </si>
  <si>
    <t>117</t>
  </si>
  <si>
    <t>771161021</t>
  </si>
  <si>
    <t>Montáž profilu ukončujícího pro plynulý přechod (dlažby s kobercem apod.)</t>
  </si>
  <si>
    <t>1867430243</t>
  </si>
  <si>
    <t>"Ve dveřích" 0,8+0,9*2</t>
  </si>
  <si>
    <t>118</t>
  </si>
  <si>
    <t>59054100</t>
  </si>
  <si>
    <t>profil přechodový Al s pohyblivým ramenem 8x20mm</t>
  </si>
  <si>
    <t>789065221</t>
  </si>
  <si>
    <t>2,6</t>
  </si>
  <si>
    <t>2,6*1,1 'Přepočtené koeficientem množství</t>
  </si>
  <si>
    <t>119</t>
  </si>
  <si>
    <t>771574263</t>
  </si>
  <si>
    <t>Montáž podlah keramických pro mechanické zatížení protiskluzných lepených flexibilním lepidlem přes 9 do 12 ks/m2</t>
  </si>
  <si>
    <t>569499792</t>
  </si>
  <si>
    <t>120</t>
  </si>
  <si>
    <t>59761409</t>
  </si>
  <si>
    <t>dlažba keramická slinutá protiskluzná do interiéru i exteriéru pro vysoké mechanické namáhání přes 9 do 12ks/m2</t>
  </si>
  <si>
    <t>-306882693</t>
  </si>
  <si>
    <t>6,12</t>
  </si>
  <si>
    <t>6,12*1,1 'Přepočtené koeficientem množství</t>
  </si>
  <si>
    <t>121</t>
  </si>
  <si>
    <t>771577111</t>
  </si>
  <si>
    <t>Příplatek k montáži podlah keramických lepených flexibilním lepidlem za plochu do 5 m2</t>
  </si>
  <si>
    <t>135022049</t>
  </si>
  <si>
    <t>122</t>
  </si>
  <si>
    <t>771591112</t>
  </si>
  <si>
    <t>Izolace pod dlažbu nátěrem nebo stěrkou ve dvou vrstvách</t>
  </si>
  <si>
    <t>790587318</t>
  </si>
  <si>
    <t>123</t>
  </si>
  <si>
    <t>771591241</t>
  </si>
  <si>
    <t>Izolace těsnícími pásy vnitřní kout</t>
  </si>
  <si>
    <t>-825883705</t>
  </si>
  <si>
    <t>4*2+5</t>
  </si>
  <si>
    <t>124</t>
  </si>
  <si>
    <t>771591242</t>
  </si>
  <si>
    <t>Izolace těsnícími pásy vnější roh</t>
  </si>
  <si>
    <t>478018264</t>
  </si>
  <si>
    <t>125</t>
  </si>
  <si>
    <t>771591264</t>
  </si>
  <si>
    <t>Izolace těsnícími pásy mezi podlahou a stěnou</t>
  </si>
  <si>
    <t>-716325630</t>
  </si>
  <si>
    <t>(1,2+2,7)*2*3-0,8-0,9*2</t>
  </si>
  <si>
    <t>126</t>
  </si>
  <si>
    <t>998771102</t>
  </si>
  <si>
    <t>Přesun hmot tonážní pro podlahy z dlaždic v objektech v přes 6 do 12 m</t>
  </si>
  <si>
    <t>757913343</t>
  </si>
  <si>
    <t>127</t>
  </si>
  <si>
    <t>998771181</t>
  </si>
  <si>
    <t>Příplatek k přesunu hmot tonážní 771 prováděný bez použití mechanizace</t>
  </si>
  <si>
    <t>1921367721</t>
  </si>
  <si>
    <t>776</t>
  </si>
  <si>
    <t>Podlahy povlakové</t>
  </si>
  <si>
    <t>128</t>
  </si>
  <si>
    <t>776111116</t>
  </si>
  <si>
    <t>Odstranění zbytků lepidla z podkladu povlakových podlah broušením</t>
  </si>
  <si>
    <t>1886145040</t>
  </si>
  <si>
    <t>"M.č.116" 4,5*5,7+1,4*0,3</t>
  </si>
  <si>
    <t>"M.č.216" 4,5*5,7+1,4*0,3</t>
  </si>
  <si>
    <t>"M.č.228" 2,4*5,7+1,3*0,2</t>
  </si>
  <si>
    <t>129</t>
  </si>
  <si>
    <t>776121321</t>
  </si>
  <si>
    <t>Neředěná penetrace savého podkladu povlakových podlah</t>
  </si>
  <si>
    <t>-146968902</t>
  </si>
  <si>
    <t>22,07+10,77+22,21</t>
  </si>
  <si>
    <t>130</t>
  </si>
  <si>
    <t>776141122</t>
  </si>
  <si>
    <t>Stěrka podlahová nivelační pro vyrovnání podkladu povlakových podlah pevnosti 30 MPa tl přes 3 do 5 mm</t>
  </si>
  <si>
    <t>-1268089903</t>
  </si>
  <si>
    <t>131</t>
  </si>
  <si>
    <t>776201811</t>
  </si>
  <si>
    <t>Demontáž lepených povlakových podlah bez podložky ručně</t>
  </si>
  <si>
    <t>396905085</t>
  </si>
  <si>
    <t>132</t>
  </si>
  <si>
    <t>776231111</t>
  </si>
  <si>
    <t>Lepení lamel a čtverců z vinylu standardním lepidlem</t>
  </si>
  <si>
    <t>-1913430266</t>
  </si>
  <si>
    <t>133</t>
  </si>
  <si>
    <t>28411050</t>
  </si>
  <si>
    <t>dílce vinylové tl 2,0mm, nášlapná vrstva 0,40mm, úprava PUR, třída zátěže 23/32/41, otlak 0,05mm, R10, třída otěru T, hořlavost Bfl S1, bez ftalátů</t>
  </si>
  <si>
    <t>-56881814</t>
  </si>
  <si>
    <t>55,05</t>
  </si>
  <si>
    <t>55,05*1,1 'Přepočtené koeficientem množství</t>
  </si>
  <si>
    <t>134</t>
  </si>
  <si>
    <t>776410811</t>
  </si>
  <si>
    <t>Odstranění soklíků a lišt pryžových nebo plastových</t>
  </si>
  <si>
    <t>1310596969</t>
  </si>
  <si>
    <t>"M.č.116" (4,5+5,7+0,3)*2-1,1</t>
  </si>
  <si>
    <t>"M.č.216" (4,5+5,7+0,3)*2-1,1</t>
  </si>
  <si>
    <t>"M.č.228" (2,4+5,7+0,2)*2-1,1</t>
  </si>
  <si>
    <t>135</t>
  </si>
  <si>
    <t>776411211</t>
  </si>
  <si>
    <t>Montáž tahaných obvodových soklíků z PVC výšky do 80 mm</t>
  </si>
  <si>
    <t>-1358719641</t>
  </si>
  <si>
    <t>"M.č.228" (2,4+5,7+0,2*2)*2-1,1</t>
  </si>
  <si>
    <t>136</t>
  </si>
  <si>
    <t>59054181</t>
  </si>
  <si>
    <t>žlab obrubový na přechod podlahové krytiny na stěnu, průměr 38 mm</t>
  </si>
  <si>
    <t>2007799138</t>
  </si>
  <si>
    <t>55,7</t>
  </si>
  <si>
    <t>55,7*1,1 'Přepočtené koeficientem množství</t>
  </si>
  <si>
    <t>137</t>
  </si>
  <si>
    <t>59054182</t>
  </si>
  <si>
    <t>profil těsnicí tvar čepec š 4.5 mm, h 42.0 mm</t>
  </si>
  <si>
    <t>-1417340938</t>
  </si>
  <si>
    <t>138</t>
  </si>
  <si>
    <t>776421312</t>
  </si>
  <si>
    <t>Montáž přechodových šroubovaných lišt</t>
  </si>
  <si>
    <t>1877015952</t>
  </si>
  <si>
    <t>139</t>
  </si>
  <si>
    <t>55343124</t>
  </si>
  <si>
    <t>profil přechodový Al vrtaný 30mm bronz</t>
  </si>
  <si>
    <t>85522343</t>
  </si>
  <si>
    <t>1,1</t>
  </si>
  <si>
    <t>1,1*1,02 'Přepočtené koeficientem množství</t>
  </si>
  <si>
    <t>140</t>
  </si>
  <si>
    <t>998776102</t>
  </si>
  <si>
    <t>Přesun hmot tonážní pro podlahy povlakové v objektech v přes 6 do 12 m</t>
  </si>
  <si>
    <t>1479714638</t>
  </si>
  <si>
    <t>141</t>
  </si>
  <si>
    <t>998776181</t>
  </si>
  <si>
    <t>Příplatek k přesunu hmot tonážní 776 prováděný bez použití mechanizace</t>
  </si>
  <si>
    <t>799004951</t>
  </si>
  <si>
    <t>781</t>
  </si>
  <si>
    <t>Dokončovací práce - obklady</t>
  </si>
  <si>
    <t>142</t>
  </si>
  <si>
    <t>781121011</t>
  </si>
  <si>
    <t>Nátěr penetrační na stěnu</t>
  </si>
  <si>
    <t>-492440435</t>
  </si>
  <si>
    <t>"Koupelna v m.č.116" (1,2+2,7)*2*2,1-1*2,02</t>
  </si>
  <si>
    <t>"Koupelna v m.č.216" (1,2+2,7)*2*2,1-1*2,02</t>
  </si>
  <si>
    <t>"Koupelna v m.č.228" (1,2+2,7)*2*2,1-0,9*2,02</t>
  </si>
  <si>
    <t>143</t>
  </si>
  <si>
    <t>781131112</t>
  </si>
  <si>
    <t>Izolace pod obklad nátěrem nebo stěrkou ve dvou vrstvách</t>
  </si>
  <si>
    <t>-1150768763</t>
  </si>
  <si>
    <t>Vytažení na stěnu :</t>
  </si>
  <si>
    <t>"M.č.116" ((2,7+1,2)*2-1)*0,2</t>
  </si>
  <si>
    <t>"M.č.216" ((2,7+1,2)*2-1)*0,2</t>
  </si>
  <si>
    <t>"M.č.228" ((2,7+1,2)*2-0,9)*0,2</t>
  </si>
  <si>
    <t>"Za sprchami" ((1,2+1*2)*3+0,2)*1,9</t>
  </si>
  <si>
    <t>144</t>
  </si>
  <si>
    <t>781151031</t>
  </si>
  <si>
    <t>Celoplošné vyrovnání podkladu stěrkou tl 3 mm</t>
  </si>
  <si>
    <t>-977664362</t>
  </si>
  <si>
    <t>Na stávajících zdech :</t>
  </si>
  <si>
    <t>"2.NP" (2,7+1,2)*2,1</t>
  </si>
  <si>
    <t>"3.NP" (2,7*2+1+1,2)*2,1</t>
  </si>
  <si>
    <t>145</t>
  </si>
  <si>
    <t>781474112</t>
  </si>
  <si>
    <t>Montáž obkladů vnitřních keramických hladkých přes 9 do 12 ks/m2 lepených flexibilním lepidlem</t>
  </si>
  <si>
    <t>-217330870</t>
  </si>
  <si>
    <t>146</t>
  </si>
  <si>
    <t>59761026</t>
  </si>
  <si>
    <t>obklad keramický hladký do 12ks/m2</t>
  </si>
  <si>
    <t>691261305</t>
  </si>
  <si>
    <t>43,282</t>
  </si>
  <si>
    <t>43,282*1,1 'Přepočtené koeficientem množství</t>
  </si>
  <si>
    <t>147</t>
  </si>
  <si>
    <t>781477111</t>
  </si>
  <si>
    <t>Příplatek k montáži obkladů vnitřních keramických hladkých za plochu do 10 m2</t>
  </si>
  <si>
    <t>259050266</t>
  </si>
  <si>
    <t>148</t>
  </si>
  <si>
    <t>781494111</t>
  </si>
  <si>
    <t>Plastové profily rohové lepené flexibilním lepidlem</t>
  </si>
  <si>
    <t>-546564078</t>
  </si>
  <si>
    <t>149</t>
  </si>
  <si>
    <t>781494511</t>
  </si>
  <si>
    <t>Plastové profily ukončovací lepené flexibilním lepidlem</t>
  </si>
  <si>
    <t>-1288213599</t>
  </si>
  <si>
    <t>"Koupelna v m.č.116" (1,2+2,7)*2</t>
  </si>
  <si>
    <t>"Koupelna v m.č.216" (1,2+2,7)*2</t>
  </si>
  <si>
    <t>"Koupelna v m.č.228" (1,2+2,7)*2</t>
  </si>
  <si>
    <t>150</t>
  </si>
  <si>
    <t>781495115</t>
  </si>
  <si>
    <t>Spárování vnitřních obkladů silikonem</t>
  </si>
  <si>
    <t>1647288126</t>
  </si>
  <si>
    <t>Mezi obkladem a podlahou :</t>
  </si>
  <si>
    <t>"M.č.116" (2,7+1,2)*2-1</t>
  </si>
  <si>
    <t>"M.č.216" (2,7+1,2)*2-1</t>
  </si>
  <si>
    <t>"M.č.228" (2,7+1,2)*2-0,9</t>
  </si>
  <si>
    <t>151</t>
  </si>
  <si>
    <t>998781102</t>
  </si>
  <si>
    <t>Přesun hmot tonážní pro obklady keramické v objektech v přes 6 do 12 m</t>
  </si>
  <si>
    <t>-1644820204</t>
  </si>
  <si>
    <t>152</t>
  </si>
  <si>
    <t>998781181</t>
  </si>
  <si>
    <t>Příplatek k přesunu hmot tonážní 781 prováděný bez použití mechanizace</t>
  </si>
  <si>
    <t>-274845464</t>
  </si>
  <si>
    <t>783</t>
  </si>
  <si>
    <t>Dokončovací práce - nátěry</t>
  </si>
  <si>
    <t>153</t>
  </si>
  <si>
    <t>783314101</t>
  </si>
  <si>
    <t>Základní jednonásobný syntetický nátěr zámečnických konstrukcí</t>
  </si>
  <si>
    <t>-332119440</t>
  </si>
  <si>
    <t>"IPN 140" 2,15*2*0,52*2</t>
  </si>
  <si>
    <t>154</t>
  </si>
  <si>
    <t>783317101</t>
  </si>
  <si>
    <t>Krycí jednonásobný syntetický standardní nátěr zámečnických konstrukcí</t>
  </si>
  <si>
    <t>-1361765211</t>
  </si>
  <si>
    <t>"Zárubně" (1,1+2,02*2)*0,225*2</t>
  </si>
  <si>
    <t>784</t>
  </si>
  <si>
    <t>Dokončovací práce - malby a tapety</t>
  </si>
  <si>
    <t>155</t>
  </si>
  <si>
    <t>784181101</t>
  </si>
  <si>
    <t>Základní akrylátová jednonásobná bezbarvá penetrace podkladu v místnostech v do 3,80 m</t>
  </si>
  <si>
    <t>-611392937</t>
  </si>
  <si>
    <t>Dotčené mídtnosti :</t>
  </si>
  <si>
    <t>"Stropy" 2,8*2+22,07+3,24+10,77+2,88+22,21+3,24</t>
  </si>
  <si>
    <t>Stěny :</t>
  </si>
  <si>
    <t>"2.NP" (4,5+5,6+0,3*4)*2*3,445</t>
  </si>
  <si>
    <t>"3.NP" (5,7+2,4+4,5+5,6+0,1+0,3+0,2)*2*3,465</t>
  </si>
  <si>
    <t>"2.NP" (2,7+1,2)*2*1,345</t>
  </si>
  <si>
    <t>"3.NP" (2,7+1,2)*2*2*1,365</t>
  </si>
  <si>
    <t>"Chodby" (2,4*2+6,45)*3,445</t>
  </si>
  <si>
    <t>156</t>
  </si>
  <si>
    <t>784221101</t>
  </si>
  <si>
    <t>Dvojnásobné bílé malby ze směsí za sucha dobře otěruvzdorných v místnostech do 3,80 m</t>
  </si>
  <si>
    <t>2039676020</t>
  </si>
  <si>
    <t>348,692-10,26</t>
  </si>
  <si>
    <t>157</t>
  </si>
  <si>
    <t>784660111</t>
  </si>
  <si>
    <t>Linkrustace s vrchním nátěrem syntetickým v místnosti v do 3,80 m</t>
  </si>
  <si>
    <t>-397679965</t>
  </si>
  <si>
    <t>"U umyvátek" (1,3+0,6)*1,8*3</t>
  </si>
  <si>
    <t>VRN</t>
  </si>
  <si>
    <t>Vedlejší rozpočtové náklady</t>
  </si>
  <si>
    <t>VRN3</t>
  </si>
  <si>
    <t>Zařízení staveniště</t>
  </si>
  <si>
    <t>158</t>
  </si>
  <si>
    <t>030001000</t>
  </si>
  <si>
    <t>1024</t>
  </si>
  <si>
    <t>-172463177</t>
  </si>
  <si>
    <t>VRN7</t>
  </si>
  <si>
    <t>Provozní vlivy</t>
  </si>
  <si>
    <t>159</t>
  </si>
  <si>
    <t>070001000</t>
  </si>
  <si>
    <t>-947435110</t>
  </si>
  <si>
    <t>020 - SO 01  Východní přístavba - stavební část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</si>
  <si>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</si>
  <si>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</si>
  <si>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</si>
  <si>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</si>
  <si>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62 - Úprava povrchů vnějších</t>
  </si>
  <si>
    <t xml:space="preserve">    63 - Podlahy a podlahové konstrukce</t>
  </si>
  <si>
    <t xml:space="preserve">    64 - Osazování výplní otvorů</t>
  </si>
  <si>
    <t xml:space="preserve">    61 - Úprava povrchů vnitřních</t>
  </si>
  <si>
    <t xml:space="preserve">    9 - Ostatní konstrukce a práce,lešení</t>
  </si>
  <si>
    <t xml:space="preserve">    96 - Bourání konstrukcí</t>
  </si>
  <si>
    <t xml:space="preserve">    711 - Izolace proti vodě, vlhkosti a plynům</t>
  </si>
  <si>
    <t xml:space="preserve">    712 - Povlakové krytiny</t>
  </si>
  <si>
    <t xml:space="preserve">    762 - Konstrukce tesařské</t>
  </si>
  <si>
    <t xml:space="preserve">    7631 - Dřevostavby</t>
  </si>
  <si>
    <t xml:space="preserve">    764 - Konstrukce klempířské</t>
  </si>
  <si>
    <t xml:space="preserve">    765 - Krytina skládaná</t>
  </si>
  <si>
    <t xml:space="preserve">    767 - Konstrukce zámečnické</t>
  </si>
  <si>
    <t xml:space="preserve">    777 - Podlahy lité</t>
  </si>
  <si>
    <t xml:space="preserve">    786 - Dokončovací práce - čalounické úpravy</t>
  </si>
  <si>
    <t>M - Práce a dodávky M</t>
  </si>
  <si>
    <t xml:space="preserve">    33-M - Montáže dopravních zařízení</t>
  </si>
  <si>
    <t xml:space="preserve">    VRN1 - Průzkumné, geodetické a projektové práce</t>
  </si>
  <si>
    <t>Zemní práce</t>
  </si>
  <si>
    <t>113107162</t>
  </si>
  <si>
    <t>Odstranění podkladu z kameniva drceného tl přes 100 do 200 mm strojně pl přes 50 do 200 m2</t>
  </si>
  <si>
    <t>-578895832</t>
  </si>
  <si>
    <t>"ZP1" 14,3*4,55+5,14*0,558+8,682*0,587+0,407*0,3</t>
  </si>
  <si>
    <t>"ZP2" 6,001*2,357+0,5*0,25+5,06*9,992+3,75*2,18</t>
  </si>
  <si>
    <t>113107182</t>
  </si>
  <si>
    <t>Odstranění podkladu živičného tl přes 50 do 100 mm strojně pl přes 50 do 200 m2</t>
  </si>
  <si>
    <t>1915899635</t>
  </si>
  <si>
    <t>121151103</t>
  </si>
  <si>
    <t>Sejmutí ornice plochy do 100 m2 tl vrstvy do 200 mm strojně</t>
  </si>
  <si>
    <t>-969360960</t>
  </si>
  <si>
    <t>"Za objektem" 8*3+(4,5+2,5)/2*12</t>
  </si>
  <si>
    <t>122151103</t>
  </si>
  <si>
    <t>Odkopávky a prokopávky nezapažené v hornině třídy těžitelnosti I skupiny 1 a 2 objem do 100 m3 strojně</t>
  </si>
  <si>
    <t>1442695624</t>
  </si>
  <si>
    <t>"Předpoklad 1/3 v hornině 2 :</t>
  </si>
  <si>
    <t>(9*6*(1,15+0,85+0,8+0,5)/4+10,4*1,15*0,9/2+16,5/3*1,9*0,9/2)/3</t>
  </si>
  <si>
    <t>122251103</t>
  </si>
  <si>
    <t>Odkopávky a prokopávky nezapažené v hornině třídy těžitelnosti I skupiny 3 objem do 100 m3 strojně</t>
  </si>
  <si>
    <t>1714054853</t>
  </si>
  <si>
    <t>"Předpoklad 1/3 v hornině 3 :</t>
  </si>
  <si>
    <t>122351103</t>
  </si>
  <si>
    <t>Odkopávky a prokopávky nezapažené v hornině třídy těžitelnosti II skupiny 4 objem do 100 m3 strojně</t>
  </si>
  <si>
    <t>1398736458</t>
  </si>
  <si>
    <t>"Předpoklad 1/3 v hornině 4 :</t>
  </si>
  <si>
    <t>122452513</t>
  </si>
  <si>
    <t>Odkopávky a prokopávky zapažené pro silnice a dálnice v hornině třídy těžitelnosti II objem do 100 m3 strojně</t>
  </si>
  <si>
    <t>-635589435</t>
  </si>
  <si>
    <t>"ZP1" (14,3*4,55+5,14*0,558+8,682*0,587+0,407*0,3)*0,09</t>
  </si>
  <si>
    <t>"ZP2" (6,001*2,357+0,5*0,25+5,06*9,992+3,75*2,18)*0,05</t>
  </si>
  <si>
    <t>131351100</t>
  </si>
  <si>
    <t>Hloubení jam nezapažených v hornině třídy těžitelnosti II skupiny 4 objem do 20 m3 strojně</t>
  </si>
  <si>
    <t>-1766493205</t>
  </si>
  <si>
    <t>Předpoklad 50% v hornině IV :</t>
  </si>
  <si>
    <t>"Výtahová šachta" 3,89*2,87*1,3/2</t>
  </si>
  <si>
    <t>131451100</t>
  </si>
  <si>
    <t>Hloubení jam nezapažených v hornině třídy těžitelnosti II skupiny 5 objem do 20 m3 strojně</t>
  </si>
  <si>
    <t>1491694204</t>
  </si>
  <si>
    <t>Předpoklad 50% v hornině V :</t>
  </si>
  <si>
    <t>132312121</t>
  </si>
  <si>
    <t>Hloubení zapažených rýh šířky do 800 mm v soudržných horninách třídy těžitelnosti II skupiny 4 ručně</t>
  </si>
  <si>
    <t>-1484782575</t>
  </si>
  <si>
    <t>Předpoklad ruční dokopávky 10% :</t>
  </si>
  <si>
    <t xml:space="preserve">"Šířka 600mm hl.-2,19" ((2,87+2,69)*2*0,45+0,5*1,6)*0,6*0,1 </t>
  </si>
  <si>
    <t>"Šířka 600mm hl.-1,89" (10,485+14,79+6,395+6,225+12,84+6,47+9,5+7,34*2)*1,4*0,6 *0,1</t>
  </si>
  <si>
    <t xml:space="preserve">"Šířka 800mm" ((12,84+5,27)*1,4+0,5*1,7)*0,8*0,1 </t>
  </si>
  <si>
    <t>132312221</t>
  </si>
  <si>
    <t>Hloubení zapažených rýh šířky do 2000 mm v soudržných horninách třídy těžitelnosti II skupiny 4 ručně</t>
  </si>
  <si>
    <t>1600722804</t>
  </si>
  <si>
    <t>"Šířka 1100mm" (7,67*1,4+1,745*1,7)*1,1*0,1</t>
  </si>
  <si>
    <t>132351103</t>
  </si>
  <si>
    <t>Hloubení rýh nezapažených š do 800 mm v hornině třídy těžitelnosti II skupiny 4 objem do 100 m3 strojně</t>
  </si>
  <si>
    <t>-1446562157</t>
  </si>
  <si>
    <t xml:space="preserve">Předpoklad 40% v hornině IV : </t>
  </si>
  <si>
    <t>"Šířka 600mm hl.-2,19" ((2,87+2,69)*2*0,45+0,5*1,6)*0,6*0,4</t>
  </si>
  <si>
    <t xml:space="preserve">"Šířka 600mm hl.-1,89" (10,485+14,79+6,395+6,225+12,84+6,47+9,5+7,34*2)*1,4*0,6*0,4 </t>
  </si>
  <si>
    <t xml:space="preserve">"Šířka 800mm" ((12,84+5,27)*1,4+0,5*1,7)*0,8*0,4 </t>
  </si>
  <si>
    <t>132351251</t>
  </si>
  <si>
    <t>Hloubení rýh nezapažených š do 2000 mm v hornině třídy těžitelnosti II skupiny 4 objem do 20 m3 strojně</t>
  </si>
  <si>
    <t>-439698471</t>
  </si>
  <si>
    <t>"Šířka 1100mm" (7,67*1,4+1,745*1,7)*1,1*0,4</t>
  </si>
  <si>
    <t>132412121</t>
  </si>
  <si>
    <t>Hloubení zapažených rýh šířky do 800 mm v soudržných horninách třídy těžitelnosti II skupiny 5 ručně</t>
  </si>
  <si>
    <t>-810184716</t>
  </si>
  <si>
    <t>132412221</t>
  </si>
  <si>
    <t>Hloubení zapažených rýh šířky do 2000 mm v soudržných horninách třídy těžitelnosti II skupiny 5 ručně</t>
  </si>
  <si>
    <t>487450257</t>
  </si>
  <si>
    <t>132451102</t>
  </si>
  <si>
    <t>Hloubení rýh nezapažených š do 800 mm v hornině třídy těžitelnosti II skupiny 5 objem do 50 m3 strojně</t>
  </si>
  <si>
    <t>-80047826</t>
  </si>
  <si>
    <t xml:space="preserve">Předpoklad 40% v hornině V : </t>
  </si>
  <si>
    <t>132451251</t>
  </si>
  <si>
    <t>Hloubení rýh nezapažených š do 2000 mm v hornině třídy těžitelnosti II skupiny 5 objem do 20 m3 strojně</t>
  </si>
  <si>
    <t>-1414142139</t>
  </si>
  <si>
    <t>133151101</t>
  </si>
  <si>
    <t>Hloubení šachet nezapažených v hornině třídy těžitelnosti I skupiny 1 a 2 objem do 20 m3</t>
  </si>
  <si>
    <t>839805686</t>
  </si>
  <si>
    <t xml:space="preserve">Pro základové patky - předpoklad 1/4 v hornině 2: </t>
  </si>
  <si>
    <t>(1,7/3*(1*1+sqrt(1*1*2*2)+2*2))*2/4</t>
  </si>
  <si>
    <t>(2,7/3*(1*1+sqrt(1*1*2*3)+2*3))*2/4</t>
  </si>
  <si>
    <t>(1,7/3*(0,8*0,8+sqrt(0,8*0,8*1,8*1,8)+1,8*1,8))*2/4</t>
  </si>
  <si>
    <t>133251101</t>
  </si>
  <si>
    <t>Hloubení šachet nezapažených v hornině třídy těžitelnosti I skupiny 3 objem do 20 m3</t>
  </si>
  <si>
    <t>-1562582928</t>
  </si>
  <si>
    <t xml:space="preserve">Pro základové patky - předpoklad 1/4 v hornině 3 : </t>
  </si>
  <si>
    <t>133351101</t>
  </si>
  <si>
    <t>Hloubení šachet nezapažených v hornině třídy těžitelnosti II skupiny 4 objem do 20 m3</t>
  </si>
  <si>
    <t>-1840918567</t>
  </si>
  <si>
    <t xml:space="preserve">Pro základové patky - předpoklad 1/4 v hornině 4 : </t>
  </si>
  <si>
    <t>133451101</t>
  </si>
  <si>
    <t>Hloubení šachet nezapažených v hornině třídy těžitelnosti II skupiny 5 objem do 20 m3</t>
  </si>
  <si>
    <t>-719997906</t>
  </si>
  <si>
    <t xml:space="preserve">Pro základové patky - předpoklad 1/4 v hornině 5 : </t>
  </si>
  <si>
    <t>162751117</t>
  </si>
  <si>
    <t>Vodorovné přemístění přes 9 000 do 10000 m výkopku/sypaniny z horniny třídy těžitelnosti I skupiny 1 až 3</t>
  </si>
  <si>
    <t>-409464445</t>
  </si>
  <si>
    <t>18,212*2+10,234+7,742*2-24,115</t>
  </si>
  <si>
    <t>162751119</t>
  </si>
  <si>
    <t>Příplatek k vodorovnému přemístění výkopku/sypaniny z horniny třídy těžitelnosti I skupiny 1 až 3 ZKD 1000 m přes 10000 m</t>
  </si>
  <si>
    <t>-1171628330</t>
  </si>
  <si>
    <t>38,027*8</t>
  </si>
  <si>
    <t>162751137</t>
  </si>
  <si>
    <t>Vodorovné přemístění přes 9 000 do 10000 m výkopku/sypaniny z horniny třídy těžitelnosti II skupiny 4 a 5</t>
  </si>
  <si>
    <t>-1606674465</t>
  </si>
  <si>
    <t>18,212+7,257*2+9,58*2+1,507*2+37,123*2+6,03*2+7,742*2</t>
  </si>
  <si>
    <t>162751139</t>
  </si>
  <si>
    <t>Příplatek k vodorovnému přemístění výkopku/sypaniny z horniny třídy těžitelnosti II skupiny 4 a 5 ZKD 1000 m přes 10000 m</t>
  </si>
  <si>
    <t>1046380091</t>
  </si>
  <si>
    <t>156,69*8</t>
  </si>
  <si>
    <t>171201231</t>
  </si>
  <si>
    <t>Poplatek za uložení zeminy a kamení na recyklační skládce (skládkovné) kód odpadu 17 05 04</t>
  </si>
  <si>
    <t>-1420701942</t>
  </si>
  <si>
    <t>194,717*1,75</t>
  </si>
  <si>
    <t>171251201</t>
  </si>
  <si>
    <t>Uložení sypaniny na skládky nebo meziskládky</t>
  </si>
  <si>
    <t>-906566346</t>
  </si>
  <si>
    <t>38,027+156,69</t>
  </si>
  <si>
    <t>174151102</t>
  </si>
  <si>
    <t>Zásyp v prostoru s omezeným pohybem stroje sypaninou se zhutněním</t>
  </si>
  <si>
    <t>-819272501</t>
  </si>
  <si>
    <t xml:space="preserve">Okolo základových patek : </t>
  </si>
  <si>
    <t>30,971-0,8*0,8*(1,7*2+2,7*2)-0,6*0,6*1,7*2</t>
  </si>
  <si>
    <t>181152302</t>
  </si>
  <si>
    <t>Úprava pláně pro silnice a dálnice v zářezech se zhutněním</t>
  </si>
  <si>
    <t>1604930297</t>
  </si>
  <si>
    <t>181351003</t>
  </si>
  <si>
    <t>Rozprostření ornice tl vrstvy do 200 mm pl do 100 m2 v rovině nebo ve svahu do 1:5 strojně</t>
  </si>
  <si>
    <t>-569300338</t>
  </si>
  <si>
    <t>"Za objektem" 8*3+(4,5+2,5)/2*12-7,1*2-1,4*2,4-12,5*1,2/2</t>
  </si>
  <si>
    <t>181411131</t>
  </si>
  <si>
    <t>Založení parkového trávníku výsevem pl do 1000 m2 v rovině a ve svahu do 1:5</t>
  </si>
  <si>
    <t>720882533</t>
  </si>
  <si>
    <t>181411132</t>
  </si>
  <si>
    <t>Založení parkového trávníku výsevem pl do 1000 m2 ve svahu přes 1:5 do 1:2</t>
  </si>
  <si>
    <t>-161140628</t>
  </si>
  <si>
    <t>00572410</t>
  </si>
  <si>
    <t>osivo směs travní parková</t>
  </si>
  <si>
    <t>kg</t>
  </si>
  <si>
    <t>333303649</t>
  </si>
  <si>
    <t>40,94+22,413</t>
  </si>
  <si>
    <t>63,353*0,02 'Přepočtené koeficientem množství</t>
  </si>
  <si>
    <t>181951112</t>
  </si>
  <si>
    <t>Úprava pláně v hornině třídy těžitelnosti I skupiny 1 až 3 se zhutněním strojně</t>
  </si>
  <si>
    <t>1905006532</t>
  </si>
  <si>
    <t>"Stavební jáma" 14,79*14,04+9,04*9,5+2,87*3,89</t>
  </si>
  <si>
    <t>182151111</t>
  </si>
  <si>
    <t>Svahování v zářezech v hornině třídy těžitelnosti I skupiny 1 až 3 strojně</t>
  </si>
  <si>
    <t>128814684</t>
  </si>
  <si>
    <t>12,5*1,35/2+4,9*1,5+(2+3,3)/2*2,5</t>
  </si>
  <si>
    <t>182351023</t>
  </si>
  <si>
    <t>Rozprostření ornice pl do 100 m2 ve svahu přes 1:5 tl vrstvy do 200 mm strojně</t>
  </si>
  <si>
    <t>-647857840</t>
  </si>
  <si>
    <t>Zakládání</t>
  </si>
  <si>
    <t>271542211</t>
  </si>
  <si>
    <t>Podsyp pod základové konstrukce se zhutněním z netříděné štěrkodrtě</t>
  </si>
  <si>
    <t>-1898234578</t>
  </si>
  <si>
    <t>"Pod D1" 2,27*2,69*0,05</t>
  </si>
  <si>
    <t>"Pod D2" ((6,67+5,97)*6,695+6,67*6,695+5,97*6,625+7,54*(2,6+6,17))*0,15</t>
  </si>
  <si>
    <t>273321511</t>
  </si>
  <si>
    <t>Základové desky ze ŽB bez zvýšených nároků na prostředí tř. C 25/30</t>
  </si>
  <si>
    <t>1531942474</t>
  </si>
  <si>
    <t>"D.1" 3,89*3,47*0,15</t>
  </si>
  <si>
    <t>"D.2" (13,84*14,59+8,34*9,5)*0,15</t>
  </si>
  <si>
    <t>273351121</t>
  </si>
  <si>
    <t>Zřízení bednění základových desek</t>
  </si>
  <si>
    <t>460906097</t>
  </si>
  <si>
    <t>"D.1" (3,89+3,47)*2*0,15</t>
  </si>
  <si>
    <t>"D.2" (13,84+14,59+9,5)*2*0,15</t>
  </si>
  <si>
    <t>273351122</t>
  </si>
  <si>
    <t>Odstranění bednění základových desek</t>
  </si>
  <si>
    <t>-1788194079</t>
  </si>
  <si>
    <t>273362021</t>
  </si>
  <si>
    <t>Výztuž základových desek svařovanými sítěmi Kari</t>
  </si>
  <si>
    <t>829484267</t>
  </si>
  <si>
    <t>"Viz. výpis" 2,177</t>
  </si>
  <si>
    <t>274313811</t>
  </si>
  <si>
    <t>Základové pásy z betonu tř. C 25/30</t>
  </si>
  <si>
    <t>-448250417</t>
  </si>
  <si>
    <t xml:space="preserve">"Šířka 600mm hl.-2,19" ((2,87+2,69)*2*0,45+0,5*1,6)*0,6 </t>
  </si>
  <si>
    <t xml:space="preserve">"Šířka 600mm hl.-1,89" (10,485+14,79+6,395+6,225+12,84+6,47+9,5+7,34*2)*1,3*0,6 </t>
  </si>
  <si>
    <t xml:space="preserve">"Šířka 800mm" ((12,84+5,27)*1,3+0,5*1,6)*0,8 </t>
  </si>
  <si>
    <t>"Šířka 1100mm" (7,67*1,3+1,745*1,6)*1,1</t>
  </si>
  <si>
    <t>"Navýšení za lití do země" 100,475*0,035</t>
  </si>
  <si>
    <t>274353122</t>
  </si>
  <si>
    <t>Bednění kotevních otvorů v základových pásech průřezu přes 0,02 do 0,05 m2 hl přes 0,5 do 1 m</t>
  </si>
  <si>
    <t>-1818877808</t>
  </si>
  <si>
    <t>274353132</t>
  </si>
  <si>
    <t>Bednění kotevních otvorů v základových pásech průřezu přes 0,05 do 0,10 m2 hl přes 1 do 2 m</t>
  </si>
  <si>
    <t>-255269876</t>
  </si>
  <si>
    <t>275313811</t>
  </si>
  <si>
    <t>Základové patky z betonu tř. C 25/30</t>
  </si>
  <si>
    <t>-63599275</t>
  </si>
  <si>
    <t>0,8*0,8*(1,3*2+2,25*2)+0,6*0,6*1,3*2</t>
  </si>
  <si>
    <t>275351121</t>
  </si>
  <si>
    <t>Zřízení bednění základových patek</t>
  </si>
  <si>
    <t>1775275982</t>
  </si>
  <si>
    <t>0,8*4*(1,3*2+2,25*2)+0,6*4*1,3*2</t>
  </si>
  <si>
    <t>275351122</t>
  </si>
  <si>
    <t>Odstranění bednění základových patek</t>
  </si>
  <si>
    <t>-905785799</t>
  </si>
  <si>
    <t>279113152</t>
  </si>
  <si>
    <t>Základová zeď tl přes 150 do 200 mm z tvárnic ztraceného bednění včetně výplně z betonu tř. C 25/30</t>
  </si>
  <si>
    <t>-2064630974</t>
  </si>
  <si>
    <t>3,6*1,25*2</t>
  </si>
  <si>
    <t>279113154</t>
  </si>
  <si>
    <t>Základová zeď tl přes 250 do 300 mm z tvárnic ztraceného bednění včetně výplně z betonu tř. C 25/30</t>
  </si>
  <si>
    <t>1251732497</t>
  </si>
  <si>
    <t>(2,99+2,8*2)*1,75-1,38*0,5</t>
  </si>
  <si>
    <t>279113155</t>
  </si>
  <si>
    <t>Základová zeď tl přes 300 do 400 mm z tvárnic ztraceného bednění včetně výplně z betonu tř. C 25/30</t>
  </si>
  <si>
    <t>-264655462</t>
  </si>
  <si>
    <t>(14,59+14,52+11,005+6,67*3+5,97*3+9,5+9,435+7,54)*0,25</t>
  </si>
  <si>
    <t>279361821</t>
  </si>
  <si>
    <t>Výztuž základových zdí nosných betonářskou ocelí 10 505</t>
  </si>
  <si>
    <t>-510171904</t>
  </si>
  <si>
    <t>"Viz.výpis" 0,444</t>
  </si>
  <si>
    <t>311235151</t>
  </si>
  <si>
    <t>Zdivo jednovrstvé z cihel broušených do P10 na tenkovrstvou maltu tl 300 mm</t>
  </si>
  <si>
    <t>-1669267632</t>
  </si>
  <si>
    <t>"1.NP" (6,7+13,75+6+7,5*2)*3,25-(1+1,25+1,2+1,325+1,5)*2,35</t>
  </si>
  <si>
    <t>"Místo věnce pod stropem" 6,7*0,25</t>
  </si>
  <si>
    <t>"2.NP" (13+7,5*2)*3,25-(1+1,25*3+1,5*3)*2,33</t>
  </si>
  <si>
    <t>"3.NP" (13+7,5*2)*3,5-(1+1,25*3+1,5*2)*2,33-1,875*2,36</t>
  </si>
  <si>
    <t>311235181</t>
  </si>
  <si>
    <t>Zdivo jednovrstvé z cihel broušených do P10 na tenkovrstvou maltu tl 380 mm</t>
  </si>
  <si>
    <t>888710102</t>
  </si>
  <si>
    <t>"Výtahová šachta" (2,5*2+3,75)*(0,75+1,5+1,75*2+1*2+1,5)+3,75*0,25-1,38*2,04*3</t>
  </si>
  <si>
    <t>"Atika" (14,63+9,5+13,12)*2*(0,94+0,5)/2</t>
  </si>
  <si>
    <t>"Dozdívka u stávajícího objektu" 0,44*2*4,25</t>
  </si>
  <si>
    <t>311238654</t>
  </si>
  <si>
    <t>Zdivo jednovrstvé tepelně izolační z cihel broušených P8 s vnitřní izolací z minerální vlny na tenkovrstvou maltu U přes 0,14 do 0,18 W/m2K tl 440 mm</t>
  </si>
  <si>
    <t>1290951329</t>
  </si>
  <si>
    <t>"1.NP" (9,5+14,63+13-0,75)*2*3,25-(1*2+1,375*2)*2,35-2,75*2,78*3-1,25*1,5</t>
  </si>
  <si>
    <t>"Místo věnce pod stropem" (7,5+2,7*2+5,28+6,7+6+6,725)*0,25</t>
  </si>
  <si>
    <t>"2.NP" (9,5+14,63+13)*2*3,25-1,25*2*20-1,75*2,83</t>
  </si>
  <si>
    <t>"Místo věnce pod stropem" (6,725*2+2,7+6,2)*2*0,25</t>
  </si>
  <si>
    <t>"3.NP" (9,5+14,63+13)*2*3,25-1,25*2*20-1,75*2,83</t>
  </si>
  <si>
    <t>311238655</t>
  </si>
  <si>
    <t>Zdivo jednovrstvé tepelně izolační z cihel broušených P10 s vnitřní izolací z minerální vlny na tenkovrstvou maltu U přes 0,18 do 0,22 W/m2K tl 440 mm</t>
  </si>
  <si>
    <t>-395276921</t>
  </si>
  <si>
    <t>0,75*3,25*2</t>
  </si>
  <si>
    <t>317168011</t>
  </si>
  <si>
    <t>Překlad keramický plochý š 115 mm dl 1000 mm</t>
  </si>
  <si>
    <t>-1525806354</t>
  </si>
  <si>
    <t>"1.NP" 1</t>
  </si>
  <si>
    <t>"2.NP" 2</t>
  </si>
  <si>
    <t>"3.NP" 2</t>
  </si>
  <si>
    <t>317168012</t>
  </si>
  <si>
    <t>Překlad keramický plochý š 115 mm dl 1250 mm</t>
  </si>
  <si>
    <t>-1267571852</t>
  </si>
  <si>
    <t>"1.NP" 3+1</t>
  </si>
  <si>
    <t>"2.NP" 3+2</t>
  </si>
  <si>
    <t>"3.NP" 3+3</t>
  </si>
  <si>
    <t>317168013</t>
  </si>
  <si>
    <t>Překlad keramický plochý š 115 mm dl 1500 mm</t>
  </si>
  <si>
    <t>-44246002</t>
  </si>
  <si>
    <t>"1.NP" 2</t>
  </si>
  <si>
    <t>"3.NP" 1+3</t>
  </si>
  <si>
    <t>317168014</t>
  </si>
  <si>
    <t>Překlad keramický plochý š 115 mm dl 1750 mm</t>
  </si>
  <si>
    <t>1497971255</t>
  </si>
  <si>
    <t>"2.NP" 1</t>
  </si>
  <si>
    <t>317168053</t>
  </si>
  <si>
    <t>Překlad keramický vysoký v 238 mm dl 1500 mm</t>
  </si>
  <si>
    <t>-660637109</t>
  </si>
  <si>
    <t>"1.NP" 2*4+1*4</t>
  </si>
  <si>
    <t>"2.NP" 4</t>
  </si>
  <si>
    <t>"3.NP" 4</t>
  </si>
  <si>
    <t>317168054</t>
  </si>
  <si>
    <t>Překlad keramický vysoký v 238 mm dl 1750 mm</t>
  </si>
  <si>
    <t>399386957</t>
  </si>
  <si>
    <t>"1.NP" 3*4+3*4</t>
  </si>
  <si>
    <t>"2.NP" 3*4+20*4</t>
  </si>
  <si>
    <t>"3.NP" 3*4+20*4</t>
  </si>
  <si>
    <t>317168055</t>
  </si>
  <si>
    <t>Překlad keramický vysoký v 238 mm dl 2000 mm</t>
  </si>
  <si>
    <t>-1410077170</t>
  </si>
  <si>
    <t>"1.NP" 4</t>
  </si>
  <si>
    <t>"2.NP" 3*4</t>
  </si>
  <si>
    <t>317168056</t>
  </si>
  <si>
    <t>Překlad keramický vysoký v 238 mm dl 2250 mm</t>
  </si>
  <si>
    <t>38375748</t>
  </si>
  <si>
    <t>"2.NP" 6</t>
  </si>
  <si>
    <t>"3.NP" 6</t>
  </si>
  <si>
    <t>317168058</t>
  </si>
  <si>
    <t>Překlad keramický vysoký v 238 mm dl 2750 mm</t>
  </si>
  <si>
    <t>-1781704421</t>
  </si>
  <si>
    <t>317168061</t>
  </si>
  <si>
    <t>Překlad keramický vysoký v 238 mm dl 3500 mm</t>
  </si>
  <si>
    <t>1767715399</t>
  </si>
  <si>
    <t>"1.NP" 3</t>
  </si>
  <si>
    <t>180778889</t>
  </si>
  <si>
    <t>"IPE 100" 2,25*0,4*0,1*2</t>
  </si>
  <si>
    <t>317321411</t>
  </si>
  <si>
    <t>Překlad ze ŽB tř. C 25/30</t>
  </si>
  <si>
    <t>-589575278</t>
  </si>
  <si>
    <t>1. NP :</t>
  </si>
  <si>
    <t>"P1b - zalití" 10,5*0,24*0,23</t>
  </si>
  <si>
    <t>"P2" 0,28*0,25*2</t>
  </si>
  <si>
    <t>2.NP :</t>
  </si>
  <si>
    <t>"P2" 0,38*0,5*2</t>
  </si>
  <si>
    <t>3.NP :</t>
  </si>
  <si>
    <t>317351107</t>
  </si>
  <si>
    <t>Zřízení bednění překladů v do 4 m</t>
  </si>
  <si>
    <t>835572999</t>
  </si>
  <si>
    <t>"P1b - zalití" 10,5*0,23*2</t>
  </si>
  <si>
    <t>2. NP :</t>
  </si>
  <si>
    <t>"P2" 2*(0,38+0,35*2)</t>
  </si>
  <si>
    <t>3. NP :</t>
  </si>
  <si>
    <t>317351108</t>
  </si>
  <si>
    <t>Odstranění bednění překladů v do 4 m</t>
  </si>
  <si>
    <t>888989462</t>
  </si>
  <si>
    <t>317361821</t>
  </si>
  <si>
    <t>Výztuž překladů a říms z betonářské oceli 10 505</t>
  </si>
  <si>
    <t>-1810314506</t>
  </si>
  <si>
    <t>"P2 - R12" 2*5*0,89/1000*3</t>
  </si>
  <si>
    <t>"P2 - R6" 2/0,125*(0,28+0,25)*2*0,222/1000*3</t>
  </si>
  <si>
    <t>317941125</t>
  </si>
  <si>
    <t>Osazování ocelových válcovaných nosníků na zdivu I, IE, U, UE nebo L č 24 a vyšší nebo výšky přes 220 mm</t>
  </si>
  <si>
    <t>-1541796711</t>
  </si>
  <si>
    <t xml:space="preserve">"P1b - HEA 240" 10,5*60,3/1000 </t>
  </si>
  <si>
    <t>13010964</t>
  </si>
  <si>
    <t>ocel profilová jakost S235JR (11 375) průřez HEA 240</t>
  </si>
  <si>
    <t>2039234284</t>
  </si>
  <si>
    <t>10,5*60,3/1000</t>
  </si>
  <si>
    <t>0,633*1,08 'Přepočtené koeficientem množství</t>
  </si>
  <si>
    <t>317944321</t>
  </si>
  <si>
    <t>Válcované nosníky do č.12 dodatečně osazované do připravených otvorů</t>
  </si>
  <si>
    <t>88387649</t>
  </si>
  <si>
    <t>"IPE 100" 2,25*4*8,1/1000*2</t>
  </si>
  <si>
    <t>317998111</t>
  </si>
  <si>
    <t>Tepelná izolace mezi překlady v 24 cm z EPS tl přes 30 do 50 mm</t>
  </si>
  <si>
    <t>-836471189</t>
  </si>
  <si>
    <t>"P1a" 3,5*3</t>
  </si>
  <si>
    <t>317998112</t>
  </si>
  <si>
    <t>Tepelná izolace mezi překlady v 24 cm z EPS tl přes 50 do 70 mm</t>
  </si>
  <si>
    <t>-1227512198</t>
  </si>
  <si>
    <t>"P3" 1,75*3*2</t>
  </si>
  <si>
    <t>"P3" 1,75*3*2+1,5*2*2</t>
  </si>
  <si>
    <t>"P6" 1,75*20*2</t>
  </si>
  <si>
    <t>"P7" 1,75*20*2</t>
  </si>
  <si>
    <t>342244211</t>
  </si>
  <si>
    <t>Příčka z cihel broušených na tenkovrstvou maltu tloušťky 115 mm</t>
  </si>
  <si>
    <t>-201815718</t>
  </si>
  <si>
    <t>"1.NP" (3,21+1,5+0,356)*3,25+(1+1,2+1,325+1,25+1,5)*2,35-(0,9+1*3+1,2)*2,02</t>
  </si>
  <si>
    <t>"2.NP" (2,2+1,785+3,21+1,5)*3,5-0,8*2,02+(1+1,25*3+1,5*3)*2,33-(0,8+0,9*3+1,2*3)*2,02</t>
  </si>
  <si>
    <t>"2.NP" (2,2+1,785+3,21+1,5)*3,5-0,8*2,02+(1+1,25*3+1,5*2)*2,33-(0,8+0,9*3+1,2*2)*2,02</t>
  </si>
  <si>
    <t>342244221</t>
  </si>
  <si>
    <t>Příčka z cihel broušených na tenkovrstvou maltu tloušťky 140 mm</t>
  </si>
  <si>
    <t>1878191520</t>
  </si>
  <si>
    <t>"1.NP" (6,725+6*2+6,2+3,61)*3,25-1*2,02</t>
  </si>
  <si>
    <t>"2.NP" (6,725*3+1,42+4,1+6,2+0,695)*3,5-(0,8+1+1,2)*2,02</t>
  </si>
  <si>
    <t>"3.NP" (6,725+3,085+3,5+6,2+4,1+8,76)*3,5-(0,8+1*2+1,2*2)*2,02</t>
  </si>
  <si>
    <t>"Výlez na střechu" (1,48+1,2)*2*0,824</t>
  </si>
  <si>
    <t>"Instalační šachta na střeše" ((2,651+0,88)*2+0,25)*1,3</t>
  </si>
  <si>
    <t>342272215</t>
  </si>
  <si>
    <t>Příčka z pórobetonových hladkých tvárnic na tenkovrstvou maltu tl 75 mm</t>
  </si>
  <si>
    <t>1898820798</t>
  </si>
  <si>
    <t>"Obezdění stoupačky" 0,3*2*(3,25+3,5*2)</t>
  </si>
  <si>
    <t>342272235</t>
  </si>
  <si>
    <t>Příčka z pórobetonových hladkých tvárnic na tenkovrstvou maltu tl 125 mm</t>
  </si>
  <si>
    <t>1779171296</t>
  </si>
  <si>
    <t>Instalační přizdívky :</t>
  </si>
  <si>
    <t>"2.NP" 1,595*1,4</t>
  </si>
  <si>
    <t>"3.NP" 1,6*1,4</t>
  </si>
  <si>
    <t>1137935697</t>
  </si>
  <si>
    <t>"IPE 100" 2,25*2*0,1*2</t>
  </si>
  <si>
    <t>Vodorovné konstrukce</t>
  </si>
  <si>
    <t>4109-2-010</t>
  </si>
  <si>
    <t>Dodávka a montáž stropu z předpjatých stropních panelů tl. 250 mm vč. zálivky spar, prostupů a krácení</t>
  </si>
  <si>
    <t>413161104</t>
  </si>
  <si>
    <t>"Nad 1.NP" 7,095*5,5*2+7,096*6,37*2+7,8*(2,9+6,2)</t>
  </si>
  <si>
    <t>"Nad 2.NP" 7,095*2*13+(2,9+6,45)*7,5</t>
  </si>
  <si>
    <t>"Nad 3.NP" 7,095*2*13+(2,9+6,45)*7,5</t>
  </si>
  <si>
    <t>4109-2-020</t>
  </si>
  <si>
    <t>Dodávka a montáž ocelových prvků výměny  prostupu 1200/1200 mm ve stropě nad 3.NP včetně povrchové úpravy</t>
  </si>
  <si>
    <t>1091215466</t>
  </si>
  <si>
    <t>411321414</t>
  </si>
  <si>
    <t>Stropy deskové ze ŽB tř. C 25/30</t>
  </si>
  <si>
    <t>-1160442128</t>
  </si>
  <si>
    <t>"Výtahová šachta" 3,55*3,22*0,2+(3,55*3,22-2,99*2,5)*0,1</t>
  </si>
  <si>
    <t>411321515</t>
  </si>
  <si>
    <t>Stropy deskové ze ŽB tř. C 20/25</t>
  </si>
  <si>
    <t>-1085694513</t>
  </si>
  <si>
    <t>"Nad instalační šachtou" (2,651*0,53+0,542*0,63)*0,1</t>
  </si>
  <si>
    <t>411351011</t>
  </si>
  <si>
    <t>Zřízení bednění stropů deskových tl přes 5 do 25 cm bez podpěrné kce</t>
  </si>
  <si>
    <t>160821108</t>
  </si>
  <si>
    <t>"Nad instalační šachtou" (2,651+0,53+0,63)*2*0,1+0,25*(1,5+0,731)+0,63*0,262</t>
  </si>
  <si>
    <t>"Výtahová šachta" (3,55+3,22)*2*0,3+(2,99+2,5)*2*0,1+2,99*2,5</t>
  </si>
  <si>
    <t>411351012</t>
  </si>
  <si>
    <t>Odstranění bednění stropů deskových tl přes 5 do 25 cm bez podpěrné kce</t>
  </si>
  <si>
    <t>204688884</t>
  </si>
  <si>
    <t>411354311</t>
  </si>
  <si>
    <t>Zřízení podpěrné konstrukce stropů výšky do 4 m tl přes 5 do 15 cm</t>
  </si>
  <si>
    <t>1507337916</t>
  </si>
  <si>
    <t>"Nad instalační šachtou" 0,25*(1,5+0,731)+0,63*0,262</t>
  </si>
  <si>
    <t>411354312</t>
  </si>
  <si>
    <t>Odstranění podpěrné konstrukce stropů výšky do 4 m tl přes 5 do 15 cm</t>
  </si>
  <si>
    <t>-1212539301</t>
  </si>
  <si>
    <t>411354313</t>
  </si>
  <si>
    <t>Zřízení podpěrné konstrukce stropů výšky do 4 m tl přes 15 do 25 cm</t>
  </si>
  <si>
    <t>-1437220596</t>
  </si>
  <si>
    <t>"Výtahová šachta" 2,99*2,5</t>
  </si>
  <si>
    <t>411354314</t>
  </si>
  <si>
    <t>Odstranění podpěrné konstrukce stropů výšky do 4 m tl přes 15 do 25 cm</t>
  </si>
  <si>
    <t>-296214425</t>
  </si>
  <si>
    <t>411361821</t>
  </si>
  <si>
    <t>Výztuž stropů betonářskou ocelí 10 505</t>
  </si>
  <si>
    <t>711086593</t>
  </si>
  <si>
    <t>"Výtahová šachta - viz. výpis" 0,067</t>
  </si>
  <si>
    <t>411362021</t>
  </si>
  <si>
    <t>Výztuž stropů svařovanými sítěmi Kari</t>
  </si>
  <si>
    <t>1941434298</t>
  </si>
  <si>
    <t>"Nad instalační šachtou - viz. výpis" 0,027</t>
  </si>
  <si>
    <t>"Výtahová šachta - viz. výpis" 0,148</t>
  </si>
  <si>
    <t>417238213-R</t>
  </si>
  <si>
    <t>Obezdívka věnce jednostranná věncovkou keramickou v přes 210 do 250 mm včetně šedého polystyrenu tl 100 mm</t>
  </si>
  <si>
    <t>470012407</t>
  </si>
  <si>
    <t>"Viz výpis" 152*3/2</t>
  </si>
  <si>
    <t>417321515</t>
  </si>
  <si>
    <t>Ztužující pásy a věnce ze ŽB tř. C 25/30</t>
  </si>
  <si>
    <t>1966742487</t>
  </si>
  <si>
    <t>Věnec pod stropem :</t>
  </si>
  <si>
    <t>"1.NP" (7,095*2+7,285+6,76*2)*0,26*0,25+(13,75+6+7,5*2)*0,3*0,25</t>
  </si>
  <si>
    <t>"2.NP" (15,7+5,5+8,02)*0,26*0,25+(13,52+8,02*2)*0,3*0,25</t>
  </si>
  <si>
    <t>"3.NP" (15,7+5,5+8,02)*0,26*0,25+(13,52+8,02*2)*0,3*0,25</t>
  </si>
  <si>
    <t>Věnec v úrovni stropu :</t>
  </si>
  <si>
    <t>"1.NP" (23,77+13)*2*0,26*0,25+(13+6,725*2+7,5*2)*0,3*0,25</t>
  </si>
  <si>
    <t>"2.NP" (((23,77+13)*2-3,75-2,615)*0,26+(3,75*0,44+2,615*0,36))*0,25+(13+6,725*2+7,5*2)*0,3*0,25</t>
  </si>
  <si>
    <t>"3.NP" (((23,77+13)*2-3,75-2,615)*0,26+(3,75*0,44+2,615*0,36))*0,25+(13+6,725*2+7,5*2)*0,3*0,25</t>
  </si>
  <si>
    <t>Výtahová šachta :</t>
  </si>
  <si>
    <t>(3,35*(0,28+0,44)+2,5*2*0,28)*(0,5+0,25*5)-3,35*0,44*0,25</t>
  </si>
  <si>
    <t>"Na základech výtahové šachty" (3,59+2,5*2)*0,3*0,11</t>
  </si>
  <si>
    <t>"Atika" (24,13+13)*2*0,38*(0,1+0,135)/2</t>
  </si>
  <si>
    <t>"Výlez na střechu" (1,48+1,2)*2*0,14*0,1</t>
  </si>
  <si>
    <t>417351115</t>
  </si>
  <si>
    <t>Zřízení bednění ztužujících věnců</t>
  </si>
  <si>
    <t>-747785513</t>
  </si>
  <si>
    <t>"1.NP" (7,095*2+7,285+6,76*2)*0,25+(13,75+6+7,5*2)*0,25*2</t>
  </si>
  <si>
    <t>"2.NP" (15,7+5,5+8,02)*0,25+(13,52+8,02*2)*0,25*2</t>
  </si>
  <si>
    <t>"3.NP" (15,7+5,5+8,02)*0,25+(13,52+8,02*2)*0,25*2</t>
  </si>
  <si>
    <t>(3,35+2,5*2)*2*(0,5+0,25*5)*2-3,35*0,25</t>
  </si>
  <si>
    <t>"Na základech výtahové šachty" (3,59+2,5*2)*0,11*2</t>
  </si>
  <si>
    <t>"Atika" (24,13+13)*2*(0,1+0,135)</t>
  </si>
  <si>
    <t>"Výlez na střechu" (1,48+1,2)*2*0,1*2</t>
  </si>
  <si>
    <t>417351116</t>
  </si>
  <si>
    <t>Odstranění bednění ztužujících věnců</t>
  </si>
  <si>
    <t>2010929895</t>
  </si>
  <si>
    <t>417361821</t>
  </si>
  <si>
    <t>Výztuž ztužujících pásů a věnců betonářskou ocelí 10 505</t>
  </si>
  <si>
    <t>90048000</t>
  </si>
  <si>
    <t>"Viz. výpis 1.NP" 1,036</t>
  </si>
  <si>
    <t>"Viz. výpis 2.NP" 1,093</t>
  </si>
  <si>
    <t>"Viz. výpis 3.NP" 1,039</t>
  </si>
  <si>
    <t>"Výtahová šachta - viz. výpis" 0,245</t>
  </si>
  <si>
    <t>"Věnec atiky - viz.výpis" (156*0,222+180*0,888)/1000</t>
  </si>
  <si>
    <t>451317777</t>
  </si>
  <si>
    <t>Podklad nebo lože pod dlažbu vodorovný nebo do sklonu 1:5 z betonu prostého tl přes 50 do 100 mm</t>
  </si>
  <si>
    <t>-1678254408</t>
  </si>
  <si>
    <t>"Okapový chodník" (7,942+15+5,5+2,357)*0,5</t>
  </si>
  <si>
    <t>"Čistící zóna" 1,8*2,5</t>
  </si>
  <si>
    <t>Komunikace pozemní</t>
  </si>
  <si>
    <t>564831011</t>
  </si>
  <si>
    <t>Podklad ze štěrkodrtě ŠD plochy do 100 m2 tl 100 mm</t>
  </si>
  <si>
    <t>-342508300</t>
  </si>
  <si>
    <t>564851011</t>
  </si>
  <si>
    <t>Podklad ze štěrkodrtě ŠD plochy do 100 m2 tl 150 mm</t>
  </si>
  <si>
    <t>1403420938</t>
  </si>
  <si>
    <t>"ZP1" (14,3*4,55+5,14*0,558+8,682*0,587+0,407*0,3)*2</t>
  </si>
  <si>
    <t>564952111</t>
  </si>
  <si>
    <t>Podklad z mechanicky zpevněného kameniva MZK tl 150 mm</t>
  </si>
  <si>
    <t>-259951406</t>
  </si>
  <si>
    <t>"ZP2" 6,001*2,357+0,5*0,25+5,06*9,992+3,75*2,18-2,5*1,8</t>
  </si>
  <si>
    <t>565135101</t>
  </si>
  <si>
    <t>Asfaltový beton vrstva podkladní ACP 16 (obalované kamenivo OKS) tl 50 mm š do 1,5 m</t>
  </si>
  <si>
    <t>1310345927</t>
  </si>
  <si>
    <t>573211109</t>
  </si>
  <si>
    <t>Postřik živičný spojovací z asfaltu v množství 0,50 kg/m2</t>
  </si>
  <si>
    <t>-1613077441</t>
  </si>
  <si>
    <t>577134111</t>
  </si>
  <si>
    <t>Asfaltový beton vrstva obrusná ACO 11 (ABS) tř. I tl 40 mm š do 3 m z nemodifikovaného asfaltu</t>
  </si>
  <si>
    <t>-726676191</t>
  </si>
  <si>
    <t>596211110</t>
  </si>
  <si>
    <t>Kladení zámkové dlažby komunikací pro pěší ručně tl 60 mm skupiny A pl do 50 m2</t>
  </si>
  <si>
    <t>-1227223768</t>
  </si>
  <si>
    <t>59245018</t>
  </si>
  <si>
    <t>dlažba tvar obdélník betonová 200x100x60mm přírodní</t>
  </si>
  <si>
    <t>1785406536</t>
  </si>
  <si>
    <t>68,504-(2,18+2+5,5)*0,3</t>
  </si>
  <si>
    <t>65,6*1,03 'Přepočtené koeficientem množství</t>
  </si>
  <si>
    <t>59245006</t>
  </si>
  <si>
    <t>dlažba tvar obdélník betonová pro nevidomé 200x100x60mm barevná</t>
  </si>
  <si>
    <t>926448154</t>
  </si>
  <si>
    <t>(2,18+2+5,5)*0,3</t>
  </si>
  <si>
    <t>2,904*1,03 'Přepočtené koeficientem množství</t>
  </si>
  <si>
    <t>596211114</t>
  </si>
  <si>
    <t>Příplatek za kombinaci dvou barev u kladení betonových dlažeb komunikací pro pěší ručně tl 60 mm skupiny A</t>
  </si>
  <si>
    <t>-1115246035</t>
  </si>
  <si>
    <t>"ZP2" 5,06*9,992+3,75*2,18-2,5*1,8</t>
  </si>
  <si>
    <t>5969-2-010</t>
  </si>
  <si>
    <t>Dodávka a montáž betonové zábrany k ochraně před nárazy 1090/390/470 mm ozn.1</t>
  </si>
  <si>
    <t>1050728779</t>
  </si>
  <si>
    <t>5969-2-020</t>
  </si>
  <si>
    <t>Dodávka a montáž varovného ochranného profilu ocelových nosníků, žluto černý, délka 1000 mm, průměr 150 mm</t>
  </si>
  <si>
    <t>-598465807</t>
  </si>
  <si>
    <t>5969-2-030</t>
  </si>
  <si>
    <t xml:space="preserve">Dodávka a montáž výškové omezení průjezdu výškové hliníkové, šířka 5000 mm, výška 150 mm </t>
  </si>
  <si>
    <t>1099053371</t>
  </si>
  <si>
    <t>Úprava povrchů vnějších</t>
  </si>
  <si>
    <t>622131351</t>
  </si>
  <si>
    <t>Sanační postřik vnějších stěn nanášený celoplošně strojně</t>
  </si>
  <si>
    <t>-1044141579</t>
  </si>
  <si>
    <t>"ST1" (24,13+13,88)*2*(12,176+11,635)/2-3,75*11,635-6,2*3</t>
  </si>
  <si>
    <t>"Okna" -(1,25*2*20*2+1,25*1,5)</t>
  </si>
  <si>
    <t>"Dveře" -(1,375*2+1*2)*2,35</t>
  </si>
  <si>
    <t>"Vrata" -2,75*2,78*3</t>
  </si>
  <si>
    <t>"Špalety" (1,25*41+2*80+1,5*2+1,375*2+1*2+2,05*4)*0,15+(2,75*3+2,48*6)*0,44</t>
  </si>
  <si>
    <t>"ST2" (2,88+3,75)*11,635+2,88*0,6</t>
  </si>
  <si>
    <t>622142001</t>
  </si>
  <si>
    <t>Potažení vnějších stěn sklovláknitým pletivem vtlačeným do tenkovrstvé hmoty</t>
  </si>
  <si>
    <t>-88603489</t>
  </si>
  <si>
    <t>"ST8" (2,88*2+3,75+10,975+14,63+5,5+2,823-1,38-2,75*3+0,44*6+0,38*2)*0,3</t>
  </si>
  <si>
    <t>13,88*0,2+9,4*(0,3+0,6)/2+8,38*(0,6+0,4)/2+0,4*0,4-(1,375*2+1*2-0,15*8)*0,3</t>
  </si>
  <si>
    <t>622143003</t>
  </si>
  <si>
    <t>Montáž omítkových plastových nebo pozinkovaných rohových profilů s tkaninou</t>
  </si>
  <si>
    <t>-1253930923</t>
  </si>
  <si>
    <t>"Rohy objektu" 12,118*4+12,591+11,196</t>
  </si>
  <si>
    <t>"Ostění" 1,25*21+2*40+1,5*2+1,375*2+1*2+2,35*8+2,75*3+2,78*6</t>
  </si>
  <si>
    <t>55343025</t>
  </si>
  <si>
    <t>profil rohový Pz+PVC pro vnější omítky tl 7mm</t>
  </si>
  <si>
    <t>-1181123116</t>
  </si>
  <si>
    <t>229,989</t>
  </si>
  <si>
    <t>229,989*1,05 'Přepočtené koeficientem množství</t>
  </si>
  <si>
    <t>622143004</t>
  </si>
  <si>
    <t>Montáž omítkových samolepících začišťovacích profilů pro spojení s okenním rámem</t>
  </si>
  <si>
    <t>-1963974596</t>
  </si>
  <si>
    <t>"Ostění" 1,25*21+2*40+1,5*2+1,375*2+1*2+2,35*8</t>
  </si>
  <si>
    <t>28342201</t>
  </si>
  <si>
    <t>profil začišťovací PVC 9mm</t>
  </si>
  <si>
    <t>2044858607</t>
  </si>
  <si>
    <t>132,8</t>
  </si>
  <si>
    <t>132,8*1,05 'Přepočtené koeficientem množství</t>
  </si>
  <si>
    <t>622151031</t>
  </si>
  <si>
    <t>Penetrační silikonový nátěr vnějších pastovitých tenkovrstvých omítek stěn</t>
  </si>
  <si>
    <t>-2008227497</t>
  </si>
  <si>
    <t>622151021</t>
  </si>
  <si>
    <t>Penetrační akrylátový nátěr vnějších mozaikových tenkovrstvých omítek stěn</t>
  </si>
  <si>
    <t>-1484684836</t>
  </si>
  <si>
    <t>622211021</t>
  </si>
  <si>
    <t>Montáž kontaktního zateplení vnějších stěn lepením a mechanickým kotvením polystyrénových desek do betonu a zdiva tl přes 80 do 120 mm</t>
  </si>
  <si>
    <t>333291884</t>
  </si>
  <si>
    <t>"Zateplení věnců výtahové šachty" (2,88*2+3,75)*(0,5+0,25*5)</t>
  </si>
  <si>
    <t>"Zateplení stropu výtahové šachty" (2,88*2+3,75)*0,3</t>
  </si>
  <si>
    <t>28375938</t>
  </si>
  <si>
    <t>deska EPS 70 fasádní λ=0,039 tl 100mm</t>
  </si>
  <si>
    <t>1403952807</t>
  </si>
  <si>
    <t>19,496</t>
  </si>
  <si>
    <t>19,496*1,05 'Přepočtené koeficientem množství</t>
  </si>
  <si>
    <t>622321101</t>
  </si>
  <si>
    <t>Vápenocementová omítka hrubá jednovrstvá nezatřená vnějších stěn nanášená ručně</t>
  </si>
  <si>
    <t>1623039109</t>
  </si>
  <si>
    <t>"ST6" (3,59+0,21*2)*1,4</t>
  </si>
  <si>
    <t>622327321</t>
  </si>
  <si>
    <t>Sanační tepelněizolační omítka vnějších stěn nanášená strojně</t>
  </si>
  <si>
    <t>1283948136</t>
  </si>
  <si>
    <t>622327391</t>
  </si>
  <si>
    <t>Příplatek k sanační tepelněizolační omítce omítce vnějších stěn za každých dalších 5 mm tloušťky přes 15 mm strojně</t>
  </si>
  <si>
    <t>-1732845942</t>
  </si>
  <si>
    <t>829,977*3</t>
  </si>
  <si>
    <t>622511112</t>
  </si>
  <si>
    <t>Tenkovrstvá akrylátová mozaiková střednězrnná omítka vnějších stěn</t>
  </si>
  <si>
    <t>-1659768690</t>
  </si>
  <si>
    <t>622531012</t>
  </si>
  <si>
    <t>Tenkovrstvá silikonová zrnitá omítka zrnitost 1,5 mm vnějších stěn</t>
  </si>
  <si>
    <t>-242141168</t>
  </si>
  <si>
    <t>629991011</t>
  </si>
  <si>
    <t>Zakrytí výplní otvorů a svislých ploch fólií přilepenou lepící páskou</t>
  </si>
  <si>
    <t>533728305</t>
  </si>
  <si>
    <t>"Okna" 1,25*2*20*2+1,25*1,5</t>
  </si>
  <si>
    <t>"Dveře" (1,375*2+1*2)*2,35</t>
  </si>
  <si>
    <t>Podlahy a podlahové konstrukce</t>
  </si>
  <si>
    <t>631311126</t>
  </si>
  <si>
    <t>Mazanina tl přes 80 do 120 mm z betonu prostého bez zvýšených nároků na prostředí tř. C 25/30</t>
  </si>
  <si>
    <t>1375972764</t>
  </si>
  <si>
    <t>"P1.1" (19,74+19,77+20,25)*(0,07+0,134)/2</t>
  </si>
  <si>
    <t>631311135</t>
  </si>
  <si>
    <t>Mazanina tl přes 120 do 240 mm z betonu prostého bez zvýšených nároků na prostředí tř. C 20/25</t>
  </si>
  <si>
    <t>64912855</t>
  </si>
  <si>
    <t>"P1.3" 7,51*0,2</t>
  </si>
  <si>
    <t>631319012</t>
  </si>
  <si>
    <t>Příplatek k mazanině tl přes 80 do 120 mm za přehlazení povrchu</t>
  </si>
  <si>
    <t>-2085893818</t>
  </si>
  <si>
    <t>631319023</t>
  </si>
  <si>
    <t>Příplatek k mazanině tl přes 120 do 240 mm za přehlazení s poprášením cementem</t>
  </si>
  <si>
    <t>137733524</t>
  </si>
  <si>
    <t>631319173</t>
  </si>
  <si>
    <t>Příplatek k mazanině tl přes 80 do 120 mm za stržení povrchu spodní vrstvy před vložením výztuže</t>
  </si>
  <si>
    <t>-491854695</t>
  </si>
  <si>
    <t>631319175</t>
  </si>
  <si>
    <t>Příplatek k mazanině tl přes 120 do 240 mm za stržení povrchu spodní vrstvy před vložením výztuže</t>
  </si>
  <si>
    <t>1122725082</t>
  </si>
  <si>
    <t>"P1.3" 7,51*0,2*2</t>
  </si>
  <si>
    <t>-1320367446</t>
  </si>
  <si>
    <t>KARI 150/150/6 :</t>
  </si>
  <si>
    <t>"P1.3" 7,51*1,2*3,01/1000</t>
  </si>
  <si>
    <t>KARI 100/100/6 :</t>
  </si>
  <si>
    <t>"P1.3" 7,51*1,2*4,44/1000</t>
  </si>
  <si>
    <t>"P2.2" 22,81*1,2*4,44/1000</t>
  </si>
  <si>
    <t>"P3.2" 22,81*1,2*4,44/1000</t>
  </si>
  <si>
    <t>632451234</t>
  </si>
  <si>
    <t>Potěr cementový samonivelační litý C25 tl přes 45 do 50 mm</t>
  </si>
  <si>
    <t>178994346</t>
  </si>
  <si>
    <t>"P1.2" 20,54+10,55+23,85+6,26+5,73+13,16+45,06+34,03+16,01</t>
  </si>
  <si>
    <t>"P2.1" 20,48+24,14+21,95+17,03+13,84+40,58+46,36+41,01+3,03+2,13+4,73+2,08</t>
  </si>
  <si>
    <t>"P2.2" 22,81</t>
  </si>
  <si>
    <t>"P3.1" 27,64+46,78+10,06+13,84+40,58+46,36+16,54+23,57+3,03+2,13+4,73+2,08</t>
  </si>
  <si>
    <t>"P3.2" 22,81</t>
  </si>
  <si>
    <t>632451292</t>
  </si>
  <si>
    <t>Příplatek k cementovému samonivelačnímu litému potěru C25 ZKD 5 mm tl přes 50 mm</t>
  </si>
  <si>
    <t>150490287</t>
  </si>
  <si>
    <t>"P2.1" (20,48+24,14+21,95+17,03+13,84+40,58+46,36+41,01+3,03+2,13+4,73+2,08)*2</t>
  </si>
  <si>
    <t>"P2.2" 22,81*4</t>
  </si>
  <si>
    <t>"P3.1" (27,64+46,78+10,06+13,84+40,58+46,36+16,54+23,57+3,03+2,13+4,73+2,08)*4</t>
  </si>
  <si>
    <t>"P3.2" 22,81*4</t>
  </si>
  <si>
    <t>1657482983</t>
  </si>
  <si>
    <t>"Stávající budova - u D11 a D13" 1,75*2*0,4</t>
  </si>
  <si>
    <t>632451491</t>
  </si>
  <si>
    <t>Příplatek k potěrům za přehlazení povrchu</t>
  </si>
  <si>
    <t>-2117195954</t>
  </si>
  <si>
    <t>"P1.2" 20,54+10,55+23,85+6,26+13,16+45,06+34,03+16,01</t>
  </si>
  <si>
    <t>632451494</t>
  </si>
  <si>
    <t>Příplatek k cenám potěru za strojní přehlazení povrchu</t>
  </si>
  <si>
    <t>-1245435484</t>
  </si>
  <si>
    <t>"P1.1" 19,74+19,77+20,25</t>
  </si>
  <si>
    <t>"P1.2" 5,73</t>
  </si>
  <si>
    <t>632459176</t>
  </si>
  <si>
    <t>Příplatek k potěrům tl přes 50 do 60 mm za plochu do 5 m2</t>
  </si>
  <si>
    <t>159683455</t>
  </si>
  <si>
    <t>"P2.1" 3,03+2,13+4,73+2,08</t>
  </si>
  <si>
    <t>632459177</t>
  </si>
  <si>
    <t>Příplatek k potěrům tl přes 60 do 70 mm za plochu do 5 m2</t>
  </si>
  <si>
    <t>-135329422</t>
  </si>
  <si>
    <t>"P3.1" 3,03+2,13+4,73+2,08</t>
  </si>
  <si>
    <t>-974632392</t>
  </si>
  <si>
    <t>-444539986</t>
  </si>
  <si>
    <t>(649,89+59,76+22,81*2)*0,9</t>
  </si>
  <si>
    <t>637211114</t>
  </si>
  <si>
    <t>Okapový chodník z betonových dlaždic tl 50 mm na MC 10</t>
  </si>
  <si>
    <t>1690791958</t>
  </si>
  <si>
    <t>Osazování výplní otvorů</t>
  </si>
  <si>
    <t>641951111</t>
  </si>
  <si>
    <t>Osazování dřevěných nebo kovových slepých rámů do 1 m2 na MC</t>
  </si>
  <si>
    <t>686775488</t>
  </si>
  <si>
    <t>"Pozn.4" 1</t>
  </si>
  <si>
    <t>"Pozn.6, 1" 2*3</t>
  </si>
  <si>
    <t>M-641-2-010</t>
  </si>
  <si>
    <t>stěnová protipožární mřížka EW-30-DP3-C 500/205 mm</t>
  </si>
  <si>
    <t>-203602291</t>
  </si>
  <si>
    <t>M-641-2-020</t>
  </si>
  <si>
    <t>protipožární dvířka pro vstup do instal. šachty EW-15-DP2 600/600 mm</t>
  </si>
  <si>
    <t>758685518</t>
  </si>
  <si>
    <t>642942111</t>
  </si>
  <si>
    <t>Osazování zárubní nebo rámů dveřních kovových do 2,5 m2 na MC</t>
  </si>
  <si>
    <t>-1034552967</t>
  </si>
  <si>
    <t>4+1+8+4+2+3+1</t>
  </si>
  <si>
    <t>55331486</t>
  </si>
  <si>
    <t>zárubeň jednokřídlá ocelová pro zdění tl stěny 110-150mm rozměru 700/1970, 2100mm</t>
  </si>
  <si>
    <t>1769488104</t>
  </si>
  <si>
    <t>55331487</t>
  </si>
  <si>
    <t>zárubeň jednokřídlá ocelová pro zdění tl stěny 110-150mm rozměru 800/1970, 2100mm</t>
  </si>
  <si>
    <t>361885488</t>
  </si>
  <si>
    <t>55331488</t>
  </si>
  <si>
    <t>zárubeň jednokřídlá ocelová pro zdění tl stěny 110-150mm rozměru 900/1970, 2100mm</t>
  </si>
  <si>
    <t>-2103070812</t>
  </si>
  <si>
    <t>55331489</t>
  </si>
  <si>
    <t>zárubeň jednokřídlá ocelová pro zdění tl stěny 110-150mm rozměru 1100/1970, 2100mm</t>
  </si>
  <si>
    <t>-1736441543</t>
  </si>
  <si>
    <t>55331491</t>
  </si>
  <si>
    <t>zárubeň jednokřídlá ocelová pro zdění tl stěny 160-200mm rozměru 700/1970, 2100mm</t>
  </si>
  <si>
    <t>-1242539325</t>
  </si>
  <si>
    <t>55331493</t>
  </si>
  <si>
    <t>zárubeň jednokřídlá ocelová pro zdění tl stěny 160-200mm rozměru 900/1970, 2100mm</t>
  </si>
  <si>
    <t>-1022741618</t>
  </si>
  <si>
    <t>55331494</t>
  </si>
  <si>
    <t>zárubeň jednokřídlá ocelová pro zdění tl stěny 160-200mm rozměru 1100/1970, 2100mm</t>
  </si>
  <si>
    <t>2044471887</t>
  </si>
  <si>
    <t>642945111</t>
  </si>
  <si>
    <t>Osazování protipožárních nebo protiplynových zárubní dveří jednokřídlových do 2,5 m2</t>
  </si>
  <si>
    <t>1934677220</t>
  </si>
  <si>
    <t>1+1+1+2</t>
  </si>
  <si>
    <t>55331563</t>
  </si>
  <si>
    <t>zárubeň jednokřídlá ocelová pro zdění s protipožární úpravou tl stěny 110-150mm rozměru 900/1970, 2100mm</t>
  </si>
  <si>
    <t>219921211</t>
  </si>
  <si>
    <t>55331564</t>
  </si>
  <si>
    <t>zárubeň jednokřídlá ocelová pro zdění s protipožární úpravou tl stěny 110-150mm rozměru 1100/1970, 2100mm</t>
  </si>
  <si>
    <t>1381234980</t>
  </si>
  <si>
    <t>55331568</t>
  </si>
  <si>
    <t>zárubeň jednokřídlá ocelová pro zdění s protipožární úpravou tl stěny 160-200mm rozměru 900/1970, 2100mm</t>
  </si>
  <si>
    <t>-136365013</t>
  </si>
  <si>
    <t>160</t>
  </si>
  <si>
    <t>55331569</t>
  </si>
  <si>
    <t>zárubeň jednokřídlá ocelová pro zdění s protipožární úpravou tl stěny 160-200mm rozměru 1100/1970, 2100mm</t>
  </si>
  <si>
    <t>-1404503828</t>
  </si>
  <si>
    <t>161</t>
  </si>
  <si>
    <t>644941111</t>
  </si>
  <si>
    <t>Osazování ventilačních mřížek velikosti do 150 x 200 mm</t>
  </si>
  <si>
    <t>1003455264</t>
  </si>
  <si>
    <t>"Pozn.1" 3*2</t>
  </si>
  <si>
    <t>162</t>
  </si>
  <si>
    <t>55341428</t>
  </si>
  <si>
    <t>mřížka větrací nerezová kruhová se síťovinou 150mm</t>
  </si>
  <si>
    <t>-39842833</t>
  </si>
  <si>
    <t>Úprava povrchů vnitřních</t>
  </si>
  <si>
    <t>163</t>
  </si>
  <si>
    <t>611321341</t>
  </si>
  <si>
    <t>Vápenocementová omítka štuková dvouvrstvá vnitřních stropů rovných nanášená strojně</t>
  </si>
  <si>
    <t>-773196060</t>
  </si>
  <si>
    <t>"1.NP" 19,74+19,77+20,25+20,54+5,73+13,16+10,55+45,06+34,03+23,82+16,01+6,26</t>
  </si>
  <si>
    <t>"2.NP" 20,48+24,14+21,95+17,03+13,84+40,58+46,36+41,01</t>
  </si>
  <si>
    <t>"3.NP" 27,64+46,78+10,06+13,84+40,58+46,36+16,54+23,57</t>
  </si>
  <si>
    <t>"Výtahová šachta" 7,51</t>
  </si>
  <si>
    <t>164</t>
  </si>
  <si>
    <t>612321311</t>
  </si>
  <si>
    <t>Vápenocementová omítka hrubá jednovrstvá zatřená vnitřních stěn nanášená strojně</t>
  </si>
  <si>
    <t>-191119947</t>
  </si>
  <si>
    <t>Pod keramické obklady :</t>
  </si>
  <si>
    <t>"M.č.110" ((6,2+3,75)*2-1,2-1,375+0,2*4)*2,2</t>
  </si>
  <si>
    <t>"M.č.112" ((1,68+3,61)*2-1+0,2*4)*2,2</t>
  </si>
  <si>
    <t>"M.č.202" 2,5*1,8</t>
  </si>
  <si>
    <t>"M.č.203" 2,5*1,8</t>
  </si>
  <si>
    <t>"M.č.204-206" ((1,875+1,595+1,5+1,42+2,15+2,2)*2-0,8*3-0,9+0,2*2)*1,8</t>
  </si>
  <si>
    <t>"M.č.207" ((0,94+2,2)*2-0,8)*1,5</t>
  </si>
  <si>
    <t>"M.č.302" (3,75+0,6)*1,8</t>
  </si>
  <si>
    <t>"M.č.304-306" ((1,875+1,595+1,5+1,42+2,15+2,2)*2-0,8*3-0,9+0,2*2)*1,8</t>
  </si>
  <si>
    <t>"M.č.307" ((0,94+2,2)*2-0,8)*1,5</t>
  </si>
  <si>
    <t>165</t>
  </si>
  <si>
    <t>612321341</t>
  </si>
  <si>
    <t>Vápenocementová omítka štuková dvouvrstvá vnitřních stěn nanášená strojně</t>
  </si>
  <si>
    <t>628920349</t>
  </si>
  <si>
    <t>"M.č.101" (3,29+6)*2*3,35-2,75*2,855</t>
  </si>
  <si>
    <t>"M.č.102" (3,295+6)*2*3,35-2,75*2,855</t>
  </si>
  <si>
    <t>"M.č.103" (3,375+6)*2*3,35-2,75*2,855</t>
  </si>
  <si>
    <t>"M.č.104" (7,5+2,75)*2*3,35-0,9*2,02-1*2*2,02-1,2*2,02-1,375*2,35+(1,25+1,5*2+1,375+2,35*2)*0,2</t>
  </si>
  <si>
    <t>"M.č.105" (3,21+1,75)*2*3,35-0,9*2,02+(1+2,35*2)*0,2</t>
  </si>
  <si>
    <t>"M.č.106" (6,44+3,21)*2*3,35-1*2,02+(125+2,35*2)*0,2</t>
  </si>
  <si>
    <t>"M.č.107" (6,725+1,5)*2*3,35-1*3*2,02+(1,325+1,2+2,35*4)*0,2</t>
  </si>
  <si>
    <t>"M.č.108" (6,7+6,725)*2*3,35-1*2,02</t>
  </si>
  <si>
    <t>"M.č.109" (5,06+6,725)*2*3,35-1*2,02</t>
  </si>
  <si>
    <t>"M.č.110" (6,2+3,75)*2*(3,35-2,2)</t>
  </si>
  <si>
    <t>"M.č.111" (4,38+3,61)*2*3,35-1*2,35+(1+2,35*2)*0,2</t>
  </si>
  <si>
    <t>"M.č.112" (1,68+3,61)*2*(3,35-2,2)</t>
  </si>
  <si>
    <t>"M.č.201" (7,5+2,7)*2*3,33-1,2*3*2,02-1*2,02-0,8*2,02-1,75*2,83-1,25*2+(1,75+2,83*2+1,25+2,33*2)*0,2</t>
  </si>
  <si>
    <t>"M.č.202" (6,2+4,375)*2*3,33-1,2*2,02-1,25*2*2+(1,5+2,33*2+1,25*2+2*4)*0,2-2,5*1,8</t>
  </si>
  <si>
    <t>"M.č.203" (6,2+3,68)*2*3,33-1,2*2,02-1,25*2*3+(1,5+2,33*2+1,25*3+2*6)*0,2-2,5*1,8</t>
  </si>
  <si>
    <t>"M.č.204-206" (1,875+1,595+1,5+1,42+2,15+2,2)*2*1,53-0,8*3*0,22-0,9*0,22+(1+0,53*2)*0,2</t>
  </si>
  <si>
    <t>"M.č.207" (0,94+2,2)*2*1,83-0,8*1,83</t>
  </si>
  <si>
    <t>"M.č.208" (6,725+3,26)*2*3,33-1,2*2*2,02-1*3*2,02-0,8*2,02+(1,5+2,33*2)*0,2</t>
  </si>
  <si>
    <t>"M.č.209" (3,375+4,1)*2*3,33-1*2,02-1,25*2+(1,25+2*2)*0,2</t>
  </si>
  <si>
    <t>"M.č.210" (6+6,725)*2*3,33-1*2,02-1,25*2*5+(1,25+2,33*2+1,25*5+2*10)*0,2</t>
  </si>
  <si>
    <t>"M.č.211" (6,86+6,725)*2*3,33-1*2,02-1,25*2*4+(1,25+2,33*2+1,25*4+2*5)*0,2</t>
  </si>
  <si>
    <t>"M.č.212" (6,86+6,725)*2*3,33-1,2*2,02-1,25*2*4+(1,25*4+2*8)*0,2</t>
  </si>
  <si>
    <t>"M.č.213" (2,485+2,465*2)*3,02-1,75*2,83*2-1,34*2,02+(1,34+2,02*2)*0,38+(1,75+2,83*2)*0,35</t>
  </si>
  <si>
    <t>"M.č.301" (2,7+7,5+2,738+1,885)*2*3,36-1,875*2,36*2-1,75*2,61-0,8*2,02*2-1*2,02-1,2*2,02*3-1,25*2+(1,875+2,36*2)*0,3+(1,25+2,36*2+1,25+2*2)*0,2</t>
  </si>
  <si>
    <t>"M.č.302" (6,2+7,5)*2*3,36-1,2*2,02-1,25*2*5+(1,5+2,36*2+1,25*5+2*10)*0,2</t>
  </si>
  <si>
    <t>"M.č.303-305" (1,875+1,595+1,5+1,42+2,15+2,2)*2*1,56-0,8*3*0,22-0,9*0,22+(1+0,53*2)*0,2</t>
  </si>
  <si>
    <t>"M.č.306" (0,94+2,2)*2*1,86-0,8*1,83</t>
  </si>
  <si>
    <t>"M.č.307" (3,085+3,26)*2*3,36-1,2*2,02-1*4*2,02</t>
  </si>
  <si>
    <t>"M.č.308" (4,1+3,375)*2*3,36-1*2,02-1,25*2+(1,25+2*2)*0,2</t>
  </si>
  <si>
    <t>"M.č.309" (6,725+6)*2*3,36-1*2,02-1,25*2*5+(1,25+2,36*2+1,25*5+2*10)*0,2</t>
  </si>
  <si>
    <t>"M.č.310" (6,725+6,86)*2*3,36-1*2,02-1,25*2*4+(1,25+2,36*2+1,25*4+2*8)*0,2</t>
  </si>
  <si>
    <t>"M.č.311" (3,085+3,36)*2*3,36-1*2,02-1,25*2+(1,25+2*2)*0,2</t>
  </si>
  <si>
    <t>"M.č.312" (6,735+3,5)*2*3,36-1,2*2,02-1,25*2*3+(1,25*3+2*6)*0,2</t>
  </si>
  <si>
    <t>"M.č.313" (2,485+2,465*2)*3,02-1,75*2,83*2-1,34*2,02+(1,34+2,02*2)*0,38+(1,75+2,83*2)*0,35</t>
  </si>
  <si>
    <t>"Výtahová šachta" (2,999+2,5)*2*(10,93+1,17)-1,34*2,02*3+(1,34*3+2,02*6)*0,3</t>
  </si>
  <si>
    <t>166</t>
  </si>
  <si>
    <t>619991011</t>
  </si>
  <si>
    <t>Obalení konstrukcí a prvků fólií přilepenou lepící páskou</t>
  </si>
  <si>
    <t>1527197664</t>
  </si>
  <si>
    <t>"Dveře" (1,375*2+1*2)*2,35+1,75*2,61*3*2</t>
  </si>
  <si>
    <t>167</t>
  </si>
  <si>
    <t>612325223</t>
  </si>
  <si>
    <t>Vápenocementová štuková omítka malých ploch přes 0,25 do 1 m2 na stěnách</t>
  </si>
  <si>
    <t>1493359135</t>
  </si>
  <si>
    <t xml:space="preserve">"Stávající budova - u D11 a D13 - překlady" 2 </t>
  </si>
  <si>
    <t>168</t>
  </si>
  <si>
    <t>898054477</t>
  </si>
  <si>
    <t>"Stávající budova - u D11 a D13" (1,75*2+2,83*2+2,61*2)*0,4</t>
  </si>
  <si>
    <t>169</t>
  </si>
  <si>
    <t>1478148448</t>
  </si>
  <si>
    <t>"Stávající budova - u D11 a D13" 2,83*2+2,61*2</t>
  </si>
  <si>
    <t>Ostatní konstrukce a práce,lešení</t>
  </si>
  <si>
    <t>170</t>
  </si>
  <si>
    <t>914111111</t>
  </si>
  <si>
    <t>Montáž svislé dopravní značky do velikosti 1 m2 objímkami na sloupek nebo konzolu</t>
  </si>
  <si>
    <t>2033890534</t>
  </si>
  <si>
    <t>171</t>
  </si>
  <si>
    <t>40445619</t>
  </si>
  <si>
    <t>zákazové, příkazové dopravní značky B1-B34, C1-15 500mm</t>
  </si>
  <si>
    <t>184638371</t>
  </si>
  <si>
    <t>172</t>
  </si>
  <si>
    <t>914531112</t>
  </si>
  <si>
    <t>Montáž konzoly na zeď velikosti do 1 m2 pro uchycení dopravních značek</t>
  </si>
  <si>
    <t>-656696968</t>
  </si>
  <si>
    <t>173</t>
  </si>
  <si>
    <t>40445220</t>
  </si>
  <si>
    <t>držák dopravní značky na stěnu D 60mm</t>
  </si>
  <si>
    <t>-1290881919</t>
  </si>
  <si>
    <t>174</t>
  </si>
  <si>
    <t>916231213</t>
  </si>
  <si>
    <t>Osazení chodníkového obrubníku betonového stojatého s boční opěrou do lože z betonu prostého</t>
  </si>
  <si>
    <t>392194627</t>
  </si>
  <si>
    <t>175</t>
  </si>
  <si>
    <t>59217016</t>
  </si>
  <si>
    <t>obrubník betonový chodníkový 1000x80x250mm</t>
  </si>
  <si>
    <t>-1790762725</t>
  </si>
  <si>
    <t>13,737</t>
  </si>
  <si>
    <t>13,737*1,02 'Přepočtené koeficientem množství</t>
  </si>
  <si>
    <t>176</t>
  </si>
  <si>
    <t>919732211</t>
  </si>
  <si>
    <t>Styčná spára napojení nového živičného povrchu na stávající za tepla š 15 mm hl 25 mm s prořezáním</t>
  </si>
  <si>
    <t>745261678</t>
  </si>
  <si>
    <t>9,69+8,682+0,994+4,55</t>
  </si>
  <si>
    <t>177</t>
  </si>
  <si>
    <t>919735112</t>
  </si>
  <si>
    <t>Řezání stávajícího živičného krytu hl přes 50 do 100 mm</t>
  </si>
  <si>
    <t>2099690193</t>
  </si>
  <si>
    <t>9,69+8,682+0,994+4,55+5,06</t>
  </si>
  <si>
    <t>178</t>
  </si>
  <si>
    <t>935112111</t>
  </si>
  <si>
    <t>Osazení příkopového žlabu do betonu tl 100 mm z betonových tvárnic š 500 mm</t>
  </si>
  <si>
    <t>-1074582129</t>
  </si>
  <si>
    <t>179</t>
  </si>
  <si>
    <t>59227724</t>
  </si>
  <si>
    <t>žlab dvouvrstvý vibrolisovaný pro povrchové odvodnění betonový 70/100x280x210mm</t>
  </si>
  <si>
    <t>740373148</t>
  </si>
  <si>
    <t>13,25/0,28</t>
  </si>
  <si>
    <t>47,321*1,02 'Přepočtené koeficientem množství</t>
  </si>
  <si>
    <t>180</t>
  </si>
  <si>
    <t>935112211</t>
  </si>
  <si>
    <t>Osazení příkopového žlabu do betonu tl 100 mm z betonových tvárnic š 800 mm</t>
  </si>
  <si>
    <t>1909089569</t>
  </si>
  <si>
    <t>15,03+0,3+18</t>
  </si>
  <si>
    <t>181</t>
  </si>
  <si>
    <t>59227003</t>
  </si>
  <si>
    <t>žlabovka příkopová betonová s lomenými stěnami 330x570x140mm</t>
  </si>
  <si>
    <t>827265832</t>
  </si>
  <si>
    <t>33,33*3</t>
  </si>
  <si>
    <t>182</t>
  </si>
  <si>
    <t>941311112</t>
  </si>
  <si>
    <t>Montáž lešení řadového modulového lehkého zatížení do 200 kg/m2 š od 0,6 do 0,9 m v přes 10 do 25 m</t>
  </si>
  <si>
    <t>2070255170</t>
  </si>
  <si>
    <t>(24,13+13,88+2,88+1,1*4)*2*12,6-6,2*4+7,17*11,6*2</t>
  </si>
  <si>
    <t>183</t>
  </si>
  <si>
    <t>941311211</t>
  </si>
  <si>
    <t>Příplatek k lešení řadovému modulovému lehkému š 0,9 m v přes 10 do 25 m za první a ZKD den použití</t>
  </si>
  <si>
    <t>-1958992524</t>
  </si>
  <si>
    <t>1282,852*60</t>
  </si>
  <si>
    <t>184</t>
  </si>
  <si>
    <t>941311812</t>
  </si>
  <si>
    <t>Demontáž lešení řadového modulového lehkého zatížení do 200 kg/m2 š od 0,6 do 0,9 m v přes 10 do 25 m</t>
  </si>
  <si>
    <t>477789047</t>
  </si>
  <si>
    <t>185</t>
  </si>
  <si>
    <t>944511111</t>
  </si>
  <si>
    <t>Montáž ochranné sítě z textilie z umělých vláken</t>
  </si>
  <si>
    <t>573216891</t>
  </si>
  <si>
    <t>186</t>
  </si>
  <si>
    <t>944511211</t>
  </si>
  <si>
    <t>Příplatek k ochranné síti za první a ZKD den použití</t>
  </si>
  <si>
    <t>443887390</t>
  </si>
  <si>
    <t>187</t>
  </si>
  <si>
    <t>944511811</t>
  </si>
  <si>
    <t>Demontáž ochranné sítě z textilie z umělých vláken</t>
  </si>
  <si>
    <t>962319026</t>
  </si>
  <si>
    <t>188</t>
  </si>
  <si>
    <t>949002612</t>
  </si>
  <si>
    <t>Montáž dočasné jeřábové dráhy kolový tlak do 20 t o rozchodu do 4 m</t>
  </si>
  <si>
    <t>371060376</t>
  </si>
  <si>
    <t>189</t>
  </si>
  <si>
    <t>949002812</t>
  </si>
  <si>
    <t>Demontáž dočasné jeřábové dráhy kolový tlak do 20 t o rozchodu do 4 m</t>
  </si>
  <si>
    <t>1691793901</t>
  </si>
  <si>
    <t>190</t>
  </si>
  <si>
    <t>2075243355</t>
  </si>
  <si>
    <t xml:space="preserve">Interiér : </t>
  </si>
  <si>
    <t>"2.NP" 260,17</t>
  </si>
  <si>
    <t>"3.NP" 259,15</t>
  </si>
  <si>
    <t xml:space="preserve">"Pod krčkem" 6,87*2,6 </t>
  </si>
  <si>
    <t>191</t>
  </si>
  <si>
    <t>949311112</t>
  </si>
  <si>
    <t>Montáž lešení trubkového do šachet o půdorysné ploše do 6 m2 v přes 10 do 20 m</t>
  </si>
  <si>
    <t>1177861</t>
  </si>
  <si>
    <t>"Výtahová šachta" 12,94</t>
  </si>
  <si>
    <t>192</t>
  </si>
  <si>
    <t>949311211</t>
  </si>
  <si>
    <t>Příplatek k lešení trubkovému do šachet do 6 m2 v přes 20 do 30 m za první a ZKD den použití</t>
  </si>
  <si>
    <t>-631134927</t>
  </si>
  <si>
    <t>12,94*20</t>
  </si>
  <si>
    <t>193</t>
  </si>
  <si>
    <t>949311812</t>
  </si>
  <si>
    <t>Demontáž lešení trubkového do šachet o půdorysné ploše do 6 m2 v přes 10 do 20 m</t>
  </si>
  <si>
    <t>1564902863</t>
  </si>
  <si>
    <t>194</t>
  </si>
  <si>
    <t>-198624566</t>
  </si>
  <si>
    <t>195</t>
  </si>
  <si>
    <t>953943211</t>
  </si>
  <si>
    <t>Osazování hasicího přístroje</t>
  </si>
  <si>
    <t>-1782631144</t>
  </si>
  <si>
    <t>196</t>
  </si>
  <si>
    <t>44932114</t>
  </si>
  <si>
    <t>přístroj hasicí ruční práškový PG 6 LE</t>
  </si>
  <si>
    <t>1614957261</t>
  </si>
  <si>
    <t>197</t>
  </si>
  <si>
    <t>953993321</t>
  </si>
  <si>
    <t>Osazení bezpečnostní, orientační nebo informační tabulky přilepením</t>
  </si>
  <si>
    <t>-22478807</t>
  </si>
  <si>
    <t>198</t>
  </si>
  <si>
    <t>73534510</t>
  </si>
  <si>
    <t>tabulka bezpečnostní plastová s tiskem 2 barvy</t>
  </si>
  <si>
    <t>-2030506896</t>
  </si>
  <si>
    <t>199</t>
  </si>
  <si>
    <t>959-2-010</t>
  </si>
  <si>
    <t>Požární prostupy a ucpávky do průměru 125mm s max.požadovanou požární odolností 60min</t>
  </si>
  <si>
    <t>KS</t>
  </si>
  <si>
    <t>-176064476</t>
  </si>
  <si>
    <t>Bourání konstrukcí</t>
  </si>
  <si>
    <t>200</t>
  </si>
  <si>
    <t>966008212</t>
  </si>
  <si>
    <t>Bourání odvodňovacího žlabu z betonových příkopových tvárnic š přes 500 do 800 mm</t>
  </si>
  <si>
    <t>-1752930985</t>
  </si>
  <si>
    <t>"U stávající budovy" 13,2</t>
  </si>
  <si>
    <t>"U zdemolované budovy" 6+5,015+6,48+0,66+9,31+6,48+9,04</t>
  </si>
  <si>
    <t>201</t>
  </si>
  <si>
    <t>-1579095656</t>
  </si>
  <si>
    <t>"Pro D11" 2,83*2*0,45</t>
  </si>
  <si>
    <t>"Pro D13" 2,61*2*0,45</t>
  </si>
  <si>
    <t>202</t>
  </si>
  <si>
    <t>968082017</t>
  </si>
  <si>
    <t>Vybourání plastových rámů oken včetně křídel plochy přes 2 do 4 m2</t>
  </si>
  <si>
    <t>-1962142672</t>
  </si>
  <si>
    <t>"Pro D11 a D13" 1,2*1,8*2</t>
  </si>
  <si>
    <t>203</t>
  </si>
  <si>
    <t>971033651</t>
  </si>
  <si>
    <t>Vybourání otvorů ve zdivu cihelném pl do 4 m2 na MVC nebo MV tl do 600 mm</t>
  </si>
  <si>
    <t>-2083525527</t>
  </si>
  <si>
    <t>"Pro D11" (1,75*2,83-1,2*1,8)*0,45</t>
  </si>
  <si>
    <t>"Pro D13" (1,75*2,61-1,2*1,8)*0,45</t>
  </si>
  <si>
    <t>204</t>
  </si>
  <si>
    <t>-2100377308</t>
  </si>
  <si>
    <t>"IPE 100" 2,25*3*2</t>
  </si>
  <si>
    <t>205</t>
  </si>
  <si>
    <t>977131110</t>
  </si>
  <si>
    <t>Vrty příklepovými vrtáky D do 16 mm do cihelného zdiva nebo prostého betonu</t>
  </si>
  <si>
    <t>-1434518049</t>
  </si>
  <si>
    <t xml:space="preserve">Kotvení šalovaček do základu : </t>
  </si>
  <si>
    <t>"Výtahová šachta" (2,86*2+2,99)*4*0,15</t>
  </si>
  <si>
    <t>"Pod zdmi" (24,01*2+6,655*2+12,96*3+7,46*2)*4*0,15</t>
  </si>
  <si>
    <t>"Patky" (0,5*2*4+0,5*6)*4*0,15</t>
  </si>
  <si>
    <t>206</t>
  </si>
  <si>
    <t>977151124</t>
  </si>
  <si>
    <t>Jádrové vrty diamantovými korunkami do stavebních materiálů D přes 150 do 180 mm</t>
  </si>
  <si>
    <t>1978759501</t>
  </si>
  <si>
    <t>"Pozn.1" 0,44+0,14+0,3</t>
  </si>
  <si>
    <t>207</t>
  </si>
  <si>
    <t>977151128</t>
  </si>
  <si>
    <t>Jádrové vrty diamantovými korunkami do stavebních materiálů D přes 250 do 300 mm</t>
  </si>
  <si>
    <t>-1292824124</t>
  </si>
  <si>
    <t>"Pozn.3 (1.NP)" 0,44*5+0,3*4+0,14</t>
  </si>
  <si>
    <t>"Pozn.5 (3.NP)" 0,38</t>
  </si>
  <si>
    <t>208</t>
  </si>
  <si>
    <t>594596243</t>
  </si>
  <si>
    <t>"Interiér" 100,248-19,665-42,385-32,154</t>
  </si>
  <si>
    <t>209</t>
  </si>
  <si>
    <t>997221551</t>
  </si>
  <si>
    <t>Vodorovná doprava suti ze sypkých materiálů do 1 km</t>
  </si>
  <si>
    <t>1855862395</t>
  </si>
  <si>
    <t>210</t>
  </si>
  <si>
    <t>997221559</t>
  </si>
  <si>
    <t>Příplatek ZKD 1 km u vodorovné dopravy suti ze sypkých materiálů</t>
  </si>
  <si>
    <t>-828316914</t>
  </si>
  <si>
    <t>100,248*17 'Přepočtené koeficientem množství</t>
  </si>
  <si>
    <t>211</t>
  </si>
  <si>
    <t>997013631</t>
  </si>
  <si>
    <t>Poplatek za uložení na skládce (skládkovné) stavebního odpadu směsného kód odpadu 17 09 04</t>
  </si>
  <si>
    <t>802499639</t>
  </si>
  <si>
    <t>212</t>
  </si>
  <si>
    <t>997221861</t>
  </si>
  <si>
    <t>Poplatek za uložení stavebního odpadu na recyklační skládce (skládkovné) z prostého betonu pod kódem 17 01 01</t>
  </si>
  <si>
    <t>-782885946</t>
  </si>
  <si>
    <t>213</t>
  </si>
  <si>
    <t>997221873</t>
  </si>
  <si>
    <t>Poplatek za uložení stavebního odpadu na recyklační skládce (skládkovné) zeminy a kamení zatříděného do Katalogu odpadů pod kódem 17 05 04</t>
  </si>
  <si>
    <t>-1480445457</t>
  </si>
  <si>
    <t>214</t>
  </si>
  <si>
    <t>997221875</t>
  </si>
  <si>
    <t>Poplatek za uložení stavebního odpadu na recyklační skládce (skládkovné) asfaltového bez obsahu dehtu zatříděného do Katalogu odpadů pod kódem 17 03 02</t>
  </si>
  <si>
    <t>1081987444</t>
  </si>
  <si>
    <t>428</t>
  </si>
  <si>
    <t>998011002</t>
  </si>
  <si>
    <t>Přesun hmot pro budovy zděné v přes 6 do 12 m</t>
  </si>
  <si>
    <t>-2049564328</t>
  </si>
  <si>
    <t>711</t>
  </si>
  <si>
    <t>Izolace proti vodě, vlhkosti a plynům</t>
  </si>
  <si>
    <t>215</t>
  </si>
  <si>
    <t>711111001</t>
  </si>
  <si>
    <t>Provedení izolace proti zemní vlhkosti vodorovné za studena nátěrem penetračním</t>
  </si>
  <si>
    <t>-1393772785</t>
  </si>
  <si>
    <t>"P1.3" 3,89*3,47</t>
  </si>
  <si>
    <t>"P1.1 a 2" 13,84*14,59+8,34*9,5</t>
  </si>
  <si>
    <t>216</t>
  </si>
  <si>
    <t>711112001</t>
  </si>
  <si>
    <t>Provedení izolace proti zemní vlhkosti svislé za studena nátěrem penetračním</t>
  </si>
  <si>
    <t>411977321</t>
  </si>
  <si>
    <t>"ST5" (3*2+3,59)*1,9-1,38*0,5</t>
  </si>
  <si>
    <t>"ST8" ((13,84+14,59+9,5)*2-3,59)*(0,5+0,2)-(2,75*3+1,375+1*2+1,375)*0,33</t>
  </si>
  <si>
    <t>217</t>
  </si>
  <si>
    <t>11163150</t>
  </si>
  <si>
    <t>lak penetrační asfaltový</t>
  </si>
  <si>
    <t>-753286658</t>
  </si>
  <si>
    <t>294,654+69,444</t>
  </si>
  <si>
    <t>364,098*0,00034 'Přepočtené koeficientem množství</t>
  </si>
  <si>
    <t>218</t>
  </si>
  <si>
    <t>711113127</t>
  </si>
  <si>
    <t>Izolace proti vlhkosti svislá za studena těsnicí stěrkou jednosložkovou na bázi cementu</t>
  </si>
  <si>
    <t>183024219</t>
  </si>
  <si>
    <t>219</t>
  </si>
  <si>
    <t>711141559</t>
  </si>
  <si>
    <t>Provedení izolace proti zemní vlhkosti pásy přitavením vodorovné NAIP</t>
  </si>
  <si>
    <t>-105008438</t>
  </si>
  <si>
    <t>220</t>
  </si>
  <si>
    <t>711142559</t>
  </si>
  <si>
    <t>Provedení izolace proti zemní vlhkosti pásy přitavením svislé NAIP</t>
  </si>
  <si>
    <t>2137962125</t>
  </si>
  <si>
    <t>221</t>
  </si>
  <si>
    <t>62853004</t>
  </si>
  <si>
    <t>pás asfaltový natavitelný modifikovaný SBS tl 4,0mm s vložkou ze skleněné tkaniny a spalitelnou PE fólií nebo jemnozrnným minerálním posypem na horním povrchu</t>
  </si>
  <si>
    <t>-1527551126</t>
  </si>
  <si>
    <t>364,098*1,2 'Přepočtené koeficientem množství</t>
  </si>
  <si>
    <t>222</t>
  </si>
  <si>
    <t>711161212</t>
  </si>
  <si>
    <t>Izolace proti zemní vlhkosti nopovou fólií svislá, nopek v 8,0 mm, tl do 0,6 mm</t>
  </si>
  <si>
    <t>1691148619</t>
  </si>
  <si>
    <t>"ST8" ((13,84+14,59+9,5)*2-3,59)*0,3</t>
  </si>
  <si>
    <t>223</t>
  </si>
  <si>
    <t>998711102</t>
  </si>
  <si>
    <t>Přesun hmot tonážní pro izolace proti vodě, vlhkosti a plynům v objektech v přes 6 do 12 m</t>
  </si>
  <si>
    <t>1588523376</t>
  </si>
  <si>
    <t>712</t>
  </si>
  <si>
    <t>Povlakové krytiny</t>
  </si>
  <si>
    <t>224</t>
  </si>
  <si>
    <t>712311101</t>
  </si>
  <si>
    <t>Provedení povlakové krytiny střech do 10° za studena lakem penetračním nebo asfaltovým</t>
  </si>
  <si>
    <t>1283872760</t>
  </si>
  <si>
    <t>"S1" 13,87*13,12+9,5*7,62-1,2*1,2-2,371*0,25-0,63*0,26</t>
  </si>
  <si>
    <t>"Vytažení na atiku" (23,37+13,12)*2*0,3</t>
  </si>
  <si>
    <t>"Vytažení na výlez" 1,48*4*1,2</t>
  </si>
  <si>
    <t>"Vytažení na šachtu" (2,651+1,16)*2*0,95</t>
  </si>
  <si>
    <t>225</t>
  </si>
  <si>
    <t>11163150.1</t>
  </si>
  <si>
    <t>-129266435</t>
  </si>
  <si>
    <t>288,407</t>
  </si>
  <si>
    <t>288,407*0,00032 'Přepočtené koeficientem množství</t>
  </si>
  <si>
    <t>226</t>
  </si>
  <si>
    <t>712341559</t>
  </si>
  <si>
    <t>Provedení povlakové krytiny střech do 10° pásy NAIP přitavením v plné ploše</t>
  </si>
  <si>
    <t>444498829</t>
  </si>
  <si>
    <t>"S3" 10,005*1,88+2,73*0,327</t>
  </si>
  <si>
    <t>"Vytažení na atiku" (10,005*2-2,73+0,327)*0,43</t>
  </si>
  <si>
    <t>"Vytažení na zdivo" (1,88+2,207+2,73)*0,2</t>
  </si>
  <si>
    <t>227</t>
  </si>
  <si>
    <t>62836110</t>
  </si>
  <si>
    <t>pás asfaltový natavitelný oxidovaný tl 4,0mm s vložkou z hliníkové fólie / hliníkové fólie s textilií, se spalitelnou PE folií nebo jemnozrnným minerálním posypem</t>
  </si>
  <si>
    <t>-1783168733</t>
  </si>
  <si>
    <t>317,043</t>
  </si>
  <si>
    <t>317,043*1,2 'Přepočtené koeficientem množství</t>
  </si>
  <si>
    <t>228</t>
  </si>
  <si>
    <t>712363351</t>
  </si>
  <si>
    <t>Povlakové krytiny střech do 10° z tvarovaných poplastovaných lišt pásek rš 50 mm</t>
  </si>
  <si>
    <t>-1648204139</t>
  </si>
  <si>
    <t>"K7" 34</t>
  </si>
  <si>
    <t>229</t>
  </si>
  <si>
    <t>712363353</t>
  </si>
  <si>
    <t>Povlakové krytiny střech do 10° z tvarovaných poplastovaných lišt délky 2 m koutová lišta vnější rš 100 mm</t>
  </si>
  <si>
    <t>-262695443</t>
  </si>
  <si>
    <t>"K8" 18</t>
  </si>
  <si>
    <t>230</t>
  </si>
  <si>
    <t>712363356</t>
  </si>
  <si>
    <t>Povlakové krytiny střech do 10° z tvarovaných poplastovaných lišt délky 2 m okapnice široká rš 200 mm</t>
  </si>
  <si>
    <t>1684298171</t>
  </si>
  <si>
    <t>"K5" 26</t>
  </si>
  <si>
    <t>231</t>
  </si>
  <si>
    <t>712363358</t>
  </si>
  <si>
    <t>Povlakové krytiny střech do 10° z tvarovaných poplastovaných lišt délky 2 m závětrná lišta rš 250 mm</t>
  </si>
  <si>
    <t>-1615556141</t>
  </si>
  <si>
    <t>"K4" 62</t>
  </si>
  <si>
    <t>232</t>
  </si>
  <si>
    <t>712363373</t>
  </si>
  <si>
    <t>Povlakové krytiny střech do 10° z tvarovaných poplastovaných lišt délky 2 m přítlačná lišta rš 70 mm</t>
  </si>
  <si>
    <t>-156856181</t>
  </si>
  <si>
    <t>"K9" 16</t>
  </si>
  <si>
    <t>233</t>
  </si>
  <si>
    <t>712363412</t>
  </si>
  <si>
    <t>Provedení povlak krytiny mechanicky kotvenou do trapézu nebo OSB desk TI tl do 100 mm, budova v do 18 m</t>
  </si>
  <si>
    <t>977645528</t>
  </si>
  <si>
    <t>"S1 a S2" 16,43*15,771+2,284*4,15+9,5*10,271-1,48*1,48-2,651*0,53-0,542*0,43</t>
  </si>
  <si>
    <t>"Vytažení na šachtu" (2,651+1,16)*2*0,3</t>
  </si>
  <si>
    <t>234</t>
  </si>
  <si>
    <t>712363612</t>
  </si>
  <si>
    <t>Provedení povlak krytiny mechanicky kotvenou do trapézu nebo OSB desek TI tl přes 240 mm, budova v do 18 m</t>
  </si>
  <si>
    <t>498510721</t>
  </si>
  <si>
    <t>"S3" 10,05*2,734-2,73*0,1</t>
  </si>
  <si>
    <t>"Atika" (10,05+7,17)*(0,427+0,25)</t>
  </si>
  <si>
    <t>"Vytažení na stěny" (2,207+2,73+1,88)*0,3</t>
  </si>
  <si>
    <t>235</t>
  </si>
  <si>
    <t>28322011</t>
  </si>
  <si>
    <t>fólie hydroizolační střešní mPVC mechanicky kotvená tl 1,8mm šedá</t>
  </si>
  <si>
    <t>940709526</t>
  </si>
  <si>
    <t>364,629+40,907</t>
  </si>
  <si>
    <t>405,536*1,2 'Přepočtené koeficientem množství</t>
  </si>
  <si>
    <t>236</t>
  </si>
  <si>
    <t>712391171</t>
  </si>
  <si>
    <t>Provedení povlakové krytiny střech do 10° podkladní textilní vrstvy</t>
  </si>
  <si>
    <t>1974880987</t>
  </si>
  <si>
    <t>237</t>
  </si>
  <si>
    <t>69311199</t>
  </si>
  <si>
    <t>geotextilie netkaná separační, ochranná, filtrační, drenážní PES(70%)+PP(30%) 300g/m2</t>
  </si>
  <si>
    <t>817192912</t>
  </si>
  <si>
    <t>405,536</t>
  </si>
  <si>
    <t>238</t>
  </si>
  <si>
    <t>998712102</t>
  </si>
  <si>
    <t>Přesun hmot tonážní tonážní pro krytiny povlakové v objektech v přes 6 do 12 m</t>
  </si>
  <si>
    <t>1341081044</t>
  </si>
  <si>
    <t>239</t>
  </si>
  <si>
    <t>713111126</t>
  </si>
  <si>
    <t>Montáž izolace tepelné spodem stropů lepením bodově rohoží, pásů, dílců, desek</t>
  </si>
  <si>
    <t>1469108162</t>
  </si>
  <si>
    <t>"P1b" 2,75*3*0,44</t>
  </si>
  <si>
    <t>"P2" 1,38*0,38+2*0,25</t>
  </si>
  <si>
    <t>240</t>
  </si>
  <si>
    <t>28375948</t>
  </si>
  <si>
    <t>deska EPS 100 fasádní λ=0,037 tl 80mm</t>
  </si>
  <si>
    <t>961194842</t>
  </si>
  <si>
    <t>3,63*1,05 'Přepočtené koeficientem množství</t>
  </si>
  <si>
    <t>241</t>
  </si>
  <si>
    <t>28376076</t>
  </si>
  <si>
    <t>deska EPS grafitová fasádní λ=0,030-0,031 tl 100mm</t>
  </si>
  <si>
    <t>1032198585</t>
  </si>
  <si>
    <t>1,024*1,05 'Přepočtené koeficientem množství</t>
  </si>
  <si>
    <t>242</t>
  </si>
  <si>
    <t>-961553913</t>
  </si>
  <si>
    <t>243</t>
  </si>
  <si>
    <t>28376382</t>
  </si>
  <si>
    <t>deska XPS hrana polodrážková a hladký povrch 500kPa tl 100mm</t>
  </si>
  <si>
    <t>1187153370</t>
  </si>
  <si>
    <t>59,76*1,02 'Přepočtené koeficientem množství</t>
  </si>
  <si>
    <t>244</t>
  </si>
  <si>
    <t>28375926</t>
  </si>
  <si>
    <t>deska EPS 200 pro konstrukce s velmi vysokým zatížením λ=0,034 tl 100mm</t>
  </si>
  <si>
    <t>-266612478</t>
  </si>
  <si>
    <t>237,34*1,02 'Přepočtené koeficientem množství</t>
  </si>
  <si>
    <t>245</t>
  </si>
  <si>
    <t>28375927</t>
  </si>
  <si>
    <t>deska EPS 200 pro konstrukce s velmi vysokým zatížením λ=0,034 tl 120mm</t>
  </si>
  <si>
    <t>-262582722</t>
  </si>
  <si>
    <t>175,19*1,02 'Přepočtené koeficientem množství</t>
  </si>
  <si>
    <t>246</t>
  </si>
  <si>
    <t>28375960</t>
  </si>
  <si>
    <t>deska EPS 200 pro konstrukce s velmi vysokým zatížením λ=0,034 tl 140mm</t>
  </si>
  <si>
    <t>826590550</t>
  </si>
  <si>
    <t>237,36*1,02 'Přepočtené koeficientem množství</t>
  </si>
  <si>
    <t>247</t>
  </si>
  <si>
    <t>713121121</t>
  </si>
  <si>
    <t>Montáž izolace tepelné podlah volně kladenými rohožemi, pásy, dílci, deskami 2 vrstvy</t>
  </si>
  <si>
    <t>1876496758</t>
  </si>
  <si>
    <t>248</t>
  </si>
  <si>
    <t>63148154</t>
  </si>
  <si>
    <t>deska tepelně izolační minerální univerzální λ=0,035 tl 100mm</t>
  </si>
  <si>
    <t>-187435838</t>
  </si>
  <si>
    <t>22,81</t>
  </si>
  <si>
    <t>22,81*1,05 'Přepočtené koeficientem množství</t>
  </si>
  <si>
    <t>249</t>
  </si>
  <si>
    <t>63153714</t>
  </si>
  <si>
    <t>deska tepelně izolační minerální univerzální λ=0,035 tl 180mm</t>
  </si>
  <si>
    <t>2125052075</t>
  </si>
  <si>
    <t>250</t>
  </si>
  <si>
    <t>713123211</t>
  </si>
  <si>
    <t>Montáž tepelné izolace z XPS tepelně izolačního systému základové desky svisle 1 vrstva do 100 mm</t>
  </si>
  <si>
    <t>735366415</t>
  </si>
  <si>
    <t>"ST5" (2,82*2+3,71)*1,86-1,38*0,5</t>
  </si>
  <si>
    <t>"U patek" 0,8*2,25*2</t>
  </si>
  <si>
    <t>251</t>
  </si>
  <si>
    <t>28376454</t>
  </si>
  <si>
    <t>deska XPS hrana polodrážková a hladký povrch 500kPa tl 60mm</t>
  </si>
  <si>
    <t>-1923499641</t>
  </si>
  <si>
    <t>20,301</t>
  </si>
  <si>
    <t>20,301*1,08 'Přepočtené koeficientem množství</t>
  </si>
  <si>
    <t>252</t>
  </si>
  <si>
    <t>713131141</t>
  </si>
  <si>
    <t>Montáž izolace tepelné stěn a základů lepením celoplošně rohoží, pásů, dílců, desek</t>
  </si>
  <si>
    <t>2010453159</t>
  </si>
  <si>
    <t>"ST4" (1,48+1,84+1,84+2,2)*2*0,6</t>
  </si>
  <si>
    <t>253</t>
  </si>
  <si>
    <t>713132322</t>
  </si>
  <si>
    <t>Montáž izolace tepelné do roštu jednosměrného vodorovného výšky přes 6 do 12 m</t>
  </si>
  <si>
    <t>-1692966576</t>
  </si>
  <si>
    <t>"ST7" (7,17+10,05)*(0,345+0,75*2)</t>
  </si>
  <si>
    <t>254</t>
  </si>
  <si>
    <t>63148161</t>
  </si>
  <si>
    <t>deska tepelně izolační minerální provětrávaných fasád λ=0,034-0,035 tl 100mm</t>
  </si>
  <si>
    <t>1231677707</t>
  </si>
  <si>
    <t>31,771</t>
  </si>
  <si>
    <t>31,771*1,05 'Přepočtené koeficientem množství</t>
  </si>
  <si>
    <t>255</t>
  </si>
  <si>
    <t>63148163</t>
  </si>
  <si>
    <t>deska tepelně izolační minerální provětrávaných fasád λ=0,034-0,035 tl 140mm</t>
  </si>
  <si>
    <t>1892121144</t>
  </si>
  <si>
    <t>256</t>
  </si>
  <si>
    <t>713141136</t>
  </si>
  <si>
    <t>Montáž izolace tepelné střech plochých lepené za studena nízkoexpanzní (PUR) pěnou 1 vrstva desek</t>
  </si>
  <si>
    <t>1112107430</t>
  </si>
  <si>
    <t>"S1 - u výlezu" 2,2*2,2-1,3*1,3</t>
  </si>
  <si>
    <t>257</t>
  </si>
  <si>
    <t>1532833053</t>
  </si>
  <si>
    <t>19,702</t>
  </si>
  <si>
    <t>19,702*1,05 'Přepočtené koeficientem množství</t>
  </si>
  <si>
    <t>258</t>
  </si>
  <si>
    <t>63151497</t>
  </si>
  <si>
    <t>deska tepelně izolační minerální plochých střech vrchní vrstva 70kPa λ=0,038-0,039 tl 50mm</t>
  </si>
  <si>
    <t>-861907952</t>
  </si>
  <si>
    <t>"S1 - u výlezu" (2,2*2,2-1,3*1,3)/2</t>
  </si>
  <si>
    <t>259</t>
  </si>
  <si>
    <t>63151502</t>
  </si>
  <si>
    <t>deska tepelně izolační minerální plochých střech vrchní vrstva 70kPa λ=0,038-0,039 tl 100mm</t>
  </si>
  <si>
    <t>404074849</t>
  </si>
  <si>
    <t>260</t>
  </si>
  <si>
    <t>713141152</t>
  </si>
  <si>
    <t>Montáž izolace tepelné střech plochých kladené volně 2 vrstvy rohoží, pásů, dílců, desek</t>
  </si>
  <si>
    <t>383371255</t>
  </si>
  <si>
    <t>"S1" 13,87*13,12+9,5*7,62-1,48*1,48-2,65*0,53-0,63*0,54</t>
  </si>
  <si>
    <t>261</t>
  </si>
  <si>
    <t>63152106</t>
  </si>
  <si>
    <t>pás tepelně izolační univerzální λ=0,032-0,033 tl 180mm</t>
  </si>
  <si>
    <t>-1772686279</t>
  </si>
  <si>
    <t>"S1" 250,429</t>
  </si>
  <si>
    <t>"ST4" (1,48+1,84+1,84+2,2)*0,6</t>
  </si>
  <si>
    <t>254,845*2,04 'Přepočtené koeficientem množství</t>
  </si>
  <si>
    <t>262</t>
  </si>
  <si>
    <t>713141212</t>
  </si>
  <si>
    <t>Montáž izolace tepelné střech plochých lepené nízkoexpanzní (PUR) pěnou atikový klín</t>
  </si>
  <si>
    <t>1601949369</t>
  </si>
  <si>
    <t>"Atika" 10,05+7,17</t>
  </si>
  <si>
    <t>"Vytažení na stěny" 2,207+2,73+1,88</t>
  </si>
  <si>
    <t>263</t>
  </si>
  <si>
    <t>63152005</t>
  </si>
  <si>
    <t>klín atikový přechodný minerální plochých střech tl 50x50mm</t>
  </si>
  <si>
    <t>1019527302</t>
  </si>
  <si>
    <t>24,037</t>
  </si>
  <si>
    <t>24,037*1,05 'Přepočtené koeficientem množství</t>
  </si>
  <si>
    <t>264</t>
  </si>
  <si>
    <t>713141336</t>
  </si>
  <si>
    <t>Montáž izolace tepelné střech plochých lepené za studena nízkoexpanzní (PUR) pěnou, spádová vrstva</t>
  </si>
  <si>
    <t>832369044</t>
  </si>
  <si>
    <t>265</t>
  </si>
  <si>
    <t>28376143</t>
  </si>
  <si>
    <t>klín izolační EPS 200 spád do 5%</t>
  </si>
  <si>
    <t>1328731374</t>
  </si>
  <si>
    <t>"S3" (10,005*1,88+2,73*0,327)*(0,05+0,19)/2</t>
  </si>
  <si>
    <t>2,364*1,05 'Přepočtené koeficientem množství</t>
  </si>
  <si>
    <t>266</t>
  </si>
  <si>
    <t>713141396</t>
  </si>
  <si>
    <t>Montáž izolace tepelné stěn v do 1000 mm na atiky a prostupy střechou lepené nízkoexpanzní (PUR) pěnou</t>
  </si>
  <si>
    <t>925216208</t>
  </si>
  <si>
    <t>"Zadní strana atiky" (10,05+7,17)*0,32</t>
  </si>
  <si>
    <t>267</t>
  </si>
  <si>
    <t>28375924</t>
  </si>
  <si>
    <t>deska EPS 200 pro konstrukce s velmi vysokým zatížením λ=0,034 tl 80mm</t>
  </si>
  <si>
    <t>-1127965254</t>
  </si>
  <si>
    <t>5,51</t>
  </si>
  <si>
    <t>5,51*1,05 'Přepočtené koeficientem množství</t>
  </si>
  <si>
    <t>762</t>
  </si>
  <si>
    <t>Konstrukce tesařské</t>
  </si>
  <si>
    <t>268</t>
  </si>
  <si>
    <t>762332131</t>
  </si>
  <si>
    <t>Montáž vázaných kcí krovů pravidelných z hraněného řeziva průřezové pl do 120 cm2</t>
  </si>
  <si>
    <t>-610182747</t>
  </si>
  <si>
    <t>"Hranol 140/60mm" 3</t>
  </si>
  <si>
    <t>"Lať 60/40mm" 0,6*2</t>
  </si>
  <si>
    <t>269</t>
  </si>
  <si>
    <t>60512125</t>
  </si>
  <si>
    <t>hranol stavební řezivo průřezu do 120cm2 do dl 6m</t>
  </si>
  <si>
    <t>1837470001</t>
  </si>
  <si>
    <t>"Hranol 140/60mm" 3*0,14*0,06</t>
  </si>
  <si>
    <t>0,025*1,1 'Přepočtené koeficientem množství</t>
  </si>
  <si>
    <t>270</t>
  </si>
  <si>
    <t>60514114</t>
  </si>
  <si>
    <t>řezivo jehličnaté lať impregnovaná dl 4 m</t>
  </si>
  <si>
    <t>2046848717</t>
  </si>
  <si>
    <t>"Lať 60/40mm" 0,6*2*0,06*0,04</t>
  </si>
  <si>
    <t>0,003*1,1 'Přepočtené koeficientem množství</t>
  </si>
  <si>
    <t>271</t>
  </si>
  <si>
    <t>762332642</t>
  </si>
  <si>
    <t>Montáž vázaných kcí krovů pravidelných z lepených hranolů pl přes 120 do 224 cm2 s ocelovými spojkami</t>
  </si>
  <si>
    <t>-1800042420</t>
  </si>
  <si>
    <t>"Přesahy střechy - předpoklad 80/140mm" 1,8*(19+6+10)+3,1*6+1,5*12+0,92*12+2,25*10</t>
  </si>
  <si>
    <t>272</t>
  </si>
  <si>
    <t>61223269</t>
  </si>
  <si>
    <t>hranol konstrukční KVH lepený průřezu 80x80-280mm pohledový</t>
  </si>
  <si>
    <t>-299302841</t>
  </si>
  <si>
    <t>"Hrahol 80/140mm" 133,14*0,08*0,14</t>
  </si>
  <si>
    <t>1,491*1,1 'Přepočtené koeficientem množství</t>
  </si>
  <si>
    <t>273</t>
  </si>
  <si>
    <t>762341047</t>
  </si>
  <si>
    <t>Bednění střech rovných sklon do 60° z desek OSB tl 25 mm na pero a drážku šroubovaných na rošt</t>
  </si>
  <si>
    <t>130536093</t>
  </si>
  <si>
    <t>"S1" 16,43*15,771+2,284*4,15+9,5*10,271-72,415</t>
  </si>
  <si>
    <t>274</t>
  </si>
  <si>
    <t>762341260</t>
  </si>
  <si>
    <t>Montáž bednění střech rovných a šikmých sklonu do 60° z palubek</t>
  </si>
  <si>
    <t>-1405085749</t>
  </si>
  <si>
    <t>"S2" (16,43+6,5+11,675+10,005)*1+4,25*0,5+(0,2+0,3)*1,784+13,771*2*0,9</t>
  </si>
  <si>
    <t>275</t>
  </si>
  <si>
    <t>61189995</t>
  </si>
  <si>
    <t>palubky podlahové smrk tl 24mm A/B</t>
  </si>
  <si>
    <t>-1274863199</t>
  </si>
  <si>
    <t>72,415</t>
  </si>
  <si>
    <t>72,415*1,1 'Přepočtené koeficientem množství</t>
  </si>
  <si>
    <t>276</t>
  </si>
  <si>
    <t>762361314-R</t>
  </si>
  <si>
    <t>Konstrukční a vyrovnávací vrstva pod klempířské prvky (atiky) z vodovzdorné foliované překližky tl. 21 mm</t>
  </si>
  <si>
    <t>1973289430</t>
  </si>
  <si>
    <t>"Atika" (10,05+7,17)*0,393</t>
  </si>
  <si>
    <t>277</t>
  </si>
  <si>
    <t>762395000</t>
  </si>
  <si>
    <t>Spojovací prostředky krovů, bednění, laťování, nadstřešních konstrukcí</t>
  </si>
  <si>
    <t>-1786471063</t>
  </si>
  <si>
    <t>278</t>
  </si>
  <si>
    <t>762420011</t>
  </si>
  <si>
    <t>Obložení stropu z cementotřískových desek tl 12 mm na sraz šroubovaných</t>
  </si>
  <si>
    <t>-565023025</t>
  </si>
  <si>
    <t>"P2.2" 10,05*2,63</t>
  </si>
  <si>
    <t>279</t>
  </si>
  <si>
    <t>762430013</t>
  </si>
  <si>
    <t>Obložení stěn z cementotřískových desek tl 14 mm na sraz šroubovaných</t>
  </si>
  <si>
    <t>-507718672</t>
  </si>
  <si>
    <t>"ST7" (10,05+7,17)*0,5</t>
  </si>
  <si>
    <t>280</t>
  </si>
  <si>
    <t>762439001</t>
  </si>
  <si>
    <t>Montáž obložení stěn podkladový rošt</t>
  </si>
  <si>
    <t>1001653625</t>
  </si>
  <si>
    <t>"Větrací štěrbina u střechy" (14,63+9,5)*2+0,14*100</t>
  </si>
  <si>
    <t>281</t>
  </si>
  <si>
    <t>-1113064833</t>
  </si>
  <si>
    <t>"Lať 60/40mm" 62,26*0,06*0,04</t>
  </si>
  <si>
    <t>0,149*1,1 'Přepočtené koeficientem množství</t>
  </si>
  <si>
    <t>282</t>
  </si>
  <si>
    <t>762495000</t>
  </si>
  <si>
    <t>Spojovací prostředky pro montáž olištování, obložení stropů, střešních podhledů a stěn</t>
  </si>
  <si>
    <t>-1066986346</t>
  </si>
  <si>
    <t>26,432+8,61</t>
  </si>
  <si>
    <t>"Větrací štěrbina u střechy" (14,63+9,5)*2*0,14</t>
  </si>
  <si>
    <t>283</t>
  </si>
  <si>
    <t>998762102</t>
  </si>
  <si>
    <t>Přesun hmot tonážní pro kce tesařské v objektech v přes 6 do 12 m</t>
  </si>
  <si>
    <t>1187225005</t>
  </si>
  <si>
    <t>284</t>
  </si>
  <si>
    <t>763121211</t>
  </si>
  <si>
    <t>SDK stěna předsazená deska 1xA tl 12,5 mm lepené celoplošně bez nosné kce</t>
  </si>
  <si>
    <t>-831377473</t>
  </si>
  <si>
    <t>"ST4" 1,2*4*1,28</t>
  </si>
  <si>
    <t>285</t>
  </si>
  <si>
    <t>763131451</t>
  </si>
  <si>
    <t>SDK podhled deska 1xH2 12,5 bez izolace dvouvrstvá spodní kce profil CD+UD</t>
  </si>
  <si>
    <t>1006981379</t>
  </si>
  <si>
    <t>"2.NP" 3,03+2,13+4,73+2,08</t>
  </si>
  <si>
    <t>"3.NP" 3,03+2,13+4,73+2,08</t>
  </si>
  <si>
    <t>286</t>
  </si>
  <si>
    <t>763131531</t>
  </si>
  <si>
    <t>SDK podhled deska 1xDF 12,5 bez izolace jednovrstvá spodní kce profil CD+UD EI 15</t>
  </si>
  <si>
    <t>-1791278199</t>
  </si>
  <si>
    <t>287</t>
  </si>
  <si>
    <t>763131541</t>
  </si>
  <si>
    <t>SDK podhled desky 2xDF 12,5 bez izolace jednovrstvá spodní kce profil CD+UD EI 45</t>
  </si>
  <si>
    <t>-1023536944</t>
  </si>
  <si>
    <t>"S3" 22,81</t>
  </si>
  <si>
    <t>288</t>
  </si>
  <si>
    <t>763131613</t>
  </si>
  <si>
    <t>Montáž zavěšené jednovrstvé nosné konstrukce z profilů CD, UD SDK podhled</t>
  </si>
  <si>
    <t>1922267141</t>
  </si>
  <si>
    <t>289</t>
  </si>
  <si>
    <t>59030618</t>
  </si>
  <si>
    <t>profil výztužný UA 75</t>
  </si>
  <si>
    <t>-2065490871</t>
  </si>
  <si>
    <t>"P2.2" 17*2,63</t>
  </si>
  <si>
    <t>"P3.2" 17*2,63</t>
  </si>
  <si>
    <t>"S3" 17*2,63</t>
  </si>
  <si>
    <t>44,71*1,1 'Přepočtené koeficientem množství</t>
  </si>
  <si>
    <t>290</t>
  </si>
  <si>
    <t>763131751</t>
  </si>
  <si>
    <t>Montáž parotěsné zábrany do SDK podhledu</t>
  </si>
  <si>
    <t>-455948675</t>
  </si>
  <si>
    <t>291</t>
  </si>
  <si>
    <t>28329276</t>
  </si>
  <si>
    <t>fólie PE vyztužená pro parotěsnou vrstvu (reakce na oheň - třída E) 140g/m2</t>
  </si>
  <si>
    <t>-468222963</t>
  </si>
  <si>
    <t>45,62</t>
  </si>
  <si>
    <t>45,62*1,2 'Přepočtené koeficientem množství</t>
  </si>
  <si>
    <t>292</t>
  </si>
  <si>
    <t>763131752</t>
  </si>
  <si>
    <t>Montáž jedné vrstvy tepelné izolace do SDK podhledu</t>
  </si>
  <si>
    <t>-427999963</t>
  </si>
  <si>
    <t>293</t>
  </si>
  <si>
    <t>1623760513</t>
  </si>
  <si>
    <t>45,62*1,02 'Přepočtené koeficientem množství</t>
  </si>
  <si>
    <t>294</t>
  </si>
  <si>
    <t>763131761</t>
  </si>
  <si>
    <t>Příplatek k SDK podhledu za plochu do 3 m2 jednotlivě</t>
  </si>
  <si>
    <t>1961878355</t>
  </si>
  <si>
    <t>"2.NP" 2,13+2,08</t>
  </si>
  <si>
    <t>"3.NP" 2,13+2,08</t>
  </si>
  <si>
    <t>295</t>
  </si>
  <si>
    <t>763131765</t>
  </si>
  <si>
    <t>Příplatek k SDK podhledu za výšku zavěšení přes 0,5 do 1,0 m</t>
  </si>
  <si>
    <t>1019038743</t>
  </si>
  <si>
    <t>296</t>
  </si>
  <si>
    <t>-1995941850</t>
  </si>
  <si>
    <t>7631</t>
  </si>
  <si>
    <t>Dřevostavby</t>
  </si>
  <si>
    <t>297</t>
  </si>
  <si>
    <t>763732113</t>
  </si>
  <si>
    <t>Montáž střešní konstrukce z příhradových vazníků konstrukční dl do 9 m</t>
  </si>
  <si>
    <t>2009710575</t>
  </si>
  <si>
    <t>"Dělěné vazníky" 7*2+6,8*2+4,95*4</t>
  </si>
  <si>
    <t>"Výměny" 3,3+2,64*3</t>
  </si>
  <si>
    <t>298</t>
  </si>
  <si>
    <t>763732114</t>
  </si>
  <si>
    <t>Montáž střešní konstrukce z příhradových vazníků konstrukční dl přes 9 do 12,5 m</t>
  </si>
  <si>
    <t>-1455664249</t>
  </si>
  <si>
    <t>10,275*12+12,1*4</t>
  </si>
  <si>
    <t>299</t>
  </si>
  <si>
    <t>763732116</t>
  </si>
  <si>
    <t>Montáž střešní konstrukce z příhradových vazníků konstrukční dl přes 15 do 20 m</t>
  </si>
  <si>
    <t>-2025279883</t>
  </si>
  <si>
    <t>15,687*13+18,063</t>
  </si>
  <si>
    <t>300</t>
  </si>
  <si>
    <t>M-763-010</t>
  </si>
  <si>
    <t xml:space="preserve">dodávka příhradových vazníků vč. impregnace a spojovacích a kotevních prvků a zavětrování </t>
  </si>
  <si>
    <t>-1560532780</t>
  </si>
  <si>
    <t>58,62+171,7+221,994</t>
  </si>
  <si>
    <t>301</t>
  </si>
  <si>
    <t>998763201</t>
  </si>
  <si>
    <t>Přesun hmot procentní pro dřevostavby v objektech v přes 6 do 12 m</t>
  </si>
  <si>
    <t>-733005735</t>
  </si>
  <si>
    <t>764</t>
  </si>
  <si>
    <t>Konstrukce klempířské</t>
  </si>
  <si>
    <t>302</t>
  </si>
  <si>
    <t>764002851</t>
  </si>
  <si>
    <t>Demontáž oplechování parapetů do suti</t>
  </si>
  <si>
    <t>-441505185</t>
  </si>
  <si>
    <t>1,25*2</t>
  </si>
  <si>
    <t>303</t>
  </si>
  <si>
    <t>764002861</t>
  </si>
  <si>
    <t>Demontáž oplechování říms a ozdobných prvků do suti</t>
  </si>
  <si>
    <t>1753971279</t>
  </si>
  <si>
    <t>304</t>
  </si>
  <si>
    <t>764206105</t>
  </si>
  <si>
    <t>Montáž oplechování rovných parapetů rš do 400 mm</t>
  </si>
  <si>
    <t>-1266368486</t>
  </si>
  <si>
    <t>"K11" 1,3*41</t>
  </si>
  <si>
    <t>305</t>
  </si>
  <si>
    <t>M-764-2-010</t>
  </si>
  <si>
    <t xml:space="preserve">hliníkový parapet s povrchovou úpravou šířka 240 mm, délka 1250 mm včetně bočních plastových krytek  </t>
  </si>
  <si>
    <t>-459390029</t>
  </si>
  <si>
    <t>306</t>
  </si>
  <si>
    <t>764212634</t>
  </si>
  <si>
    <t>Oplechování štítu závětrnou lištou z Pz s povrchovou úpravou rš 330 mm</t>
  </si>
  <si>
    <t>-648542928</t>
  </si>
  <si>
    <t>"K6" 17,5</t>
  </si>
  <si>
    <t>307</t>
  </si>
  <si>
    <t>764214611</t>
  </si>
  <si>
    <t>Oplechování horních ploch a atik bez rohů z Pz s povrch úpravou mechanicky kotvené rš přes 800 mm</t>
  </si>
  <si>
    <t>-474429431</t>
  </si>
  <si>
    <t>"K10" 3,8*0,86</t>
  </si>
  <si>
    <t>308</t>
  </si>
  <si>
    <t>764311604</t>
  </si>
  <si>
    <t>Lemování rovných zdí střech s krytinou prejzovou nebo vlnitou z Pz s povrchovou úpravou rš 330 mm</t>
  </si>
  <si>
    <t>-537608539</t>
  </si>
  <si>
    <t>"K12" 7</t>
  </si>
  <si>
    <t>309</t>
  </si>
  <si>
    <t>764511603</t>
  </si>
  <si>
    <t>Žlab podokapní půlkruhový z Pz s povrchovou úpravou rš 400 mm</t>
  </si>
  <si>
    <t>746937462</t>
  </si>
  <si>
    <t>"K1" 30</t>
  </si>
  <si>
    <t>310</t>
  </si>
  <si>
    <t>764511644</t>
  </si>
  <si>
    <t>Kotlík oválný (trychtýřový) pro podokapní žlaby z Pz s povrchovou úpravou 400/100 mm</t>
  </si>
  <si>
    <t>1149792162</t>
  </si>
  <si>
    <t>311</t>
  </si>
  <si>
    <t>764511645-R</t>
  </si>
  <si>
    <t>Kotlík oválný (trychtýřový) pro podokapní žlaby z Pz s povrchovou úpravou 400/120 mm</t>
  </si>
  <si>
    <t>-429129805</t>
  </si>
  <si>
    <t>312</t>
  </si>
  <si>
    <t>764518622</t>
  </si>
  <si>
    <t>Svody kruhové včetně objímek, kolen, odskoků z Pz s povrchovou úpravou průměru 100 mm</t>
  </si>
  <si>
    <t>-410148709</t>
  </si>
  <si>
    <t>"K3" 12,5</t>
  </si>
  <si>
    <t>313</t>
  </si>
  <si>
    <t>764518623</t>
  </si>
  <si>
    <t>Svody kruhové včetně objímek, kolen, odskoků z Pz s povrchovou úpravou průměru 120 mm</t>
  </si>
  <si>
    <t>1550805661</t>
  </si>
  <si>
    <t>"K2" 26</t>
  </si>
  <si>
    <t>314</t>
  </si>
  <si>
    <t>998764102</t>
  </si>
  <si>
    <t>Přesun hmot tonážní pro konstrukce klempířské v objektech v přes 6 do 12 m</t>
  </si>
  <si>
    <t>2057513323</t>
  </si>
  <si>
    <t>765</t>
  </si>
  <si>
    <t>Krytina skládaná</t>
  </si>
  <si>
    <t>315</t>
  </si>
  <si>
    <t>765111201-R</t>
  </si>
  <si>
    <t>Montáž okapního větracího pásu</t>
  </si>
  <si>
    <t>-1527185282</t>
  </si>
  <si>
    <t>"Větrací štěrbina u střechy" (14,63+9,5)*2*2</t>
  </si>
  <si>
    <t>316</t>
  </si>
  <si>
    <t>28355011</t>
  </si>
  <si>
    <t>pás plastový okapní ochranný a větrací šířky 80mm</t>
  </si>
  <si>
    <t>-1603696173</t>
  </si>
  <si>
    <t>96,52</t>
  </si>
  <si>
    <t>96,52*1,1 'Přepočtené koeficientem množství</t>
  </si>
  <si>
    <t>317</t>
  </si>
  <si>
    <t>998765102</t>
  </si>
  <si>
    <t>Přesun hmot tonážní pro krytiny skládané v objektech v přes 6 do 12 m</t>
  </si>
  <si>
    <t>989518987</t>
  </si>
  <si>
    <t>318</t>
  </si>
  <si>
    <t>766441821</t>
  </si>
  <si>
    <t>Demontáž parapetních desek dřevěných nebo plastových šířky do 300 mm délky do 2000 mm</t>
  </si>
  <si>
    <t>-746105814</t>
  </si>
  <si>
    <t>319</t>
  </si>
  <si>
    <t>766660001</t>
  </si>
  <si>
    <t>Montáž dveřních křídel otvíravých jednokřídlových š do 0,8 m do ocelové zárubně</t>
  </si>
  <si>
    <t>29919538</t>
  </si>
  <si>
    <t>320</t>
  </si>
  <si>
    <t>61162085</t>
  </si>
  <si>
    <t>dveře jednokřídlé dřevotřískové povrch laminátový plné 700x1970-2100mm</t>
  </si>
  <si>
    <t>-899823669</t>
  </si>
  <si>
    <t>321</t>
  </si>
  <si>
    <t>61162086</t>
  </si>
  <si>
    <t>dveře jednokřídlé dřevotřískové povrch laminátový plné 800x1970-2100mm</t>
  </si>
  <si>
    <t>-1996701565</t>
  </si>
  <si>
    <t>322</t>
  </si>
  <si>
    <t>61162091</t>
  </si>
  <si>
    <t>dveře jednokřídlé dřevotřískové povrch laminátový částečně prosklené 700x1970-2100mm</t>
  </si>
  <si>
    <t>1759771840</t>
  </si>
  <si>
    <t>323</t>
  </si>
  <si>
    <t>1375512680</t>
  </si>
  <si>
    <t>324</t>
  </si>
  <si>
    <t>61162087</t>
  </si>
  <si>
    <t>dveře jednokřídlé dřevotřískové povrch laminátový plné 900x1970-2100mm</t>
  </si>
  <si>
    <t>-1060586761</t>
  </si>
  <si>
    <t>325</t>
  </si>
  <si>
    <t>2057245175</t>
  </si>
  <si>
    <t>326</t>
  </si>
  <si>
    <t>766660022</t>
  </si>
  <si>
    <t>Montáž dveřních křídel otvíravých jednokřídlových š přes 0,8 m požárních do ocelové zárubně</t>
  </si>
  <si>
    <t>-1131336347</t>
  </si>
  <si>
    <t>327</t>
  </si>
  <si>
    <t>61165314</t>
  </si>
  <si>
    <t>dveře jednokřídlé dřevotřískové protipožární EI (EW) 30 D3 povrch laminátový plné 900x1970-2100mm</t>
  </si>
  <si>
    <t>-799935889</t>
  </si>
  <si>
    <t>328</t>
  </si>
  <si>
    <t>61162101</t>
  </si>
  <si>
    <t>dveře jednokřídlé dřevotřískové protipožární EI (EW) 30 D3 povrch laminátový plné 1100x1970-2100mm</t>
  </si>
  <si>
    <t>-380184611</t>
  </si>
  <si>
    <t>329</t>
  </si>
  <si>
    <t>766660717</t>
  </si>
  <si>
    <t>Montáž dveřních křídel samozavírače na ocelovou zárubeň</t>
  </si>
  <si>
    <t>-1157546252</t>
  </si>
  <si>
    <t>330</t>
  </si>
  <si>
    <t>54917260</t>
  </si>
  <si>
    <t>samozavírač dveří hydraulický K214 č.13 zlatá bronz</t>
  </si>
  <si>
    <t>-1972671951</t>
  </si>
  <si>
    <t>331</t>
  </si>
  <si>
    <t>766660720</t>
  </si>
  <si>
    <t>Osazení větrací mřížky s vyříznutím otvoru</t>
  </si>
  <si>
    <t>1385926676</t>
  </si>
  <si>
    <t>332</t>
  </si>
  <si>
    <t>55341426</t>
  </si>
  <si>
    <t>mřížka větrací nerezová  455x82 mm</t>
  </si>
  <si>
    <t>2032604558</t>
  </si>
  <si>
    <t>333</t>
  </si>
  <si>
    <t>-1403127536</t>
  </si>
  <si>
    <t>334</t>
  </si>
  <si>
    <t>866324326</t>
  </si>
  <si>
    <t>335</t>
  </si>
  <si>
    <t>-1452918506</t>
  </si>
  <si>
    <t>4+2+1+7+2+2+8+3</t>
  </si>
  <si>
    <t>336</t>
  </si>
  <si>
    <t>-1452175811</t>
  </si>
  <si>
    <t>337</t>
  </si>
  <si>
    <t>766660730</t>
  </si>
  <si>
    <t>Montáž dveřního interiérového kování - WC kliky se zámkem</t>
  </si>
  <si>
    <t>549058927</t>
  </si>
  <si>
    <t>338</t>
  </si>
  <si>
    <t>54914128</t>
  </si>
  <si>
    <t>kování rozetové spodní pro WC</t>
  </si>
  <si>
    <t>1876215969</t>
  </si>
  <si>
    <t>339</t>
  </si>
  <si>
    <t>766660741</t>
  </si>
  <si>
    <t>Montáž držadla - madla dveří</t>
  </si>
  <si>
    <t>-590810690</t>
  </si>
  <si>
    <t>340</t>
  </si>
  <si>
    <t>55147064</t>
  </si>
  <si>
    <t>madlo smaltované bílé 900 mm</t>
  </si>
  <si>
    <t>1762726618</t>
  </si>
  <si>
    <t>341</t>
  </si>
  <si>
    <t>766694116</t>
  </si>
  <si>
    <t>Montáž parapetních desek dřevěných nebo plastových š do 30 cm</t>
  </si>
  <si>
    <t>2012034941</t>
  </si>
  <si>
    <t>"T1" 1,25*41</t>
  </si>
  <si>
    <t>342</t>
  </si>
  <si>
    <t>60794102</t>
  </si>
  <si>
    <t>parapet dřevotřískový vnitřní povrch laminátový š 260mm</t>
  </si>
  <si>
    <t>-1681640503</t>
  </si>
  <si>
    <t>51,25</t>
  </si>
  <si>
    <t>51,25*1,1 'Přepočtené koeficientem množství</t>
  </si>
  <si>
    <t>343</t>
  </si>
  <si>
    <t>60794121</t>
  </si>
  <si>
    <t>koncovka PVC k parapetním dřevotřískovým deskám 600mm</t>
  </si>
  <si>
    <t>-1996640156</t>
  </si>
  <si>
    <t>41*2</t>
  </si>
  <si>
    <t>344</t>
  </si>
  <si>
    <t>7669-2-010</t>
  </si>
  <si>
    <t>Dodávka a montáž vnitřních 2kř dveří s nadsvětlíkem 1750/2830 mm EI-30-DP3-C včetně kování, madel, zárubní, elektrozavírače, koordinátoru zavírání  atd.- viz ozn. D10 a D11</t>
  </si>
  <si>
    <t>-433558356</t>
  </si>
  <si>
    <t>345</t>
  </si>
  <si>
    <t>7669-2-020</t>
  </si>
  <si>
    <t>Dodávka a montáž vnitřních 2kř dveří s nadsvětlíkem 1750/2610 mm EI-30-DP3-C včetně kování, madel, zárubní, elektrozavírače, koordinátoru zavírání  atd.- viz ozn. D12 a D13</t>
  </si>
  <si>
    <t>2109529765</t>
  </si>
  <si>
    <t>346</t>
  </si>
  <si>
    <t>7669-2-030</t>
  </si>
  <si>
    <t>Dodávka a montáž vnitřních 1kř dveří posuvných na stěnu 900/1970 mm, plné, CPL včetně kování a zárubně - viz ozn. D14/P</t>
  </si>
  <si>
    <t>1679792124</t>
  </si>
  <si>
    <t>347</t>
  </si>
  <si>
    <t>7669-2-040</t>
  </si>
  <si>
    <t>Dodávka a montáž vnitřních 1kř dveří posuvných na stěnu 800/1970 mm, plné, CPL včetně kování a zárubně - viz ozn. D15/L</t>
  </si>
  <si>
    <t>-1956287926</t>
  </si>
  <si>
    <t>348</t>
  </si>
  <si>
    <t>7669-2-050</t>
  </si>
  <si>
    <t>Dodávka a montáž plastového okna 3/OS 1250/2000 mm - viz ozn. C07</t>
  </si>
  <si>
    <t>-631361812</t>
  </si>
  <si>
    <t>349</t>
  </si>
  <si>
    <t>7669-2-060</t>
  </si>
  <si>
    <t>Dodávka a montáž plastového okna 3/P 1250/2000 mm EI-30-DP3 - viz ozn. C07</t>
  </si>
  <si>
    <t>-465983824</t>
  </si>
  <si>
    <t>350</t>
  </si>
  <si>
    <t>-154451578</t>
  </si>
  <si>
    <t>767</t>
  </si>
  <si>
    <t>Konstrukce zámečnické</t>
  </si>
  <si>
    <t>351</t>
  </si>
  <si>
    <t>767161111</t>
  </si>
  <si>
    <t>Montáž zábradlí rovného z trubek do zdi hm do 20 kg</t>
  </si>
  <si>
    <t>-1586323275</t>
  </si>
  <si>
    <t>"Z4" 6</t>
  </si>
  <si>
    <t>352</t>
  </si>
  <si>
    <t>M-767-2-010</t>
  </si>
  <si>
    <t>zábradlí v podjezdu z trubek Tr 40x5 mm včetně pozinkování, viz. ozn. Z4</t>
  </si>
  <si>
    <t>1705419459</t>
  </si>
  <si>
    <t>353</t>
  </si>
  <si>
    <t>M-767-2-020</t>
  </si>
  <si>
    <t>zábrana proti vstupu pod schodiště - Jackel 60/60/3 mm, včetně pozinkování, viz. ozn. Z3</t>
  </si>
  <si>
    <t>-1205332075</t>
  </si>
  <si>
    <t>354</t>
  </si>
  <si>
    <t>M-767-2-030</t>
  </si>
  <si>
    <t>madlo ve spojovacím krčku - dubové madlo prům. 50 mm + ocelové kotvy, včetně povrchové úpravy, viz. ozn. Z5</t>
  </si>
  <si>
    <t>-555619305</t>
  </si>
  <si>
    <t>355</t>
  </si>
  <si>
    <t>767161211</t>
  </si>
  <si>
    <t>Montáž zábradlí rovného z profilové oceli do zdi hm do 20 kg</t>
  </si>
  <si>
    <t>697509197</t>
  </si>
  <si>
    <t>"Z3" 10,9</t>
  </si>
  <si>
    <t>356</t>
  </si>
  <si>
    <t>767165111</t>
  </si>
  <si>
    <t>Montáž zábradlí rovného madla z trubek nebo tenkostěnných profilů šroubovaného</t>
  </si>
  <si>
    <t>-617366984</t>
  </si>
  <si>
    <t>"Z5" 7,29*12</t>
  </si>
  <si>
    <t>357</t>
  </si>
  <si>
    <t>767220520</t>
  </si>
  <si>
    <t>Montáž zábradlí schodišťového z profilové oceli na ocel konstrukci hm přes 20 do 40 kg</t>
  </si>
  <si>
    <t>870153036</t>
  </si>
  <si>
    <t>"Z2" 61</t>
  </si>
  <si>
    <t>427</t>
  </si>
  <si>
    <t>M-767-2-040</t>
  </si>
  <si>
    <t>zábradlí vnějšího schodiště četně pozinkování, viz. ozn. Z2</t>
  </si>
  <si>
    <t>-1873890624</t>
  </si>
  <si>
    <t>358</t>
  </si>
  <si>
    <t>767391112</t>
  </si>
  <si>
    <t>Montáž krytiny z tvarovaných plechů šroubováním</t>
  </si>
  <si>
    <t>342520615</t>
  </si>
  <si>
    <t>"S4" 7,278*4,105</t>
  </si>
  <si>
    <t>359</t>
  </si>
  <si>
    <t>15485153</t>
  </si>
  <si>
    <t>plech trapézový - materiál S 280 GD + Z275, SAT 50/260/0,5</t>
  </si>
  <si>
    <t>1188483120</t>
  </si>
  <si>
    <t>29,876</t>
  </si>
  <si>
    <t>29,876*1,133 'Přepočtené koeficientem množství</t>
  </si>
  <si>
    <t>360</t>
  </si>
  <si>
    <t>767531111</t>
  </si>
  <si>
    <t>Montáž vstupních kovových nebo plastových rohoží čistících zón</t>
  </si>
  <si>
    <t>684191054</t>
  </si>
  <si>
    <t>"Z8" 1,8*2,5-0,34*0,4</t>
  </si>
  <si>
    <t>361</t>
  </si>
  <si>
    <t>69752078</t>
  </si>
  <si>
    <t>rohož vstupní provedení houževnatá pryž, výška 12,5 mm</t>
  </si>
  <si>
    <t>633941088</t>
  </si>
  <si>
    <t>362</t>
  </si>
  <si>
    <t>767531121</t>
  </si>
  <si>
    <t>Osazení zapuštěného rámu z L profilů k čistícím rohožím</t>
  </si>
  <si>
    <t>-253908341</t>
  </si>
  <si>
    <t>"Z8" (1,8+2,5)*2</t>
  </si>
  <si>
    <t>363</t>
  </si>
  <si>
    <t>69752160</t>
  </si>
  <si>
    <t>rám pro zapuštění profil L-30/30 25/25 20/30 15/30-Al</t>
  </si>
  <si>
    <t>1697585280</t>
  </si>
  <si>
    <t>8,6</t>
  </si>
  <si>
    <t>8,6*1,1 'Přepočtené koeficientem množství</t>
  </si>
  <si>
    <t>364</t>
  </si>
  <si>
    <t>767832102</t>
  </si>
  <si>
    <t>Montáž venkovních požárních žebříků do zdiva bez suchovodu</t>
  </si>
  <si>
    <t>1683389177</t>
  </si>
  <si>
    <t>"Z6" 4,46</t>
  </si>
  <si>
    <t>365</t>
  </si>
  <si>
    <t>44983000</t>
  </si>
  <si>
    <t>žebřík venkovní bez suchovodu v provedení žárový Zn</t>
  </si>
  <si>
    <t>-588381239</t>
  </si>
  <si>
    <t>366</t>
  </si>
  <si>
    <t>7679-2-021</t>
  </si>
  <si>
    <t>Dodávka a montáž sekčních garážových zateplených vrat 2750/2780 mm s větrací mřížkou včetně pohonu a ovládání ozn. C01</t>
  </si>
  <si>
    <t>429000415</t>
  </si>
  <si>
    <t>367</t>
  </si>
  <si>
    <t>7679-2-022</t>
  </si>
  <si>
    <t>Dodávka a montáž vstupních ocelových dveří 1kř 1375/2350 mm včetně zárubně a kování ozn. C02</t>
  </si>
  <si>
    <t>1819659539</t>
  </si>
  <si>
    <t>368</t>
  </si>
  <si>
    <t>7679-2-023</t>
  </si>
  <si>
    <t>Dodávka a montáž vstupních ocelových dveří 1kř 1375/2350 mm EI-30-DP3-C, elektrický zámek,  včetně zárubně a kování ozn. C03</t>
  </si>
  <si>
    <t>-149432079</t>
  </si>
  <si>
    <t>369</t>
  </si>
  <si>
    <t>7679-2-024</t>
  </si>
  <si>
    <t>Dodávka a montáž vstupních ocelových dveří 1kř 1000/2350 mm EI-30-DP3-C včetně zárubně a kování ozn. C04</t>
  </si>
  <si>
    <t>1566555579</t>
  </si>
  <si>
    <t>370</t>
  </si>
  <si>
    <t>7679-2-025</t>
  </si>
  <si>
    <t>Dodávka a montáž vstupních ocelových dveří 1kř 1000/2350 mm včetně zárubně a kování ozn. C05</t>
  </si>
  <si>
    <t>-1887557346</t>
  </si>
  <si>
    <t>371</t>
  </si>
  <si>
    <t>7679-2-026</t>
  </si>
  <si>
    <t>Dodávka a montáž Al okna pevného 1250/1500 mm EI-30-DP1 ozn. C06</t>
  </si>
  <si>
    <t>68310145</t>
  </si>
  <si>
    <t>372</t>
  </si>
  <si>
    <t>7679-2-028</t>
  </si>
  <si>
    <t>Dodávka a montáž výlezu na střechu 1100/1100 mm, vč. podstavy ozn. C9</t>
  </si>
  <si>
    <t>-383277056</t>
  </si>
  <si>
    <t>373</t>
  </si>
  <si>
    <t>7679-2-029</t>
  </si>
  <si>
    <t>Dodávka a montáž severozápadní prosklené fasády 6980/7905 mm s vyklápěcími křídly ozn. C10</t>
  </si>
  <si>
    <t>-1744064092</t>
  </si>
  <si>
    <t>374</t>
  </si>
  <si>
    <t>7679-2-030</t>
  </si>
  <si>
    <t>Dodávka a montáž severozápadní prosklené fasády 9850/7905 mm s 2x posuvnými dveřmi s pohonem ozn. C11</t>
  </si>
  <si>
    <t>-361985942</t>
  </si>
  <si>
    <t>375</t>
  </si>
  <si>
    <t>7679-2-040</t>
  </si>
  <si>
    <t>Dodávka a montáž ocelové konstrukce spojovacího krčku a evakuačního schodiště, pozinkováno + protipožární nátěry. ozn. Z1</t>
  </si>
  <si>
    <t>1694752759</t>
  </si>
  <si>
    <t>376</t>
  </si>
  <si>
    <t>7679-2-050</t>
  </si>
  <si>
    <t>Dodávka a montáž ocelových kotev hlavy atiky - L 40/40/3 mm vč.povrchové úpravy</t>
  </si>
  <si>
    <t>-72931816</t>
  </si>
  <si>
    <t>"L 40/40/3mm" (21+15)*0,393*1,84</t>
  </si>
  <si>
    <t>377</t>
  </si>
  <si>
    <t>7679-2-060</t>
  </si>
  <si>
    <t>Dodávka a montáž záchytného systému střechy - viz. legenda záchytného systému ozn. Z7</t>
  </si>
  <si>
    <t>-202841982</t>
  </si>
  <si>
    <t>378</t>
  </si>
  <si>
    <t>998767202</t>
  </si>
  <si>
    <t>Přesun hmot procentní pro zámečnické konstrukce v objektech v přes 6 do 12 m</t>
  </si>
  <si>
    <t>332100103</t>
  </si>
  <si>
    <t>379</t>
  </si>
  <si>
    <t>1700857758</t>
  </si>
  <si>
    <t>"1.NP" 20,54+10,55+23,85+6,26</t>
  </si>
  <si>
    <t>380</t>
  </si>
  <si>
    <t>457739972</t>
  </si>
  <si>
    <t>"Ve dveřích" 0,8+0,9*4+1,1+(0,7*2+0,9)*2</t>
  </si>
  <si>
    <t>381</t>
  </si>
  <si>
    <t>-1791342950</t>
  </si>
  <si>
    <t>10,1</t>
  </si>
  <si>
    <t>10,1*1,1 'Přepočtené koeficientem množství</t>
  </si>
  <si>
    <t>382</t>
  </si>
  <si>
    <t>771474112</t>
  </si>
  <si>
    <t>Montáž soklů z dlaždic keramických rovných flexibilní lepidlo v přes 65 do 90 mm</t>
  </si>
  <si>
    <t>1482058922</t>
  </si>
  <si>
    <t>"M.č.104" (7,5+2,75)*2-0,9-1*2-1,2-1,375+0,2*2</t>
  </si>
  <si>
    <t>"M.č.107" (6,725+1,5)*2-0,9-1*3+0,2*2</t>
  </si>
  <si>
    <t>383</t>
  </si>
  <si>
    <t>59761416</t>
  </si>
  <si>
    <t>sokl-dlažba keramická slinutá hladká do interiéru i exteriéru 300x80mm</t>
  </si>
  <si>
    <t>1412371468</t>
  </si>
  <si>
    <t>28,375/0,3</t>
  </si>
  <si>
    <t>94,583*1,1 'Přepočtené koeficientem množství</t>
  </si>
  <si>
    <t>384</t>
  </si>
  <si>
    <t>1047987582</t>
  </si>
  <si>
    <t>385</t>
  </si>
  <si>
    <t>-1435036653</t>
  </si>
  <si>
    <t>85,14</t>
  </si>
  <si>
    <t>85,14*1,1 'Přepočtené koeficientem množství</t>
  </si>
  <si>
    <t>386</t>
  </si>
  <si>
    <t>-840079600</t>
  </si>
  <si>
    <t>387</t>
  </si>
  <si>
    <t>1711571997</t>
  </si>
  <si>
    <t>388</t>
  </si>
  <si>
    <t>1242956208</t>
  </si>
  <si>
    <t>"M.č.204-207" 4*4</t>
  </si>
  <si>
    <t>"M.č.304-307" 4*4</t>
  </si>
  <si>
    <t>389</t>
  </si>
  <si>
    <t>-1486881696</t>
  </si>
  <si>
    <t>"M.č.204-207" (1,875+1,595+1,5+1,42+2,15+2,2+0,94+2,2)*2-0,8*4-0,9+0,2*2</t>
  </si>
  <si>
    <t>"M.č.304-307" (1,875+1,595+1,5+1,42+2,15+2,2+0,94+2,2)*2-0,8*4-0,9+0,2*2</t>
  </si>
  <si>
    <t>390</t>
  </si>
  <si>
    <t>7719-2-010</t>
  </si>
  <si>
    <t>Doplnění dlažby ve vybouraném otvoru pro dveře D11 a D13</t>
  </si>
  <si>
    <t>-194521370</t>
  </si>
  <si>
    <t>1,75*0,4*2</t>
  </si>
  <si>
    <t>391</t>
  </si>
  <si>
    <t>-2129724459</t>
  </si>
  <si>
    <t>392</t>
  </si>
  <si>
    <t>-1740800079</t>
  </si>
  <si>
    <t>"P1.2" 13,16+45,06+34,03</t>
  </si>
  <si>
    <t>"P2.1" 20,48+24,14+21,95+17,03+13,84+40,58+46,36+41,01</t>
  </si>
  <si>
    <t>"P3.1" 27,64+46,78+10,06+13,84+40,58+46,36+16,54+23,57</t>
  </si>
  <si>
    <t>393</t>
  </si>
  <si>
    <t>-1205976642</t>
  </si>
  <si>
    <t>394</t>
  </si>
  <si>
    <t>773643913</t>
  </si>
  <si>
    <t>395</t>
  </si>
  <si>
    <t>-834626811</t>
  </si>
  <si>
    <t>588,63</t>
  </si>
  <si>
    <t>588,63*1,1 'Přepočtené koeficientem množství</t>
  </si>
  <si>
    <t>396</t>
  </si>
  <si>
    <t>1719536603</t>
  </si>
  <si>
    <t>"M.č.106" (6,44+3,21)*2-1*0,2*2</t>
  </si>
  <si>
    <t>"M.č.108" (6,7+6,725)*2-1</t>
  </si>
  <si>
    <t>"M.č.109" (5,06+6,725)*2-1</t>
  </si>
  <si>
    <t>"M.č.201" (7,5+2,7)*2-1,2*3-1-0,8-1,75</t>
  </si>
  <si>
    <t>"M.č.202" (6,2+4,375)*2-1,2+0,2*2</t>
  </si>
  <si>
    <t>"M.č.203" (6,2+3,68)*2-1,2+0,2*2</t>
  </si>
  <si>
    <t>"M.č.208" (6,725+3,26)*2-1,2*2-1*3-0,8+0,2*2</t>
  </si>
  <si>
    <t>"M.č.209" (3,375+4,1)*2-1</t>
  </si>
  <si>
    <t>"M.č.210" (6+6,725)*2-1+0,2*2</t>
  </si>
  <si>
    <t>"M.č.211" (6,86+6,725)*2-1+0,2*2</t>
  </si>
  <si>
    <t>"M.č.212" (6,86+6,725)*2-1,2</t>
  </si>
  <si>
    <t>"M.č.213" (9,735+2,465)*2-1,75*2-1,34-1,1+0,35*2</t>
  </si>
  <si>
    <t>"M.č.301" (6,5+7,5)*2-1,2*3-1-0,8*2-1,75+0,2*2</t>
  </si>
  <si>
    <t>"M.č.302" (6,2+7,5)*2-1,2+0,2*2</t>
  </si>
  <si>
    <t>"M.č.307" (3,085+3,26)*2-1,2-1*4</t>
  </si>
  <si>
    <t>"M.č.308" (4,1+3,375)*2-1</t>
  </si>
  <si>
    <t>"M.č.309" (6,725+6)*2-1+0,2*2</t>
  </si>
  <si>
    <t>"M.č.310" (6,725+6,86)*2-1+0,2*2</t>
  </si>
  <si>
    <t>"M.č.311" (3,085+3,36)*2-1</t>
  </si>
  <si>
    <t>"M.č.312" (6,735+3,5)*2-1,2</t>
  </si>
  <si>
    <t>"M.č.313" (9,735+2,465)*2-1,75*2-1,34-1,1+0,35*2</t>
  </si>
  <si>
    <t>397</t>
  </si>
  <si>
    <t>-1837592616</t>
  </si>
  <si>
    <t>414,78</t>
  </si>
  <si>
    <t>414,78*1,1 'Přepočtené koeficientem množství</t>
  </si>
  <si>
    <t>398</t>
  </si>
  <si>
    <t>538010685</t>
  </si>
  <si>
    <t>399</t>
  </si>
  <si>
    <t>-2074512704</t>
  </si>
  <si>
    <t>777</t>
  </si>
  <si>
    <t>Podlahy lité</t>
  </si>
  <si>
    <t>400</t>
  </si>
  <si>
    <t>777131101</t>
  </si>
  <si>
    <t>Penetrační epoxidový nátěr podlahy na suchý a vyzrálý podklad</t>
  </si>
  <si>
    <t>-440892728</t>
  </si>
  <si>
    <t>"P1.2" 16,01</t>
  </si>
  <si>
    <t>"P1.3" 7,51</t>
  </si>
  <si>
    <t>401</t>
  </si>
  <si>
    <t>777611151</t>
  </si>
  <si>
    <t>Krycí epoxidový nátěr parkovacích ploch</t>
  </si>
  <si>
    <t>320183593</t>
  </si>
  <si>
    <t>402</t>
  </si>
  <si>
    <t>998777102</t>
  </si>
  <si>
    <t>Přesun hmot tonážní pro podlahy lité v objektech v přes 6 do 12 m</t>
  </si>
  <si>
    <t>-1656639989</t>
  </si>
  <si>
    <t>403</t>
  </si>
  <si>
    <t>1557156076</t>
  </si>
  <si>
    <t>404</t>
  </si>
  <si>
    <t>337130392</t>
  </si>
  <si>
    <t>Vytažení na stěny :</t>
  </si>
  <si>
    <t>"M.č.204-207" ((1,875+1,595+1,5+1,42+2,15+2,2+0,94+2,2)*2-0,8*4-0,9+0,2*2)*0,2</t>
  </si>
  <si>
    <t>"M.č.304-307" ((1,875+1,595+1,5+1,42+2,15+2,2+0,94+2,2)*2-0,8*4-0,9+0,2*2)*0,2</t>
  </si>
  <si>
    <t>405</t>
  </si>
  <si>
    <t>-506444096</t>
  </si>
  <si>
    <t>406</t>
  </si>
  <si>
    <t>166864261</t>
  </si>
  <si>
    <t>162,869</t>
  </si>
  <si>
    <t>162,869*1,1 'Přepočtené koeficientem množství</t>
  </si>
  <si>
    <t>407</t>
  </si>
  <si>
    <t>1437060034</t>
  </si>
  <si>
    <t>408</t>
  </si>
  <si>
    <t>77747641</t>
  </si>
  <si>
    <t>(2,2+1,595+1+0,15+1,2+1,8)*2</t>
  </si>
  <si>
    <t>409</t>
  </si>
  <si>
    <t>-314942045</t>
  </si>
  <si>
    <t>"M.č.110" (6,2+3,75)*2-1,2-1,375+0,2*4</t>
  </si>
  <si>
    <t>"M.č.112" (1,68+3,61)*2-1+0,2*4</t>
  </si>
  <si>
    <t>"M.č.202" 2,5+1,8</t>
  </si>
  <si>
    <t>"M.č.203" 2,5+1,8</t>
  </si>
  <si>
    <t>"M.č.204-206" (1,875+1,595+1,5+1,42+2,15+2,2)*2-0,8*3-0,9+0,2*2</t>
  </si>
  <si>
    <t>"M.č.207" (0,94+2,2)*2-0,8</t>
  </si>
  <si>
    <t>"M.č.302" 3,75+0,6+1,8*2</t>
  </si>
  <si>
    <t>"M.č.304-306" (1,875+1,595+1,5+1,42+2,15+2,2)*2-0,8*3-0,9+0,2*2</t>
  </si>
  <si>
    <t>"M.č.307" (0,94+2,2)*2-0,8</t>
  </si>
  <si>
    <t>410</t>
  </si>
  <si>
    <t>1037294231</t>
  </si>
  <si>
    <t>Mezi dlažbou a obkladem :</t>
  </si>
  <si>
    <t>411</t>
  </si>
  <si>
    <t>998781101</t>
  </si>
  <si>
    <t>Přesun hmot tonážní pro obklady keramické v objektech v do 6 m</t>
  </si>
  <si>
    <t>1195349481</t>
  </si>
  <si>
    <t>412</t>
  </si>
  <si>
    <t>783218111</t>
  </si>
  <si>
    <t>Lazurovací dvojnásobný syntetický nátěr tesařských konstrukcí</t>
  </si>
  <si>
    <t>-1909251321</t>
  </si>
  <si>
    <t>"S2" 15,71*1,8*2+(16,43+9,5-1,8*2)*1</t>
  </si>
  <si>
    <t>"Přesahy střechy - předpoklad 80/140mm" (1,8*(19+6+10)+3,1*6+1,5*12+0,92*12+2,25*10)*(0,08+0,14*2)</t>
  </si>
  <si>
    <t>"Lať 60/40mm" 62,26*(0,06+2*0,04)</t>
  </si>
  <si>
    <t>413</t>
  </si>
  <si>
    <t>1036472596</t>
  </si>
  <si>
    <t>Dvojnásobně :</t>
  </si>
  <si>
    <t>"P1b - HEA 240" 10,5*1,37*2</t>
  </si>
  <si>
    <t>"IPE 100" 2,25*4*0,4*2*2</t>
  </si>
  <si>
    <t>414</t>
  </si>
  <si>
    <t>1825930708</t>
  </si>
  <si>
    <t>"Zárubně - 2x" (0,7*4+0,8+0,9*9+1,1*5+2,02*2*19)*0,25*2+(0,7*2+0,9*4+1,1*3+2,02*2*9)*0,3*2</t>
  </si>
  <si>
    <t>415</t>
  </si>
  <si>
    <t>675121830</t>
  </si>
  <si>
    <t>"Na omítce" 693,19+1907,209</t>
  </si>
  <si>
    <t>"Na sádrokartonu" 6,144+23,94+49,242+22,81</t>
  </si>
  <si>
    <t>"Stávající budova" 2,45*(3,445+3,465)</t>
  </si>
  <si>
    <t>416</t>
  </si>
  <si>
    <t>-2119004415</t>
  </si>
  <si>
    <t>786</t>
  </si>
  <si>
    <t>Dokončovací práce - čalounické úpravy</t>
  </si>
  <si>
    <t>417</t>
  </si>
  <si>
    <t>7869-2-010</t>
  </si>
  <si>
    <t>Dodávka a montáž vnitřních žaluzií na jižní fasádě spojovacího krčku</t>
  </si>
  <si>
    <t>-406398065</t>
  </si>
  <si>
    <t>"C11" 9,85*2,955*2-1,1*2,23*2</t>
  </si>
  <si>
    <t>418</t>
  </si>
  <si>
    <t>998786202</t>
  </si>
  <si>
    <t>Přesun hmot procentní pro stínění a čalounické úpravy v objektech v přes 6 do 12 m</t>
  </si>
  <si>
    <t>-270644118</t>
  </si>
  <si>
    <t>Práce a dodávky M</t>
  </si>
  <si>
    <t>33-M</t>
  </si>
  <si>
    <t>Montáže dopravních zařízení</t>
  </si>
  <si>
    <t>419</t>
  </si>
  <si>
    <t>33-M-010</t>
  </si>
  <si>
    <t>Dodávka a montáž osobního evakuačního výtahu, nosnost 2000 kg</t>
  </si>
  <si>
    <t>kpl</t>
  </si>
  <si>
    <t>-1821344775</t>
  </si>
  <si>
    <t>420</t>
  </si>
  <si>
    <t>33-M-020</t>
  </si>
  <si>
    <t>-1079189462</t>
  </si>
  <si>
    <t>VRN1</t>
  </si>
  <si>
    <t>Průzkumné, geodetické a projektové práce</t>
  </si>
  <si>
    <t>421</t>
  </si>
  <si>
    <t>011114000</t>
  </si>
  <si>
    <t>Inženýrsko-geologický průzkum</t>
  </si>
  <si>
    <t>Kč</t>
  </si>
  <si>
    <t>-1789491193</t>
  </si>
  <si>
    <t>422</t>
  </si>
  <si>
    <t>012103000</t>
  </si>
  <si>
    <t>Geodetické práce před výstavbou - vytýčení stavby</t>
  </si>
  <si>
    <t>-1188601106</t>
  </si>
  <si>
    <t>423</t>
  </si>
  <si>
    <t>012303000</t>
  </si>
  <si>
    <t>Geodetické práce po výstavbě - zaměření stavby</t>
  </si>
  <si>
    <t>991471273</t>
  </si>
  <si>
    <t>424</t>
  </si>
  <si>
    <t>013244000</t>
  </si>
  <si>
    <t>Dokumentace pro provádění stavby - výrobní dokumentace (ocelová konstrukce, vazníky, strop . . .  )</t>
  </si>
  <si>
    <t>1313961592</t>
  </si>
  <si>
    <t>425</t>
  </si>
  <si>
    <t>013254000</t>
  </si>
  <si>
    <t>Dokumentace skutečného provedení stavby</t>
  </si>
  <si>
    <t>441381648</t>
  </si>
  <si>
    <t>426</t>
  </si>
  <si>
    <t>311838994</t>
  </si>
  <si>
    <t>021 - SO 01  Východní přístavba - ZTI</t>
  </si>
  <si>
    <t xml:space="preserve">    8 - Trubní vedení</t>
  </si>
  <si>
    <t>113107522</t>
  </si>
  <si>
    <t>Odstranění podkladu z kameniva drceného tl přes 100 do 200 mm při překopech strojně pl přes 15 m2</t>
  </si>
  <si>
    <t>-328272372</t>
  </si>
  <si>
    <t>"Pro dešťovou kanalizaci" (1,675+6,308+3,166+29,98+1,8*2+7)*1,6</t>
  </si>
  <si>
    <t>113107543</t>
  </si>
  <si>
    <t>Odstranění podkladu živičných tl přes 100 do 150 mm při překopech strojně pl přes 15 m2</t>
  </si>
  <si>
    <t>943503441</t>
  </si>
  <si>
    <t>121151113</t>
  </si>
  <si>
    <t>Sejmutí ornice plochy do 500 m2 tl vrstvy do 200 mm strojně</t>
  </si>
  <si>
    <t>-631686671</t>
  </si>
  <si>
    <t>"Pro vsak a šachtu" 24,4*4,4+5,8*2,5</t>
  </si>
  <si>
    <t>131151104</t>
  </si>
  <si>
    <t>Hloubení jam nezapažených v hornině třídy těžitelnosti I skupiny 1 a 2 objem do 500 m3 strojně</t>
  </si>
  <si>
    <t>906056296</t>
  </si>
  <si>
    <t>Předpoklad 1/4 ve třídě 2 :</t>
  </si>
  <si>
    <t>"Pro vsak" (1,7/3*(3,4*23,4+sqrt(3,4*23,4*4,4*24,4)+4,4*24,4))/4</t>
  </si>
  <si>
    <t>131251104</t>
  </si>
  <si>
    <t>Hloubení jam nezapažených v hornině třídy těžitelnosti I skupiny 3 objem do 500 m3 strojně</t>
  </si>
  <si>
    <t>2008140591</t>
  </si>
  <si>
    <t>Předpoklad 1/4 ve třídě 3 :</t>
  </si>
  <si>
    <t>131351104</t>
  </si>
  <si>
    <t>Hloubení jam nezapažených v hornině třídy těžitelnosti II skupiny 4 objem do 500 m3 strojně</t>
  </si>
  <si>
    <t>-1028130473</t>
  </si>
  <si>
    <t>Předpoklad 1/4 ve třídě 4 :</t>
  </si>
  <si>
    <t>132151101</t>
  </si>
  <si>
    <t>Hloubení rýh nezapažených š do 800 mm v hornině třídy těžitelnosti I skupiny 1 a 2 objem do 20 m3 strojně</t>
  </si>
  <si>
    <t>-1389451778</t>
  </si>
  <si>
    <t>Předpoklad 1/3 ve třídě 2 :</t>
  </si>
  <si>
    <t>"Pro vnější splaškovou kanalizaci" (6,5+1,8)*0,8*1,2/3</t>
  </si>
  <si>
    <t>131451104</t>
  </si>
  <si>
    <t>Hloubení jam nezapažených v hornině třídy těžitelnosti II skupiny 5 objem do 500 m3 strojně</t>
  </si>
  <si>
    <t>1158732717</t>
  </si>
  <si>
    <t>Předpoklad 1/4 ve třídě 5 :</t>
  </si>
  <si>
    <t>132154204</t>
  </si>
  <si>
    <t>Hloubení zapažených rýh š do 2000 mm v hornině třídy těžitelnosti I skupiny 1 a 2 objem do 500 m3</t>
  </si>
  <si>
    <t>-108425533</t>
  </si>
  <si>
    <t>Předpoklad 1/4 v hornině 2 :</t>
  </si>
  <si>
    <t>"Dešťová kanalizace" (30,871+43,161)*1*(1,4+1,8)/2/4</t>
  </si>
  <si>
    <t>132212131</t>
  </si>
  <si>
    <t>Hloubení nezapažených rýh šířky do 800 mm v soudržných horninách třídy těžitelnosti I skupiny 3 ručně</t>
  </si>
  <si>
    <t>302711123</t>
  </si>
  <si>
    <t>"Pro vnitřní ležatou kanalizaci" (7,7+4+5++2)*0,6*0,8</t>
  </si>
  <si>
    <t>132251101</t>
  </si>
  <si>
    <t>Hloubení rýh nezapažených š do 800 mm v hornině třídy těžitelnosti I skupiny 3 objem do 20 m3 strojně</t>
  </si>
  <si>
    <t>-449283724</t>
  </si>
  <si>
    <t>Předpoklad 1/3 ve třídě 3 :</t>
  </si>
  <si>
    <t>132254203</t>
  </si>
  <si>
    <t>Hloubení zapažených rýh š do 2000 mm v hornině třídy těžitelnosti I skupiny 3 objem do 100 m3</t>
  </si>
  <si>
    <t>1115775433</t>
  </si>
  <si>
    <t>Předpoklad 1/4 v hornině 3 :</t>
  </si>
  <si>
    <t>132351101</t>
  </si>
  <si>
    <t>Hloubení rýh nezapažených š do 800 mm v hornině třídy těžitelnosti II skupiny 4 objem do 20 m3 strojně</t>
  </si>
  <si>
    <t>-153000491</t>
  </si>
  <si>
    <t>Předpoklad 1/3 ve třídě 4 :</t>
  </si>
  <si>
    <t>132354203</t>
  </si>
  <si>
    <t>Hloubení zapažených rýh š do 2000 mm v hornině třídy těžitelnosti II skupiny 4 objem do 100 m3</t>
  </si>
  <si>
    <t>-1856074696</t>
  </si>
  <si>
    <t>Předpoklad 1/4 v hornině 4 :</t>
  </si>
  <si>
    <t>132454203</t>
  </si>
  <si>
    <t>Hloubení zapažených rýh š do 2000 mm v hornině třídy těžitelnosti II skupiny 5 objem do 100 m3</t>
  </si>
  <si>
    <t>-1809245878</t>
  </si>
  <si>
    <t>Předpoklad 1/4 v hornině 5 :</t>
  </si>
  <si>
    <t>-560920976</t>
  </si>
  <si>
    <t>"RŠ-d1" 3,025/3*(1,5*1,5+sqrt(1,5*1,5*3*3)+3*3)/4</t>
  </si>
  <si>
    <t>"Pro plastové šachty" 0,4*0,4*3,14*(1,1+1,8+1,2)/4</t>
  </si>
  <si>
    <t>-409280239</t>
  </si>
  <si>
    <t>-2134804946</t>
  </si>
  <si>
    <t>-1475477772</t>
  </si>
  <si>
    <t>151811131</t>
  </si>
  <si>
    <t>Osazení pažicího boxu hl výkopu do 4 m š do 1,2 m</t>
  </si>
  <si>
    <t>568364254</t>
  </si>
  <si>
    <t>"Dešťová kanalizace" (30,871+43,161)*(1,4+1,8)/2*2</t>
  </si>
  <si>
    <t>151811231</t>
  </si>
  <si>
    <t>Odstranění pažicího boxu hl výkopu do 4 m š do 1,2 m</t>
  </si>
  <si>
    <t>1890752969</t>
  </si>
  <si>
    <t>162351103</t>
  </si>
  <si>
    <t>Vodorovné přemístění přes 50 do 500 m výkopku/sypaniny z horniny třídy těžitelnosti I skupiny 1 až 3</t>
  </si>
  <si>
    <t>591682032</t>
  </si>
  <si>
    <t>"Na meziskládku" 39,573*2+2,656*2+29,613*2+8,976+4,485*2</t>
  </si>
  <si>
    <t>"Zpět na zásypy" 161,63</t>
  </si>
  <si>
    <t>162351123</t>
  </si>
  <si>
    <t>Vodorovné přemístění přes 50 do 500 m výkopku/sypaniny z hornin třídy těžitelnosti II skupiny 4 a 5</t>
  </si>
  <si>
    <t>2031008290</t>
  </si>
  <si>
    <t>"Na meziskládku" 39,573*2+2,656+29,613*2+4,485*2</t>
  </si>
  <si>
    <t>"Zpět na zásypy" 3,927+1,545+227,884-161,63</t>
  </si>
  <si>
    <t>-813835302</t>
  </si>
  <si>
    <t>"Přebytečná zemina" 39,573*2+2,656+29,613*2+4,485*2</t>
  </si>
  <si>
    <t>"Na zásypy" -(3,927+1,545+227,884)</t>
  </si>
  <si>
    <t>"Násyp z horniny 2 a 3" 39,573*2+2,656*2+29,613*2+8,976+4,485*2</t>
  </si>
  <si>
    <t>1040420506</t>
  </si>
  <si>
    <t>78,272*8</t>
  </si>
  <si>
    <t>167151111</t>
  </si>
  <si>
    <t>Nakládání výkopku z hornin třídy těžitelnosti I skupiny 1 až 3 přes 100 m3</t>
  </si>
  <si>
    <t>-169491220</t>
  </si>
  <si>
    <t>167151112</t>
  </si>
  <si>
    <t>Nakládání výkopku z hornin třídy těžitelnosti II skupiny 4 a 5 přes 100 m3</t>
  </si>
  <si>
    <t>1716797240</t>
  </si>
  <si>
    <t>"Na zásypy" 233,356-161,63</t>
  </si>
  <si>
    <t>-537916158</t>
  </si>
  <si>
    <t>78,272*1,75</t>
  </si>
  <si>
    <t>-1718198213</t>
  </si>
  <si>
    <t>174111101</t>
  </si>
  <si>
    <t>Zásyp jam, šachet rýh nebo kolem objektů sypaninou se zhutněním ručně</t>
  </si>
  <si>
    <t>839923645</t>
  </si>
  <si>
    <t>"Pro vnitřní ležatou kanalizaci" (7,7+4+5++2)*0,6*(0,8-0,1-0,35)</t>
  </si>
  <si>
    <t>174151101</t>
  </si>
  <si>
    <t>Zásyp jam, šachet rýh nebo kolem objektů sypaninou se zhutněním</t>
  </si>
  <si>
    <t>-1047060014</t>
  </si>
  <si>
    <t>"Pro vsak" 1,7/3*(3,4*23,4+sqrt(3,4*23,4*4,4*24,4)+4,4*24,4)-17,2-7,956-4,128</t>
  </si>
  <si>
    <t>"Pro vnější splaškovou kanalizaci" (6,5+1,8)*0,8*(1,2-0,1-0,35)</t>
  </si>
  <si>
    <t>"Dešťová kanalizace" (30,871+43,161)*1*((1,4+1,8)/2-0,1-0,4)</t>
  </si>
  <si>
    <t>"RŠ-d1" 3,025/3*(1,5*1,5+sqrt(1,5*1,5*3*3)+3*3)-0,6*0,6*pi*3,025</t>
  </si>
  <si>
    <t>175111101</t>
  </si>
  <si>
    <t>Obsypání potrubí ručně sypaninou bez prohození, uloženou do 3 m</t>
  </si>
  <si>
    <t>-479719797</t>
  </si>
  <si>
    <t>"Pro vnitřní ležatou kanalizaci" (7,7+4+5++2)*0,6*0,35</t>
  </si>
  <si>
    <t>175111201</t>
  </si>
  <si>
    <t>Obsypání objektu nad přilehlým původním terénem sypaninou bez prohození, uloženou do 3 m ručně</t>
  </si>
  <si>
    <t>-981855948</t>
  </si>
  <si>
    <t>"Pro plastové šachty" 2,06-0,2*0,2*3,14*(1,1+1,8+1,2)</t>
  </si>
  <si>
    <t>175111209</t>
  </si>
  <si>
    <t>Příplatek k obsypání objektu za ruční prohození sypaniny, uložené do 3 m</t>
  </si>
  <si>
    <t>191830593</t>
  </si>
  <si>
    <t>175151101</t>
  </si>
  <si>
    <t>Obsypání potrubí strojně sypaninou bez prohození, uloženou do 3 m</t>
  </si>
  <si>
    <t>1581967235</t>
  </si>
  <si>
    <t>"Pro vnější splaškovou kanalizaci" (6,5+1,8)*0,8*0,35</t>
  </si>
  <si>
    <t>"Dešťová kanalizace" (30,871+43,161)*1*0,4</t>
  </si>
  <si>
    <t>58331200</t>
  </si>
  <si>
    <t>štěrkopísek netříděný</t>
  </si>
  <si>
    <t>414280632</t>
  </si>
  <si>
    <t>3,927+31,937</t>
  </si>
  <si>
    <t>35,864*2 'Přepočtené koeficientem množství</t>
  </si>
  <si>
    <t>-1904312132</t>
  </si>
  <si>
    <t>284209389</t>
  </si>
  <si>
    <t>-142055894</t>
  </si>
  <si>
    <t>121,86*0,03</t>
  </si>
  <si>
    <t>211531111</t>
  </si>
  <si>
    <t>Výplň odvodňovacích žeber nebo trativodů kamenivem hrubým drceným frakce 16 až 63 mm</t>
  </si>
  <si>
    <t>1940551385</t>
  </si>
  <si>
    <t>"Pod šachtou" 0,8*0,8*3,14*0,3</t>
  </si>
  <si>
    <t>"Pod vsakovacími boxy" 3,4*23,4*0,1</t>
  </si>
  <si>
    <t>"Okolo vsakovacích boxů" (2,4+23,4)*2*0,5*0,32/2</t>
  </si>
  <si>
    <t>451572111</t>
  </si>
  <si>
    <t>Lože pod potrubí otevřený výkop z kameniva drobného těženého</t>
  </si>
  <si>
    <t>-813828023</t>
  </si>
  <si>
    <t>"Pro vnitřní ležatou kanalizaci" (7,7+4+5++2)*0,6*0,1</t>
  </si>
  <si>
    <t>"Pro vnější splaškovou kanalizaci" (6,5+1,8)*0,8*0,1</t>
  </si>
  <si>
    <t>"Dešťová kanalizace" (30,871+43,161)*1*0,1</t>
  </si>
  <si>
    <t>566901233</t>
  </si>
  <si>
    <t>Vyspravení podkladu po překopech inženýrských sítí plochy přes 15 m2 štěrkodrtí tl. 200 mm</t>
  </si>
  <si>
    <t>661674619</t>
  </si>
  <si>
    <t>566901261</t>
  </si>
  <si>
    <t>Vyspravení podkladu po překopech inženýrských sítí plochy přes 15 m2 obalovaným kamenivem ACP (OK) tl. 100 mm</t>
  </si>
  <si>
    <t>533853371</t>
  </si>
  <si>
    <t>572341111</t>
  </si>
  <si>
    <t>Vyspravení krytu komunikací po překopech pl přes 15 m2 asfalt betonem ACO (AB) tl přes 30 do 50 mm</t>
  </si>
  <si>
    <t>-1392352037</t>
  </si>
  <si>
    <t>Trubní vedení</t>
  </si>
  <si>
    <t>871275211</t>
  </si>
  <si>
    <t>Kanalizační potrubí z tvrdého PVC jednovrstvé tuhost třídy SN4 DN 125</t>
  </si>
  <si>
    <t>170622673</t>
  </si>
  <si>
    <t>"Dešťová kanalizace" 1,675+6,308+3,166+5,723+1,377+9,822+2,8</t>
  </si>
  <si>
    <t>871315221</t>
  </si>
  <si>
    <t>Kanalizační potrubí z tvrdého PVC jednovrstvé tuhost třídy SN8 DN 160</t>
  </si>
  <si>
    <t>2011381445</t>
  </si>
  <si>
    <t>"Dešťová kanalizace" 29,98+8,18+3,601+1,4</t>
  </si>
  <si>
    <t>877265271</t>
  </si>
  <si>
    <t>Montáž lapače střešních splavenin z tvrdého PVC-systém KG DN 110</t>
  </si>
  <si>
    <t>993433534</t>
  </si>
  <si>
    <t>55244101</t>
  </si>
  <si>
    <t>lapač litinový střešních splavenin DN 125</t>
  </si>
  <si>
    <t>-2142580295</t>
  </si>
  <si>
    <t>877275211</t>
  </si>
  <si>
    <t>Montáž tvarovek z tvrdého PVC-systém KG nebo z polypropylenu-systém KG 2000 jednoosé DN 125</t>
  </si>
  <si>
    <t>292781689</t>
  </si>
  <si>
    <t>"Dešťová kanalizace" 15</t>
  </si>
  <si>
    <t>28611356</t>
  </si>
  <si>
    <t>koleno kanalizační PVC KG 125x45°</t>
  </si>
  <si>
    <t>1410761449</t>
  </si>
  <si>
    <t>877275221</t>
  </si>
  <si>
    <t>Montáž tvarovek z tvrdého PVC-systém KG nebo z polypropylenu-systém KG 2000 dvouosé DN 125</t>
  </si>
  <si>
    <t>1188131467</t>
  </si>
  <si>
    <t>"Dešťová kanalizace" 2</t>
  </si>
  <si>
    <t>28611389</t>
  </si>
  <si>
    <t>odbočka kanalizační PVC s hrdlem 125/125/45°</t>
  </si>
  <si>
    <t>827869707</t>
  </si>
  <si>
    <t>877315211</t>
  </si>
  <si>
    <t>Montáž tvarovek z tvrdého PVC-systém KG nebo z polypropylenu-systém KG 2000 jednoosé DN 160</t>
  </si>
  <si>
    <t>-1543427705</t>
  </si>
  <si>
    <t>28611361</t>
  </si>
  <si>
    <t>koleno kanalizační PVC KG 160x45°</t>
  </si>
  <si>
    <t>566685016</t>
  </si>
  <si>
    <t>28611363</t>
  </si>
  <si>
    <t>koleno kanalizační PVC KG 160x87°</t>
  </si>
  <si>
    <t>-239581795</t>
  </si>
  <si>
    <t>877315221</t>
  </si>
  <si>
    <t>Montáž tvarovek z tvrdého PVC-systém KG nebo z polypropylenu-systém KG 2000 dvouosé DN 160</t>
  </si>
  <si>
    <t>-2087480528</t>
  </si>
  <si>
    <t>28611394</t>
  </si>
  <si>
    <t>odbočka kanalizační plastová s hrdlem KG 200/125/45°</t>
  </si>
  <si>
    <t>429994766</t>
  </si>
  <si>
    <t>894118001</t>
  </si>
  <si>
    <t>Příplatek ZKD 0,60 m výšky vstupu na potrubí</t>
  </si>
  <si>
    <t>135543980</t>
  </si>
  <si>
    <t>894411111</t>
  </si>
  <si>
    <t>Zřízení šachet kanalizačních z betonových dílců na potrubí DN do 200 dno beton tř. C 25/30</t>
  </si>
  <si>
    <t>-1262538506</t>
  </si>
  <si>
    <t>59224068</t>
  </si>
  <si>
    <t>skruž betonová DN 1000x500 PS, 100x50x12cm</t>
  </si>
  <si>
    <t>321060303</t>
  </si>
  <si>
    <t>2*1,01 'Přepočtené koeficientem množství</t>
  </si>
  <si>
    <t>59224070</t>
  </si>
  <si>
    <t>skruž betonová DN 1000x1000 PS, 100x100x12cm</t>
  </si>
  <si>
    <t>-857563434</t>
  </si>
  <si>
    <t>1*1,01 'Přepočtené koeficientem množství</t>
  </si>
  <si>
    <t>59224056</t>
  </si>
  <si>
    <t>kónus pro kanalizační šachty s kapsovým stupadlem 100/62,5x67x12cm</t>
  </si>
  <si>
    <t>-2017680407</t>
  </si>
  <si>
    <t>59224135</t>
  </si>
  <si>
    <t>prstenec šachtový vyrovnávací betonový 625x90x60mm</t>
  </si>
  <si>
    <t>1218713415</t>
  </si>
  <si>
    <t>894811233</t>
  </si>
  <si>
    <t>Revizní šachta z PVC typ pravý/přímý/levý, DN 400/160 tlak 12,5 t hl od 1360 do 1730 mm</t>
  </si>
  <si>
    <t>-514236466</t>
  </si>
  <si>
    <t>894811241</t>
  </si>
  <si>
    <t>Revizní šachta z PVC typ pravý/přímý/levý, DN 400/160 tlak 40 t hl od 860 do 1230 mm</t>
  </si>
  <si>
    <t>-1093040980</t>
  </si>
  <si>
    <t>894811243</t>
  </si>
  <si>
    <t>Revizní šachta z PVC typ pravý/přímý/levý, DN 400/160 tlak 40 t hl od 1360 do 1730 mm</t>
  </si>
  <si>
    <t>-1948346202</t>
  </si>
  <si>
    <t>897172112</t>
  </si>
  <si>
    <t>Akumulační boxy z PP pro retenci dešťových vod zatížené osobními automobily objemu přes 10 do 30 m3</t>
  </si>
  <si>
    <t>215739090</t>
  </si>
  <si>
    <t>2,4*22,4*0,32</t>
  </si>
  <si>
    <t>899102112</t>
  </si>
  <si>
    <t>Osazení poklopů litinových nebo ocelových včetně rámů pro třídu zatížení A15, A50</t>
  </si>
  <si>
    <t>511218755</t>
  </si>
  <si>
    <t>28661932</t>
  </si>
  <si>
    <t>poklop šachtový litinový DN 600 pro třídu zatížení A15</t>
  </si>
  <si>
    <t>-2034303567</t>
  </si>
  <si>
    <t>899331111</t>
  </si>
  <si>
    <t>Výšková úprava uličního vstupu nebo vpusti do 200 mm zvýšením poklopu</t>
  </si>
  <si>
    <t>-1993352979</t>
  </si>
  <si>
    <t>583729541</t>
  </si>
  <si>
    <t>"Pro dešťovou kanalizaci" (1,675+6,308+3,166+29,98+1,8*2+7)*2</t>
  </si>
  <si>
    <t>919735113</t>
  </si>
  <si>
    <t>Řezání stávajícího živičného krytu hl přes 100 do 150 mm</t>
  </si>
  <si>
    <t>511342227</t>
  </si>
  <si>
    <t>123566853</t>
  </si>
  <si>
    <t>"Usazovací šachta" 0,12*2</t>
  </si>
  <si>
    <t>-739222178</t>
  </si>
  <si>
    <t>-301424583</t>
  </si>
  <si>
    <t>50,17*17 'Přepočtené koeficientem množství</t>
  </si>
  <si>
    <t>-972835909</t>
  </si>
  <si>
    <t>-74605627</t>
  </si>
  <si>
    <t>998276101</t>
  </si>
  <si>
    <t>Přesun hmot pro trubní vedení z trub z plastických hmot otevřený výkop</t>
  </si>
  <si>
    <t>1761892768</t>
  </si>
  <si>
    <t>721173401</t>
  </si>
  <si>
    <t>Potrubí kanalizační z PVC SN 4 svodné DN 110</t>
  </si>
  <si>
    <t>-1808340572</t>
  </si>
  <si>
    <t>"1.PP" 5,3</t>
  </si>
  <si>
    <t>721173402</t>
  </si>
  <si>
    <t>Potrubí kanalizační z PVC SN 4 svodné DN 125</t>
  </si>
  <si>
    <t>1888324087</t>
  </si>
  <si>
    <t>"1.PP" 16,1+1,6+4</t>
  </si>
  <si>
    <t>721174024</t>
  </si>
  <si>
    <t>Potrubí kanalizační z PP odpadní DN 75</t>
  </si>
  <si>
    <t>-1036001679</t>
  </si>
  <si>
    <t>"Přístavba" 0,4+4,3+3,8+5,1</t>
  </si>
  <si>
    <t>1774822712</t>
  </si>
  <si>
    <t>"Přístavek" 12,5*2</t>
  </si>
  <si>
    <t>721174042</t>
  </si>
  <si>
    <t>Potrubí kanalizační z PP připojovací DN 40</t>
  </si>
  <si>
    <t>-1795403088</t>
  </si>
  <si>
    <t>"Přístavba" 2,4+2+0,8+1,5+2+0,5*2+2+0,8</t>
  </si>
  <si>
    <t>721174043</t>
  </si>
  <si>
    <t>Potrubí kanalizační z PP připojovací DN 50</t>
  </si>
  <si>
    <t>-1606529562</t>
  </si>
  <si>
    <t>"Přístavba" 1,5*2+0,8+1,5+1</t>
  </si>
  <si>
    <t>1152818591</t>
  </si>
  <si>
    <t>"Přístavba" 0,4+3</t>
  </si>
  <si>
    <t>61421149</t>
  </si>
  <si>
    <t>"Přístavba" 1,5+0,6*2+5+0,3*3+1,5+1+0,8+0,5</t>
  </si>
  <si>
    <t>721174063</t>
  </si>
  <si>
    <t>Potrubí kanalizační z PP větrací DN 110</t>
  </si>
  <si>
    <t>589804967</t>
  </si>
  <si>
    <t>"Vsakovací boxy" 2*3</t>
  </si>
  <si>
    <t>721174041</t>
  </si>
  <si>
    <t>Potrubí kanalizační z PP připojovací DN 32</t>
  </si>
  <si>
    <t>1935038481</t>
  </si>
  <si>
    <t>"Přístavba" 4*3</t>
  </si>
  <si>
    <t>-782749288</t>
  </si>
  <si>
    <t>9+1</t>
  </si>
  <si>
    <t>339226622</t>
  </si>
  <si>
    <t>1+4+2</t>
  </si>
  <si>
    <t>721211502</t>
  </si>
  <si>
    <t>Vpusť sklepní s vodorovným odtokem DN 110 mřížka litina 170x240</t>
  </si>
  <si>
    <t>-1151270431</t>
  </si>
  <si>
    <t>721211611</t>
  </si>
  <si>
    <t>Vtok dvorní se svislým odtokem a zápachovou klapkou DN 110/160 mříž litina 226x226</t>
  </si>
  <si>
    <t>1587905132</t>
  </si>
  <si>
    <t>721226521</t>
  </si>
  <si>
    <t>Zápachová uzávěrka nástěnná pro pračku a myčku DN 40</t>
  </si>
  <si>
    <t>943334336</t>
  </si>
  <si>
    <t>721233211</t>
  </si>
  <si>
    <t>Střešní vtok polypropylen PP pro pochůzné střechy svislý odtok DN 75</t>
  </si>
  <si>
    <t>1705668482</t>
  </si>
  <si>
    <t>721273153</t>
  </si>
  <si>
    <t>Hlavice ventilační polypropylen PP DN 110</t>
  </si>
  <si>
    <t>-2008125190</t>
  </si>
  <si>
    <t>"Odvětrání kanalizace" 2</t>
  </si>
  <si>
    <t>"Vsakovací boxy" 3</t>
  </si>
  <si>
    <t>721274125</t>
  </si>
  <si>
    <t>Přivzdušňovací ventil vnitřní odpadních potrubí DN 75</t>
  </si>
  <si>
    <t>-756810570</t>
  </si>
  <si>
    <t>-269070122</t>
  </si>
  <si>
    <t>5,3+21,7+13,6+25+12,5+6,3+3,4+12,4+12</t>
  </si>
  <si>
    <t>-81653357</t>
  </si>
  <si>
    <t>1917611712</t>
  </si>
  <si>
    <t>-10768084</t>
  </si>
  <si>
    <t>Studená voda :</t>
  </si>
  <si>
    <t>"2.NP" 1,2+0,9+0,8*2</t>
  </si>
  <si>
    <t>"3.NP" 1,2+0,9+0,8*2</t>
  </si>
  <si>
    <t>1934156692</t>
  </si>
  <si>
    <t>"1.NP" 8,3+4</t>
  </si>
  <si>
    <t>"2.NP" 3,9+1,3+1,2+3,8</t>
  </si>
  <si>
    <t>"3.NP" 1,4+4+4,5+2,5+3+1,2*5</t>
  </si>
  <si>
    <t>Teplá voda :</t>
  </si>
  <si>
    <t>"1.NP" 1,3+4</t>
  </si>
  <si>
    <t>"2.NP" 2,8+1,2+3,5+4,6+1,3+1,2+3,8</t>
  </si>
  <si>
    <t>Cirkulace :</t>
  </si>
  <si>
    <t>"2.NP" 2,8+1,2+3,5+4,6+4+3,8</t>
  </si>
  <si>
    <t>722174004</t>
  </si>
  <si>
    <t>Potrubí vodovodní plastové PPR svar polyfúze PN 16 D 32x4,4 mm</t>
  </si>
  <si>
    <t>968726992</t>
  </si>
  <si>
    <t>"2.NP" 2,7+1,2+3,5+0,8+4+3,8</t>
  </si>
  <si>
    <t>722174005</t>
  </si>
  <si>
    <t>Potrubí vodovodní plastové PPR svar polyfúze PN 16 D 40x5,5 mm</t>
  </si>
  <si>
    <t>983538027</t>
  </si>
  <si>
    <t>"1.PP" 6,9+2,6</t>
  </si>
  <si>
    <t>"1.NP" 6,2+4</t>
  </si>
  <si>
    <t>"2.NP" 3,8</t>
  </si>
  <si>
    <t>"3.NP" 1,5+10,5+4+1,8</t>
  </si>
  <si>
    <t>722181211</t>
  </si>
  <si>
    <t>Ochrana vodovodního potrubí přilepenými termoizolačními trubicemi z PE tl do 6 mm DN do 22 mm</t>
  </si>
  <si>
    <t>794782896</t>
  </si>
  <si>
    <t>722181212</t>
  </si>
  <si>
    <t>Ochrana vodovodního potrubí přilepenými termoizolačními trubicemi z PE tl do 6 mm DN přes 22 do 32 mm</t>
  </si>
  <si>
    <t>272031907</t>
  </si>
  <si>
    <t>Studená voda - D25 :</t>
  </si>
  <si>
    <t>Studená voda - D32 :</t>
  </si>
  <si>
    <t>722181213</t>
  </si>
  <si>
    <t>Ochrana vodovodního potrubí přilepenými termoizolačními trubicemi z PE tl do 6 mm DN přes 32 mm</t>
  </si>
  <si>
    <t>1759982441</t>
  </si>
  <si>
    <t>DN 40 :</t>
  </si>
  <si>
    <t>"3.NP" 1,5+10,5+1</t>
  </si>
  <si>
    <t>632512649</t>
  </si>
  <si>
    <t>D 25 :</t>
  </si>
  <si>
    <t>D 40 :</t>
  </si>
  <si>
    <t>"Studená voda" 3+1,8</t>
  </si>
  <si>
    <t>-882877640</t>
  </si>
  <si>
    <t>"Výlevka" 2</t>
  </si>
  <si>
    <t>825146675</t>
  </si>
  <si>
    <t>"Umyvadla" 9*2</t>
  </si>
  <si>
    <t>"Dřez" 2</t>
  </si>
  <si>
    <t>"WC" 4</t>
  </si>
  <si>
    <t>722224152</t>
  </si>
  <si>
    <t>Kulový kohout zahradní s vnějším závitem a páčkou PN 15, T 120°C G 1/2" - 3/4"</t>
  </si>
  <si>
    <t>1021467600</t>
  </si>
  <si>
    <t>722231211</t>
  </si>
  <si>
    <t>Ventil redukční mosazný G 1/2" PN 10 do 100°C k bojleru s 2x vnitřním závitem</t>
  </si>
  <si>
    <t>-1527589278</t>
  </si>
  <si>
    <t>722232046</t>
  </si>
  <si>
    <t>Kohout kulový přímý G 5/4" PN 42 do 185°C vnitřní závit</t>
  </si>
  <si>
    <t>-901021902</t>
  </si>
  <si>
    <t>447881803</t>
  </si>
  <si>
    <t>7,4+130,3+16+41,3</t>
  </si>
  <si>
    <t>1577754994</t>
  </si>
  <si>
    <t>7229-4-010</t>
  </si>
  <si>
    <t>Dodávka a montáž sestavy oběhové cirkulace (KK, filtr, čerpadlo, ZK, KK)</t>
  </si>
  <si>
    <t>-775394807</t>
  </si>
  <si>
    <t>Dodávka a montáž jistícího bloku zásobníku TV</t>
  </si>
  <si>
    <t>176499597</t>
  </si>
  <si>
    <t>7229-4-030</t>
  </si>
  <si>
    <t>-890980257</t>
  </si>
  <si>
    <t>-140139320</t>
  </si>
  <si>
    <t>317984871</t>
  </si>
  <si>
    <t>1771246378</t>
  </si>
  <si>
    <t>725211618</t>
  </si>
  <si>
    <t>Umyvadlo keramické bílé šířky 650 mm s krytem na sifon připevněné na stěnu šrouby</t>
  </si>
  <si>
    <t>-1624018570</t>
  </si>
  <si>
    <t>"Pro invalidy" 2</t>
  </si>
  <si>
    <t>725244312</t>
  </si>
  <si>
    <t>Zástěna sprchová rámová se skleněnou výplní tl. 4 a 5 mm dveře posuvné jednodílné do niky na vaničku šířky 1000 mm</t>
  </si>
  <si>
    <t>-1563128002</t>
  </si>
  <si>
    <t>-718590447</t>
  </si>
  <si>
    <t>-702264593</t>
  </si>
  <si>
    <t>245871803</t>
  </si>
  <si>
    <t>725291711</t>
  </si>
  <si>
    <t>Doplňky zařízení koupelen a záchodů smaltované madlo krakorcové dl 550 mm</t>
  </si>
  <si>
    <t>1414244930</t>
  </si>
  <si>
    <t>725291712</t>
  </si>
  <si>
    <t>Doplňky zařízení koupelen a záchodů smaltované madlo krakorcové dl 834 mm</t>
  </si>
  <si>
    <t>1959602226</t>
  </si>
  <si>
    <t>725291722</t>
  </si>
  <si>
    <t>Doplňky zařízení koupelen a záchodů smaltované madlo krakorcové sklopné dl 834 mm</t>
  </si>
  <si>
    <t>-1030839732</t>
  </si>
  <si>
    <t>725311121</t>
  </si>
  <si>
    <t>Dřez jednoduchý nerezový se zápachovou uzávěrkou s odkapávací plochou 560x480 mm a miskou</t>
  </si>
  <si>
    <t>-1368460466</t>
  </si>
  <si>
    <t>725331111</t>
  </si>
  <si>
    <t>Výlevka bez výtokových armatur keramická se sklopnou plastovou mřížkou 500 mm</t>
  </si>
  <si>
    <t>1784246272</t>
  </si>
  <si>
    <t>725532118</t>
  </si>
  <si>
    <t>Elektrický ohřívač zásobníkový akumulační závěsný svislý kombinovaný pro střídavý a stejnosměrný proud ( napájení z FVE)</t>
  </si>
  <si>
    <t>1262105604</t>
  </si>
  <si>
    <t>-366431640</t>
  </si>
  <si>
    <t>1542225498</t>
  </si>
  <si>
    <t>725821312</t>
  </si>
  <si>
    <t>Baterie dřezová nástěnná páková s otáčivým kulatým ústím a délkou ramínka 300 mm</t>
  </si>
  <si>
    <t>634473560</t>
  </si>
  <si>
    <t>725821325</t>
  </si>
  <si>
    <t>Baterie dřezová stojánková páková s otáčivým kulatým ústím a délkou ramínka 220 mm</t>
  </si>
  <si>
    <t>690833401</t>
  </si>
  <si>
    <t>268974887</t>
  </si>
  <si>
    <t>386161883</t>
  </si>
  <si>
    <t>590965562</t>
  </si>
  <si>
    <t>16852477</t>
  </si>
  <si>
    <t>660733192</t>
  </si>
  <si>
    <t>022 - SO 01  Vytápění - úprava plynové kotelny</t>
  </si>
  <si>
    <t>713 - Izolace tepelné</t>
  </si>
  <si>
    <t>732 - Strojovny</t>
  </si>
  <si>
    <t>733 - Rozvod potrubí</t>
  </si>
  <si>
    <t>734 - Armatury</t>
  </si>
  <si>
    <t>783 - Nátěry</t>
  </si>
  <si>
    <t>HZS - Hodinová zúčtovací sazba</t>
  </si>
  <si>
    <t xml:space="preserve">    VRN9 - Ostatní náklady</t>
  </si>
  <si>
    <t>017-03032</t>
  </si>
  <si>
    <t>izol. trubice z miner. vlny s Al. fólií 35 / 30 mm</t>
  </si>
  <si>
    <t>017-0311</t>
  </si>
  <si>
    <t>izol. trubice z miner. vlny s Al. fólií 76 / 50 mm</t>
  </si>
  <si>
    <t>017-0312</t>
  </si>
  <si>
    <t>izol. trubice z miner. vlny s Al. fólií 89 / 50 mm</t>
  </si>
  <si>
    <t>017-0313</t>
  </si>
  <si>
    <t>izol. trubice z miner. vlny s Al. fólií 108 / 60 mm</t>
  </si>
  <si>
    <t>017-0201</t>
  </si>
  <si>
    <t>lamel. pás z miner. vlny s Al fólií tl. 100 mm</t>
  </si>
  <si>
    <t>713 46-1121.R00</t>
  </si>
  <si>
    <t>Izolace potrubí-skružemi na tmel za stud., 1vrstvá</t>
  </si>
  <si>
    <t>713 32-1121.R00</t>
  </si>
  <si>
    <t>Izolace těles tvar. Izoma, pásy,Fe pletivo 1vrstvá</t>
  </si>
  <si>
    <t>713 40-0821.R00</t>
  </si>
  <si>
    <t>Odstranění izolačních pásů  potrubí</t>
  </si>
  <si>
    <t>732</t>
  </si>
  <si>
    <t>Strojovny</t>
  </si>
  <si>
    <t>022-02040</t>
  </si>
  <si>
    <t>hydraulická výhybka DN 200, hrdla DN 100</t>
  </si>
  <si>
    <t>0220201</t>
  </si>
  <si>
    <t>montáž hydraulické výhybky vel. 4</t>
  </si>
  <si>
    <t>002-0421</t>
  </si>
  <si>
    <t>Odlučovač kalů DN 100</t>
  </si>
  <si>
    <t>002-0422</t>
  </si>
  <si>
    <t>Magnetická vložka DN 100 k odlučovači kalů</t>
  </si>
  <si>
    <t>001-010201021</t>
  </si>
  <si>
    <t>teplovodní čerpadlo závitové DN 32, Hmax = 6 m</t>
  </si>
  <si>
    <t>001-01022202</t>
  </si>
  <si>
    <t>teplovodní čerpadlo přírubové DN 50, Hmax. 6 m</t>
  </si>
  <si>
    <t>732 42-9111.R00</t>
  </si>
  <si>
    <t>Montáž čerpadel oběhových spirálních, DN 32</t>
  </si>
  <si>
    <t>732 42-9113.R00</t>
  </si>
  <si>
    <t>Montáž čerpadel oběhových spirálních, DN 50</t>
  </si>
  <si>
    <t>015-0101</t>
  </si>
  <si>
    <t>automatický změkčovací filtr kabinetní</t>
  </si>
  <si>
    <t>015-0102</t>
  </si>
  <si>
    <t>teplovodní doplňovací souprava ke kabinetnímu filtru</t>
  </si>
  <si>
    <t>015-0103</t>
  </si>
  <si>
    <t>montáž úpravny vody</t>
  </si>
  <si>
    <t>998 73-2101.R00</t>
  </si>
  <si>
    <t>Přesun hmot pro strojovny, výšky do 6 m</t>
  </si>
  <si>
    <t>732 42-0813.R00</t>
  </si>
  <si>
    <t>Demontáž čerpadel oběhových spirálních DN 50</t>
  </si>
  <si>
    <t>Demontáž stávající úpravny vody</t>
  </si>
  <si>
    <t>732 89-0801.R00</t>
  </si>
  <si>
    <t>Přemístění vybouraných hmot - strojovny, H do 6 m</t>
  </si>
  <si>
    <t>733</t>
  </si>
  <si>
    <t>Rozvod potrubí</t>
  </si>
  <si>
    <t>733 11-1116.R00</t>
  </si>
  <si>
    <t>Potrubí závit. bezešvé běžné v kotelnách DN 32</t>
  </si>
  <si>
    <t>733 12-1222.R00</t>
  </si>
  <si>
    <t>Potrubí hladké bezešvé v kotelnách D 76/3,2</t>
  </si>
  <si>
    <t>733 12-1225.R00</t>
  </si>
  <si>
    <t>Potrubí hladké bezešvé v kotelnách D 89/3,6</t>
  </si>
  <si>
    <t>733 12-1228.R00</t>
  </si>
  <si>
    <t>Potrubí hladké bezešvé v kotelnách D 108/4,0</t>
  </si>
  <si>
    <t>733 19-0106.R00</t>
  </si>
  <si>
    <t>Tlaková zkouška potrubí  DN 32</t>
  </si>
  <si>
    <t>733 19-0109.R00</t>
  </si>
  <si>
    <t>Tlaková zkouška potrubí  DN 65</t>
  </si>
  <si>
    <t>733 19-0225.R00</t>
  </si>
  <si>
    <t>Tlaková zkouška ocelového hladkého potrubí DN 80</t>
  </si>
  <si>
    <t>733 19-0232.R00</t>
  </si>
  <si>
    <t>Tlaková zkouška ocelového hladkého potrubí DN 100</t>
  </si>
  <si>
    <t>998 73-3101.R00</t>
  </si>
  <si>
    <t>Přesun hmot pro rozvody potrubí, výšky do 6 m</t>
  </si>
  <si>
    <t>733 11-0808.R00</t>
  </si>
  <si>
    <t>Demontáž potrubí ocelového závitového do DN 32-50</t>
  </si>
  <si>
    <t>733 11-0810.R00</t>
  </si>
  <si>
    <t>Demontáž potrubí ocelového závitového do DN 50-80</t>
  </si>
  <si>
    <t>733 89-0801.R00</t>
  </si>
  <si>
    <t>Přemístění vybouraných hmot - potrubí, H do 6 m</t>
  </si>
  <si>
    <t>734</t>
  </si>
  <si>
    <t>Armatury</t>
  </si>
  <si>
    <t>734 20-9102.R00</t>
  </si>
  <si>
    <t>Montáž armatur závitových,s 1závitem, G 3/8</t>
  </si>
  <si>
    <t>734 20-9113.R00</t>
  </si>
  <si>
    <t>Montáž armatur závitových,se 2závity, G 1/2</t>
  </si>
  <si>
    <t>734 20-9116.R00</t>
  </si>
  <si>
    <t>Montáž armatur závitových,se 2závity, G 5/4</t>
  </si>
  <si>
    <t>734 20-9124.R00</t>
  </si>
  <si>
    <t>Montáž armatur závitových,se 3závity, G 3/4</t>
  </si>
  <si>
    <t>734 29-1113.R00</t>
  </si>
  <si>
    <t>Kohouty plnící a vypouštěcí G 1/2</t>
  </si>
  <si>
    <t>002-0105</t>
  </si>
  <si>
    <t>kul. kohout 5/4"</t>
  </si>
  <si>
    <t>002-0305</t>
  </si>
  <si>
    <t>zpětná klapka 5/4"</t>
  </si>
  <si>
    <t>002-05051</t>
  </si>
  <si>
    <t>Manometr 0 - 600 kPa</t>
  </si>
  <si>
    <t>002-0510</t>
  </si>
  <si>
    <t>ventil tlakoměrový</t>
  </si>
  <si>
    <t>734 41-1111.R00</t>
  </si>
  <si>
    <t>Teploměr přímý s pouzdrem  typ 160</t>
  </si>
  <si>
    <t>002-0501</t>
  </si>
  <si>
    <t>automatický odvzdušňovací ventil</t>
  </si>
  <si>
    <t>734 17-3216.R00</t>
  </si>
  <si>
    <t>Přírubové spoje PN 0,6/I MPa, DN 65</t>
  </si>
  <si>
    <t>734 17-3218.R00</t>
  </si>
  <si>
    <t>Přírubové spoje PN 0,6/I MPa, DN 80</t>
  </si>
  <si>
    <t>734 17-3218.R00.1</t>
  </si>
  <si>
    <t>Přírubové spoje PN 0,6/I MPa, DN 100</t>
  </si>
  <si>
    <t>002-01006</t>
  </si>
  <si>
    <t>mezipřírubová klapka s pákou DN 65</t>
  </si>
  <si>
    <t>002-01007</t>
  </si>
  <si>
    <t>mezipřírubová klapka s pákou DN 80</t>
  </si>
  <si>
    <t>002-01008</t>
  </si>
  <si>
    <t>mezipřírubová klapka s pákou DN 100</t>
  </si>
  <si>
    <t>002-0317</t>
  </si>
  <si>
    <t>Mezipřírubový zpětný ventil DN 65</t>
  </si>
  <si>
    <t>734 10-9115.R00</t>
  </si>
  <si>
    <t>Montáž přírub. armatur, 2 příruby, PN 0,6, DN 65</t>
  </si>
  <si>
    <t>734 10-9117.R00</t>
  </si>
  <si>
    <t>Montáž přírub. armatur, 2 příruby, PN 0,6, DN 80</t>
  </si>
  <si>
    <t>734 10-9117.R00.1</t>
  </si>
  <si>
    <t>Montáž přírub. armatur, 2 příruby, PN 0,6, DN 100</t>
  </si>
  <si>
    <t>022-231</t>
  </si>
  <si>
    <t>3cestný kul. kohout DN 20, kvs = 4,0</t>
  </si>
  <si>
    <t>022-2392</t>
  </si>
  <si>
    <t>sevopohon 24V, 0-10 V, 20 Nm, 90 s</t>
  </si>
  <si>
    <t>998 73-4101.R00</t>
  </si>
  <si>
    <t>Přesun hmot pro armatury, výšky do 6 m</t>
  </si>
  <si>
    <t>734 20-0821.R00</t>
  </si>
  <si>
    <t>Demontáž armatur se 2závity do G 1/2</t>
  </si>
  <si>
    <t>734 20-0824.R00</t>
  </si>
  <si>
    <t>Demontáž armatur se 2závity do G 2 1/2"</t>
  </si>
  <si>
    <t>734 10-0812.R00</t>
  </si>
  <si>
    <t>Demontáž armatur se dvěma přírubami do DN 100</t>
  </si>
  <si>
    <t>734 89-0801.R00</t>
  </si>
  <si>
    <t>Přemístění demontovaných hmot - armatur, H do 6 m</t>
  </si>
  <si>
    <t>Nátěry</t>
  </si>
  <si>
    <t>783 42-4740.R00</t>
  </si>
  <si>
    <t>Nátěr syntetický potrubí do DN 50 mm základní</t>
  </si>
  <si>
    <t>783 42-5750.R00</t>
  </si>
  <si>
    <t>Nátěr syntetický potrubí do DN 100 mm základní</t>
  </si>
  <si>
    <t>HZS</t>
  </si>
  <si>
    <t>Hodinová zúčtovací sazba</t>
  </si>
  <si>
    <t>2101</t>
  </si>
  <si>
    <t>Topná zkouška</t>
  </si>
  <si>
    <t>hodina</t>
  </si>
  <si>
    <t>262144</t>
  </si>
  <si>
    <t>099-13</t>
  </si>
  <si>
    <t>proplach otopné soustavy s odmašťovacím přípravkem</t>
  </si>
  <si>
    <t>099-14</t>
  </si>
  <si>
    <t>napuštění a odvzdušnění otopné soustavy</t>
  </si>
  <si>
    <t>doprava materiálu a zařízení na stavbu</t>
  </si>
  <si>
    <t>1448902831</t>
  </si>
  <si>
    <t>VRN9</t>
  </si>
  <si>
    <t>Ostatní náklady</t>
  </si>
  <si>
    <t>090001000</t>
  </si>
  <si>
    <t>Ostatní náklady - stavební výpomoce</t>
  </si>
  <si>
    <t>-717456799</t>
  </si>
  <si>
    <t>023 - SO 01  Vytápění - přístavba</t>
  </si>
  <si>
    <t>735 - Otopná tělesa</t>
  </si>
  <si>
    <t>017-0102</t>
  </si>
  <si>
    <t>tepelně - izolační trubice z pěn. polyetylenu 15 / 13 mm</t>
  </si>
  <si>
    <t>017-0103</t>
  </si>
  <si>
    <t>tepelně - izolační trubice z pěn. polyetylenu 18 / 13 mm</t>
  </si>
  <si>
    <t>017-0104</t>
  </si>
  <si>
    <t>tepelně - izolační trubice z pěn. polyetylenu 22 / 13 mm</t>
  </si>
  <si>
    <t>017-0105</t>
  </si>
  <si>
    <t>tepelně - izolační trubice z pěn. polyetylenu 28 / 13 mm</t>
  </si>
  <si>
    <t>733 16-1104.R00</t>
  </si>
  <si>
    <t>Potrubí měděné 15 x 1 mm, polotvrdé</t>
  </si>
  <si>
    <t>733 16-1106.R00</t>
  </si>
  <si>
    <t>Potrubí měděné 18 x 1 mm, polotvrdé</t>
  </si>
  <si>
    <t>733 16-1107.R00</t>
  </si>
  <si>
    <t>Potrubí měděné 22 x 1 mm, polotvrdé</t>
  </si>
  <si>
    <t>733 16-1108.R00</t>
  </si>
  <si>
    <t>Potrubí měděné 28 x 1,5 mm, tvrdé</t>
  </si>
  <si>
    <t>733 16-1109.R00</t>
  </si>
  <si>
    <t>Potrubí měděné 35 x 1,5 mm</t>
  </si>
  <si>
    <t>733 19-0107.R00</t>
  </si>
  <si>
    <t>Tlaková zkouška potrubí potrubí měděného</t>
  </si>
  <si>
    <t>998 73-3103.R00</t>
  </si>
  <si>
    <t>Přesun hmot pro rozvody potrubí, výšky do 24 m</t>
  </si>
  <si>
    <t>734 20-9105.R00</t>
  </si>
  <si>
    <t>Montáž armatur závitových,s 1závitem, G 1</t>
  </si>
  <si>
    <t>734 20-9112.R00</t>
  </si>
  <si>
    <t>Montáž armatur závitových,se 2závity, G 3/8</t>
  </si>
  <si>
    <t>020808</t>
  </si>
  <si>
    <t>Regulační šroubení rohové pro OT se spodním přip.</t>
  </si>
  <si>
    <t>002-0809</t>
  </si>
  <si>
    <t>Svěrné šroubení k pro Cu trubky pro reg. šroubení</t>
  </si>
  <si>
    <t>002-08010</t>
  </si>
  <si>
    <t>Opěrné pouzdro k svěrnému šroubení pro Cu trubky</t>
  </si>
  <si>
    <t>002-0702</t>
  </si>
  <si>
    <t>Termostatická hlavice pro OT s integr. term. ventilem</t>
  </si>
  <si>
    <t>998 73-4103.R00</t>
  </si>
  <si>
    <t>Přesun hmot pro armatury, výšky do 24 m</t>
  </si>
  <si>
    <t>735</t>
  </si>
  <si>
    <t>Otopná tělesa</t>
  </si>
  <si>
    <t>005-0102081</t>
  </si>
  <si>
    <t>Ocel. deskové OT se spodním připojením 11 - 6040</t>
  </si>
  <si>
    <t>005-0102082</t>
  </si>
  <si>
    <t>Ocel. deskové OT se spodním připojením 11 - 6050</t>
  </si>
  <si>
    <t>005-0102089</t>
  </si>
  <si>
    <t>Ocel. deskové OT se spodním připojením 11 - 6120</t>
  </si>
  <si>
    <t>005-0102189</t>
  </si>
  <si>
    <t>Ocel. deskové OT se spodním připojením 21 - 6110</t>
  </si>
  <si>
    <t>005-0102190</t>
  </si>
  <si>
    <t>Ocel. deskové OT se spodním připojením 21 - 6120</t>
  </si>
  <si>
    <t>005-0102190.1</t>
  </si>
  <si>
    <t>Ocel. deskové OT se spodním připojením 21 - 6120 - levé</t>
  </si>
  <si>
    <t>005-0102261</t>
  </si>
  <si>
    <t>Ocel. deskové OT se spodním připojením 22 - 6120</t>
  </si>
  <si>
    <t>005-0102261.1</t>
  </si>
  <si>
    <t>Ocel. deskové OT se spodním připojením 22 - 6120 - levé</t>
  </si>
  <si>
    <t>735 15-6920.R00</t>
  </si>
  <si>
    <t>Tlakové zkoušky otopných těles deskových</t>
  </si>
  <si>
    <t>735 15-9111.R00</t>
  </si>
  <si>
    <t>Montáž deskových OT do délky 1600 mm</t>
  </si>
  <si>
    <t>998 73-5101.R00</t>
  </si>
  <si>
    <t>Přesun hmot pro otopná tělesa, výšky do 6 m</t>
  </si>
  <si>
    <t>-465237239</t>
  </si>
  <si>
    <t>1659992342</t>
  </si>
  <si>
    <t>024 - SO 01  VZT a klimatizace</t>
  </si>
  <si>
    <t>603 - Zařízení 1 - sklady č. 108, 109</t>
  </si>
  <si>
    <t>604 - Zařízení 2 - zbytky kuchyně č. 112</t>
  </si>
  <si>
    <t xml:space="preserve">605 - Zařízení 3 - místnost údržby č. 105, sklad č. 106 </t>
  </si>
  <si>
    <t>606 - Zařízení 4 - garáže</t>
  </si>
  <si>
    <t xml:space="preserve">607 - Zařízení  5 - WC, předsíně WC, úklidové komory ve </t>
  </si>
  <si>
    <t>608 - Zařízení 6 - klimatizace</t>
  </si>
  <si>
    <t>609 - Zařízení 7 - márnice č. 110</t>
  </si>
  <si>
    <t>603</t>
  </si>
  <si>
    <t>Zařízení 1 - sklady č. 108, 109</t>
  </si>
  <si>
    <t>1.1</t>
  </si>
  <si>
    <t>Diagonální ventilátor Ø160 mm, Qv =270 m3/h</t>
  </si>
  <si>
    <t>1.2</t>
  </si>
  <si>
    <t>Výustka průmyslová 200 x 75 mm</t>
  </si>
  <si>
    <t>1.3</t>
  </si>
  <si>
    <t>Tlumič hluku Ø160 mm, dl. 600 mm</t>
  </si>
  <si>
    <t>1.4</t>
  </si>
  <si>
    <t>Protidešťová žaluzie Ø160 mm</t>
  </si>
  <si>
    <t>1.5</t>
  </si>
  <si>
    <t>Spiro potrubí Ø160 mm</t>
  </si>
  <si>
    <t>1.6</t>
  </si>
  <si>
    <t>Spojovací manžeta Ø160 mm</t>
  </si>
  <si>
    <t>1.7</t>
  </si>
  <si>
    <t>Objímka kovová s gumou Ø160 mm</t>
  </si>
  <si>
    <t>1.8</t>
  </si>
  <si>
    <t>Koncový kryt potrubí Ø160 mm</t>
  </si>
  <si>
    <t>1.9</t>
  </si>
  <si>
    <t>Spojka vnitřní Ø160 mm</t>
  </si>
  <si>
    <t>1.10</t>
  </si>
  <si>
    <t>Dveřní mřížka bílá 445 x 82 mm</t>
  </si>
  <si>
    <t>1.11</t>
  </si>
  <si>
    <t>Stěnová větrací protipožární mřížka 500 x 205 mm</t>
  </si>
  <si>
    <t>1.20</t>
  </si>
  <si>
    <t>1.21</t>
  </si>
  <si>
    <t>Montáž VZT zařízení 1</t>
  </si>
  <si>
    <t>1.22</t>
  </si>
  <si>
    <t>604</t>
  </si>
  <si>
    <t>Zařízení 2 - zbytky kuchyně č. 112</t>
  </si>
  <si>
    <t>2.1</t>
  </si>
  <si>
    <t>Malý axiální ventilátor Ø152 mm, Qv = 120 m3/h)</t>
  </si>
  <si>
    <t>2.2</t>
  </si>
  <si>
    <t>Plastová větrací mřížka s okapničkou Ø150 mm</t>
  </si>
  <si>
    <t>2.3</t>
  </si>
  <si>
    <t>Plastová větrací mřížka bez okapničky Ø150 mm</t>
  </si>
  <si>
    <t>2.20</t>
  </si>
  <si>
    <t>Montáž VZT zařízení 2</t>
  </si>
  <si>
    <t>2.21</t>
  </si>
  <si>
    <t>605</t>
  </si>
  <si>
    <t xml:space="preserve">Zařízení 3 - místnost údržby č. 105, sklad č. 106 </t>
  </si>
  <si>
    <t>3.1</t>
  </si>
  <si>
    <t>3.2</t>
  </si>
  <si>
    <t>3.20</t>
  </si>
  <si>
    <t>Montáž VZT zařízení 3</t>
  </si>
  <si>
    <t>3.21</t>
  </si>
  <si>
    <t>606</t>
  </si>
  <si>
    <t>Zařízení 4 - garáže</t>
  </si>
  <si>
    <t>4.1</t>
  </si>
  <si>
    <t>4.2</t>
  </si>
  <si>
    <t>4.20</t>
  </si>
  <si>
    <t>4.21</t>
  </si>
  <si>
    <t>607</t>
  </si>
  <si>
    <t xml:space="preserve">Zařízení  5 - WC, předsíně WC, úklidové komory ve </t>
  </si>
  <si>
    <t>5.1</t>
  </si>
  <si>
    <t>Malý radiální ventilátor, Qv = 15 / 50 m3/h)</t>
  </si>
  <si>
    <t>5.2</t>
  </si>
  <si>
    <t>5.3</t>
  </si>
  <si>
    <t>Odbočka jednostranná OBJ 90 st 160/100 mm</t>
  </si>
  <si>
    <t>5.4</t>
  </si>
  <si>
    <t>Odbočka oboustranná OBD 90 st 160/100 mm</t>
  </si>
  <si>
    <t>5.5</t>
  </si>
  <si>
    <t>Výfuková hlavice Ø160</t>
  </si>
  <si>
    <t>5.6</t>
  </si>
  <si>
    <t>5.7</t>
  </si>
  <si>
    <t>5.8</t>
  </si>
  <si>
    <t>Ohebná hadice Ø102 mm</t>
  </si>
  <si>
    <t>5.9</t>
  </si>
  <si>
    <t>Dveřní mřížka bílá B 445 x 82 mm</t>
  </si>
  <si>
    <t>5.10</t>
  </si>
  <si>
    <t>Spojka vnější Ø160 mm</t>
  </si>
  <si>
    <t>5.11</t>
  </si>
  <si>
    <t>5.20</t>
  </si>
  <si>
    <t>5.21</t>
  </si>
  <si>
    <t>5.22</t>
  </si>
  <si>
    <t>Oplechování tepelné izolace</t>
  </si>
  <si>
    <t>5.23</t>
  </si>
  <si>
    <t>608</t>
  </si>
  <si>
    <t>Zařízení 6 - klimatizace</t>
  </si>
  <si>
    <t>6.1</t>
  </si>
  <si>
    <t>Venkovní multisplitová jednotka (Qch = 1,95 / 6,8 / 7,13 kW)</t>
  </si>
  <si>
    <t>6.2</t>
  </si>
  <si>
    <t>Vnitřní kazetová jednotka (Qch = 3,4 kW, Qt = 4,3 kW)</t>
  </si>
  <si>
    <t>6.3</t>
  </si>
  <si>
    <t>Konzola pod venkovní jednotku</t>
  </si>
  <si>
    <t>6.4</t>
  </si>
  <si>
    <t>Dekorační panel bílý k vnitřní jednotce</t>
  </si>
  <si>
    <t>6.20</t>
  </si>
  <si>
    <t>Montáž venkovní jednotky</t>
  </si>
  <si>
    <t>6.21</t>
  </si>
  <si>
    <t>Montáž vnitřní jednotky</t>
  </si>
  <si>
    <t>6.22</t>
  </si>
  <si>
    <t>Potrubí chladiva Cu 6x1/10x1 vč. tepelné izolace a propojovacího kabelu</t>
  </si>
  <si>
    <t>6.23</t>
  </si>
  <si>
    <t>Chladivo R32</t>
  </si>
  <si>
    <t>6.24</t>
  </si>
  <si>
    <t>Doplnění chladiva</t>
  </si>
  <si>
    <t>6.25</t>
  </si>
  <si>
    <t>6.26</t>
  </si>
  <si>
    <t>Komplexní zkouška</t>
  </si>
  <si>
    <t>6.27</t>
  </si>
  <si>
    <t>Uvedení do provozu, zaškolení obsluhy</t>
  </si>
  <si>
    <t>609</t>
  </si>
  <si>
    <t>Zařízení 7 - márnice č. 110</t>
  </si>
  <si>
    <t>7.1</t>
  </si>
  <si>
    <t>Axiální ventilátor Ø261 mm, (Qv = 500 m3/h)</t>
  </si>
  <si>
    <t>7.2</t>
  </si>
  <si>
    <t>Protidešťová žaluzie Ø250 mm</t>
  </si>
  <si>
    <t>7.20</t>
  </si>
  <si>
    <t>Montáž VZT zařízení 7</t>
  </si>
  <si>
    <t>7.21</t>
  </si>
  <si>
    <t>Doprava materiálu a zařízení na stavbu</t>
  </si>
  <si>
    <t>743388456</t>
  </si>
  <si>
    <t>-440818564</t>
  </si>
  <si>
    <t>025 - SO 01  MaR</t>
  </si>
  <si>
    <t xml:space="preserve">    740 - Elektromontáže</t>
  </si>
  <si>
    <t>740</t>
  </si>
  <si>
    <t>Elektromontáže</t>
  </si>
  <si>
    <t>Úprava systému MaR, výměna stávajícího automatického regulátoru AUTRON RAK A06 který neumožňuje rozšíření o nový topný okruh přístavby za nový kompatibilní regulátor. Podmínka kompaktibility se stávající kotelnou. Instalaci a servis stávající regulace v o</t>
  </si>
  <si>
    <t>Programové vybavení pro řízení technologických celků</t>
  </si>
  <si>
    <t>Vizualizace systému MaR</t>
  </si>
  <si>
    <t>Demontáže</t>
  </si>
  <si>
    <t>Čidla</t>
  </si>
  <si>
    <t>Směšovač s pohonem</t>
  </si>
  <si>
    <t>Montáže</t>
  </si>
  <si>
    <t>Oživení systému a zaškolení obsluhy</t>
  </si>
  <si>
    <t>Režie + doprava</t>
  </si>
  <si>
    <t>Revize</t>
  </si>
  <si>
    <t>Prováděcí dokumentace MaR</t>
  </si>
  <si>
    <t>hodin</t>
  </si>
  <si>
    <t>886890096</t>
  </si>
  <si>
    <t>99382319</t>
  </si>
  <si>
    <t>026 - SO 01  Elektroinstalace - silnoproud</t>
  </si>
  <si>
    <t>SP01 - vodiče,kabely</t>
  </si>
  <si>
    <t>SP02 - krabice trubky, lišty</t>
  </si>
  <si>
    <t>SP03 - přístroje</t>
  </si>
  <si>
    <t>SP04 - svítidla</t>
  </si>
  <si>
    <t>SP05 - rozvaděče</t>
  </si>
  <si>
    <t>SP06 - hromosvod</t>
  </si>
  <si>
    <t>SP07 - ostatní</t>
  </si>
  <si>
    <t>SP01</t>
  </si>
  <si>
    <t>kabel 1-CXKH-V180-O 2x1,5</t>
  </si>
  <si>
    <t>kabel CYKY-O 3x1,5</t>
  </si>
  <si>
    <t>kabel 1-CXKH-V180-J 3x1,5</t>
  </si>
  <si>
    <t>kabel CYKY-J 5x2,5</t>
  </si>
  <si>
    <t>kabel CYKY-J 5x6</t>
  </si>
  <si>
    <t>kabel 1-CXKH-V180-J 5x10</t>
  </si>
  <si>
    <t>kabel 1-CXKH-V180-J 5x35</t>
  </si>
  <si>
    <t>kabel CYKY-J 4x35</t>
  </si>
  <si>
    <t>vodič CY 10</t>
  </si>
  <si>
    <t>vodič CY 16</t>
  </si>
  <si>
    <t>vodič CY 25</t>
  </si>
  <si>
    <t>SP02</t>
  </si>
  <si>
    <t>trubka elektroinstalační ohebná z PVC</t>
  </si>
  <si>
    <t>SP03</t>
  </si>
  <si>
    <t>zásuvka dvojnásobná 230V</t>
  </si>
  <si>
    <t>zásuvka 400V/16A</t>
  </si>
  <si>
    <t>sériový přepínač</t>
  </si>
  <si>
    <t>střídavý přepínač</t>
  </si>
  <si>
    <t>křížový přepínač</t>
  </si>
  <si>
    <t>sada pro nouzovou signalizaci bezbarier.wc (kontrolní modul s alarmem,tlačítko signální tahové, tlačítko resetovací, transformátor)</t>
  </si>
  <si>
    <t>přípojnice HP</t>
  </si>
  <si>
    <t>central stop</t>
  </si>
  <si>
    <t>total stop</t>
  </si>
  <si>
    <t>SP04</t>
  </si>
  <si>
    <t>LED svítidlo 1x20W, např. MODUS PL2500S2W</t>
  </si>
  <si>
    <t>LED svítidlo 1x25W, např. MODUS KX4000M_KO</t>
  </si>
  <si>
    <t>LED svítidlo 1x28W, např. MODUS SPMN3000KN_E370</t>
  </si>
  <si>
    <t>LED svítidlo 1x38W, např. MODUS ESO4000RMKO</t>
  </si>
  <si>
    <t>LED svítidlo 1x40W, např. MODUS PL5000M2W</t>
  </si>
  <si>
    <t>LED svítidlo 1x57W, např. MODUS ESO6000RLKO</t>
  </si>
  <si>
    <t>LED nouzové svítidlo 1x1W, např. MODUS ET_/1W</t>
  </si>
  <si>
    <t>LED nouzové svítidlo 1x3W, např. MODUS LV2U/3W</t>
  </si>
  <si>
    <t>LED venkovní svítidlo nástěnné</t>
  </si>
  <si>
    <t>SP05</t>
  </si>
  <si>
    <t>rozváděč RJ1 zapuštěná montáž 590x640x135 s náplní  (hlavní vypínač 63A, přep.ochrana typ 1+2,  4x IJ 10A/B, 1x IJ 10A/C, 6x IJ 16A/B, 6x PCH 30mA 16A, 1x IT 16A/B,  PCH 30mA 25A, spínací hodiny digitální 7 dní )</t>
  </si>
  <si>
    <t>rozváděč RJ2 zapuštěná montáž 590x490x135 s náplní (hlavní vypínač 63A, odd. tlumivka, přep.ochrana typ 2, 1x IJ 6A/B, 3x IJ 10A/B, PCH 30mA 16A, 6x IJ 16A/B, 4x PCH 30mA 16A, 2x PCH 30mA 16A/typ A)</t>
  </si>
  <si>
    <t>rozváděč RJ3 zapuštěná montáž 590x640x135 s náplní (hlavní vypínač 63A, odd. tlumivka, přep.ochrana typ 2, 1x IJ 2A/B, 1x IJ 6A/B, 5x IJ 10A/B, PCH 30mA 16A, 1x IJ 10A/C, 7x IJ 16A/B, 5x PCH 30mA 16A, kompletně viz. poznámka</t>
  </si>
  <si>
    <t>rozváděč RPO zapuštěná montáž 300x345x100 s náplní (hlavní vypínač 63A, přep.ochrana typ 1+2, 3x IJ 10A/C, 1x stykač 16A, 1x IT 32A/C)</t>
  </si>
  <si>
    <t>Pol47</t>
  </si>
  <si>
    <t>úpravy RH (stávající objekt) (2x IT 50A/B)</t>
  </si>
  <si>
    <t>SP06</t>
  </si>
  <si>
    <t>hromosvod</t>
  </si>
  <si>
    <t>FeZn 8 s podpěrami</t>
  </si>
  <si>
    <t>FeZn 10 s podpěrami</t>
  </si>
  <si>
    <t>FeZn 30x4</t>
  </si>
  <si>
    <t>jímací tyč 1,0m</t>
  </si>
  <si>
    <t>jímací tyč 2,0m</t>
  </si>
  <si>
    <t>svorka spojovací</t>
  </si>
  <si>
    <t>svorka křížová</t>
  </si>
  <si>
    <t>svorka připojovací</t>
  </si>
  <si>
    <t>svorka zkušební</t>
  </si>
  <si>
    <t>ochranný úhelník</t>
  </si>
  <si>
    <t>svorka zemnící páska-drát</t>
  </si>
  <si>
    <t>svorka pro zemnící pásku</t>
  </si>
  <si>
    <t>svorkovnice HP</t>
  </si>
  <si>
    <t>výkopové práce, stavební přípomoce,</t>
  </si>
  <si>
    <t>SP07</t>
  </si>
  <si>
    <t>napojení na stávající systémy stávajícího objektu,</t>
  </si>
  <si>
    <t>027 - SO 01  Elektroinstalace - slaboproud</t>
  </si>
  <si>
    <t>PSV - PSV</t>
  </si>
  <si>
    <t xml:space="preserve">    D01 - Vodiče a kabely</t>
  </si>
  <si>
    <t xml:space="preserve">    D2 - Trubky a krabice</t>
  </si>
  <si>
    <t xml:space="preserve">    D3 - Přístroje</t>
  </si>
  <si>
    <t xml:space="preserve">    D4 - Ostatní</t>
  </si>
  <si>
    <t>D01</t>
  </si>
  <si>
    <t>Vodiče a kabely</t>
  </si>
  <si>
    <t>Pol21</t>
  </si>
  <si>
    <t>rozvod EZS (W-4x0,22+2x0,5</t>
  </si>
  <si>
    <t>Pol22</t>
  </si>
  <si>
    <t>rozvod LDP (lokální detekce požáru) (J-Y(ST)Y 1x2x0,8)</t>
  </si>
  <si>
    <t>Pol23</t>
  </si>
  <si>
    <t>rozvod LDP (EUROFIRE 180S 2x1)</t>
  </si>
  <si>
    <t>Pol24</t>
  </si>
  <si>
    <t>datový rozvod (UTP CAT6A)</t>
  </si>
  <si>
    <t>Pol25</t>
  </si>
  <si>
    <t>datový rozvod (optický kabel 8vl SM9/125)</t>
  </si>
  <si>
    <t>Pol26</t>
  </si>
  <si>
    <t>rozvod CCTV (FTP CAT5E )</t>
  </si>
  <si>
    <t>D2</t>
  </si>
  <si>
    <t>Trubky a krabice</t>
  </si>
  <si>
    <t>Pol27</t>
  </si>
  <si>
    <t>krabice přístrojová  KP68</t>
  </si>
  <si>
    <t>Pol28</t>
  </si>
  <si>
    <t>Trubka ohebná flex TOY 16mm</t>
  </si>
  <si>
    <t>Pol29</t>
  </si>
  <si>
    <t>lišta 20x20</t>
  </si>
  <si>
    <t>D3</t>
  </si>
  <si>
    <t>Přístroje</t>
  </si>
  <si>
    <t>Pol30</t>
  </si>
  <si>
    <t>PIR čidlo EZS</t>
  </si>
  <si>
    <t>Pol31</t>
  </si>
  <si>
    <t>klávesnice EZS</t>
  </si>
  <si>
    <t>Pol32</t>
  </si>
  <si>
    <t>expandér EZS</t>
  </si>
  <si>
    <t>Pol33</t>
  </si>
  <si>
    <t>opticko-kouřový hlásič LDP</t>
  </si>
  <si>
    <t>Pol34</t>
  </si>
  <si>
    <t>tlačítkový hlásič LDP</t>
  </si>
  <si>
    <t>Pol35</t>
  </si>
  <si>
    <t>siréna LDP</t>
  </si>
  <si>
    <t>Pol36</t>
  </si>
  <si>
    <t>Přídržný magnet pro dveře s připojením na LDP, vč.držáku na podlahu</t>
  </si>
  <si>
    <t>Pol37</t>
  </si>
  <si>
    <t>ústředna LDP (SUB loops 4, addresses 253, isolators 128, wireless devices 64)</t>
  </si>
  <si>
    <t>Pol38</t>
  </si>
  <si>
    <t>datová zásuvka RJ45 CAT6A</t>
  </si>
  <si>
    <t>Pol39</t>
  </si>
  <si>
    <t>datový rozváděč s náplní (nástěnný rozvaděč 19", 12U, hloubka min 600mm, skleněná dvířka, odnímatelné bočnice, optická vana 19" 1U, 12x SC, výsuvná, patch panel 19", 24xRJ45, Cat6, vyvazovací panel 19", kompletně viz. poznámka</t>
  </si>
  <si>
    <t>Pol40</t>
  </si>
  <si>
    <t>kamera CCTV vnitřní</t>
  </si>
  <si>
    <t>D4</t>
  </si>
  <si>
    <t>Ostatní</t>
  </si>
  <si>
    <t>Pol41</t>
  </si>
  <si>
    <t>stavební přípomoce,</t>
  </si>
  <si>
    <t>hod.</t>
  </si>
  <si>
    <t>Pol42</t>
  </si>
  <si>
    <t>Pol43</t>
  </si>
  <si>
    <t>dodavatelská dokumentace a dokumentace skutečného provedení</t>
  </si>
  <si>
    <t>Pol44</t>
  </si>
  <si>
    <t>oživení systému</t>
  </si>
  <si>
    <t>Pol45</t>
  </si>
  <si>
    <t>zaškolení obsluhy</t>
  </si>
  <si>
    <t>Pol46</t>
  </si>
  <si>
    <t>028 - SO 01  Fotovoltaická elektrárna</t>
  </si>
  <si>
    <t>D1 - Dodávka zařízení</t>
  </si>
  <si>
    <t>D2 - Montážní práce a úchytný materiál</t>
  </si>
  <si>
    <t>D1</t>
  </si>
  <si>
    <t>Dodávka zařízení</t>
  </si>
  <si>
    <t>Pol1</t>
  </si>
  <si>
    <t>Monokrystalický FV panel 370 Wp</t>
  </si>
  <si>
    <t>Pol2</t>
  </si>
  <si>
    <t>optimalizační jednotka</t>
  </si>
  <si>
    <t>Pol3</t>
  </si>
  <si>
    <t>rozvaděč FVE</t>
  </si>
  <si>
    <t>Pol4</t>
  </si>
  <si>
    <t>Frekvenční měnič 15 kW</t>
  </si>
  <si>
    <t>Pol5</t>
  </si>
  <si>
    <t>Plastová trubka UV stabilní</t>
  </si>
  <si>
    <t>Pol6</t>
  </si>
  <si>
    <t>Elektroinstalační trubka 40mm</t>
  </si>
  <si>
    <t>Pol7</t>
  </si>
  <si>
    <t>Kabel CYKY-J 5x6mm²</t>
  </si>
  <si>
    <t>Pol8</t>
  </si>
  <si>
    <t>Kabel CY 16mm²</t>
  </si>
  <si>
    <t>Pol9</t>
  </si>
  <si>
    <t>Propojení elektro – Solarní kabel 6mm²</t>
  </si>
  <si>
    <t>Montážní práce a úchytný materiál</t>
  </si>
  <si>
    <t>Pol10</t>
  </si>
  <si>
    <t>Držák solárních panelů, Jednoosá pomocná struktura pro Solární panel Hliník, Nastavitelný náklon 0 - 90,</t>
  </si>
  <si>
    <t>Pol11</t>
  </si>
  <si>
    <t>Mechanické přitížení na ploché střeše, betonová dlažba 400x400x40</t>
  </si>
  <si>
    <t>Pol12</t>
  </si>
  <si>
    <t>Protipožární ucpávka</t>
  </si>
  <si>
    <t>Pol13</t>
  </si>
  <si>
    <t>Montážní práce panely</t>
  </si>
  <si>
    <t>Pol14</t>
  </si>
  <si>
    <t>Montážní práce (konstrukce)</t>
  </si>
  <si>
    <t>Pol15</t>
  </si>
  <si>
    <t>Montážní práce (DC trasa)</t>
  </si>
  <si>
    <t>Pol16</t>
  </si>
  <si>
    <t>Montážní práce (AC trasa )</t>
  </si>
  <si>
    <t>Pol17</t>
  </si>
  <si>
    <t>Montáž měničů el. proudu</t>
  </si>
  <si>
    <t>Pol18</t>
  </si>
  <si>
    <t>Dodavatelská dokumentace a dokumentace skutečného provedení k FVE</t>
  </si>
  <si>
    <t>Pol19</t>
  </si>
  <si>
    <t>Pol20</t>
  </si>
  <si>
    <t>Doprava, manipulační technika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</si>
</sst>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6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8</v>
      </c>
      <c r="BT3" s="16" t="s">
        <v>9</v>
      </c>
    </row>
    <row r="4" spans="2:71" s="1" customFormat="1" ht="24.95" customHeight="1">
      <c r="B4" s="20"/>
      <c r="C4" s="21"/>
      <c r="D4" s="22" t="s">
        <v>10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11</v>
      </c>
      <c r="BE4" s="24" t="s">
        <v>12</v>
      </c>
      <c r="BS4" s="16" t="s">
        <v>13</v>
      </c>
    </row>
    <row r="5" spans="2:71" s="1" customFormat="1" ht="12" customHeight="1">
      <c r="B5" s="20"/>
      <c r="C5" s="21"/>
      <c r="D5" s="25" t="s">
        <v>14</v>
      </c>
      <c r="E5" s="21"/>
      <c r="F5" s="21"/>
      <c r="G5" s="21"/>
      <c r="H5" s="21"/>
      <c r="I5" s="21"/>
      <c r="J5" s="21"/>
      <c r="K5" s="26" t="s">
        <v>15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16</v>
      </c>
      <c r="BS5" s="16" t="s">
        <v>6</v>
      </c>
    </row>
    <row r="6" spans="2:71" s="1" customFormat="1" ht="36.95" customHeight="1">
      <c r="B6" s="20"/>
      <c r="C6" s="21"/>
      <c r="D6" s="28" t="s">
        <v>17</v>
      </c>
      <c r="E6" s="21"/>
      <c r="F6" s="21"/>
      <c r="G6" s="21"/>
      <c r="H6" s="21"/>
      <c r="I6" s="21"/>
      <c r="J6" s="21"/>
      <c r="K6" s="29" t="s">
        <v>18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19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32</v>
      </c>
    </row>
    <row r="17" spans="2:71" s="1" customFormat="1" ht="18.45" customHeight="1">
      <c r="B17" s="20"/>
      <c r="C17" s="21"/>
      <c r="D17" s="21"/>
      <c r="E17" s="26" t="s">
        <v>33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8</v>
      </c>
    </row>
    <row r="19" spans="2:71" s="1" customFormat="1" ht="12" customHeight="1">
      <c r="B19" s="20"/>
      <c r="C19" s="21"/>
      <c r="D19" s="31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8</v>
      </c>
    </row>
    <row r="20" spans="2:71" s="1" customFormat="1" ht="18.45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37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ROUND(AG94,0)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38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39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40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41</v>
      </c>
      <c r="E29" s="46"/>
      <c r="F29" s="31" t="s">
        <v>42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ROUND(AZ94,0)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ROUND(AV94,0)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43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ROUND(BA94,0)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ROUND(AW94,0)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44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ROUND(BB94,0)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45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ROUND(BC94,0)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46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ROUND(BD94,0)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47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48</v>
      </c>
      <c r="U35" s="53"/>
      <c r="V35" s="53"/>
      <c r="W35" s="53"/>
      <c r="X35" s="55" t="s">
        <v>49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50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51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52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53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52</v>
      </c>
      <c r="AI60" s="41"/>
      <c r="AJ60" s="41"/>
      <c r="AK60" s="41"/>
      <c r="AL60" s="41"/>
      <c r="AM60" s="63" t="s">
        <v>53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54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55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52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53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52</v>
      </c>
      <c r="AI75" s="41"/>
      <c r="AJ75" s="41"/>
      <c r="AK75" s="41"/>
      <c r="AL75" s="41"/>
      <c r="AM75" s="63" t="s">
        <v>53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56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14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2023-035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17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Východní přístavba a stavební úpravy Nemocnice následné péče LDN Horažďovice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21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Horažďovice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23</v>
      </c>
      <c r="AJ87" s="39"/>
      <c r="AK87" s="39"/>
      <c r="AL87" s="39"/>
      <c r="AM87" s="78" t="str">
        <f>IF(AN8="","",AN8)</f>
        <v>26. 5. 2023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25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Plzeňský kraj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31</v>
      </c>
      <c r="AJ89" s="39"/>
      <c r="AK89" s="39"/>
      <c r="AL89" s="39"/>
      <c r="AM89" s="79" t="str">
        <f>IF(E17="","",E17)</f>
        <v>Ing. arch. Jiří Kučera</v>
      </c>
      <c r="AN89" s="70"/>
      <c r="AO89" s="70"/>
      <c r="AP89" s="70"/>
      <c r="AQ89" s="39"/>
      <c r="AR89" s="43"/>
      <c r="AS89" s="80" t="s">
        <v>57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29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34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58</v>
      </c>
      <c r="D92" s="93"/>
      <c r="E92" s="93"/>
      <c r="F92" s="93"/>
      <c r="G92" s="93"/>
      <c r="H92" s="94"/>
      <c r="I92" s="95" t="s">
        <v>59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60</v>
      </c>
      <c r="AH92" s="93"/>
      <c r="AI92" s="93"/>
      <c r="AJ92" s="93"/>
      <c r="AK92" s="93"/>
      <c r="AL92" s="93"/>
      <c r="AM92" s="93"/>
      <c r="AN92" s="95" t="s">
        <v>61</v>
      </c>
      <c r="AO92" s="93"/>
      <c r="AP92" s="97"/>
      <c r="AQ92" s="98" t="s">
        <v>62</v>
      </c>
      <c r="AR92" s="43"/>
      <c r="AS92" s="99" t="s">
        <v>63</v>
      </c>
      <c r="AT92" s="100" t="s">
        <v>64</v>
      </c>
      <c r="AU92" s="100" t="s">
        <v>65</v>
      </c>
      <c r="AV92" s="100" t="s">
        <v>66</v>
      </c>
      <c r="AW92" s="100" t="s">
        <v>67</v>
      </c>
      <c r="AX92" s="100" t="s">
        <v>68</v>
      </c>
      <c r="AY92" s="100" t="s">
        <v>69</v>
      </c>
      <c r="AZ92" s="100" t="s">
        <v>70</v>
      </c>
      <c r="BA92" s="100" t="s">
        <v>71</v>
      </c>
      <c r="BB92" s="100" t="s">
        <v>72</v>
      </c>
      <c r="BC92" s="100" t="s">
        <v>73</v>
      </c>
      <c r="BD92" s="101" t="s">
        <v>74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75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ROUND(SUM(AG95:AG104),0)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ROUND(SUM(AS95:AS104),0)</f>
        <v>0</v>
      </c>
      <c r="AT94" s="113">
        <f>ROUND(SUM(AV94:AW94),0)</f>
        <v>0</v>
      </c>
      <c r="AU94" s="114">
        <f>ROUND(SUM(AU95:AU104),5)</f>
        <v>0</v>
      </c>
      <c r="AV94" s="113">
        <f>ROUND(AZ94*L29,0)</f>
        <v>0</v>
      </c>
      <c r="AW94" s="113">
        <f>ROUND(BA94*L30,0)</f>
        <v>0</v>
      </c>
      <c r="AX94" s="113">
        <f>ROUND(BB94*L29,0)</f>
        <v>0</v>
      </c>
      <c r="AY94" s="113">
        <f>ROUND(BC94*L30,0)</f>
        <v>0</v>
      </c>
      <c r="AZ94" s="113">
        <f>ROUND(SUM(AZ95:AZ104),0)</f>
        <v>0</v>
      </c>
      <c r="BA94" s="113">
        <f>ROUND(SUM(BA95:BA104),0)</f>
        <v>0</v>
      </c>
      <c r="BB94" s="113">
        <f>ROUND(SUM(BB95:BB104),0)</f>
        <v>0</v>
      </c>
      <c r="BC94" s="113">
        <f>ROUND(SUM(BC95:BC104),0)</f>
        <v>0</v>
      </c>
      <c r="BD94" s="115">
        <f>ROUND(SUM(BD95:BD104),0)</f>
        <v>0</v>
      </c>
      <c r="BE94" s="6"/>
      <c r="BS94" s="116" t="s">
        <v>76</v>
      </c>
      <c r="BT94" s="116" t="s">
        <v>77</v>
      </c>
      <c r="BU94" s="117" t="s">
        <v>78</v>
      </c>
      <c r="BV94" s="116" t="s">
        <v>79</v>
      </c>
      <c r="BW94" s="116" t="s">
        <v>5</v>
      </c>
      <c r="BX94" s="116" t="s">
        <v>80</v>
      </c>
      <c r="CL94" s="116" t="s">
        <v>1</v>
      </c>
    </row>
    <row r="95" spans="1:91" s="7" customFormat="1" ht="16.5" customHeight="1">
      <c r="A95" s="118" t="s">
        <v>81</v>
      </c>
      <c r="B95" s="119"/>
      <c r="C95" s="120"/>
      <c r="D95" s="121" t="s">
        <v>82</v>
      </c>
      <c r="E95" s="121"/>
      <c r="F95" s="121"/>
      <c r="G95" s="121"/>
      <c r="H95" s="121"/>
      <c r="I95" s="122"/>
      <c r="J95" s="121" t="s">
        <v>83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'010 - SO 00  Hlavní budova'!J30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84</v>
      </c>
      <c r="AR95" s="125"/>
      <c r="AS95" s="126">
        <v>0</v>
      </c>
      <c r="AT95" s="127">
        <f>ROUND(SUM(AV95:AW95),0)</f>
        <v>0</v>
      </c>
      <c r="AU95" s="128">
        <f>'010 - SO 00  Hlavní budova'!P145</f>
        <v>0</v>
      </c>
      <c r="AV95" s="127">
        <f>'010 - SO 00  Hlavní budova'!J33</f>
        <v>0</v>
      </c>
      <c r="AW95" s="127">
        <f>'010 - SO 00  Hlavní budova'!J34</f>
        <v>0</v>
      </c>
      <c r="AX95" s="127">
        <f>'010 - SO 00  Hlavní budova'!J35</f>
        <v>0</v>
      </c>
      <c r="AY95" s="127">
        <f>'010 - SO 00  Hlavní budova'!J36</f>
        <v>0</v>
      </c>
      <c r="AZ95" s="127">
        <f>'010 - SO 00  Hlavní budova'!F33</f>
        <v>0</v>
      </c>
      <c r="BA95" s="127">
        <f>'010 - SO 00  Hlavní budova'!F34</f>
        <v>0</v>
      </c>
      <c r="BB95" s="127">
        <f>'010 - SO 00  Hlavní budova'!F35</f>
        <v>0</v>
      </c>
      <c r="BC95" s="127">
        <f>'010 - SO 00  Hlavní budova'!F36</f>
        <v>0</v>
      </c>
      <c r="BD95" s="129">
        <f>'010 - SO 00  Hlavní budova'!F37</f>
        <v>0</v>
      </c>
      <c r="BE95" s="7"/>
      <c r="BT95" s="130" t="s">
        <v>8</v>
      </c>
      <c r="BV95" s="130" t="s">
        <v>79</v>
      </c>
      <c r="BW95" s="130" t="s">
        <v>85</v>
      </c>
      <c r="BX95" s="130" t="s">
        <v>5</v>
      </c>
      <c r="CL95" s="130" t="s">
        <v>1</v>
      </c>
      <c r="CM95" s="130" t="s">
        <v>86</v>
      </c>
    </row>
    <row r="96" spans="1:91" s="7" customFormat="1" ht="24.75" customHeight="1">
      <c r="A96" s="118" t="s">
        <v>81</v>
      </c>
      <c r="B96" s="119"/>
      <c r="C96" s="120"/>
      <c r="D96" s="121" t="s">
        <v>87</v>
      </c>
      <c r="E96" s="121"/>
      <c r="F96" s="121"/>
      <c r="G96" s="121"/>
      <c r="H96" s="121"/>
      <c r="I96" s="122"/>
      <c r="J96" s="121" t="s">
        <v>88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'020 - SO 01  Východní pří...'!J30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84</v>
      </c>
      <c r="AR96" s="125"/>
      <c r="AS96" s="126">
        <v>0</v>
      </c>
      <c r="AT96" s="127">
        <f>ROUND(SUM(AV96:AW96),0)</f>
        <v>0</v>
      </c>
      <c r="AU96" s="128">
        <f>'020 - SO 01  Východní pří...'!P153</f>
        <v>0</v>
      </c>
      <c r="AV96" s="127">
        <f>'020 - SO 01  Východní pří...'!J33</f>
        <v>0</v>
      </c>
      <c r="AW96" s="127">
        <f>'020 - SO 01  Východní pří...'!J34</f>
        <v>0</v>
      </c>
      <c r="AX96" s="127">
        <f>'020 - SO 01  Východní pří...'!J35</f>
        <v>0</v>
      </c>
      <c r="AY96" s="127">
        <f>'020 - SO 01  Východní pří...'!J36</f>
        <v>0</v>
      </c>
      <c r="AZ96" s="127">
        <f>'020 - SO 01  Východní pří...'!F33</f>
        <v>0</v>
      </c>
      <c r="BA96" s="127">
        <f>'020 - SO 01  Východní pří...'!F34</f>
        <v>0</v>
      </c>
      <c r="BB96" s="127">
        <f>'020 - SO 01  Východní pří...'!F35</f>
        <v>0</v>
      </c>
      <c r="BC96" s="127">
        <f>'020 - SO 01  Východní pří...'!F36</f>
        <v>0</v>
      </c>
      <c r="BD96" s="129">
        <f>'020 - SO 01  Východní pří...'!F37</f>
        <v>0</v>
      </c>
      <c r="BE96" s="7"/>
      <c r="BT96" s="130" t="s">
        <v>8</v>
      </c>
      <c r="BV96" s="130" t="s">
        <v>79</v>
      </c>
      <c r="BW96" s="130" t="s">
        <v>89</v>
      </c>
      <c r="BX96" s="130" t="s">
        <v>5</v>
      </c>
      <c r="CL96" s="130" t="s">
        <v>1</v>
      </c>
      <c r="CM96" s="130" t="s">
        <v>86</v>
      </c>
    </row>
    <row r="97" spans="1:91" s="7" customFormat="1" ht="16.5" customHeight="1">
      <c r="A97" s="118" t="s">
        <v>81</v>
      </c>
      <c r="B97" s="119"/>
      <c r="C97" s="120"/>
      <c r="D97" s="121" t="s">
        <v>90</v>
      </c>
      <c r="E97" s="121"/>
      <c r="F97" s="121"/>
      <c r="G97" s="121"/>
      <c r="H97" s="121"/>
      <c r="I97" s="122"/>
      <c r="J97" s="121" t="s">
        <v>91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'021 - SO 01  Východní pří...'!J30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84</v>
      </c>
      <c r="AR97" s="125"/>
      <c r="AS97" s="126">
        <v>0</v>
      </c>
      <c r="AT97" s="127">
        <f>ROUND(SUM(AV97:AW97),0)</f>
        <v>0</v>
      </c>
      <c r="AU97" s="128">
        <f>'021 - SO 01  Východní pří...'!P132</f>
        <v>0</v>
      </c>
      <c r="AV97" s="127">
        <f>'021 - SO 01  Východní pří...'!J33</f>
        <v>0</v>
      </c>
      <c r="AW97" s="127">
        <f>'021 - SO 01  Východní pří...'!J34</f>
        <v>0</v>
      </c>
      <c r="AX97" s="127">
        <f>'021 - SO 01  Východní pří...'!J35</f>
        <v>0</v>
      </c>
      <c r="AY97" s="127">
        <f>'021 - SO 01  Východní pří...'!J36</f>
        <v>0</v>
      </c>
      <c r="AZ97" s="127">
        <f>'021 - SO 01  Východní pří...'!F33</f>
        <v>0</v>
      </c>
      <c r="BA97" s="127">
        <f>'021 - SO 01  Východní pří...'!F34</f>
        <v>0</v>
      </c>
      <c r="BB97" s="127">
        <f>'021 - SO 01  Východní pří...'!F35</f>
        <v>0</v>
      </c>
      <c r="BC97" s="127">
        <f>'021 - SO 01  Východní pří...'!F36</f>
        <v>0</v>
      </c>
      <c r="BD97" s="129">
        <f>'021 - SO 01  Východní pří...'!F37</f>
        <v>0</v>
      </c>
      <c r="BE97" s="7"/>
      <c r="BT97" s="130" t="s">
        <v>8</v>
      </c>
      <c r="BV97" s="130" t="s">
        <v>79</v>
      </c>
      <c r="BW97" s="130" t="s">
        <v>92</v>
      </c>
      <c r="BX97" s="130" t="s">
        <v>5</v>
      </c>
      <c r="CL97" s="130" t="s">
        <v>1</v>
      </c>
      <c r="CM97" s="130" t="s">
        <v>86</v>
      </c>
    </row>
    <row r="98" spans="1:91" s="7" customFormat="1" ht="24.75" customHeight="1">
      <c r="A98" s="118" t="s">
        <v>81</v>
      </c>
      <c r="B98" s="119"/>
      <c r="C98" s="120"/>
      <c r="D98" s="121" t="s">
        <v>93</v>
      </c>
      <c r="E98" s="121"/>
      <c r="F98" s="121"/>
      <c r="G98" s="121"/>
      <c r="H98" s="121"/>
      <c r="I98" s="122"/>
      <c r="J98" s="121" t="s">
        <v>94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'022 - SO 01  Vytápění - ú...'!J30</f>
        <v>0</v>
      </c>
      <c r="AH98" s="122"/>
      <c r="AI98" s="122"/>
      <c r="AJ98" s="122"/>
      <c r="AK98" s="122"/>
      <c r="AL98" s="122"/>
      <c r="AM98" s="122"/>
      <c r="AN98" s="123">
        <f>SUM(AG98,AT98)</f>
        <v>0</v>
      </c>
      <c r="AO98" s="122"/>
      <c r="AP98" s="122"/>
      <c r="AQ98" s="124" t="s">
        <v>84</v>
      </c>
      <c r="AR98" s="125"/>
      <c r="AS98" s="126">
        <v>0</v>
      </c>
      <c r="AT98" s="127">
        <f>ROUND(SUM(AV98:AW98),0)</f>
        <v>0</v>
      </c>
      <c r="AU98" s="128">
        <f>'022 - SO 01  Vytápění - ú...'!P125</f>
        <v>0</v>
      </c>
      <c r="AV98" s="127">
        <f>'022 - SO 01  Vytápění - ú...'!J33</f>
        <v>0</v>
      </c>
      <c r="AW98" s="127">
        <f>'022 - SO 01  Vytápění - ú...'!J34</f>
        <v>0</v>
      </c>
      <c r="AX98" s="127">
        <f>'022 - SO 01  Vytápění - ú...'!J35</f>
        <v>0</v>
      </c>
      <c r="AY98" s="127">
        <f>'022 - SO 01  Vytápění - ú...'!J36</f>
        <v>0</v>
      </c>
      <c r="AZ98" s="127">
        <f>'022 - SO 01  Vytápění - ú...'!F33</f>
        <v>0</v>
      </c>
      <c r="BA98" s="127">
        <f>'022 - SO 01  Vytápění - ú...'!F34</f>
        <v>0</v>
      </c>
      <c r="BB98" s="127">
        <f>'022 - SO 01  Vytápění - ú...'!F35</f>
        <v>0</v>
      </c>
      <c r="BC98" s="127">
        <f>'022 - SO 01  Vytápění - ú...'!F36</f>
        <v>0</v>
      </c>
      <c r="BD98" s="129">
        <f>'022 - SO 01  Vytápění - ú...'!F37</f>
        <v>0</v>
      </c>
      <c r="BE98" s="7"/>
      <c r="BT98" s="130" t="s">
        <v>8</v>
      </c>
      <c r="BV98" s="130" t="s">
        <v>79</v>
      </c>
      <c r="BW98" s="130" t="s">
        <v>95</v>
      </c>
      <c r="BX98" s="130" t="s">
        <v>5</v>
      </c>
      <c r="CL98" s="130" t="s">
        <v>1</v>
      </c>
      <c r="CM98" s="130" t="s">
        <v>86</v>
      </c>
    </row>
    <row r="99" spans="1:91" s="7" customFormat="1" ht="16.5" customHeight="1">
      <c r="A99" s="118" t="s">
        <v>81</v>
      </c>
      <c r="B99" s="119"/>
      <c r="C99" s="120"/>
      <c r="D99" s="121" t="s">
        <v>96</v>
      </c>
      <c r="E99" s="121"/>
      <c r="F99" s="121"/>
      <c r="G99" s="121"/>
      <c r="H99" s="121"/>
      <c r="I99" s="122"/>
      <c r="J99" s="121" t="s">
        <v>97</v>
      </c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3">
        <f>'023 - SO 01  Vytápění - p...'!J30</f>
        <v>0</v>
      </c>
      <c r="AH99" s="122"/>
      <c r="AI99" s="122"/>
      <c r="AJ99" s="122"/>
      <c r="AK99" s="122"/>
      <c r="AL99" s="122"/>
      <c r="AM99" s="122"/>
      <c r="AN99" s="123">
        <f>SUM(AG99,AT99)</f>
        <v>0</v>
      </c>
      <c r="AO99" s="122"/>
      <c r="AP99" s="122"/>
      <c r="AQ99" s="124" t="s">
        <v>84</v>
      </c>
      <c r="AR99" s="125"/>
      <c r="AS99" s="126">
        <v>0</v>
      </c>
      <c r="AT99" s="127">
        <f>ROUND(SUM(AV99:AW99),0)</f>
        <v>0</v>
      </c>
      <c r="AU99" s="128">
        <f>'023 - SO 01  Vytápění - p...'!P124</f>
        <v>0</v>
      </c>
      <c r="AV99" s="127">
        <f>'023 - SO 01  Vytápění - p...'!J33</f>
        <v>0</v>
      </c>
      <c r="AW99" s="127">
        <f>'023 - SO 01  Vytápění - p...'!J34</f>
        <v>0</v>
      </c>
      <c r="AX99" s="127">
        <f>'023 - SO 01  Vytápění - p...'!J35</f>
        <v>0</v>
      </c>
      <c r="AY99" s="127">
        <f>'023 - SO 01  Vytápění - p...'!J36</f>
        <v>0</v>
      </c>
      <c r="AZ99" s="127">
        <f>'023 - SO 01  Vytápění - p...'!F33</f>
        <v>0</v>
      </c>
      <c r="BA99" s="127">
        <f>'023 - SO 01  Vytápění - p...'!F34</f>
        <v>0</v>
      </c>
      <c r="BB99" s="127">
        <f>'023 - SO 01  Vytápění - p...'!F35</f>
        <v>0</v>
      </c>
      <c r="BC99" s="127">
        <f>'023 - SO 01  Vytápění - p...'!F36</f>
        <v>0</v>
      </c>
      <c r="BD99" s="129">
        <f>'023 - SO 01  Vytápění - p...'!F37</f>
        <v>0</v>
      </c>
      <c r="BE99" s="7"/>
      <c r="BT99" s="130" t="s">
        <v>8</v>
      </c>
      <c r="BV99" s="130" t="s">
        <v>79</v>
      </c>
      <c r="BW99" s="130" t="s">
        <v>98</v>
      </c>
      <c r="BX99" s="130" t="s">
        <v>5</v>
      </c>
      <c r="CL99" s="130" t="s">
        <v>1</v>
      </c>
      <c r="CM99" s="130" t="s">
        <v>86</v>
      </c>
    </row>
    <row r="100" spans="1:91" s="7" customFormat="1" ht="16.5" customHeight="1">
      <c r="A100" s="118" t="s">
        <v>81</v>
      </c>
      <c r="B100" s="119"/>
      <c r="C100" s="120"/>
      <c r="D100" s="121" t="s">
        <v>99</v>
      </c>
      <c r="E100" s="121"/>
      <c r="F100" s="121"/>
      <c r="G100" s="121"/>
      <c r="H100" s="121"/>
      <c r="I100" s="122"/>
      <c r="J100" s="121" t="s">
        <v>100</v>
      </c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3">
        <f>'024 - SO 01  VZT a klimat...'!J30</f>
        <v>0</v>
      </c>
      <c r="AH100" s="122"/>
      <c r="AI100" s="122"/>
      <c r="AJ100" s="122"/>
      <c r="AK100" s="122"/>
      <c r="AL100" s="122"/>
      <c r="AM100" s="122"/>
      <c r="AN100" s="123">
        <f>SUM(AG100,AT100)</f>
        <v>0</v>
      </c>
      <c r="AO100" s="122"/>
      <c r="AP100" s="122"/>
      <c r="AQ100" s="124" t="s">
        <v>84</v>
      </c>
      <c r="AR100" s="125"/>
      <c r="AS100" s="126">
        <v>0</v>
      </c>
      <c r="AT100" s="127">
        <f>ROUND(SUM(AV100:AW100),0)</f>
        <v>0</v>
      </c>
      <c r="AU100" s="128">
        <f>'024 - SO 01  VZT a klimat...'!P126</f>
        <v>0</v>
      </c>
      <c r="AV100" s="127">
        <f>'024 - SO 01  VZT a klimat...'!J33</f>
        <v>0</v>
      </c>
      <c r="AW100" s="127">
        <f>'024 - SO 01  VZT a klimat...'!J34</f>
        <v>0</v>
      </c>
      <c r="AX100" s="127">
        <f>'024 - SO 01  VZT a klimat...'!J35</f>
        <v>0</v>
      </c>
      <c r="AY100" s="127">
        <f>'024 - SO 01  VZT a klimat...'!J36</f>
        <v>0</v>
      </c>
      <c r="AZ100" s="127">
        <f>'024 - SO 01  VZT a klimat...'!F33</f>
        <v>0</v>
      </c>
      <c r="BA100" s="127">
        <f>'024 - SO 01  VZT a klimat...'!F34</f>
        <v>0</v>
      </c>
      <c r="BB100" s="127">
        <f>'024 - SO 01  VZT a klimat...'!F35</f>
        <v>0</v>
      </c>
      <c r="BC100" s="127">
        <f>'024 - SO 01  VZT a klimat...'!F36</f>
        <v>0</v>
      </c>
      <c r="BD100" s="129">
        <f>'024 - SO 01  VZT a klimat...'!F37</f>
        <v>0</v>
      </c>
      <c r="BE100" s="7"/>
      <c r="BT100" s="130" t="s">
        <v>8</v>
      </c>
      <c r="BV100" s="130" t="s">
        <v>79</v>
      </c>
      <c r="BW100" s="130" t="s">
        <v>101</v>
      </c>
      <c r="BX100" s="130" t="s">
        <v>5</v>
      </c>
      <c r="CL100" s="130" t="s">
        <v>1</v>
      </c>
      <c r="CM100" s="130" t="s">
        <v>86</v>
      </c>
    </row>
    <row r="101" spans="1:91" s="7" customFormat="1" ht="16.5" customHeight="1">
      <c r="A101" s="118" t="s">
        <v>81</v>
      </c>
      <c r="B101" s="119"/>
      <c r="C101" s="120"/>
      <c r="D101" s="121" t="s">
        <v>102</v>
      </c>
      <c r="E101" s="121"/>
      <c r="F101" s="121"/>
      <c r="G101" s="121"/>
      <c r="H101" s="121"/>
      <c r="I101" s="122"/>
      <c r="J101" s="121" t="s">
        <v>103</v>
      </c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3">
        <f>'025 - SO 01  MaR'!J30</f>
        <v>0</v>
      </c>
      <c r="AH101" s="122"/>
      <c r="AI101" s="122"/>
      <c r="AJ101" s="122"/>
      <c r="AK101" s="122"/>
      <c r="AL101" s="122"/>
      <c r="AM101" s="122"/>
      <c r="AN101" s="123">
        <f>SUM(AG101,AT101)</f>
        <v>0</v>
      </c>
      <c r="AO101" s="122"/>
      <c r="AP101" s="122"/>
      <c r="AQ101" s="124" t="s">
        <v>84</v>
      </c>
      <c r="AR101" s="125"/>
      <c r="AS101" s="126">
        <v>0</v>
      </c>
      <c r="AT101" s="127">
        <f>ROUND(SUM(AV101:AW101),0)</f>
        <v>0</v>
      </c>
      <c r="AU101" s="128">
        <f>'025 - SO 01  MaR'!P121</f>
        <v>0</v>
      </c>
      <c r="AV101" s="127">
        <f>'025 - SO 01  MaR'!J33</f>
        <v>0</v>
      </c>
      <c r="AW101" s="127">
        <f>'025 - SO 01  MaR'!J34</f>
        <v>0</v>
      </c>
      <c r="AX101" s="127">
        <f>'025 - SO 01  MaR'!J35</f>
        <v>0</v>
      </c>
      <c r="AY101" s="127">
        <f>'025 - SO 01  MaR'!J36</f>
        <v>0</v>
      </c>
      <c r="AZ101" s="127">
        <f>'025 - SO 01  MaR'!F33</f>
        <v>0</v>
      </c>
      <c r="BA101" s="127">
        <f>'025 - SO 01  MaR'!F34</f>
        <v>0</v>
      </c>
      <c r="BB101" s="127">
        <f>'025 - SO 01  MaR'!F35</f>
        <v>0</v>
      </c>
      <c r="BC101" s="127">
        <f>'025 - SO 01  MaR'!F36</f>
        <v>0</v>
      </c>
      <c r="BD101" s="129">
        <f>'025 - SO 01  MaR'!F37</f>
        <v>0</v>
      </c>
      <c r="BE101" s="7"/>
      <c r="BT101" s="130" t="s">
        <v>8</v>
      </c>
      <c r="BV101" s="130" t="s">
        <v>79</v>
      </c>
      <c r="BW101" s="130" t="s">
        <v>104</v>
      </c>
      <c r="BX101" s="130" t="s">
        <v>5</v>
      </c>
      <c r="CL101" s="130" t="s">
        <v>1</v>
      </c>
      <c r="CM101" s="130" t="s">
        <v>86</v>
      </c>
    </row>
    <row r="102" spans="1:91" s="7" customFormat="1" ht="16.5" customHeight="1">
      <c r="A102" s="118" t="s">
        <v>81</v>
      </c>
      <c r="B102" s="119"/>
      <c r="C102" s="120"/>
      <c r="D102" s="121" t="s">
        <v>105</v>
      </c>
      <c r="E102" s="121"/>
      <c r="F102" s="121"/>
      <c r="G102" s="121"/>
      <c r="H102" s="121"/>
      <c r="I102" s="122"/>
      <c r="J102" s="121" t="s">
        <v>106</v>
      </c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3">
        <f>'026 - SO 01  Elektroinsta...'!J30</f>
        <v>0</v>
      </c>
      <c r="AH102" s="122"/>
      <c r="AI102" s="122"/>
      <c r="AJ102" s="122"/>
      <c r="AK102" s="122"/>
      <c r="AL102" s="122"/>
      <c r="AM102" s="122"/>
      <c r="AN102" s="123">
        <f>SUM(AG102,AT102)</f>
        <v>0</v>
      </c>
      <c r="AO102" s="122"/>
      <c r="AP102" s="122"/>
      <c r="AQ102" s="124" t="s">
        <v>84</v>
      </c>
      <c r="AR102" s="125"/>
      <c r="AS102" s="126">
        <v>0</v>
      </c>
      <c r="AT102" s="127">
        <f>ROUND(SUM(AV102:AW102),0)</f>
        <v>0</v>
      </c>
      <c r="AU102" s="128">
        <f>'026 - SO 01  Elektroinsta...'!P123</f>
        <v>0</v>
      </c>
      <c r="AV102" s="127">
        <f>'026 - SO 01  Elektroinsta...'!J33</f>
        <v>0</v>
      </c>
      <c r="AW102" s="127">
        <f>'026 - SO 01  Elektroinsta...'!J34</f>
        <v>0</v>
      </c>
      <c r="AX102" s="127">
        <f>'026 - SO 01  Elektroinsta...'!J35</f>
        <v>0</v>
      </c>
      <c r="AY102" s="127">
        <f>'026 - SO 01  Elektroinsta...'!J36</f>
        <v>0</v>
      </c>
      <c r="AZ102" s="127">
        <f>'026 - SO 01  Elektroinsta...'!F33</f>
        <v>0</v>
      </c>
      <c r="BA102" s="127">
        <f>'026 - SO 01  Elektroinsta...'!F34</f>
        <v>0</v>
      </c>
      <c r="BB102" s="127">
        <f>'026 - SO 01  Elektroinsta...'!F35</f>
        <v>0</v>
      </c>
      <c r="BC102" s="127">
        <f>'026 - SO 01  Elektroinsta...'!F36</f>
        <v>0</v>
      </c>
      <c r="BD102" s="129">
        <f>'026 - SO 01  Elektroinsta...'!F37</f>
        <v>0</v>
      </c>
      <c r="BE102" s="7"/>
      <c r="BT102" s="130" t="s">
        <v>8</v>
      </c>
      <c r="BV102" s="130" t="s">
        <v>79</v>
      </c>
      <c r="BW102" s="130" t="s">
        <v>107</v>
      </c>
      <c r="BX102" s="130" t="s">
        <v>5</v>
      </c>
      <c r="CL102" s="130" t="s">
        <v>1</v>
      </c>
      <c r="CM102" s="130" t="s">
        <v>86</v>
      </c>
    </row>
    <row r="103" spans="1:91" s="7" customFormat="1" ht="16.5" customHeight="1">
      <c r="A103" s="118" t="s">
        <v>81</v>
      </c>
      <c r="B103" s="119"/>
      <c r="C103" s="120"/>
      <c r="D103" s="121" t="s">
        <v>108</v>
      </c>
      <c r="E103" s="121"/>
      <c r="F103" s="121"/>
      <c r="G103" s="121"/>
      <c r="H103" s="121"/>
      <c r="I103" s="122"/>
      <c r="J103" s="121" t="s">
        <v>109</v>
      </c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3">
        <f>'027 - SO 01  Elektroinsta...'!J30</f>
        <v>0</v>
      </c>
      <c r="AH103" s="122"/>
      <c r="AI103" s="122"/>
      <c r="AJ103" s="122"/>
      <c r="AK103" s="122"/>
      <c r="AL103" s="122"/>
      <c r="AM103" s="122"/>
      <c r="AN103" s="123">
        <f>SUM(AG103,AT103)</f>
        <v>0</v>
      </c>
      <c r="AO103" s="122"/>
      <c r="AP103" s="122"/>
      <c r="AQ103" s="124" t="s">
        <v>84</v>
      </c>
      <c r="AR103" s="125"/>
      <c r="AS103" s="126">
        <v>0</v>
      </c>
      <c r="AT103" s="127">
        <f>ROUND(SUM(AV103:AW103),0)</f>
        <v>0</v>
      </c>
      <c r="AU103" s="128">
        <f>'027 - SO 01  Elektroinsta...'!P121</f>
        <v>0</v>
      </c>
      <c r="AV103" s="127">
        <f>'027 - SO 01  Elektroinsta...'!J33</f>
        <v>0</v>
      </c>
      <c r="AW103" s="127">
        <f>'027 - SO 01  Elektroinsta...'!J34</f>
        <v>0</v>
      </c>
      <c r="AX103" s="127">
        <f>'027 - SO 01  Elektroinsta...'!J35</f>
        <v>0</v>
      </c>
      <c r="AY103" s="127">
        <f>'027 - SO 01  Elektroinsta...'!J36</f>
        <v>0</v>
      </c>
      <c r="AZ103" s="127">
        <f>'027 - SO 01  Elektroinsta...'!F33</f>
        <v>0</v>
      </c>
      <c r="BA103" s="127">
        <f>'027 - SO 01  Elektroinsta...'!F34</f>
        <v>0</v>
      </c>
      <c r="BB103" s="127">
        <f>'027 - SO 01  Elektroinsta...'!F35</f>
        <v>0</v>
      </c>
      <c r="BC103" s="127">
        <f>'027 - SO 01  Elektroinsta...'!F36</f>
        <v>0</v>
      </c>
      <c r="BD103" s="129">
        <f>'027 - SO 01  Elektroinsta...'!F37</f>
        <v>0</v>
      </c>
      <c r="BE103" s="7"/>
      <c r="BT103" s="130" t="s">
        <v>8</v>
      </c>
      <c r="BV103" s="130" t="s">
        <v>79</v>
      </c>
      <c r="BW103" s="130" t="s">
        <v>110</v>
      </c>
      <c r="BX103" s="130" t="s">
        <v>5</v>
      </c>
      <c r="CL103" s="130" t="s">
        <v>1</v>
      </c>
      <c r="CM103" s="130" t="s">
        <v>86</v>
      </c>
    </row>
    <row r="104" spans="1:91" s="7" customFormat="1" ht="16.5" customHeight="1">
      <c r="A104" s="118" t="s">
        <v>81</v>
      </c>
      <c r="B104" s="119"/>
      <c r="C104" s="120"/>
      <c r="D104" s="121" t="s">
        <v>111</v>
      </c>
      <c r="E104" s="121"/>
      <c r="F104" s="121"/>
      <c r="G104" s="121"/>
      <c r="H104" s="121"/>
      <c r="I104" s="122"/>
      <c r="J104" s="121" t="s">
        <v>112</v>
      </c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3">
        <f>'028 - SO 01  Fotovoltaick...'!J30</f>
        <v>0</v>
      </c>
      <c r="AH104" s="122"/>
      <c r="AI104" s="122"/>
      <c r="AJ104" s="122"/>
      <c r="AK104" s="122"/>
      <c r="AL104" s="122"/>
      <c r="AM104" s="122"/>
      <c r="AN104" s="123">
        <f>SUM(AG104,AT104)</f>
        <v>0</v>
      </c>
      <c r="AO104" s="122"/>
      <c r="AP104" s="122"/>
      <c r="AQ104" s="124" t="s">
        <v>84</v>
      </c>
      <c r="AR104" s="125"/>
      <c r="AS104" s="131">
        <v>0</v>
      </c>
      <c r="AT104" s="132">
        <f>ROUND(SUM(AV104:AW104),0)</f>
        <v>0</v>
      </c>
      <c r="AU104" s="133">
        <f>'028 - SO 01  Fotovoltaick...'!P118</f>
        <v>0</v>
      </c>
      <c r="AV104" s="132">
        <f>'028 - SO 01  Fotovoltaick...'!J33</f>
        <v>0</v>
      </c>
      <c r="AW104" s="132">
        <f>'028 - SO 01  Fotovoltaick...'!J34</f>
        <v>0</v>
      </c>
      <c r="AX104" s="132">
        <f>'028 - SO 01  Fotovoltaick...'!J35</f>
        <v>0</v>
      </c>
      <c r="AY104" s="132">
        <f>'028 - SO 01  Fotovoltaick...'!J36</f>
        <v>0</v>
      </c>
      <c r="AZ104" s="132">
        <f>'028 - SO 01  Fotovoltaick...'!F33</f>
        <v>0</v>
      </c>
      <c r="BA104" s="132">
        <f>'028 - SO 01  Fotovoltaick...'!F34</f>
        <v>0</v>
      </c>
      <c r="BB104" s="132">
        <f>'028 - SO 01  Fotovoltaick...'!F35</f>
        <v>0</v>
      </c>
      <c r="BC104" s="132">
        <f>'028 - SO 01  Fotovoltaick...'!F36</f>
        <v>0</v>
      </c>
      <c r="BD104" s="134">
        <f>'028 - SO 01  Fotovoltaick...'!F37</f>
        <v>0</v>
      </c>
      <c r="BE104" s="7"/>
      <c r="BT104" s="130" t="s">
        <v>8</v>
      </c>
      <c r="BV104" s="130" t="s">
        <v>79</v>
      </c>
      <c r="BW104" s="130" t="s">
        <v>113</v>
      </c>
      <c r="BX104" s="130" t="s">
        <v>5</v>
      </c>
      <c r="CL104" s="130" t="s">
        <v>1</v>
      </c>
      <c r="CM104" s="130" t="s">
        <v>86</v>
      </c>
    </row>
    <row r="105" spans="1:57" s="2" customFormat="1" ht="30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43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</row>
    <row r="106" spans="1:57" s="2" customFormat="1" ht="6.95" customHeight="1">
      <c r="A106" s="37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43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</row>
  </sheetData>
  <sheetProtection password="F695" sheet="1" objects="1" scenarios="1" formatColumns="0" formatRows="0"/>
  <mergeCells count="78"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L85:AO85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AS89:AT91"/>
    <mergeCell ref="AN94:AP94"/>
  </mergeCells>
  <hyperlinks>
    <hyperlink ref="A95" location="'010 - SO 00  Hlavní budova'!C2" display="/"/>
    <hyperlink ref="A96" location="'020 - SO 01  Východní pří...'!C2" display="/"/>
    <hyperlink ref="A97" location="'021 - SO 01  Východní pří...'!C2" display="/"/>
    <hyperlink ref="A98" location="'022 - SO 01  Vytápění - ú...'!C2" display="/"/>
    <hyperlink ref="A99" location="'023 - SO 01  Vytápění - p...'!C2" display="/"/>
    <hyperlink ref="A100" location="'024 - SO 01  VZT a klimat...'!C2" display="/"/>
    <hyperlink ref="A101" location="'025 - SO 01  MaR'!C2" display="/"/>
    <hyperlink ref="A102" location="'026 - SO 01  Elektroinsta...'!C2" display="/"/>
    <hyperlink ref="A103" location="'027 - SO 01  Elektroinsta...'!C2" display="/"/>
    <hyperlink ref="A104" location="'028 - SO 01  Fotovoltaick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110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114</v>
      </c>
      <c r="L4" s="19"/>
      <c r="M4" s="138" t="s">
        <v>11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17</v>
      </c>
      <c r="L6" s="19"/>
    </row>
    <row r="7" spans="2:12" s="1" customFormat="1" ht="26.25" customHeight="1">
      <c r="B7" s="19"/>
      <c r="E7" s="140" t="str">
        <f>'Rekapitulace stavby'!K6</f>
        <v>Východní přístavba a stavební úpravy Nemocnice následné péče LDN Horažďovice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115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3858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19</v>
      </c>
      <c r="E11" s="37"/>
      <c r="F11" s="142" t="s">
        <v>1</v>
      </c>
      <c r="G11" s="37"/>
      <c r="H11" s="37"/>
      <c r="I11" s="139" t="s">
        <v>20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21</v>
      </c>
      <c r="E12" s="37"/>
      <c r="F12" s="142" t="s">
        <v>22</v>
      </c>
      <c r="G12" s="37"/>
      <c r="H12" s="37"/>
      <c r="I12" s="139" t="s">
        <v>23</v>
      </c>
      <c r="J12" s="143" t="str">
        <f>'Rekapitulace stavby'!AN8</f>
        <v>26. 5. 2023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25</v>
      </c>
      <c r="E14" s="37"/>
      <c r="F14" s="37"/>
      <c r="G14" s="37"/>
      <c r="H14" s="37"/>
      <c r="I14" s="139" t="s">
        <v>26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29</v>
      </c>
      <c r="E17" s="37"/>
      <c r="F17" s="37"/>
      <c r="G17" s="37"/>
      <c r="H17" s="37"/>
      <c r="I17" s="139" t="s">
        <v>26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31</v>
      </c>
      <c r="E20" s="37"/>
      <c r="F20" s="37"/>
      <c r="G20" s="37"/>
      <c r="H20" s="37"/>
      <c r="I20" s="139" t="s">
        <v>26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33</v>
      </c>
      <c r="F21" s="37"/>
      <c r="G21" s="37"/>
      <c r="H21" s="37"/>
      <c r="I21" s="139" t="s">
        <v>28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34</v>
      </c>
      <c r="E23" s="37"/>
      <c r="F23" s="37"/>
      <c r="G23" s="37"/>
      <c r="H23" s="37"/>
      <c r="I23" s="139" t="s">
        <v>26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28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36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37</v>
      </c>
      <c r="E30" s="37"/>
      <c r="F30" s="37"/>
      <c r="G30" s="37"/>
      <c r="H30" s="37"/>
      <c r="I30" s="37"/>
      <c r="J30" s="150">
        <f>ROUND(J121,0)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39</v>
      </c>
      <c r="G32" s="37"/>
      <c r="H32" s="37"/>
      <c r="I32" s="151" t="s">
        <v>38</v>
      </c>
      <c r="J32" s="151" t="s">
        <v>40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41</v>
      </c>
      <c r="E33" s="139" t="s">
        <v>42</v>
      </c>
      <c r="F33" s="153">
        <f>ROUND((SUM(BE121:BE152)),0)</f>
        <v>0</v>
      </c>
      <c r="G33" s="37"/>
      <c r="H33" s="37"/>
      <c r="I33" s="154">
        <v>0.21</v>
      </c>
      <c r="J33" s="153">
        <f>ROUND(((SUM(BE121:BE152))*I33),0)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43</v>
      </c>
      <c r="F34" s="153">
        <f>ROUND((SUM(BF121:BF152)),0)</f>
        <v>0</v>
      </c>
      <c r="G34" s="37"/>
      <c r="H34" s="37"/>
      <c r="I34" s="154">
        <v>0.15</v>
      </c>
      <c r="J34" s="153">
        <f>ROUND(((SUM(BF121:BF152))*I34),0)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44</v>
      </c>
      <c r="F35" s="153">
        <f>ROUND((SUM(BG121:BG152)),0)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45</v>
      </c>
      <c r="F36" s="153">
        <f>ROUND((SUM(BH121:BH152)),0)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46</v>
      </c>
      <c r="F37" s="153">
        <f>ROUND((SUM(BI121:BI152)),0)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47</v>
      </c>
      <c r="E39" s="157"/>
      <c r="F39" s="157"/>
      <c r="G39" s="158" t="s">
        <v>48</v>
      </c>
      <c r="H39" s="159" t="s">
        <v>49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50</v>
      </c>
      <c r="E50" s="163"/>
      <c r="F50" s="163"/>
      <c r="G50" s="162" t="s">
        <v>51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52</v>
      </c>
      <c r="E61" s="165"/>
      <c r="F61" s="166" t="s">
        <v>53</v>
      </c>
      <c r="G61" s="164" t="s">
        <v>52</v>
      </c>
      <c r="H61" s="165"/>
      <c r="I61" s="165"/>
      <c r="J61" s="167" t="s">
        <v>53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54</v>
      </c>
      <c r="E65" s="168"/>
      <c r="F65" s="168"/>
      <c r="G65" s="162" t="s">
        <v>55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52</v>
      </c>
      <c r="E76" s="165"/>
      <c r="F76" s="166" t="s">
        <v>53</v>
      </c>
      <c r="G76" s="164" t="s">
        <v>52</v>
      </c>
      <c r="H76" s="165"/>
      <c r="I76" s="165"/>
      <c r="J76" s="167" t="s">
        <v>53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117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3" t="str">
        <f>E7</f>
        <v>Východní přístavba a stavební úpravy Nemocnice následné péče LDN Horažďovice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115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 xml:space="preserve">027 - SO 01  Elektroinstalace - slaboproud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21</v>
      </c>
      <c r="D89" s="39"/>
      <c r="E89" s="39"/>
      <c r="F89" s="26" t="str">
        <f>F12</f>
        <v>Horažďovice</v>
      </c>
      <c r="G89" s="39"/>
      <c r="H89" s="39"/>
      <c r="I89" s="31" t="s">
        <v>23</v>
      </c>
      <c r="J89" s="78" t="str">
        <f>IF(J12="","",J12)</f>
        <v>26. 5. 2023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25</v>
      </c>
      <c r="D91" s="39"/>
      <c r="E91" s="39"/>
      <c r="F91" s="26" t="str">
        <f>E15</f>
        <v>Plzeňský kraj</v>
      </c>
      <c r="G91" s="39"/>
      <c r="H91" s="39"/>
      <c r="I91" s="31" t="s">
        <v>31</v>
      </c>
      <c r="J91" s="35" t="str">
        <f>E21</f>
        <v>Ing. arch. Jiří Kučera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34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118</v>
      </c>
      <c r="D94" s="175"/>
      <c r="E94" s="175"/>
      <c r="F94" s="175"/>
      <c r="G94" s="175"/>
      <c r="H94" s="175"/>
      <c r="I94" s="175"/>
      <c r="J94" s="176" t="s">
        <v>119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120</v>
      </c>
      <c r="D96" s="39"/>
      <c r="E96" s="39"/>
      <c r="F96" s="39"/>
      <c r="G96" s="39"/>
      <c r="H96" s="39"/>
      <c r="I96" s="39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121</v>
      </c>
    </row>
    <row r="97" spans="1:31" s="9" customFormat="1" ht="24.95" customHeight="1">
      <c r="A97" s="9"/>
      <c r="B97" s="178"/>
      <c r="C97" s="179"/>
      <c r="D97" s="180" t="s">
        <v>3859</v>
      </c>
      <c r="E97" s="181"/>
      <c r="F97" s="181"/>
      <c r="G97" s="181"/>
      <c r="H97" s="181"/>
      <c r="I97" s="181"/>
      <c r="J97" s="182">
        <f>J122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3860</v>
      </c>
      <c r="E98" s="187"/>
      <c r="F98" s="187"/>
      <c r="G98" s="187"/>
      <c r="H98" s="187"/>
      <c r="I98" s="187"/>
      <c r="J98" s="188">
        <f>J123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3861</v>
      </c>
      <c r="E99" s="187"/>
      <c r="F99" s="187"/>
      <c r="G99" s="187"/>
      <c r="H99" s="187"/>
      <c r="I99" s="187"/>
      <c r="J99" s="188">
        <f>J130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3862</v>
      </c>
      <c r="E100" s="187"/>
      <c r="F100" s="187"/>
      <c r="G100" s="187"/>
      <c r="H100" s="187"/>
      <c r="I100" s="187"/>
      <c r="J100" s="188">
        <f>J134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3863</v>
      </c>
      <c r="E101" s="187"/>
      <c r="F101" s="187"/>
      <c r="G101" s="187"/>
      <c r="H101" s="187"/>
      <c r="I101" s="187"/>
      <c r="J101" s="188">
        <f>J146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151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17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6.25" customHeight="1">
      <c r="A111" s="37"/>
      <c r="B111" s="38"/>
      <c r="C111" s="39"/>
      <c r="D111" s="39"/>
      <c r="E111" s="173" t="str">
        <f>E7</f>
        <v>Východní přístavba a stavební úpravy Nemocnice následné péče LDN Horažďovice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115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E9</f>
        <v xml:space="preserve">027 - SO 01  Elektroinstalace - slaboproud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21</v>
      </c>
      <c r="D115" s="39"/>
      <c r="E115" s="39"/>
      <c r="F115" s="26" t="str">
        <f>F12</f>
        <v>Horažďovice</v>
      </c>
      <c r="G115" s="39"/>
      <c r="H115" s="39"/>
      <c r="I115" s="31" t="s">
        <v>23</v>
      </c>
      <c r="J115" s="78" t="str">
        <f>IF(J12="","",J12)</f>
        <v>26. 5. 2023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25</v>
      </c>
      <c r="D117" s="39"/>
      <c r="E117" s="39"/>
      <c r="F117" s="26" t="str">
        <f>E15</f>
        <v>Plzeňský kraj</v>
      </c>
      <c r="G117" s="39"/>
      <c r="H117" s="39"/>
      <c r="I117" s="31" t="s">
        <v>31</v>
      </c>
      <c r="J117" s="35" t="str">
        <f>E21</f>
        <v>Ing. arch. Jiří Kučera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29</v>
      </c>
      <c r="D118" s="39"/>
      <c r="E118" s="39"/>
      <c r="F118" s="26" t="str">
        <f>IF(E18="","",E18)</f>
        <v>Vyplň údaj</v>
      </c>
      <c r="G118" s="39"/>
      <c r="H118" s="39"/>
      <c r="I118" s="31" t="s">
        <v>34</v>
      </c>
      <c r="J118" s="35" t="str">
        <f>E24</f>
        <v xml:space="preserve"> 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90"/>
      <c r="B120" s="191"/>
      <c r="C120" s="192" t="s">
        <v>152</v>
      </c>
      <c r="D120" s="193" t="s">
        <v>62</v>
      </c>
      <c r="E120" s="193" t="s">
        <v>58</v>
      </c>
      <c r="F120" s="193" t="s">
        <v>59</v>
      </c>
      <c r="G120" s="193" t="s">
        <v>153</v>
      </c>
      <c r="H120" s="193" t="s">
        <v>154</v>
      </c>
      <c r="I120" s="193" t="s">
        <v>155</v>
      </c>
      <c r="J120" s="194" t="s">
        <v>119</v>
      </c>
      <c r="K120" s="195" t="s">
        <v>156</v>
      </c>
      <c r="L120" s="196"/>
      <c r="M120" s="99" t="s">
        <v>1</v>
      </c>
      <c r="N120" s="100" t="s">
        <v>41</v>
      </c>
      <c r="O120" s="100" t="s">
        <v>157</v>
      </c>
      <c r="P120" s="100" t="s">
        <v>158</v>
      </c>
      <c r="Q120" s="100" t="s">
        <v>159</v>
      </c>
      <c r="R120" s="100" t="s">
        <v>160</v>
      </c>
      <c r="S120" s="100" t="s">
        <v>161</v>
      </c>
      <c r="T120" s="101" t="s">
        <v>162</v>
      </c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</row>
    <row r="121" spans="1:63" s="2" customFormat="1" ht="22.8" customHeight="1">
      <c r="A121" s="37"/>
      <c r="B121" s="38"/>
      <c r="C121" s="106" t="s">
        <v>163</v>
      </c>
      <c r="D121" s="39"/>
      <c r="E121" s="39"/>
      <c r="F121" s="39"/>
      <c r="G121" s="39"/>
      <c r="H121" s="39"/>
      <c r="I121" s="39"/>
      <c r="J121" s="197">
        <f>BK121</f>
        <v>0</v>
      </c>
      <c r="K121" s="39"/>
      <c r="L121" s="43"/>
      <c r="M121" s="102"/>
      <c r="N121" s="198"/>
      <c r="O121" s="103"/>
      <c r="P121" s="199">
        <f>P122</f>
        <v>0</v>
      </c>
      <c r="Q121" s="103"/>
      <c r="R121" s="199">
        <f>R122</f>
        <v>0</v>
      </c>
      <c r="S121" s="103"/>
      <c r="T121" s="200">
        <f>T122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76</v>
      </c>
      <c r="AU121" s="16" t="s">
        <v>121</v>
      </c>
      <c r="BK121" s="201">
        <f>BK122</f>
        <v>0</v>
      </c>
    </row>
    <row r="122" spans="1:63" s="12" customFormat="1" ht="25.9" customHeight="1">
      <c r="A122" s="12"/>
      <c r="B122" s="202"/>
      <c r="C122" s="203"/>
      <c r="D122" s="204" t="s">
        <v>76</v>
      </c>
      <c r="E122" s="205" t="s">
        <v>341</v>
      </c>
      <c r="F122" s="205" t="s">
        <v>341</v>
      </c>
      <c r="G122" s="203"/>
      <c r="H122" s="203"/>
      <c r="I122" s="206"/>
      <c r="J122" s="207">
        <f>BK122</f>
        <v>0</v>
      </c>
      <c r="K122" s="203"/>
      <c r="L122" s="208"/>
      <c r="M122" s="209"/>
      <c r="N122" s="210"/>
      <c r="O122" s="210"/>
      <c r="P122" s="211">
        <f>P123+P130+P134+P146</f>
        <v>0</v>
      </c>
      <c r="Q122" s="210"/>
      <c r="R122" s="211">
        <f>R123+R130+R134+R146</f>
        <v>0</v>
      </c>
      <c r="S122" s="210"/>
      <c r="T122" s="212">
        <f>T123+T130+T134+T146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86</v>
      </c>
      <c r="AT122" s="214" t="s">
        <v>76</v>
      </c>
      <c r="AU122" s="214" t="s">
        <v>77</v>
      </c>
      <c r="AY122" s="213" t="s">
        <v>166</v>
      </c>
      <c r="BK122" s="215">
        <f>BK123+BK130+BK134+BK146</f>
        <v>0</v>
      </c>
    </row>
    <row r="123" spans="1:63" s="12" customFormat="1" ht="22.8" customHeight="1">
      <c r="A123" s="12"/>
      <c r="B123" s="202"/>
      <c r="C123" s="203"/>
      <c r="D123" s="204" t="s">
        <v>76</v>
      </c>
      <c r="E123" s="216" t="s">
        <v>3864</v>
      </c>
      <c r="F123" s="216" t="s">
        <v>3865</v>
      </c>
      <c r="G123" s="203"/>
      <c r="H123" s="203"/>
      <c r="I123" s="206"/>
      <c r="J123" s="217">
        <f>BK123</f>
        <v>0</v>
      </c>
      <c r="K123" s="203"/>
      <c r="L123" s="208"/>
      <c r="M123" s="209"/>
      <c r="N123" s="210"/>
      <c r="O123" s="210"/>
      <c r="P123" s="211">
        <f>SUM(P124:P129)</f>
        <v>0</v>
      </c>
      <c r="Q123" s="210"/>
      <c r="R123" s="211">
        <f>SUM(R124:R129)</f>
        <v>0</v>
      </c>
      <c r="S123" s="210"/>
      <c r="T123" s="212">
        <f>SUM(T124:T129)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86</v>
      </c>
      <c r="AT123" s="214" t="s">
        <v>76</v>
      </c>
      <c r="AU123" s="214" t="s">
        <v>8</v>
      </c>
      <c r="AY123" s="213" t="s">
        <v>166</v>
      </c>
      <c r="BK123" s="215">
        <f>SUM(BK124:BK129)</f>
        <v>0</v>
      </c>
    </row>
    <row r="124" spans="1:65" s="2" customFormat="1" ht="16.5" customHeight="1">
      <c r="A124" s="37"/>
      <c r="B124" s="38"/>
      <c r="C124" s="218" t="s">
        <v>8</v>
      </c>
      <c r="D124" s="218" t="s">
        <v>169</v>
      </c>
      <c r="E124" s="219" t="s">
        <v>3866</v>
      </c>
      <c r="F124" s="220" t="s">
        <v>3867</v>
      </c>
      <c r="G124" s="221" t="s">
        <v>215</v>
      </c>
      <c r="H124" s="222">
        <v>150</v>
      </c>
      <c r="I124" s="223"/>
      <c r="J124" s="224">
        <f>ROUND(I124*H124,0)</f>
        <v>0</v>
      </c>
      <c r="K124" s="225"/>
      <c r="L124" s="43"/>
      <c r="M124" s="226" t="s">
        <v>1</v>
      </c>
      <c r="N124" s="227" t="s">
        <v>42</v>
      </c>
      <c r="O124" s="90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30" t="s">
        <v>173</v>
      </c>
      <c r="AT124" s="230" t="s">
        <v>169</v>
      </c>
      <c r="AU124" s="230" t="s">
        <v>86</v>
      </c>
      <c r="AY124" s="16" t="s">
        <v>166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6" t="s">
        <v>8</v>
      </c>
      <c r="BK124" s="231">
        <f>ROUND(I124*H124,0)</f>
        <v>0</v>
      </c>
      <c r="BL124" s="16" t="s">
        <v>173</v>
      </c>
      <c r="BM124" s="230" t="s">
        <v>86</v>
      </c>
    </row>
    <row r="125" spans="1:65" s="2" customFormat="1" ht="21.75" customHeight="1">
      <c r="A125" s="37"/>
      <c r="B125" s="38"/>
      <c r="C125" s="218" t="s">
        <v>86</v>
      </c>
      <c r="D125" s="218" t="s">
        <v>169</v>
      </c>
      <c r="E125" s="219" t="s">
        <v>3868</v>
      </c>
      <c r="F125" s="220" t="s">
        <v>3869</v>
      </c>
      <c r="G125" s="221" t="s">
        <v>215</v>
      </c>
      <c r="H125" s="222">
        <v>400</v>
      </c>
      <c r="I125" s="223"/>
      <c r="J125" s="224">
        <f>ROUND(I125*H125,0)</f>
        <v>0</v>
      </c>
      <c r="K125" s="225"/>
      <c r="L125" s="43"/>
      <c r="M125" s="226" t="s">
        <v>1</v>
      </c>
      <c r="N125" s="227" t="s">
        <v>42</v>
      </c>
      <c r="O125" s="90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0" t="s">
        <v>173</v>
      </c>
      <c r="AT125" s="230" t="s">
        <v>169</v>
      </c>
      <c r="AU125" s="230" t="s">
        <v>86</v>
      </c>
      <c r="AY125" s="16" t="s">
        <v>166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6" t="s">
        <v>8</v>
      </c>
      <c r="BK125" s="231">
        <f>ROUND(I125*H125,0)</f>
        <v>0</v>
      </c>
      <c r="BL125" s="16" t="s">
        <v>173</v>
      </c>
      <c r="BM125" s="230" t="s">
        <v>173</v>
      </c>
    </row>
    <row r="126" spans="1:65" s="2" customFormat="1" ht="16.5" customHeight="1">
      <c r="A126" s="37"/>
      <c r="B126" s="38"/>
      <c r="C126" s="218" t="s">
        <v>167</v>
      </c>
      <c r="D126" s="218" t="s">
        <v>169</v>
      </c>
      <c r="E126" s="219" t="s">
        <v>3870</v>
      </c>
      <c r="F126" s="220" t="s">
        <v>3871</v>
      </c>
      <c r="G126" s="221" t="s">
        <v>215</v>
      </c>
      <c r="H126" s="222">
        <v>100</v>
      </c>
      <c r="I126" s="223"/>
      <c r="J126" s="224">
        <f>ROUND(I126*H126,0)</f>
        <v>0</v>
      </c>
      <c r="K126" s="225"/>
      <c r="L126" s="43"/>
      <c r="M126" s="226" t="s">
        <v>1</v>
      </c>
      <c r="N126" s="227" t="s">
        <v>42</v>
      </c>
      <c r="O126" s="90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0" t="s">
        <v>173</v>
      </c>
      <c r="AT126" s="230" t="s">
        <v>169</v>
      </c>
      <c r="AU126" s="230" t="s">
        <v>86</v>
      </c>
      <c r="AY126" s="16" t="s">
        <v>166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6" t="s">
        <v>8</v>
      </c>
      <c r="BK126" s="231">
        <f>ROUND(I126*H126,0)</f>
        <v>0</v>
      </c>
      <c r="BL126" s="16" t="s">
        <v>173</v>
      </c>
      <c r="BM126" s="230" t="s">
        <v>191</v>
      </c>
    </row>
    <row r="127" spans="1:65" s="2" customFormat="1" ht="16.5" customHeight="1">
      <c r="A127" s="37"/>
      <c r="B127" s="38"/>
      <c r="C127" s="218" t="s">
        <v>173</v>
      </c>
      <c r="D127" s="218" t="s">
        <v>169</v>
      </c>
      <c r="E127" s="219" t="s">
        <v>3872</v>
      </c>
      <c r="F127" s="220" t="s">
        <v>3873</v>
      </c>
      <c r="G127" s="221" t="s">
        <v>215</v>
      </c>
      <c r="H127" s="222">
        <v>300</v>
      </c>
      <c r="I127" s="223"/>
      <c r="J127" s="224">
        <f>ROUND(I127*H127,0)</f>
        <v>0</v>
      </c>
      <c r="K127" s="225"/>
      <c r="L127" s="43"/>
      <c r="M127" s="226" t="s">
        <v>1</v>
      </c>
      <c r="N127" s="227" t="s">
        <v>42</v>
      </c>
      <c r="O127" s="90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0" t="s">
        <v>173</v>
      </c>
      <c r="AT127" s="230" t="s">
        <v>169</v>
      </c>
      <c r="AU127" s="230" t="s">
        <v>86</v>
      </c>
      <c r="AY127" s="16" t="s">
        <v>166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6" t="s">
        <v>8</v>
      </c>
      <c r="BK127" s="231">
        <f>ROUND(I127*H127,0)</f>
        <v>0</v>
      </c>
      <c r="BL127" s="16" t="s">
        <v>173</v>
      </c>
      <c r="BM127" s="230" t="s">
        <v>208</v>
      </c>
    </row>
    <row r="128" spans="1:65" s="2" customFormat="1" ht="16.5" customHeight="1">
      <c r="A128" s="37"/>
      <c r="B128" s="38"/>
      <c r="C128" s="218" t="s">
        <v>193</v>
      </c>
      <c r="D128" s="218" t="s">
        <v>169</v>
      </c>
      <c r="E128" s="219" t="s">
        <v>3874</v>
      </c>
      <c r="F128" s="220" t="s">
        <v>3875</v>
      </c>
      <c r="G128" s="221" t="s">
        <v>215</v>
      </c>
      <c r="H128" s="222">
        <v>100</v>
      </c>
      <c r="I128" s="223"/>
      <c r="J128" s="224">
        <f>ROUND(I128*H128,0)</f>
        <v>0</v>
      </c>
      <c r="K128" s="225"/>
      <c r="L128" s="43"/>
      <c r="M128" s="226" t="s">
        <v>1</v>
      </c>
      <c r="N128" s="227" t="s">
        <v>42</v>
      </c>
      <c r="O128" s="90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0" t="s">
        <v>173</v>
      </c>
      <c r="AT128" s="230" t="s">
        <v>169</v>
      </c>
      <c r="AU128" s="230" t="s">
        <v>86</v>
      </c>
      <c r="AY128" s="16" t="s">
        <v>166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6" t="s">
        <v>8</v>
      </c>
      <c r="BK128" s="231">
        <f>ROUND(I128*H128,0)</f>
        <v>0</v>
      </c>
      <c r="BL128" s="16" t="s">
        <v>173</v>
      </c>
      <c r="BM128" s="230" t="s">
        <v>218</v>
      </c>
    </row>
    <row r="129" spans="1:65" s="2" customFormat="1" ht="16.5" customHeight="1">
      <c r="A129" s="37"/>
      <c r="B129" s="38"/>
      <c r="C129" s="218" t="s">
        <v>191</v>
      </c>
      <c r="D129" s="218" t="s">
        <v>169</v>
      </c>
      <c r="E129" s="219" t="s">
        <v>3876</v>
      </c>
      <c r="F129" s="220" t="s">
        <v>3877</v>
      </c>
      <c r="G129" s="221" t="s">
        <v>215</v>
      </c>
      <c r="H129" s="222">
        <v>50</v>
      </c>
      <c r="I129" s="223"/>
      <c r="J129" s="224">
        <f>ROUND(I129*H129,0)</f>
        <v>0</v>
      </c>
      <c r="K129" s="225"/>
      <c r="L129" s="43"/>
      <c r="M129" s="226" t="s">
        <v>1</v>
      </c>
      <c r="N129" s="227" t="s">
        <v>42</v>
      </c>
      <c r="O129" s="90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0" t="s">
        <v>173</v>
      </c>
      <c r="AT129" s="230" t="s">
        <v>169</v>
      </c>
      <c r="AU129" s="230" t="s">
        <v>86</v>
      </c>
      <c r="AY129" s="16" t="s">
        <v>166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6" t="s">
        <v>8</v>
      </c>
      <c r="BK129" s="231">
        <f>ROUND(I129*H129,0)</f>
        <v>0</v>
      </c>
      <c r="BL129" s="16" t="s">
        <v>173</v>
      </c>
      <c r="BM129" s="230" t="s">
        <v>229</v>
      </c>
    </row>
    <row r="130" spans="1:63" s="12" customFormat="1" ht="22.8" customHeight="1">
      <c r="A130" s="12"/>
      <c r="B130" s="202"/>
      <c r="C130" s="203"/>
      <c r="D130" s="204" t="s">
        <v>76</v>
      </c>
      <c r="E130" s="216" t="s">
        <v>3878</v>
      </c>
      <c r="F130" s="216" t="s">
        <v>3879</v>
      </c>
      <c r="G130" s="203"/>
      <c r="H130" s="203"/>
      <c r="I130" s="206"/>
      <c r="J130" s="217">
        <f>BK130</f>
        <v>0</v>
      </c>
      <c r="K130" s="203"/>
      <c r="L130" s="208"/>
      <c r="M130" s="209"/>
      <c r="N130" s="210"/>
      <c r="O130" s="210"/>
      <c r="P130" s="211">
        <f>SUM(P131:P133)</f>
        <v>0</v>
      </c>
      <c r="Q130" s="210"/>
      <c r="R130" s="211">
        <f>SUM(R131:R133)</f>
        <v>0</v>
      </c>
      <c r="S130" s="210"/>
      <c r="T130" s="212">
        <f>SUM(T131:T133)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3" t="s">
        <v>86</v>
      </c>
      <c r="AT130" s="214" t="s">
        <v>76</v>
      </c>
      <c r="AU130" s="214" t="s">
        <v>8</v>
      </c>
      <c r="AY130" s="213" t="s">
        <v>166</v>
      </c>
      <c r="BK130" s="215">
        <f>SUM(BK131:BK133)</f>
        <v>0</v>
      </c>
    </row>
    <row r="131" spans="1:65" s="2" customFormat="1" ht="16.5" customHeight="1">
      <c r="A131" s="37"/>
      <c r="B131" s="38"/>
      <c r="C131" s="218" t="s">
        <v>203</v>
      </c>
      <c r="D131" s="218" t="s">
        <v>169</v>
      </c>
      <c r="E131" s="219" t="s">
        <v>3880</v>
      </c>
      <c r="F131" s="220" t="s">
        <v>3881</v>
      </c>
      <c r="G131" s="221" t="s">
        <v>547</v>
      </c>
      <c r="H131" s="222">
        <v>12</v>
      </c>
      <c r="I131" s="223"/>
      <c r="J131" s="224">
        <f>ROUND(I131*H131,0)</f>
        <v>0</v>
      </c>
      <c r="K131" s="225"/>
      <c r="L131" s="43"/>
      <c r="M131" s="226" t="s">
        <v>1</v>
      </c>
      <c r="N131" s="227" t="s">
        <v>42</v>
      </c>
      <c r="O131" s="90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173</v>
      </c>
      <c r="AT131" s="230" t="s">
        <v>169</v>
      </c>
      <c r="AU131" s="230" t="s">
        <v>86</v>
      </c>
      <c r="AY131" s="16" t="s">
        <v>166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</v>
      </c>
      <c r="BK131" s="231">
        <f>ROUND(I131*H131,0)</f>
        <v>0</v>
      </c>
      <c r="BL131" s="16" t="s">
        <v>173</v>
      </c>
      <c r="BM131" s="230" t="s">
        <v>237</v>
      </c>
    </row>
    <row r="132" spans="1:65" s="2" customFormat="1" ht="16.5" customHeight="1">
      <c r="A132" s="37"/>
      <c r="B132" s="38"/>
      <c r="C132" s="218" t="s">
        <v>208</v>
      </c>
      <c r="D132" s="218" t="s">
        <v>169</v>
      </c>
      <c r="E132" s="219" t="s">
        <v>3882</v>
      </c>
      <c r="F132" s="220" t="s">
        <v>3883</v>
      </c>
      <c r="G132" s="221" t="s">
        <v>215</v>
      </c>
      <c r="H132" s="222">
        <v>1000</v>
      </c>
      <c r="I132" s="223"/>
      <c r="J132" s="224">
        <f>ROUND(I132*H132,0)</f>
        <v>0</v>
      </c>
      <c r="K132" s="225"/>
      <c r="L132" s="43"/>
      <c r="M132" s="226" t="s">
        <v>1</v>
      </c>
      <c r="N132" s="227" t="s">
        <v>42</v>
      </c>
      <c r="O132" s="90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0" t="s">
        <v>173</v>
      </c>
      <c r="AT132" s="230" t="s">
        <v>169</v>
      </c>
      <c r="AU132" s="230" t="s">
        <v>86</v>
      </c>
      <c r="AY132" s="16" t="s">
        <v>166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</v>
      </c>
      <c r="BK132" s="231">
        <f>ROUND(I132*H132,0)</f>
        <v>0</v>
      </c>
      <c r="BL132" s="16" t="s">
        <v>173</v>
      </c>
      <c r="BM132" s="230" t="s">
        <v>249</v>
      </c>
    </row>
    <row r="133" spans="1:65" s="2" customFormat="1" ht="16.5" customHeight="1">
      <c r="A133" s="37"/>
      <c r="B133" s="38"/>
      <c r="C133" s="218" t="s">
        <v>212</v>
      </c>
      <c r="D133" s="218" t="s">
        <v>169</v>
      </c>
      <c r="E133" s="219" t="s">
        <v>3884</v>
      </c>
      <c r="F133" s="220" t="s">
        <v>3885</v>
      </c>
      <c r="G133" s="221" t="s">
        <v>215</v>
      </c>
      <c r="H133" s="222">
        <v>100</v>
      </c>
      <c r="I133" s="223"/>
      <c r="J133" s="224">
        <f>ROUND(I133*H133,0)</f>
        <v>0</v>
      </c>
      <c r="K133" s="225"/>
      <c r="L133" s="43"/>
      <c r="M133" s="226" t="s">
        <v>1</v>
      </c>
      <c r="N133" s="227" t="s">
        <v>42</v>
      </c>
      <c r="O133" s="90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173</v>
      </c>
      <c r="AT133" s="230" t="s">
        <v>169</v>
      </c>
      <c r="AU133" s="230" t="s">
        <v>86</v>
      </c>
      <c r="AY133" s="16" t="s">
        <v>166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</v>
      </c>
      <c r="BK133" s="231">
        <f>ROUND(I133*H133,0)</f>
        <v>0</v>
      </c>
      <c r="BL133" s="16" t="s">
        <v>173</v>
      </c>
      <c r="BM133" s="230" t="s">
        <v>261</v>
      </c>
    </row>
    <row r="134" spans="1:63" s="12" customFormat="1" ht="22.8" customHeight="1">
      <c r="A134" s="12"/>
      <c r="B134" s="202"/>
      <c r="C134" s="203"/>
      <c r="D134" s="204" t="s">
        <v>76</v>
      </c>
      <c r="E134" s="216" t="s">
        <v>3886</v>
      </c>
      <c r="F134" s="216" t="s">
        <v>3887</v>
      </c>
      <c r="G134" s="203"/>
      <c r="H134" s="203"/>
      <c r="I134" s="206"/>
      <c r="J134" s="217">
        <f>BK134</f>
        <v>0</v>
      </c>
      <c r="K134" s="203"/>
      <c r="L134" s="208"/>
      <c r="M134" s="209"/>
      <c r="N134" s="210"/>
      <c r="O134" s="210"/>
      <c r="P134" s="211">
        <f>SUM(P135:P145)</f>
        <v>0</v>
      </c>
      <c r="Q134" s="210"/>
      <c r="R134" s="211">
        <f>SUM(R135:R145)</f>
        <v>0</v>
      </c>
      <c r="S134" s="210"/>
      <c r="T134" s="212">
        <f>SUM(T135:T145)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3" t="s">
        <v>86</v>
      </c>
      <c r="AT134" s="214" t="s">
        <v>76</v>
      </c>
      <c r="AU134" s="214" t="s">
        <v>8</v>
      </c>
      <c r="AY134" s="213" t="s">
        <v>166</v>
      </c>
      <c r="BK134" s="215">
        <f>SUM(BK135:BK145)</f>
        <v>0</v>
      </c>
    </row>
    <row r="135" spans="1:65" s="2" customFormat="1" ht="16.5" customHeight="1">
      <c r="A135" s="37"/>
      <c r="B135" s="38"/>
      <c r="C135" s="218" t="s">
        <v>218</v>
      </c>
      <c r="D135" s="218" t="s">
        <v>169</v>
      </c>
      <c r="E135" s="219" t="s">
        <v>3888</v>
      </c>
      <c r="F135" s="220" t="s">
        <v>3889</v>
      </c>
      <c r="G135" s="221" t="s">
        <v>547</v>
      </c>
      <c r="H135" s="222">
        <v>7</v>
      </c>
      <c r="I135" s="223"/>
      <c r="J135" s="224">
        <f>ROUND(I135*H135,0)</f>
        <v>0</v>
      </c>
      <c r="K135" s="225"/>
      <c r="L135" s="43"/>
      <c r="M135" s="226" t="s">
        <v>1</v>
      </c>
      <c r="N135" s="227" t="s">
        <v>42</v>
      </c>
      <c r="O135" s="90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0" t="s">
        <v>173</v>
      </c>
      <c r="AT135" s="230" t="s">
        <v>169</v>
      </c>
      <c r="AU135" s="230" t="s">
        <v>86</v>
      </c>
      <c r="AY135" s="16" t="s">
        <v>166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6" t="s">
        <v>8</v>
      </c>
      <c r="BK135" s="231">
        <f>ROUND(I135*H135,0)</f>
        <v>0</v>
      </c>
      <c r="BL135" s="16" t="s">
        <v>173</v>
      </c>
      <c r="BM135" s="230" t="s">
        <v>271</v>
      </c>
    </row>
    <row r="136" spans="1:65" s="2" customFormat="1" ht="16.5" customHeight="1">
      <c r="A136" s="37"/>
      <c r="B136" s="38"/>
      <c r="C136" s="218" t="s">
        <v>225</v>
      </c>
      <c r="D136" s="218" t="s">
        <v>169</v>
      </c>
      <c r="E136" s="219" t="s">
        <v>3890</v>
      </c>
      <c r="F136" s="220" t="s">
        <v>3891</v>
      </c>
      <c r="G136" s="221" t="s">
        <v>547</v>
      </c>
      <c r="H136" s="222">
        <v>3</v>
      </c>
      <c r="I136" s="223"/>
      <c r="J136" s="224">
        <f>ROUND(I136*H136,0)</f>
        <v>0</v>
      </c>
      <c r="K136" s="225"/>
      <c r="L136" s="43"/>
      <c r="M136" s="226" t="s">
        <v>1</v>
      </c>
      <c r="N136" s="227" t="s">
        <v>42</v>
      </c>
      <c r="O136" s="90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0" t="s">
        <v>173</v>
      </c>
      <c r="AT136" s="230" t="s">
        <v>169</v>
      </c>
      <c r="AU136" s="230" t="s">
        <v>86</v>
      </c>
      <c r="AY136" s="16" t="s">
        <v>166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6" t="s">
        <v>8</v>
      </c>
      <c r="BK136" s="231">
        <f>ROUND(I136*H136,0)</f>
        <v>0</v>
      </c>
      <c r="BL136" s="16" t="s">
        <v>173</v>
      </c>
      <c r="BM136" s="230" t="s">
        <v>279</v>
      </c>
    </row>
    <row r="137" spans="1:65" s="2" customFormat="1" ht="16.5" customHeight="1">
      <c r="A137" s="37"/>
      <c r="B137" s="38"/>
      <c r="C137" s="218" t="s">
        <v>229</v>
      </c>
      <c r="D137" s="218" t="s">
        <v>169</v>
      </c>
      <c r="E137" s="219" t="s">
        <v>3892</v>
      </c>
      <c r="F137" s="220" t="s">
        <v>3893</v>
      </c>
      <c r="G137" s="221" t="s">
        <v>547</v>
      </c>
      <c r="H137" s="222">
        <v>1</v>
      </c>
      <c r="I137" s="223"/>
      <c r="J137" s="224">
        <f>ROUND(I137*H137,0)</f>
        <v>0</v>
      </c>
      <c r="K137" s="225"/>
      <c r="L137" s="43"/>
      <c r="M137" s="226" t="s">
        <v>1</v>
      </c>
      <c r="N137" s="227" t="s">
        <v>42</v>
      </c>
      <c r="O137" s="90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0" t="s">
        <v>173</v>
      </c>
      <c r="AT137" s="230" t="s">
        <v>169</v>
      </c>
      <c r="AU137" s="230" t="s">
        <v>86</v>
      </c>
      <c r="AY137" s="16" t="s">
        <v>166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6" t="s">
        <v>8</v>
      </c>
      <c r="BK137" s="231">
        <f>ROUND(I137*H137,0)</f>
        <v>0</v>
      </c>
      <c r="BL137" s="16" t="s">
        <v>173</v>
      </c>
      <c r="BM137" s="230" t="s">
        <v>290</v>
      </c>
    </row>
    <row r="138" spans="1:65" s="2" customFormat="1" ht="16.5" customHeight="1">
      <c r="A138" s="37"/>
      <c r="B138" s="38"/>
      <c r="C138" s="218" t="s">
        <v>233</v>
      </c>
      <c r="D138" s="218" t="s">
        <v>169</v>
      </c>
      <c r="E138" s="219" t="s">
        <v>3894</v>
      </c>
      <c r="F138" s="220" t="s">
        <v>3895</v>
      </c>
      <c r="G138" s="221" t="s">
        <v>547</v>
      </c>
      <c r="H138" s="222">
        <v>40</v>
      </c>
      <c r="I138" s="223"/>
      <c r="J138" s="224">
        <f>ROUND(I138*H138,0)</f>
        <v>0</v>
      </c>
      <c r="K138" s="225"/>
      <c r="L138" s="43"/>
      <c r="M138" s="226" t="s">
        <v>1</v>
      </c>
      <c r="N138" s="227" t="s">
        <v>42</v>
      </c>
      <c r="O138" s="90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173</v>
      </c>
      <c r="AT138" s="230" t="s">
        <v>169</v>
      </c>
      <c r="AU138" s="230" t="s">
        <v>86</v>
      </c>
      <c r="AY138" s="16" t="s">
        <v>166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</v>
      </c>
      <c r="BK138" s="231">
        <f>ROUND(I138*H138,0)</f>
        <v>0</v>
      </c>
      <c r="BL138" s="16" t="s">
        <v>173</v>
      </c>
      <c r="BM138" s="230" t="s">
        <v>300</v>
      </c>
    </row>
    <row r="139" spans="1:65" s="2" customFormat="1" ht="16.5" customHeight="1">
      <c r="A139" s="37"/>
      <c r="B139" s="38"/>
      <c r="C139" s="218" t="s">
        <v>237</v>
      </c>
      <c r="D139" s="218" t="s">
        <v>169</v>
      </c>
      <c r="E139" s="219" t="s">
        <v>3896</v>
      </c>
      <c r="F139" s="220" t="s">
        <v>3897</v>
      </c>
      <c r="G139" s="221" t="s">
        <v>547</v>
      </c>
      <c r="H139" s="222">
        <v>3</v>
      </c>
      <c r="I139" s="223"/>
      <c r="J139" s="224">
        <f>ROUND(I139*H139,0)</f>
        <v>0</v>
      </c>
      <c r="K139" s="225"/>
      <c r="L139" s="43"/>
      <c r="M139" s="226" t="s">
        <v>1</v>
      </c>
      <c r="N139" s="227" t="s">
        <v>42</v>
      </c>
      <c r="O139" s="90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0" t="s">
        <v>173</v>
      </c>
      <c r="AT139" s="230" t="s">
        <v>169</v>
      </c>
      <c r="AU139" s="230" t="s">
        <v>86</v>
      </c>
      <c r="AY139" s="16" t="s">
        <v>166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6" t="s">
        <v>8</v>
      </c>
      <c r="BK139" s="231">
        <f>ROUND(I139*H139,0)</f>
        <v>0</v>
      </c>
      <c r="BL139" s="16" t="s">
        <v>173</v>
      </c>
      <c r="BM139" s="230" t="s">
        <v>310</v>
      </c>
    </row>
    <row r="140" spans="1:65" s="2" customFormat="1" ht="16.5" customHeight="1">
      <c r="A140" s="37"/>
      <c r="B140" s="38"/>
      <c r="C140" s="218" t="s">
        <v>9</v>
      </c>
      <c r="D140" s="218" t="s">
        <v>169</v>
      </c>
      <c r="E140" s="219" t="s">
        <v>3898</v>
      </c>
      <c r="F140" s="220" t="s">
        <v>3899</v>
      </c>
      <c r="G140" s="221" t="s">
        <v>547</v>
      </c>
      <c r="H140" s="222">
        <v>3</v>
      </c>
      <c r="I140" s="223"/>
      <c r="J140" s="224">
        <f>ROUND(I140*H140,0)</f>
        <v>0</v>
      </c>
      <c r="K140" s="225"/>
      <c r="L140" s="43"/>
      <c r="M140" s="226" t="s">
        <v>1</v>
      </c>
      <c r="N140" s="227" t="s">
        <v>42</v>
      </c>
      <c r="O140" s="90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0" t="s">
        <v>173</v>
      </c>
      <c r="AT140" s="230" t="s">
        <v>169</v>
      </c>
      <c r="AU140" s="230" t="s">
        <v>86</v>
      </c>
      <c r="AY140" s="16" t="s">
        <v>166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6" t="s">
        <v>8</v>
      </c>
      <c r="BK140" s="231">
        <f>ROUND(I140*H140,0)</f>
        <v>0</v>
      </c>
      <c r="BL140" s="16" t="s">
        <v>173</v>
      </c>
      <c r="BM140" s="230" t="s">
        <v>322</v>
      </c>
    </row>
    <row r="141" spans="1:65" s="2" customFormat="1" ht="24.15" customHeight="1">
      <c r="A141" s="37"/>
      <c r="B141" s="38"/>
      <c r="C141" s="218" t="s">
        <v>249</v>
      </c>
      <c r="D141" s="218" t="s">
        <v>169</v>
      </c>
      <c r="E141" s="219" t="s">
        <v>3900</v>
      </c>
      <c r="F141" s="220" t="s">
        <v>3901</v>
      </c>
      <c r="G141" s="221" t="s">
        <v>547</v>
      </c>
      <c r="H141" s="222">
        <v>4</v>
      </c>
      <c r="I141" s="223"/>
      <c r="J141" s="224">
        <f>ROUND(I141*H141,0)</f>
        <v>0</v>
      </c>
      <c r="K141" s="225"/>
      <c r="L141" s="43"/>
      <c r="M141" s="226" t="s">
        <v>1</v>
      </c>
      <c r="N141" s="227" t="s">
        <v>42</v>
      </c>
      <c r="O141" s="90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173</v>
      </c>
      <c r="AT141" s="230" t="s">
        <v>169</v>
      </c>
      <c r="AU141" s="230" t="s">
        <v>86</v>
      </c>
      <c r="AY141" s="16" t="s">
        <v>166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</v>
      </c>
      <c r="BK141" s="231">
        <f>ROUND(I141*H141,0)</f>
        <v>0</v>
      </c>
      <c r="BL141" s="16" t="s">
        <v>173</v>
      </c>
      <c r="BM141" s="230" t="s">
        <v>331</v>
      </c>
    </row>
    <row r="142" spans="1:65" s="2" customFormat="1" ht="24.15" customHeight="1">
      <c r="A142" s="37"/>
      <c r="B142" s="38"/>
      <c r="C142" s="218" t="s">
        <v>256</v>
      </c>
      <c r="D142" s="218" t="s">
        <v>169</v>
      </c>
      <c r="E142" s="219" t="s">
        <v>3902</v>
      </c>
      <c r="F142" s="220" t="s">
        <v>3903</v>
      </c>
      <c r="G142" s="221" t="s">
        <v>547</v>
      </c>
      <c r="H142" s="222">
        <v>1</v>
      </c>
      <c r="I142" s="223"/>
      <c r="J142" s="224">
        <f>ROUND(I142*H142,0)</f>
        <v>0</v>
      </c>
      <c r="K142" s="225"/>
      <c r="L142" s="43"/>
      <c r="M142" s="226" t="s">
        <v>1</v>
      </c>
      <c r="N142" s="227" t="s">
        <v>42</v>
      </c>
      <c r="O142" s="90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0" t="s">
        <v>173</v>
      </c>
      <c r="AT142" s="230" t="s">
        <v>169</v>
      </c>
      <c r="AU142" s="230" t="s">
        <v>86</v>
      </c>
      <c r="AY142" s="16" t="s">
        <v>166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6" t="s">
        <v>8</v>
      </c>
      <c r="BK142" s="231">
        <f>ROUND(I142*H142,0)</f>
        <v>0</v>
      </c>
      <c r="BL142" s="16" t="s">
        <v>173</v>
      </c>
      <c r="BM142" s="230" t="s">
        <v>345</v>
      </c>
    </row>
    <row r="143" spans="1:65" s="2" customFormat="1" ht="16.5" customHeight="1">
      <c r="A143" s="37"/>
      <c r="B143" s="38"/>
      <c r="C143" s="218" t="s">
        <v>261</v>
      </c>
      <c r="D143" s="218" t="s">
        <v>169</v>
      </c>
      <c r="E143" s="219" t="s">
        <v>3904</v>
      </c>
      <c r="F143" s="220" t="s">
        <v>3905</v>
      </c>
      <c r="G143" s="221" t="s">
        <v>547</v>
      </c>
      <c r="H143" s="222">
        <v>12</v>
      </c>
      <c r="I143" s="223"/>
      <c r="J143" s="224">
        <f>ROUND(I143*H143,0)</f>
        <v>0</v>
      </c>
      <c r="K143" s="225"/>
      <c r="L143" s="43"/>
      <c r="M143" s="226" t="s">
        <v>1</v>
      </c>
      <c r="N143" s="227" t="s">
        <v>42</v>
      </c>
      <c r="O143" s="90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0" t="s">
        <v>173</v>
      </c>
      <c r="AT143" s="230" t="s">
        <v>169</v>
      </c>
      <c r="AU143" s="230" t="s">
        <v>86</v>
      </c>
      <c r="AY143" s="16" t="s">
        <v>166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6" t="s">
        <v>8</v>
      </c>
      <c r="BK143" s="231">
        <f>ROUND(I143*H143,0)</f>
        <v>0</v>
      </c>
      <c r="BL143" s="16" t="s">
        <v>173</v>
      </c>
      <c r="BM143" s="230" t="s">
        <v>355</v>
      </c>
    </row>
    <row r="144" spans="1:65" s="2" customFormat="1" ht="62.7" customHeight="1">
      <c r="A144" s="37"/>
      <c r="B144" s="38"/>
      <c r="C144" s="218" t="s">
        <v>265</v>
      </c>
      <c r="D144" s="218" t="s">
        <v>169</v>
      </c>
      <c r="E144" s="219" t="s">
        <v>3906</v>
      </c>
      <c r="F144" s="220" t="s">
        <v>3907</v>
      </c>
      <c r="G144" s="221" t="s">
        <v>547</v>
      </c>
      <c r="H144" s="222">
        <v>1</v>
      </c>
      <c r="I144" s="223"/>
      <c r="J144" s="224">
        <f>ROUND(I144*H144,0)</f>
        <v>0</v>
      </c>
      <c r="K144" s="225"/>
      <c r="L144" s="43"/>
      <c r="M144" s="226" t="s">
        <v>1</v>
      </c>
      <c r="N144" s="227" t="s">
        <v>42</v>
      </c>
      <c r="O144" s="90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173</v>
      </c>
      <c r="AT144" s="230" t="s">
        <v>169</v>
      </c>
      <c r="AU144" s="230" t="s">
        <v>86</v>
      </c>
      <c r="AY144" s="16" t="s">
        <v>166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</v>
      </c>
      <c r="BK144" s="231">
        <f>ROUND(I144*H144,0)</f>
        <v>0</v>
      </c>
      <c r="BL144" s="16" t="s">
        <v>173</v>
      </c>
      <c r="BM144" s="230" t="s">
        <v>365</v>
      </c>
    </row>
    <row r="145" spans="1:65" s="2" customFormat="1" ht="16.5" customHeight="1">
      <c r="A145" s="37"/>
      <c r="B145" s="38"/>
      <c r="C145" s="218" t="s">
        <v>271</v>
      </c>
      <c r="D145" s="218" t="s">
        <v>169</v>
      </c>
      <c r="E145" s="219" t="s">
        <v>3908</v>
      </c>
      <c r="F145" s="220" t="s">
        <v>3909</v>
      </c>
      <c r="G145" s="221" t="s">
        <v>547</v>
      </c>
      <c r="H145" s="222">
        <v>3</v>
      </c>
      <c r="I145" s="223"/>
      <c r="J145" s="224">
        <f>ROUND(I145*H145,0)</f>
        <v>0</v>
      </c>
      <c r="K145" s="225"/>
      <c r="L145" s="43"/>
      <c r="M145" s="226" t="s">
        <v>1</v>
      </c>
      <c r="N145" s="227" t="s">
        <v>42</v>
      </c>
      <c r="O145" s="90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0" t="s">
        <v>173</v>
      </c>
      <c r="AT145" s="230" t="s">
        <v>169</v>
      </c>
      <c r="AU145" s="230" t="s">
        <v>86</v>
      </c>
      <c r="AY145" s="16" t="s">
        <v>166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6" t="s">
        <v>8</v>
      </c>
      <c r="BK145" s="231">
        <f>ROUND(I145*H145,0)</f>
        <v>0</v>
      </c>
      <c r="BL145" s="16" t="s">
        <v>173</v>
      </c>
      <c r="BM145" s="230" t="s">
        <v>376</v>
      </c>
    </row>
    <row r="146" spans="1:63" s="12" customFormat="1" ht="22.8" customHeight="1">
      <c r="A146" s="12"/>
      <c r="B146" s="202"/>
      <c r="C146" s="203"/>
      <c r="D146" s="204" t="s">
        <v>76</v>
      </c>
      <c r="E146" s="216" t="s">
        <v>3910</v>
      </c>
      <c r="F146" s="216" t="s">
        <v>3911</v>
      </c>
      <c r="G146" s="203"/>
      <c r="H146" s="203"/>
      <c r="I146" s="206"/>
      <c r="J146" s="217">
        <f>BK146</f>
        <v>0</v>
      </c>
      <c r="K146" s="203"/>
      <c r="L146" s="208"/>
      <c r="M146" s="209"/>
      <c r="N146" s="210"/>
      <c r="O146" s="210"/>
      <c r="P146" s="211">
        <f>SUM(P147:P152)</f>
        <v>0</v>
      </c>
      <c r="Q146" s="210"/>
      <c r="R146" s="211">
        <f>SUM(R147:R152)</f>
        <v>0</v>
      </c>
      <c r="S146" s="210"/>
      <c r="T146" s="212">
        <f>SUM(T147:T152)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3" t="s">
        <v>86</v>
      </c>
      <c r="AT146" s="214" t="s">
        <v>76</v>
      </c>
      <c r="AU146" s="214" t="s">
        <v>8</v>
      </c>
      <c r="AY146" s="213" t="s">
        <v>166</v>
      </c>
      <c r="BK146" s="215">
        <f>SUM(BK147:BK152)</f>
        <v>0</v>
      </c>
    </row>
    <row r="147" spans="1:65" s="2" customFormat="1" ht="16.5" customHeight="1">
      <c r="A147" s="37"/>
      <c r="B147" s="38"/>
      <c r="C147" s="218" t="s">
        <v>7</v>
      </c>
      <c r="D147" s="218" t="s">
        <v>169</v>
      </c>
      <c r="E147" s="219" t="s">
        <v>3912</v>
      </c>
      <c r="F147" s="220" t="s">
        <v>3913</v>
      </c>
      <c r="G147" s="221" t="s">
        <v>3914</v>
      </c>
      <c r="H147" s="222">
        <v>40</v>
      </c>
      <c r="I147" s="223"/>
      <c r="J147" s="224">
        <f>ROUND(I147*H147,0)</f>
        <v>0</v>
      </c>
      <c r="K147" s="225"/>
      <c r="L147" s="43"/>
      <c r="M147" s="226" t="s">
        <v>1</v>
      </c>
      <c r="N147" s="227" t="s">
        <v>42</v>
      </c>
      <c r="O147" s="90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0" t="s">
        <v>173</v>
      </c>
      <c r="AT147" s="230" t="s">
        <v>169</v>
      </c>
      <c r="AU147" s="230" t="s">
        <v>86</v>
      </c>
      <c r="AY147" s="16" t="s">
        <v>166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6" t="s">
        <v>8</v>
      </c>
      <c r="BK147" s="231">
        <f>ROUND(I147*H147,0)</f>
        <v>0</v>
      </c>
      <c r="BL147" s="16" t="s">
        <v>173</v>
      </c>
      <c r="BM147" s="230" t="s">
        <v>385</v>
      </c>
    </row>
    <row r="148" spans="1:65" s="2" customFormat="1" ht="16.5" customHeight="1">
      <c r="A148" s="37"/>
      <c r="B148" s="38"/>
      <c r="C148" s="218" t="s">
        <v>279</v>
      </c>
      <c r="D148" s="218" t="s">
        <v>169</v>
      </c>
      <c r="E148" s="219" t="s">
        <v>3915</v>
      </c>
      <c r="F148" s="220" t="s">
        <v>3857</v>
      </c>
      <c r="G148" s="221" t="s">
        <v>576</v>
      </c>
      <c r="H148" s="222">
        <v>1</v>
      </c>
      <c r="I148" s="223"/>
      <c r="J148" s="224">
        <f>ROUND(I148*H148,0)</f>
        <v>0</v>
      </c>
      <c r="K148" s="225"/>
      <c r="L148" s="43"/>
      <c r="M148" s="226" t="s">
        <v>1</v>
      </c>
      <c r="N148" s="227" t="s">
        <v>42</v>
      </c>
      <c r="O148" s="90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0" t="s">
        <v>173</v>
      </c>
      <c r="AT148" s="230" t="s">
        <v>169</v>
      </c>
      <c r="AU148" s="230" t="s">
        <v>86</v>
      </c>
      <c r="AY148" s="16" t="s">
        <v>166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6" t="s">
        <v>8</v>
      </c>
      <c r="BK148" s="231">
        <f>ROUND(I148*H148,0)</f>
        <v>0</v>
      </c>
      <c r="BL148" s="16" t="s">
        <v>173</v>
      </c>
      <c r="BM148" s="230" t="s">
        <v>393</v>
      </c>
    </row>
    <row r="149" spans="1:65" s="2" customFormat="1" ht="24.15" customHeight="1">
      <c r="A149" s="37"/>
      <c r="B149" s="38"/>
      <c r="C149" s="218" t="s">
        <v>285</v>
      </c>
      <c r="D149" s="218" t="s">
        <v>169</v>
      </c>
      <c r="E149" s="219" t="s">
        <v>3916</v>
      </c>
      <c r="F149" s="220" t="s">
        <v>3917</v>
      </c>
      <c r="G149" s="221" t="s">
        <v>576</v>
      </c>
      <c r="H149" s="222">
        <v>1</v>
      </c>
      <c r="I149" s="223"/>
      <c r="J149" s="224">
        <f>ROUND(I149*H149,0)</f>
        <v>0</v>
      </c>
      <c r="K149" s="225"/>
      <c r="L149" s="43"/>
      <c r="M149" s="226" t="s">
        <v>1</v>
      </c>
      <c r="N149" s="227" t="s">
        <v>42</v>
      </c>
      <c r="O149" s="90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0" t="s">
        <v>173</v>
      </c>
      <c r="AT149" s="230" t="s">
        <v>169</v>
      </c>
      <c r="AU149" s="230" t="s">
        <v>86</v>
      </c>
      <c r="AY149" s="16" t="s">
        <v>166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6" t="s">
        <v>8</v>
      </c>
      <c r="BK149" s="231">
        <f>ROUND(I149*H149,0)</f>
        <v>0</v>
      </c>
      <c r="BL149" s="16" t="s">
        <v>173</v>
      </c>
      <c r="BM149" s="230" t="s">
        <v>402</v>
      </c>
    </row>
    <row r="150" spans="1:65" s="2" customFormat="1" ht="16.5" customHeight="1">
      <c r="A150" s="37"/>
      <c r="B150" s="38"/>
      <c r="C150" s="218" t="s">
        <v>290</v>
      </c>
      <c r="D150" s="218" t="s">
        <v>169</v>
      </c>
      <c r="E150" s="219" t="s">
        <v>3918</v>
      </c>
      <c r="F150" s="220" t="s">
        <v>3919</v>
      </c>
      <c r="G150" s="221" t="s">
        <v>3914</v>
      </c>
      <c r="H150" s="222">
        <v>8</v>
      </c>
      <c r="I150" s="223"/>
      <c r="J150" s="224">
        <f>ROUND(I150*H150,0)</f>
        <v>0</v>
      </c>
      <c r="K150" s="225"/>
      <c r="L150" s="43"/>
      <c r="M150" s="226" t="s">
        <v>1</v>
      </c>
      <c r="N150" s="227" t="s">
        <v>42</v>
      </c>
      <c r="O150" s="90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0" t="s">
        <v>173</v>
      </c>
      <c r="AT150" s="230" t="s">
        <v>169</v>
      </c>
      <c r="AU150" s="230" t="s">
        <v>86</v>
      </c>
      <c r="AY150" s="16" t="s">
        <v>166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6" t="s">
        <v>8</v>
      </c>
      <c r="BK150" s="231">
        <f>ROUND(I150*H150,0)</f>
        <v>0</v>
      </c>
      <c r="BL150" s="16" t="s">
        <v>173</v>
      </c>
      <c r="BM150" s="230" t="s">
        <v>411</v>
      </c>
    </row>
    <row r="151" spans="1:65" s="2" customFormat="1" ht="16.5" customHeight="1">
      <c r="A151" s="37"/>
      <c r="B151" s="38"/>
      <c r="C151" s="218" t="s">
        <v>295</v>
      </c>
      <c r="D151" s="218" t="s">
        <v>169</v>
      </c>
      <c r="E151" s="219" t="s">
        <v>3920</v>
      </c>
      <c r="F151" s="220" t="s">
        <v>3921</v>
      </c>
      <c r="G151" s="221" t="s">
        <v>3914</v>
      </c>
      <c r="H151" s="222">
        <v>3</v>
      </c>
      <c r="I151" s="223"/>
      <c r="J151" s="224">
        <f>ROUND(I151*H151,0)</f>
        <v>0</v>
      </c>
      <c r="K151" s="225"/>
      <c r="L151" s="43"/>
      <c r="M151" s="226" t="s">
        <v>1</v>
      </c>
      <c r="N151" s="227" t="s">
        <v>42</v>
      </c>
      <c r="O151" s="90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0" t="s">
        <v>173</v>
      </c>
      <c r="AT151" s="230" t="s">
        <v>169</v>
      </c>
      <c r="AU151" s="230" t="s">
        <v>86</v>
      </c>
      <c r="AY151" s="16" t="s">
        <v>166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6" t="s">
        <v>8</v>
      </c>
      <c r="BK151" s="231">
        <f>ROUND(I151*H151,0)</f>
        <v>0</v>
      </c>
      <c r="BL151" s="16" t="s">
        <v>173</v>
      </c>
      <c r="BM151" s="230" t="s">
        <v>423</v>
      </c>
    </row>
    <row r="152" spans="1:65" s="2" customFormat="1" ht="16.5" customHeight="1">
      <c r="A152" s="37"/>
      <c r="B152" s="38"/>
      <c r="C152" s="218" t="s">
        <v>300</v>
      </c>
      <c r="D152" s="218" t="s">
        <v>169</v>
      </c>
      <c r="E152" s="219" t="s">
        <v>3922</v>
      </c>
      <c r="F152" s="220" t="s">
        <v>580</v>
      </c>
      <c r="G152" s="221" t="s">
        <v>576</v>
      </c>
      <c r="H152" s="222">
        <v>1</v>
      </c>
      <c r="I152" s="223"/>
      <c r="J152" s="224">
        <f>ROUND(I152*H152,0)</f>
        <v>0</v>
      </c>
      <c r="K152" s="225"/>
      <c r="L152" s="43"/>
      <c r="M152" s="266" t="s">
        <v>1</v>
      </c>
      <c r="N152" s="267" t="s">
        <v>42</v>
      </c>
      <c r="O152" s="268"/>
      <c r="P152" s="269">
        <f>O152*H152</f>
        <v>0</v>
      </c>
      <c r="Q152" s="269">
        <v>0</v>
      </c>
      <c r="R152" s="269">
        <f>Q152*H152</f>
        <v>0</v>
      </c>
      <c r="S152" s="269">
        <v>0</v>
      </c>
      <c r="T152" s="270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0" t="s">
        <v>173</v>
      </c>
      <c r="AT152" s="230" t="s">
        <v>169</v>
      </c>
      <c r="AU152" s="230" t="s">
        <v>86</v>
      </c>
      <c r="AY152" s="16" t="s">
        <v>166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6" t="s">
        <v>8</v>
      </c>
      <c r="BK152" s="231">
        <f>ROUND(I152*H152,0)</f>
        <v>0</v>
      </c>
      <c r="BL152" s="16" t="s">
        <v>173</v>
      </c>
      <c r="BM152" s="230" t="s">
        <v>432</v>
      </c>
    </row>
    <row r="153" spans="1:31" s="2" customFormat="1" ht="6.95" customHeight="1">
      <c r="A153" s="37"/>
      <c r="B153" s="65"/>
      <c r="C153" s="66"/>
      <c r="D153" s="66"/>
      <c r="E153" s="66"/>
      <c r="F153" s="66"/>
      <c r="G153" s="66"/>
      <c r="H153" s="66"/>
      <c r="I153" s="66"/>
      <c r="J153" s="66"/>
      <c r="K153" s="66"/>
      <c r="L153" s="43"/>
      <c r="M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</row>
  </sheetData>
  <sheetProtection password="F695" sheet="1" objects="1" scenarios="1" formatColumns="0" formatRows="0" autoFilter="0"/>
  <autoFilter ref="C120:K152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113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114</v>
      </c>
      <c r="L4" s="19"/>
      <c r="M4" s="138" t="s">
        <v>11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17</v>
      </c>
      <c r="L6" s="19"/>
    </row>
    <row r="7" spans="2:12" s="1" customFormat="1" ht="26.25" customHeight="1">
      <c r="B7" s="19"/>
      <c r="E7" s="140" t="str">
        <f>'Rekapitulace stavby'!K6</f>
        <v>Východní přístavba a stavební úpravy Nemocnice následné péče LDN Horažďovice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115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3923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19</v>
      </c>
      <c r="E11" s="37"/>
      <c r="F11" s="142" t="s">
        <v>1</v>
      </c>
      <c r="G11" s="37"/>
      <c r="H11" s="37"/>
      <c r="I11" s="139" t="s">
        <v>20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21</v>
      </c>
      <c r="E12" s="37"/>
      <c r="F12" s="142" t="s">
        <v>22</v>
      </c>
      <c r="G12" s="37"/>
      <c r="H12" s="37"/>
      <c r="I12" s="139" t="s">
        <v>23</v>
      </c>
      <c r="J12" s="143" t="str">
        <f>'Rekapitulace stavby'!AN8</f>
        <v>26. 5. 2023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25</v>
      </c>
      <c r="E14" s="37"/>
      <c r="F14" s="37"/>
      <c r="G14" s="37"/>
      <c r="H14" s="37"/>
      <c r="I14" s="139" t="s">
        <v>26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29</v>
      </c>
      <c r="E17" s="37"/>
      <c r="F17" s="37"/>
      <c r="G17" s="37"/>
      <c r="H17" s="37"/>
      <c r="I17" s="139" t="s">
        <v>26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31</v>
      </c>
      <c r="E20" s="37"/>
      <c r="F20" s="37"/>
      <c r="G20" s="37"/>
      <c r="H20" s="37"/>
      <c r="I20" s="139" t="s">
        <v>26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33</v>
      </c>
      <c r="F21" s="37"/>
      <c r="G21" s="37"/>
      <c r="H21" s="37"/>
      <c r="I21" s="139" t="s">
        <v>28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34</v>
      </c>
      <c r="E23" s="37"/>
      <c r="F23" s="37"/>
      <c r="G23" s="37"/>
      <c r="H23" s="37"/>
      <c r="I23" s="139" t="s">
        <v>26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28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36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37</v>
      </c>
      <c r="E30" s="37"/>
      <c r="F30" s="37"/>
      <c r="G30" s="37"/>
      <c r="H30" s="37"/>
      <c r="I30" s="37"/>
      <c r="J30" s="150">
        <f>ROUND(J118,0)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39</v>
      </c>
      <c r="G32" s="37"/>
      <c r="H32" s="37"/>
      <c r="I32" s="151" t="s">
        <v>38</v>
      </c>
      <c r="J32" s="151" t="s">
        <v>40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41</v>
      </c>
      <c r="E33" s="139" t="s">
        <v>42</v>
      </c>
      <c r="F33" s="153">
        <f>ROUND((SUM(BE118:BE140)),0)</f>
        <v>0</v>
      </c>
      <c r="G33" s="37"/>
      <c r="H33" s="37"/>
      <c r="I33" s="154">
        <v>0.21</v>
      </c>
      <c r="J33" s="153">
        <f>ROUND(((SUM(BE118:BE140))*I33),0)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43</v>
      </c>
      <c r="F34" s="153">
        <f>ROUND((SUM(BF118:BF140)),0)</f>
        <v>0</v>
      </c>
      <c r="G34" s="37"/>
      <c r="H34" s="37"/>
      <c r="I34" s="154">
        <v>0.15</v>
      </c>
      <c r="J34" s="153">
        <f>ROUND(((SUM(BF118:BF140))*I34),0)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44</v>
      </c>
      <c r="F35" s="153">
        <f>ROUND((SUM(BG118:BG140)),0)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45</v>
      </c>
      <c r="F36" s="153">
        <f>ROUND((SUM(BH118:BH140)),0)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46</v>
      </c>
      <c r="F37" s="153">
        <f>ROUND((SUM(BI118:BI140)),0)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47</v>
      </c>
      <c r="E39" s="157"/>
      <c r="F39" s="157"/>
      <c r="G39" s="158" t="s">
        <v>48</v>
      </c>
      <c r="H39" s="159" t="s">
        <v>49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50</v>
      </c>
      <c r="E50" s="163"/>
      <c r="F50" s="163"/>
      <c r="G50" s="162" t="s">
        <v>51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52</v>
      </c>
      <c r="E61" s="165"/>
      <c r="F61" s="166" t="s">
        <v>53</v>
      </c>
      <c r="G61" s="164" t="s">
        <v>52</v>
      </c>
      <c r="H61" s="165"/>
      <c r="I61" s="165"/>
      <c r="J61" s="167" t="s">
        <v>53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54</v>
      </c>
      <c r="E65" s="168"/>
      <c r="F65" s="168"/>
      <c r="G65" s="162" t="s">
        <v>55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52</v>
      </c>
      <c r="E76" s="165"/>
      <c r="F76" s="166" t="s">
        <v>53</v>
      </c>
      <c r="G76" s="164" t="s">
        <v>52</v>
      </c>
      <c r="H76" s="165"/>
      <c r="I76" s="165"/>
      <c r="J76" s="167" t="s">
        <v>53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117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3" t="str">
        <f>E7</f>
        <v>Východní přístavba a stavební úpravy Nemocnice následné péče LDN Horažďovice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115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 xml:space="preserve">028 - SO 01  Fotovoltaická elektrárna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21</v>
      </c>
      <c r="D89" s="39"/>
      <c r="E89" s="39"/>
      <c r="F89" s="26" t="str">
        <f>F12</f>
        <v>Horažďovice</v>
      </c>
      <c r="G89" s="39"/>
      <c r="H89" s="39"/>
      <c r="I89" s="31" t="s">
        <v>23</v>
      </c>
      <c r="J89" s="78" t="str">
        <f>IF(J12="","",J12)</f>
        <v>26. 5. 2023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25</v>
      </c>
      <c r="D91" s="39"/>
      <c r="E91" s="39"/>
      <c r="F91" s="26" t="str">
        <f>E15</f>
        <v>Plzeňský kraj</v>
      </c>
      <c r="G91" s="39"/>
      <c r="H91" s="39"/>
      <c r="I91" s="31" t="s">
        <v>31</v>
      </c>
      <c r="J91" s="35" t="str">
        <f>E21</f>
        <v>Ing. arch. Jiří Kučera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34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118</v>
      </c>
      <c r="D94" s="175"/>
      <c r="E94" s="175"/>
      <c r="F94" s="175"/>
      <c r="G94" s="175"/>
      <c r="H94" s="175"/>
      <c r="I94" s="175"/>
      <c r="J94" s="176" t="s">
        <v>119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120</v>
      </c>
      <c r="D96" s="39"/>
      <c r="E96" s="39"/>
      <c r="F96" s="39"/>
      <c r="G96" s="39"/>
      <c r="H96" s="39"/>
      <c r="I96" s="39"/>
      <c r="J96" s="109">
        <f>J118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121</v>
      </c>
    </row>
    <row r="97" spans="1:31" s="9" customFormat="1" ht="24.95" customHeight="1">
      <c r="A97" s="9"/>
      <c r="B97" s="178"/>
      <c r="C97" s="179"/>
      <c r="D97" s="180" t="s">
        <v>3924</v>
      </c>
      <c r="E97" s="181"/>
      <c r="F97" s="181"/>
      <c r="G97" s="181"/>
      <c r="H97" s="181"/>
      <c r="I97" s="181"/>
      <c r="J97" s="182">
        <f>J119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8"/>
      <c r="C98" s="179"/>
      <c r="D98" s="180" t="s">
        <v>3925</v>
      </c>
      <c r="E98" s="181"/>
      <c r="F98" s="181"/>
      <c r="G98" s="181"/>
      <c r="H98" s="181"/>
      <c r="I98" s="181"/>
      <c r="J98" s="182">
        <f>J129</f>
        <v>0</v>
      </c>
      <c r="K98" s="179"/>
      <c r="L98" s="18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s="2" customFormat="1" ht="6.95" customHeight="1">
      <c r="A100" s="37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4" spans="1:31" s="2" customFormat="1" ht="6.95" customHeight="1">
      <c r="A104" s="37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24.95" customHeight="1">
      <c r="A105" s="37"/>
      <c r="B105" s="38"/>
      <c r="C105" s="22" t="s">
        <v>151</v>
      </c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2" customHeight="1">
      <c r="A107" s="37"/>
      <c r="B107" s="38"/>
      <c r="C107" s="31" t="s">
        <v>17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6.25" customHeight="1">
      <c r="A108" s="37"/>
      <c r="B108" s="38"/>
      <c r="C108" s="39"/>
      <c r="D108" s="39"/>
      <c r="E108" s="173" t="str">
        <f>E7</f>
        <v>Východní přístavba a stavební úpravy Nemocnice následné péče LDN Horažďovice</v>
      </c>
      <c r="F108" s="31"/>
      <c r="G108" s="31"/>
      <c r="H108" s="31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115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75" t="str">
        <f>E9</f>
        <v xml:space="preserve">028 - SO 01  Fotovoltaická elektrárna</v>
      </c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21</v>
      </c>
      <c r="D112" s="39"/>
      <c r="E112" s="39"/>
      <c r="F112" s="26" t="str">
        <f>F12</f>
        <v>Horažďovice</v>
      </c>
      <c r="G112" s="39"/>
      <c r="H112" s="39"/>
      <c r="I112" s="31" t="s">
        <v>23</v>
      </c>
      <c r="J112" s="78" t="str">
        <f>IF(J12="","",J12)</f>
        <v>26. 5. 2023</v>
      </c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5.15" customHeight="1">
      <c r="A114" s="37"/>
      <c r="B114" s="38"/>
      <c r="C114" s="31" t="s">
        <v>25</v>
      </c>
      <c r="D114" s="39"/>
      <c r="E114" s="39"/>
      <c r="F114" s="26" t="str">
        <f>E15</f>
        <v>Plzeňský kraj</v>
      </c>
      <c r="G114" s="39"/>
      <c r="H114" s="39"/>
      <c r="I114" s="31" t="s">
        <v>31</v>
      </c>
      <c r="J114" s="35" t="str">
        <f>E21</f>
        <v>Ing. arch. Jiří Kučera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29</v>
      </c>
      <c r="D115" s="39"/>
      <c r="E115" s="39"/>
      <c r="F115" s="26" t="str">
        <f>IF(E18="","",E18)</f>
        <v>Vyplň údaj</v>
      </c>
      <c r="G115" s="39"/>
      <c r="H115" s="39"/>
      <c r="I115" s="31" t="s">
        <v>34</v>
      </c>
      <c r="J115" s="35" t="str">
        <f>E24</f>
        <v xml:space="preserve"> 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0.3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11" customFormat="1" ht="29.25" customHeight="1">
      <c r="A117" s="190"/>
      <c r="B117" s="191"/>
      <c r="C117" s="192" t="s">
        <v>152</v>
      </c>
      <c r="D117" s="193" t="s">
        <v>62</v>
      </c>
      <c r="E117" s="193" t="s">
        <v>58</v>
      </c>
      <c r="F117" s="193" t="s">
        <v>59</v>
      </c>
      <c r="G117" s="193" t="s">
        <v>153</v>
      </c>
      <c r="H117" s="193" t="s">
        <v>154</v>
      </c>
      <c r="I117" s="193" t="s">
        <v>155</v>
      </c>
      <c r="J117" s="194" t="s">
        <v>119</v>
      </c>
      <c r="K117" s="195" t="s">
        <v>156</v>
      </c>
      <c r="L117" s="196"/>
      <c r="M117" s="99" t="s">
        <v>1</v>
      </c>
      <c r="N117" s="100" t="s">
        <v>41</v>
      </c>
      <c r="O117" s="100" t="s">
        <v>157</v>
      </c>
      <c r="P117" s="100" t="s">
        <v>158</v>
      </c>
      <c r="Q117" s="100" t="s">
        <v>159</v>
      </c>
      <c r="R117" s="100" t="s">
        <v>160</v>
      </c>
      <c r="S117" s="100" t="s">
        <v>161</v>
      </c>
      <c r="T117" s="101" t="s">
        <v>162</v>
      </c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</row>
    <row r="118" spans="1:63" s="2" customFormat="1" ht="22.8" customHeight="1">
      <c r="A118" s="37"/>
      <c r="B118" s="38"/>
      <c r="C118" s="106" t="s">
        <v>163</v>
      </c>
      <c r="D118" s="39"/>
      <c r="E118" s="39"/>
      <c r="F118" s="39"/>
      <c r="G118" s="39"/>
      <c r="H118" s="39"/>
      <c r="I118" s="39"/>
      <c r="J118" s="197">
        <f>BK118</f>
        <v>0</v>
      </c>
      <c r="K118" s="39"/>
      <c r="L118" s="43"/>
      <c r="M118" s="102"/>
      <c r="N118" s="198"/>
      <c r="O118" s="103"/>
      <c r="P118" s="199">
        <f>P119+P129</f>
        <v>0</v>
      </c>
      <c r="Q118" s="103"/>
      <c r="R118" s="199">
        <f>R119+R129</f>
        <v>0</v>
      </c>
      <c r="S118" s="103"/>
      <c r="T118" s="200">
        <f>T119+T129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76</v>
      </c>
      <c r="AU118" s="16" t="s">
        <v>121</v>
      </c>
      <c r="BK118" s="201">
        <f>BK119+BK129</f>
        <v>0</v>
      </c>
    </row>
    <row r="119" spans="1:63" s="12" customFormat="1" ht="25.9" customHeight="1">
      <c r="A119" s="12"/>
      <c r="B119" s="202"/>
      <c r="C119" s="203"/>
      <c r="D119" s="204" t="s">
        <v>76</v>
      </c>
      <c r="E119" s="205" t="s">
        <v>3926</v>
      </c>
      <c r="F119" s="205" t="s">
        <v>3927</v>
      </c>
      <c r="G119" s="203"/>
      <c r="H119" s="203"/>
      <c r="I119" s="206"/>
      <c r="J119" s="207">
        <f>BK119</f>
        <v>0</v>
      </c>
      <c r="K119" s="203"/>
      <c r="L119" s="208"/>
      <c r="M119" s="209"/>
      <c r="N119" s="210"/>
      <c r="O119" s="210"/>
      <c r="P119" s="211">
        <f>SUM(P120:P128)</f>
        <v>0</v>
      </c>
      <c r="Q119" s="210"/>
      <c r="R119" s="211">
        <f>SUM(R120:R128)</f>
        <v>0</v>
      </c>
      <c r="S119" s="210"/>
      <c r="T119" s="212">
        <f>SUM(T120:T128)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3" t="s">
        <v>8</v>
      </c>
      <c r="AT119" s="214" t="s">
        <v>76</v>
      </c>
      <c r="AU119" s="214" t="s">
        <v>77</v>
      </c>
      <c r="AY119" s="213" t="s">
        <v>166</v>
      </c>
      <c r="BK119" s="215">
        <f>SUM(BK120:BK128)</f>
        <v>0</v>
      </c>
    </row>
    <row r="120" spans="1:65" s="2" customFormat="1" ht="16.5" customHeight="1">
      <c r="A120" s="37"/>
      <c r="B120" s="38"/>
      <c r="C120" s="218" t="s">
        <v>77</v>
      </c>
      <c r="D120" s="218" t="s">
        <v>169</v>
      </c>
      <c r="E120" s="219" t="s">
        <v>3928</v>
      </c>
      <c r="F120" s="220" t="s">
        <v>3929</v>
      </c>
      <c r="G120" s="221" t="s">
        <v>547</v>
      </c>
      <c r="H120" s="222">
        <v>45</v>
      </c>
      <c r="I120" s="223"/>
      <c r="J120" s="224">
        <f>ROUND(I120*H120,0)</f>
        <v>0</v>
      </c>
      <c r="K120" s="225"/>
      <c r="L120" s="43"/>
      <c r="M120" s="226" t="s">
        <v>1</v>
      </c>
      <c r="N120" s="227" t="s">
        <v>42</v>
      </c>
      <c r="O120" s="90"/>
      <c r="P120" s="228">
        <f>O120*H120</f>
        <v>0</v>
      </c>
      <c r="Q120" s="228">
        <v>0</v>
      </c>
      <c r="R120" s="228">
        <f>Q120*H120</f>
        <v>0</v>
      </c>
      <c r="S120" s="228">
        <v>0</v>
      </c>
      <c r="T120" s="229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30" t="s">
        <v>173</v>
      </c>
      <c r="AT120" s="230" t="s">
        <v>169</v>
      </c>
      <c r="AU120" s="230" t="s">
        <v>8</v>
      </c>
      <c r="AY120" s="16" t="s">
        <v>166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16" t="s">
        <v>8</v>
      </c>
      <c r="BK120" s="231">
        <f>ROUND(I120*H120,0)</f>
        <v>0</v>
      </c>
      <c r="BL120" s="16" t="s">
        <v>173</v>
      </c>
      <c r="BM120" s="230" t="s">
        <v>86</v>
      </c>
    </row>
    <row r="121" spans="1:65" s="2" customFormat="1" ht="16.5" customHeight="1">
      <c r="A121" s="37"/>
      <c r="B121" s="38"/>
      <c r="C121" s="218" t="s">
        <v>77</v>
      </c>
      <c r="D121" s="218" t="s">
        <v>169</v>
      </c>
      <c r="E121" s="219" t="s">
        <v>3930</v>
      </c>
      <c r="F121" s="220" t="s">
        <v>3931</v>
      </c>
      <c r="G121" s="221" t="s">
        <v>547</v>
      </c>
      <c r="H121" s="222">
        <v>45</v>
      </c>
      <c r="I121" s="223"/>
      <c r="J121" s="224">
        <f>ROUND(I121*H121,0)</f>
        <v>0</v>
      </c>
      <c r="K121" s="225"/>
      <c r="L121" s="43"/>
      <c r="M121" s="226" t="s">
        <v>1</v>
      </c>
      <c r="N121" s="227" t="s">
        <v>42</v>
      </c>
      <c r="O121" s="90"/>
      <c r="P121" s="228">
        <f>O121*H121</f>
        <v>0</v>
      </c>
      <c r="Q121" s="228">
        <v>0</v>
      </c>
      <c r="R121" s="228">
        <f>Q121*H121</f>
        <v>0</v>
      </c>
      <c r="S121" s="228">
        <v>0</v>
      </c>
      <c r="T121" s="229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30" t="s">
        <v>173</v>
      </c>
      <c r="AT121" s="230" t="s">
        <v>169</v>
      </c>
      <c r="AU121" s="230" t="s">
        <v>8</v>
      </c>
      <c r="AY121" s="16" t="s">
        <v>166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16" t="s">
        <v>8</v>
      </c>
      <c r="BK121" s="231">
        <f>ROUND(I121*H121,0)</f>
        <v>0</v>
      </c>
      <c r="BL121" s="16" t="s">
        <v>173</v>
      </c>
      <c r="BM121" s="230" t="s">
        <v>173</v>
      </c>
    </row>
    <row r="122" spans="1:65" s="2" customFormat="1" ht="16.5" customHeight="1">
      <c r="A122" s="37"/>
      <c r="B122" s="38"/>
      <c r="C122" s="218" t="s">
        <v>77</v>
      </c>
      <c r="D122" s="218" t="s">
        <v>169</v>
      </c>
      <c r="E122" s="219" t="s">
        <v>3932</v>
      </c>
      <c r="F122" s="220" t="s">
        <v>3933</v>
      </c>
      <c r="G122" s="221" t="s">
        <v>547</v>
      </c>
      <c r="H122" s="222">
        <v>1</v>
      </c>
      <c r="I122" s="223"/>
      <c r="J122" s="224">
        <f>ROUND(I122*H122,0)</f>
        <v>0</v>
      </c>
      <c r="K122" s="225"/>
      <c r="L122" s="43"/>
      <c r="M122" s="226" t="s">
        <v>1</v>
      </c>
      <c r="N122" s="227" t="s">
        <v>42</v>
      </c>
      <c r="O122" s="90"/>
      <c r="P122" s="228">
        <f>O122*H122</f>
        <v>0</v>
      </c>
      <c r="Q122" s="228">
        <v>0</v>
      </c>
      <c r="R122" s="228">
        <f>Q122*H122</f>
        <v>0</v>
      </c>
      <c r="S122" s="228">
        <v>0</v>
      </c>
      <c r="T122" s="229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30" t="s">
        <v>173</v>
      </c>
      <c r="AT122" s="230" t="s">
        <v>169</v>
      </c>
      <c r="AU122" s="230" t="s">
        <v>8</v>
      </c>
      <c r="AY122" s="16" t="s">
        <v>166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16" t="s">
        <v>8</v>
      </c>
      <c r="BK122" s="231">
        <f>ROUND(I122*H122,0)</f>
        <v>0</v>
      </c>
      <c r="BL122" s="16" t="s">
        <v>173</v>
      </c>
      <c r="BM122" s="230" t="s">
        <v>191</v>
      </c>
    </row>
    <row r="123" spans="1:65" s="2" customFormat="1" ht="16.5" customHeight="1">
      <c r="A123" s="37"/>
      <c r="B123" s="38"/>
      <c r="C123" s="218" t="s">
        <v>77</v>
      </c>
      <c r="D123" s="218" t="s">
        <v>169</v>
      </c>
      <c r="E123" s="219" t="s">
        <v>3934</v>
      </c>
      <c r="F123" s="220" t="s">
        <v>3935</v>
      </c>
      <c r="G123" s="221" t="s">
        <v>547</v>
      </c>
      <c r="H123" s="222">
        <v>1</v>
      </c>
      <c r="I123" s="223"/>
      <c r="J123" s="224">
        <f>ROUND(I123*H123,0)</f>
        <v>0</v>
      </c>
      <c r="K123" s="225"/>
      <c r="L123" s="43"/>
      <c r="M123" s="226" t="s">
        <v>1</v>
      </c>
      <c r="N123" s="227" t="s">
        <v>42</v>
      </c>
      <c r="O123" s="90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30" t="s">
        <v>173</v>
      </c>
      <c r="AT123" s="230" t="s">
        <v>169</v>
      </c>
      <c r="AU123" s="230" t="s">
        <v>8</v>
      </c>
      <c r="AY123" s="16" t="s">
        <v>166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6" t="s">
        <v>8</v>
      </c>
      <c r="BK123" s="231">
        <f>ROUND(I123*H123,0)</f>
        <v>0</v>
      </c>
      <c r="BL123" s="16" t="s">
        <v>173</v>
      </c>
      <c r="BM123" s="230" t="s">
        <v>208</v>
      </c>
    </row>
    <row r="124" spans="1:65" s="2" customFormat="1" ht="16.5" customHeight="1">
      <c r="A124" s="37"/>
      <c r="B124" s="38"/>
      <c r="C124" s="218" t="s">
        <v>77</v>
      </c>
      <c r="D124" s="218" t="s">
        <v>169</v>
      </c>
      <c r="E124" s="219" t="s">
        <v>3936</v>
      </c>
      <c r="F124" s="220" t="s">
        <v>3937</v>
      </c>
      <c r="G124" s="221" t="s">
        <v>215</v>
      </c>
      <c r="H124" s="222">
        <v>50</v>
      </c>
      <c r="I124" s="223"/>
      <c r="J124" s="224">
        <f>ROUND(I124*H124,0)</f>
        <v>0</v>
      </c>
      <c r="K124" s="225"/>
      <c r="L124" s="43"/>
      <c r="M124" s="226" t="s">
        <v>1</v>
      </c>
      <c r="N124" s="227" t="s">
        <v>42</v>
      </c>
      <c r="O124" s="90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30" t="s">
        <v>173</v>
      </c>
      <c r="AT124" s="230" t="s">
        <v>169</v>
      </c>
      <c r="AU124" s="230" t="s">
        <v>8</v>
      </c>
      <c r="AY124" s="16" t="s">
        <v>166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6" t="s">
        <v>8</v>
      </c>
      <c r="BK124" s="231">
        <f>ROUND(I124*H124,0)</f>
        <v>0</v>
      </c>
      <c r="BL124" s="16" t="s">
        <v>173</v>
      </c>
      <c r="BM124" s="230" t="s">
        <v>218</v>
      </c>
    </row>
    <row r="125" spans="1:65" s="2" customFormat="1" ht="16.5" customHeight="1">
      <c r="A125" s="37"/>
      <c r="B125" s="38"/>
      <c r="C125" s="218" t="s">
        <v>77</v>
      </c>
      <c r="D125" s="218" t="s">
        <v>169</v>
      </c>
      <c r="E125" s="219" t="s">
        <v>3938</v>
      </c>
      <c r="F125" s="220" t="s">
        <v>3939</v>
      </c>
      <c r="G125" s="221" t="s">
        <v>215</v>
      </c>
      <c r="H125" s="222">
        <v>5</v>
      </c>
      <c r="I125" s="223"/>
      <c r="J125" s="224">
        <f>ROUND(I125*H125,0)</f>
        <v>0</v>
      </c>
      <c r="K125" s="225"/>
      <c r="L125" s="43"/>
      <c r="M125" s="226" t="s">
        <v>1</v>
      </c>
      <c r="N125" s="227" t="s">
        <v>42</v>
      </c>
      <c r="O125" s="90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0" t="s">
        <v>173</v>
      </c>
      <c r="AT125" s="230" t="s">
        <v>169</v>
      </c>
      <c r="AU125" s="230" t="s">
        <v>8</v>
      </c>
      <c r="AY125" s="16" t="s">
        <v>166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6" t="s">
        <v>8</v>
      </c>
      <c r="BK125" s="231">
        <f>ROUND(I125*H125,0)</f>
        <v>0</v>
      </c>
      <c r="BL125" s="16" t="s">
        <v>173</v>
      </c>
      <c r="BM125" s="230" t="s">
        <v>229</v>
      </c>
    </row>
    <row r="126" spans="1:65" s="2" customFormat="1" ht="16.5" customHeight="1">
      <c r="A126" s="37"/>
      <c r="B126" s="38"/>
      <c r="C126" s="218" t="s">
        <v>77</v>
      </c>
      <c r="D126" s="218" t="s">
        <v>169</v>
      </c>
      <c r="E126" s="219" t="s">
        <v>3940</v>
      </c>
      <c r="F126" s="220" t="s">
        <v>3941</v>
      </c>
      <c r="G126" s="221" t="s">
        <v>215</v>
      </c>
      <c r="H126" s="222">
        <v>10</v>
      </c>
      <c r="I126" s="223"/>
      <c r="J126" s="224">
        <f>ROUND(I126*H126,0)</f>
        <v>0</v>
      </c>
      <c r="K126" s="225"/>
      <c r="L126" s="43"/>
      <c r="M126" s="226" t="s">
        <v>1</v>
      </c>
      <c r="N126" s="227" t="s">
        <v>42</v>
      </c>
      <c r="O126" s="90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0" t="s">
        <v>173</v>
      </c>
      <c r="AT126" s="230" t="s">
        <v>169</v>
      </c>
      <c r="AU126" s="230" t="s">
        <v>8</v>
      </c>
      <c r="AY126" s="16" t="s">
        <v>166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6" t="s">
        <v>8</v>
      </c>
      <c r="BK126" s="231">
        <f>ROUND(I126*H126,0)</f>
        <v>0</v>
      </c>
      <c r="BL126" s="16" t="s">
        <v>173</v>
      </c>
      <c r="BM126" s="230" t="s">
        <v>237</v>
      </c>
    </row>
    <row r="127" spans="1:65" s="2" customFormat="1" ht="16.5" customHeight="1">
      <c r="A127" s="37"/>
      <c r="B127" s="38"/>
      <c r="C127" s="218" t="s">
        <v>77</v>
      </c>
      <c r="D127" s="218" t="s">
        <v>169</v>
      </c>
      <c r="E127" s="219" t="s">
        <v>3942</v>
      </c>
      <c r="F127" s="220" t="s">
        <v>3943</v>
      </c>
      <c r="G127" s="221" t="s">
        <v>215</v>
      </c>
      <c r="H127" s="222">
        <v>50</v>
      </c>
      <c r="I127" s="223"/>
      <c r="J127" s="224">
        <f>ROUND(I127*H127,0)</f>
        <v>0</v>
      </c>
      <c r="K127" s="225"/>
      <c r="L127" s="43"/>
      <c r="M127" s="226" t="s">
        <v>1</v>
      </c>
      <c r="N127" s="227" t="s">
        <v>42</v>
      </c>
      <c r="O127" s="90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0" t="s">
        <v>173</v>
      </c>
      <c r="AT127" s="230" t="s">
        <v>169</v>
      </c>
      <c r="AU127" s="230" t="s">
        <v>8</v>
      </c>
      <c r="AY127" s="16" t="s">
        <v>166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6" t="s">
        <v>8</v>
      </c>
      <c r="BK127" s="231">
        <f>ROUND(I127*H127,0)</f>
        <v>0</v>
      </c>
      <c r="BL127" s="16" t="s">
        <v>173</v>
      </c>
      <c r="BM127" s="230" t="s">
        <v>249</v>
      </c>
    </row>
    <row r="128" spans="1:65" s="2" customFormat="1" ht="16.5" customHeight="1">
      <c r="A128" s="37"/>
      <c r="B128" s="38"/>
      <c r="C128" s="218" t="s">
        <v>77</v>
      </c>
      <c r="D128" s="218" t="s">
        <v>169</v>
      </c>
      <c r="E128" s="219" t="s">
        <v>3944</v>
      </c>
      <c r="F128" s="220" t="s">
        <v>3945</v>
      </c>
      <c r="G128" s="221" t="s">
        <v>215</v>
      </c>
      <c r="H128" s="222">
        <v>100</v>
      </c>
      <c r="I128" s="223"/>
      <c r="J128" s="224">
        <f>ROUND(I128*H128,0)</f>
        <v>0</v>
      </c>
      <c r="K128" s="225"/>
      <c r="L128" s="43"/>
      <c r="M128" s="226" t="s">
        <v>1</v>
      </c>
      <c r="N128" s="227" t="s">
        <v>42</v>
      </c>
      <c r="O128" s="90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0" t="s">
        <v>173</v>
      </c>
      <c r="AT128" s="230" t="s">
        <v>169</v>
      </c>
      <c r="AU128" s="230" t="s">
        <v>8</v>
      </c>
      <c r="AY128" s="16" t="s">
        <v>166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6" t="s">
        <v>8</v>
      </c>
      <c r="BK128" s="231">
        <f>ROUND(I128*H128,0)</f>
        <v>0</v>
      </c>
      <c r="BL128" s="16" t="s">
        <v>173</v>
      </c>
      <c r="BM128" s="230" t="s">
        <v>261</v>
      </c>
    </row>
    <row r="129" spans="1:63" s="12" customFormat="1" ht="25.9" customHeight="1">
      <c r="A129" s="12"/>
      <c r="B129" s="202"/>
      <c r="C129" s="203"/>
      <c r="D129" s="204" t="s">
        <v>76</v>
      </c>
      <c r="E129" s="205" t="s">
        <v>3878</v>
      </c>
      <c r="F129" s="205" t="s">
        <v>3946</v>
      </c>
      <c r="G129" s="203"/>
      <c r="H129" s="203"/>
      <c r="I129" s="206"/>
      <c r="J129" s="207">
        <f>BK129</f>
        <v>0</v>
      </c>
      <c r="K129" s="203"/>
      <c r="L129" s="208"/>
      <c r="M129" s="209"/>
      <c r="N129" s="210"/>
      <c r="O129" s="210"/>
      <c r="P129" s="211">
        <f>SUM(P130:P140)</f>
        <v>0</v>
      </c>
      <c r="Q129" s="210"/>
      <c r="R129" s="211">
        <f>SUM(R130:R140)</f>
        <v>0</v>
      </c>
      <c r="S129" s="210"/>
      <c r="T129" s="212">
        <f>SUM(T130:T140)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3" t="s">
        <v>8</v>
      </c>
      <c r="AT129" s="214" t="s">
        <v>76</v>
      </c>
      <c r="AU129" s="214" t="s">
        <v>77</v>
      </c>
      <c r="AY129" s="213" t="s">
        <v>166</v>
      </c>
      <c r="BK129" s="215">
        <f>SUM(BK130:BK140)</f>
        <v>0</v>
      </c>
    </row>
    <row r="130" spans="1:65" s="2" customFormat="1" ht="33" customHeight="1">
      <c r="A130" s="37"/>
      <c r="B130" s="38"/>
      <c r="C130" s="218" t="s">
        <v>77</v>
      </c>
      <c r="D130" s="218" t="s">
        <v>169</v>
      </c>
      <c r="E130" s="219" t="s">
        <v>3947</v>
      </c>
      <c r="F130" s="220" t="s">
        <v>3948</v>
      </c>
      <c r="G130" s="221" t="s">
        <v>547</v>
      </c>
      <c r="H130" s="222">
        <v>45</v>
      </c>
      <c r="I130" s="223"/>
      <c r="J130" s="224">
        <f>ROUND(I130*H130,0)</f>
        <v>0</v>
      </c>
      <c r="K130" s="225"/>
      <c r="L130" s="43"/>
      <c r="M130" s="226" t="s">
        <v>1</v>
      </c>
      <c r="N130" s="227" t="s">
        <v>42</v>
      </c>
      <c r="O130" s="90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0" t="s">
        <v>173</v>
      </c>
      <c r="AT130" s="230" t="s">
        <v>169</v>
      </c>
      <c r="AU130" s="230" t="s">
        <v>8</v>
      </c>
      <c r="AY130" s="16" t="s">
        <v>166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6" t="s">
        <v>8</v>
      </c>
      <c r="BK130" s="231">
        <f>ROUND(I130*H130,0)</f>
        <v>0</v>
      </c>
      <c r="BL130" s="16" t="s">
        <v>173</v>
      </c>
      <c r="BM130" s="230" t="s">
        <v>271</v>
      </c>
    </row>
    <row r="131" spans="1:65" s="2" customFormat="1" ht="24.15" customHeight="1">
      <c r="A131" s="37"/>
      <c r="B131" s="38"/>
      <c r="C131" s="218" t="s">
        <v>77</v>
      </c>
      <c r="D131" s="218" t="s">
        <v>169</v>
      </c>
      <c r="E131" s="219" t="s">
        <v>3949</v>
      </c>
      <c r="F131" s="220" t="s">
        <v>3950</v>
      </c>
      <c r="G131" s="221" t="s">
        <v>547</v>
      </c>
      <c r="H131" s="222">
        <v>180</v>
      </c>
      <c r="I131" s="223"/>
      <c r="J131" s="224">
        <f>ROUND(I131*H131,0)</f>
        <v>0</v>
      </c>
      <c r="K131" s="225"/>
      <c r="L131" s="43"/>
      <c r="M131" s="226" t="s">
        <v>1</v>
      </c>
      <c r="N131" s="227" t="s">
        <v>42</v>
      </c>
      <c r="O131" s="90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173</v>
      </c>
      <c r="AT131" s="230" t="s">
        <v>169</v>
      </c>
      <c r="AU131" s="230" t="s">
        <v>8</v>
      </c>
      <c r="AY131" s="16" t="s">
        <v>166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</v>
      </c>
      <c r="BK131" s="231">
        <f>ROUND(I131*H131,0)</f>
        <v>0</v>
      </c>
      <c r="BL131" s="16" t="s">
        <v>173</v>
      </c>
      <c r="BM131" s="230" t="s">
        <v>279</v>
      </c>
    </row>
    <row r="132" spans="1:65" s="2" customFormat="1" ht="16.5" customHeight="1">
      <c r="A132" s="37"/>
      <c r="B132" s="38"/>
      <c r="C132" s="218" t="s">
        <v>77</v>
      </c>
      <c r="D132" s="218" t="s">
        <v>169</v>
      </c>
      <c r="E132" s="219" t="s">
        <v>3951</v>
      </c>
      <c r="F132" s="220" t="s">
        <v>3952</v>
      </c>
      <c r="G132" s="221" t="s">
        <v>547</v>
      </c>
      <c r="H132" s="222">
        <v>2</v>
      </c>
      <c r="I132" s="223"/>
      <c r="J132" s="224">
        <f>ROUND(I132*H132,0)</f>
        <v>0</v>
      </c>
      <c r="K132" s="225"/>
      <c r="L132" s="43"/>
      <c r="M132" s="226" t="s">
        <v>1</v>
      </c>
      <c r="N132" s="227" t="s">
        <v>42</v>
      </c>
      <c r="O132" s="90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0" t="s">
        <v>173</v>
      </c>
      <c r="AT132" s="230" t="s">
        <v>169</v>
      </c>
      <c r="AU132" s="230" t="s">
        <v>8</v>
      </c>
      <c r="AY132" s="16" t="s">
        <v>166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</v>
      </c>
      <c r="BK132" s="231">
        <f>ROUND(I132*H132,0)</f>
        <v>0</v>
      </c>
      <c r="BL132" s="16" t="s">
        <v>173</v>
      </c>
      <c r="BM132" s="230" t="s">
        <v>290</v>
      </c>
    </row>
    <row r="133" spans="1:65" s="2" customFormat="1" ht="16.5" customHeight="1">
      <c r="A133" s="37"/>
      <c r="B133" s="38"/>
      <c r="C133" s="218" t="s">
        <v>77</v>
      </c>
      <c r="D133" s="218" t="s">
        <v>169</v>
      </c>
      <c r="E133" s="219" t="s">
        <v>3953</v>
      </c>
      <c r="F133" s="220" t="s">
        <v>3954</v>
      </c>
      <c r="G133" s="221" t="s">
        <v>547</v>
      </c>
      <c r="H133" s="222">
        <v>45</v>
      </c>
      <c r="I133" s="223"/>
      <c r="J133" s="224">
        <f>ROUND(I133*H133,0)</f>
        <v>0</v>
      </c>
      <c r="K133" s="225"/>
      <c r="L133" s="43"/>
      <c r="M133" s="226" t="s">
        <v>1</v>
      </c>
      <c r="N133" s="227" t="s">
        <v>42</v>
      </c>
      <c r="O133" s="90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173</v>
      </c>
      <c r="AT133" s="230" t="s">
        <v>169</v>
      </c>
      <c r="AU133" s="230" t="s">
        <v>8</v>
      </c>
      <c r="AY133" s="16" t="s">
        <v>166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</v>
      </c>
      <c r="BK133" s="231">
        <f>ROUND(I133*H133,0)</f>
        <v>0</v>
      </c>
      <c r="BL133" s="16" t="s">
        <v>173</v>
      </c>
      <c r="BM133" s="230" t="s">
        <v>300</v>
      </c>
    </row>
    <row r="134" spans="1:65" s="2" customFormat="1" ht="16.5" customHeight="1">
      <c r="A134" s="37"/>
      <c r="B134" s="38"/>
      <c r="C134" s="218" t="s">
        <v>77</v>
      </c>
      <c r="D134" s="218" t="s">
        <v>169</v>
      </c>
      <c r="E134" s="219" t="s">
        <v>3955</v>
      </c>
      <c r="F134" s="220" t="s">
        <v>3956</v>
      </c>
      <c r="G134" s="221" t="s">
        <v>547</v>
      </c>
      <c r="H134" s="222">
        <v>45</v>
      </c>
      <c r="I134" s="223"/>
      <c r="J134" s="224">
        <f>ROUND(I134*H134,0)</f>
        <v>0</v>
      </c>
      <c r="K134" s="225"/>
      <c r="L134" s="43"/>
      <c r="M134" s="226" t="s">
        <v>1</v>
      </c>
      <c r="N134" s="227" t="s">
        <v>42</v>
      </c>
      <c r="O134" s="90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0" t="s">
        <v>173</v>
      </c>
      <c r="AT134" s="230" t="s">
        <v>169</v>
      </c>
      <c r="AU134" s="230" t="s">
        <v>8</v>
      </c>
      <c r="AY134" s="16" t="s">
        <v>166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6" t="s">
        <v>8</v>
      </c>
      <c r="BK134" s="231">
        <f>ROUND(I134*H134,0)</f>
        <v>0</v>
      </c>
      <c r="BL134" s="16" t="s">
        <v>173</v>
      </c>
      <c r="BM134" s="230" t="s">
        <v>310</v>
      </c>
    </row>
    <row r="135" spans="1:65" s="2" customFormat="1" ht="16.5" customHeight="1">
      <c r="A135" s="37"/>
      <c r="B135" s="38"/>
      <c r="C135" s="218" t="s">
        <v>77</v>
      </c>
      <c r="D135" s="218" t="s">
        <v>169</v>
      </c>
      <c r="E135" s="219" t="s">
        <v>3957</v>
      </c>
      <c r="F135" s="220" t="s">
        <v>3958</v>
      </c>
      <c r="G135" s="221" t="s">
        <v>215</v>
      </c>
      <c r="H135" s="222">
        <v>100</v>
      </c>
      <c r="I135" s="223"/>
      <c r="J135" s="224">
        <f>ROUND(I135*H135,0)</f>
        <v>0</v>
      </c>
      <c r="K135" s="225"/>
      <c r="L135" s="43"/>
      <c r="M135" s="226" t="s">
        <v>1</v>
      </c>
      <c r="N135" s="227" t="s">
        <v>42</v>
      </c>
      <c r="O135" s="90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0" t="s">
        <v>173</v>
      </c>
      <c r="AT135" s="230" t="s">
        <v>169</v>
      </c>
      <c r="AU135" s="230" t="s">
        <v>8</v>
      </c>
      <c r="AY135" s="16" t="s">
        <v>166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6" t="s">
        <v>8</v>
      </c>
      <c r="BK135" s="231">
        <f>ROUND(I135*H135,0)</f>
        <v>0</v>
      </c>
      <c r="BL135" s="16" t="s">
        <v>173</v>
      </c>
      <c r="BM135" s="230" t="s">
        <v>322</v>
      </c>
    </row>
    <row r="136" spans="1:65" s="2" customFormat="1" ht="16.5" customHeight="1">
      <c r="A136" s="37"/>
      <c r="B136" s="38"/>
      <c r="C136" s="218" t="s">
        <v>77</v>
      </c>
      <c r="D136" s="218" t="s">
        <v>169</v>
      </c>
      <c r="E136" s="219" t="s">
        <v>3959</v>
      </c>
      <c r="F136" s="220" t="s">
        <v>3960</v>
      </c>
      <c r="G136" s="221" t="s">
        <v>215</v>
      </c>
      <c r="H136" s="222">
        <v>10</v>
      </c>
      <c r="I136" s="223"/>
      <c r="J136" s="224">
        <f>ROUND(I136*H136,0)</f>
        <v>0</v>
      </c>
      <c r="K136" s="225"/>
      <c r="L136" s="43"/>
      <c r="M136" s="226" t="s">
        <v>1</v>
      </c>
      <c r="N136" s="227" t="s">
        <v>42</v>
      </c>
      <c r="O136" s="90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0" t="s">
        <v>173</v>
      </c>
      <c r="AT136" s="230" t="s">
        <v>169</v>
      </c>
      <c r="AU136" s="230" t="s">
        <v>8</v>
      </c>
      <c r="AY136" s="16" t="s">
        <v>166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6" t="s">
        <v>8</v>
      </c>
      <c r="BK136" s="231">
        <f>ROUND(I136*H136,0)</f>
        <v>0</v>
      </c>
      <c r="BL136" s="16" t="s">
        <v>173</v>
      </c>
      <c r="BM136" s="230" t="s">
        <v>331</v>
      </c>
    </row>
    <row r="137" spans="1:65" s="2" customFormat="1" ht="16.5" customHeight="1">
      <c r="A137" s="37"/>
      <c r="B137" s="38"/>
      <c r="C137" s="218" t="s">
        <v>77</v>
      </c>
      <c r="D137" s="218" t="s">
        <v>169</v>
      </c>
      <c r="E137" s="219" t="s">
        <v>3961</v>
      </c>
      <c r="F137" s="220" t="s">
        <v>3962</v>
      </c>
      <c r="G137" s="221" t="s">
        <v>547</v>
      </c>
      <c r="H137" s="222">
        <v>1</v>
      </c>
      <c r="I137" s="223"/>
      <c r="J137" s="224">
        <f>ROUND(I137*H137,0)</f>
        <v>0</v>
      </c>
      <c r="K137" s="225"/>
      <c r="L137" s="43"/>
      <c r="M137" s="226" t="s">
        <v>1</v>
      </c>
      <c r="N137" s="227" t="s">
        <v>42</v>
      </c>
      <c r="O137" s="90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0" t="s">
        <v>173</v>
      </c>
      <c r="AT137" s="230" t="s">
        <v>169</v>
      </c>
      <c r="AU137" s="230" t="s">
        <v>8</v>
      </c>
      <c r="AY137" s="16" t="s">
        <v>166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6" t="s">
        <v>8</v>
      </c>
      <c r="BK137" s="231">
        <f>ROUND(I137*H137,0)</f>
        <v>0</v>
      </c>
      <c r="BL137" s="16" t="s">
        <v>173</v>
      </c>
      <c r="BM137" s="230" t="s">
        <v>345</v>
      </c>
    </row>
    <row r="138" spans="1:65" s="2" customFormat="1" ht="24.15" customHeight="1">
      <c r="A138" s="37"/>
      <c r="B138" s="38"/>
      <c r="C138" s="218" t="s">
        <v>77</v>
      </c>
      <c r="D138" s="218" t="s">
        <v>169</v>
      </c>
      <c r="E138" s="219" t="s">
        <v>3963</v>
      </c>
      <c r="F138" s="220" t="s">
        <v>3964</v>
      </c>
      <c r="G138" s="221" t="s">
        <v>547</v>
      </c>
      <c r="H138" s="222">
        <v>1</v>
      </c>
      <c r="I138" s="223"/>
      <c r="J138" s="224">
        <f>ROUND(I138*H138,0)</f>
        <v>0</v>
      </c>
      <c r="K138" s="225"/>
      <c r="L138" s="43"/>
      <c r="M138" s="226" t="s">
        <v>1</v>
      </c>
      <c r="N138" s="227" t="s">
        <v>42</v>
      </c>
      <c r="O138" s="90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173</v>
      </c>
      <c r="AT138" s="230" t="s">
        <v>169</v>
      </c>
      <c r="AU138" s="230" t="s">
        <v>8</v>
      </c>
      <c r="AY138" s="16" t="s">
        <v>166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</v>
      </c>
      <c r="BK138" s="231">
        <f>ROUND(I138*H138,0)</f>
        <v>0</v>
      </c>
      <c r="BL138" s="16" t="s">
        <v>173</v>
      </c>
      <c r="BM138" s="230" t="s">
        <v>355</v>
      </c>
    </row>
    <row r="139" spans="1:65" s="2" customFormat="1" ht="16.5" customHeight="1">
      <c r="A139" s="37"/>
      <c r="B139" s="38"/>
      <c r="C139" s="218" t="s">
        <v>77</v>
      </c>
      <c r="D139" s="218" t="s">
        <v>169</v>
      </c>
      <c r="E139" s="219" t="s">
        <v>3965</v>
      </c>
      <c r="F139" s="220" t="s">
        <v>3786</v>
      </c>
      <c r="G139" s="221" t="s">
        <v>547</v>
      </c>
      <c r="H139" s="222">
        <v>1</v>
      </c>
      <c r="I139" s="223"/>
      <c r="J139" s="224">
        <f>ROUND(I139*H139,0)</f>
        <v>0</v>
      </c>
      <c r="K139" s="225"/>
      <c r="L139" s="43"/>
      <c r="M139" s="226" t="s">
        <v>1</v>
      </c>
      <c r="N139" s="227" t="s">
        <v>42</v>
      </c>
      <c r="O139" s="90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0" t="s">
        <v>173</v>
      </c>
      <c r="AT139" s="230" t="s">
        <v>169</v>
      </c>
      <c r="AU139" s="230" t="s">
        <v>8</v>
      </c>
      <c r="AY139" s="16" t="s">
        <v>166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6" t="s">
        <v>8</v>
      </c>
      <c r="BK139" s="231">
        <f>ROUND(I139*H139,0)</f>
        <v>0</v>
      </c>
      <c r="BL139" s="16" t="s">
        <v>173</v>
      </c>
      <c r="BM139" s="230" t="s">
        <v>365</v>
      </c>
    </row>
    <row r="140" spans="1:65" s="2" customFormat="1" ht="16.5" customHeight="1">
      <c r="A140" s="37"/>
      <c r="B140" s="38"/>
      <c r="C140" s="218" t="s">
        <v>77</v>
      </c>
      <c r="D140" s="218" t="s">
        <v>169</v>
      </c>
      <c r="E140" s="219" t="s">
        <v>3966</v>
      </c>
      <c r="F140" s="220" t="s">
        <v>3967</v>
      </c>
      <c r="G140" s="221" t="s">
        <v>547</v>
      </c>
      <c r="H140" s="222">
        <v>1</v>
      </c>
      <c r="I140" s="223"/>
      <c r="J140" s="224">
        <f>ROUND(I140*H140,0)</f>
        <v>0</v>
      </c>
      <c r="K140" s="225"/>
      <c r="L140" s="43"/>
      <c r="M140" s="266" t="s">
        <v>1</v>
      </c>
      <c r="N140" s="267" t="s">
        <v>42</v>
      </c>
      <c r="O140" s="268"/>
      <c r="P140" s="269">
        <f>O140*H140</f>
        <v>0</v>
      </c>
      <c r="Q140" s="269">
        <v>0</v>
      </c>
      <c r="R140" s="269">
        <f>Q140*H140</f>
        <v>0</v>
      </c>
      <c r="S140" s="269">
        <v>0</v>
      </c>
      <c r="T140" s="270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0" t="s">
        <v>173</v>
      </c>
      <c r="AT140" s="230" t="s">
        <v>169</v>
      </c>
      <c r="AU140" s="230" t="s">
        <v>8</v>
      </c>
      <c r="AY140" s="16" t="s">
        <v>166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6" t="s">
        <v>8</v>
      </c>
      <c r="BK140" s="231">
        <f>ROUND(I140*H140,0)</f>
        <v>0</v>
      </c>
      <c r="BL140" s="16" t="s">
        <v>173</v>
      </c>
      <c r="BM140" s="230" t="s">
        <v>376</v>
      </c>
    </row>
    <row r="141" spans="1:31" s="2" customFormat="1" ht="6.95" customHeight="1">
      <c r="A141" s="37"/>
      <c r="B141" s="65"/>
      <c r="C141" s="66"/>
      <c r="D141" s="66"/>
      <c r="E141" s="66"/>
      <c r="F141" s="66"/>
      <c r="G141" s="66"/>
      <c r="H141" s="66"/>
      <c r="I141" s="66"/>
      <c r="J141" s="66"/>
      <c r="K141" s="66"/>
      <c r="L141" s="43"/>
      <c r="M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</sheetData>
  <sheetProtection password="F695" sheet="1" objects="1" scenarios="1" formatColumns="0" formatRows="0" autoFilter="0"/>
  <autoFilter ref="C117:K140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114</v>
      </c>
      <c r="L4" s="19"/>
      <c r="M4" s="138" t="s">
        <v>11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17</v>
      </c>
      <c r="L6" s="19"/>
    </row>
    <row r="7" spans="2:12" s="1" customFormat="1" ht="26.25" customHeight="1">
      <c r="B7" s="19"/>
      <c r="E7" s="140" t="str">
        <f>'Rekapitulace stavby'!K6</f>
        <v>Východní přístavba a stavební úpravy Nemocnice následné péče LDN Horažďovice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115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116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19</v>
      </c>
      <c r="E11" s="37"/>
      <c r="F11" s="142" t="s">
        <v>1</v>
      </c>
      <c r="G11" s="37"/>
      <c r="H11" s="37"/>
      <c r="I11" s="139" t="s">
        <v>20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21</v>
      </c>
      <c r="E12" s="37"/>
      <c r="F12" s="142" t="s">
        <v>22</v>
      </c>
      <c r="G12" s="37"/>
      <c r="H12" s="37"/>
      <c r="I12" s="139" t="s">
        <v>23</v>
      </c>
      <c r="J12" s="143" t="str">
        <f>'Rekapitulace stavby'!AN8</f>
        <v>26. 5. 2023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25</v>
      </c>
      <c r="E14" s="37"/>
      <c r="F14" s="37"/>
      <c r="G14" s="37"/>
      <c r="H14" s="37"/>
      <c r="I14" s="139" t="s">
        <v>26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29</v>
      </c>
      <c r="E17" s="37"/>
      <c r="F17" s="37"/>
      <c r="G17" s="37"/>
      <c r="H17" s="37"/>
      <c r="I17" s="139" t="s">
        <v>26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31</v>
      </c>
      <c r="E20" s="37"/>
      <c r="F20" s="37"/>
      <c r="G20" s="37"/>
      <c r="H20" s="37"/>
      <c r="I20" s="139" t="s">
        <v>26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33</v>
      </c>
      <c r="F21" s="37"/>
      <c r="G21" s="37"/>
      <c r="H21" s="37"/>
      <c r="I21" s="139" t="s">
        <v>28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34</v>
      </c>
      <c r="E23" s="37"/>
      <c r="F23" s="37"/>
      <c r="G23" s="37"/>
      <c r="H23" s="37"/>
      <c r="I23" s="139" t="s">
        <v>26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28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36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37</v>
      </c>
      <c r="E30" s="37"/>
      <c r="F30" s="37"/>
      <c r="G30" s="37"/>
      <c r="H30" s="37"/>
      <c r="I30" s="37"/>
      <c r="J30" s="150">
        <f>ROUND(J145,0)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39</v>
      </c>
      <c r="G32" s="37"/>
      <c r="H32" s="37"/>
      <c r="I32" s="151" t="s">
        <v>38</v>
      </c>
      <c r="J32" s="151" t="s">
        <v>40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41</v>
      </c>
      <c r="E33" s="139" t="s">
        <v>42</v>
      </c>
      <c r="F33" s="153">
        <f>ROUND((SUM(BE145:BE455)),0)</f>
        <v>0</v>
      </c>
      <c r="G33" s="37"/>
      <c r="H33" s="37"/>
      <c r="I33" s="154">
        <v>0.21</v>
      </c>
      <c r="J33" s="153">
        <f>ROUND(((SUM(BE145:BE455))*I33),0)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43</v>
      </c>
      <c r="F34" s="153">
        <f>ROUND((SUM(BF145:BF455)),0)</f>
        <v>0</v>
      </c>
      <c r="G34" s="37"/>
      <c r="H34" s="37"/>
      <c r="I34" s="154">
        <v>0.15</v>
      </c>
      <c r="J34" s="153">
        <f>ROUND(((SUM(BF145:BF455))*I34),0)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44</v>
      </c>
      <c r="F35" s="153">
        <f>ROUND((SUM(BG145:BG455)),0)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45</v>
      </c>
      <c r="F36" s="153">
        <f>ROUND((SUM(BH145:BH455)),0)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46</v>
      </c>
      <c r="F37" s="153">
        <f>ROUND((SUM(BI145:BI455)),0)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47</v>
      </c>
      <c r="E39" s="157"/>
      <c r="F39" s="157"/>
      <c r="G39" s="158" t="s">
        <v>48</v>
      </c>
      <c r="H39" s="159" t="s">
        <v>49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50</v>
      </c>
      <c r="E50" s="163"/>
      <c r="F50" s="163"/>
      <c r="G50" s="162" t="s">
        <v>51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52</v>
      </c>
      <c r="E61" s="165"/>
      <c r="F61" s="166" t="s">
        <v>53</v>
      </c>
      <c r="G61" s="164" t="s">
        <v>52</v>
      </c>
      <c r="H61" s="165"/>
      <c r="I61" s="165"/>
      <c r="J61" s="167" t="s">
        <v>53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54</v>
      </c>
      <c r="E65" s="168"/>
      <c r="F65" s="168"/>
      <c r="G65" s="162" t="s">
        <v>55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52</v>
      </c>
      <c r="E76" s="165"/>
      <c r="F76" s="166" t="s">
        <v>53</v>
      </c>
      <c r="G76" s="164" t="s">
        <v>52</v>
      </c>
      <c r="H76" s="165"/>
      <c r="I76" s="165"/>
      <c r="J76" s="167" t="s">
        <v>53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117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3" t="str">
        <f>E7</f>
        <v>Východní přístavba a stavební úpravy Nemocnice následné péče LDN Horažďovice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115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 xml:space="preserve">010 - SO 00  Hlavní budova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21</v>
      </c>
      <c r="D89" s="39"/>
      <c r="E89" s="39"/>
      <c r="F89" s="26" t="str">
        <f>F12</f>
        <v>Horažďovice</v>
      </c>
      <c r="G89" s="39"/>
      <c r="H89" s="39"/>
      <c r="I89" s="31" t="s">
        <v>23</v>
      </c>
      <c r="J89" s="78" t="str">
        <f>IF(J12="","",J12)</f>
        <v>26. 5. 2023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25</v>
      </c>
      <c r="D91" s="39"/>
      <c r="E91" s="39"/>
      <c r="F91" s="26" t="str">
        <f>E15</f>
        <v>Plzeňský kraj</v>
      </c>
      <c r="G91" s="39"/>
      <c r="H91" s="39"/>
      <c r="I91" s="31" t="s">
        <v>31</v>
      </c>
      <c r="J91" s="35" t="str">
        <f>E21</f>
        <v>Ing. arch. Jiří Kučera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34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118</v>
      </c>
      <c r="D94" s="175"/>
      <c r="E94" s="175"/>
      <c r="F94" s="175"/>
      <c r="G94" s="175"/>
      <c r="H94" s="175"/>
      <c r="I94" s="175"/>
      <c r="J94" s="176" t="s">
        <v>119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120</v>
      </c>
      <c r="D96" s="39"/>
      <c r="E96" s="39"/>
      <c r="F96" s="39"/>
      <c r="G96" s="39"/>
      <c r="H96" s="39"/>
      <c r="I96" s="39"/>
      <c r="J96" s="109">
        <f>J145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121</v>
      </c>
    </row>
    <row r="97" spans="1:31" s="9" customFormat="1" ht="24.95" customHeight="1">
      <c r="A97" s="9"/>
      <c r="B97" s="178"/>
      <c r="C97" s="179"/>
      <c r="D97" s="180" t="s">
        <v>122</v>
      </c>
      <c r="E97" s="181"/>
      <c r="F97" s="181"/>
      <c r="G97" s="181"/>
      <c r="H97" s="181"/>
      <c r="I97" s="181"/>
      <c r="J97" s="182">
        <f>J146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123</v>
      </c>
      <c r="E98" s="187"/>
      <c r="F98" s="187"/>
      <c r="G98" s="187"/>
      <c r="H98" s="187"/>
      <c r="I98" s="187"/>
      <c r="J98" s="188">
        <f>J147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124</v>
      </c>
      <c r="E99" s="187"/>
      <c r="F99" s="187"/>
      <c r="G99" s="187"/>
      <c r="H99" s="187"/>
      <c r="I99" s="187"/>
      <c r="J99" s="188">
        <f>J156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125</v>
      </c>
      <c r="E100" s="187"/>
      <c r="F100" s="187"/>
      <c r="G100" s="187"/>
      <c r="H100" s="187"/>
      <c r="I100" s="187"/>
      <c r="J100" s="188">
        <f>J188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126</v>
      </c>
      <c r="E101" s="187"/>
      <c r="F101" s="187"/>
      <c r="G101" s="187"/>
      <c r="H101" s="187"/>
      <c r="I101" s="187"/>
      <c r="J101" s="188">
        <f>J208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127</v>
      </c>
      <c r="E102" s="187"/>
      <c r="F102" s="187"/>
      <c r="G102" s="187"/>
      <c r="H102" s="187"/>
      <c r="I102" s="187"/>
      <c r="J102" s="188">
        <f>J214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8"/>
      <c r="C103" s="179"/>
      <c r="D103" s="180" t="s">
        <v>128</v>
      </c>
      <c r="E103" s="181"/>
      <c r="F103" s="181"/>
      <c r="G103" s="181"/>
      <c r="H103" s="181"/>
      <c r="I103" s="181"/>
      <c r="J103" s="182">
        <f>J216</f>
        <v>0</v>
      </c>
      <c r="K103" s="179"/>
      <c r="L103" s="18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4"/>
      <c r="C104" s="185"/>
      <c r="D104" s="186" t="s">
        <v>129</v>
      </c>
      <c r="E104" s="187"/>
      <c r="F104" s="187"/>
      <c r="G104" s="187"/>
      <c r="H104" s="187"/>
      <c r="I104" s="187"/>
      <c r="J104" s="188">
        <f>J217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4"/>
      <c r="C105" s="185"/>
      <c r="D105" s="186" t="s">
        <v>130</v>
      </c>
      <c r="E105" s="187"/>
      <c r="F105" s="187"/>
      <c r="G105" s="187"/>
      <c r="H105" s="187"/>
      <c r="I105" s="187"/>
      <c r="J105" s="188">
        <f>J227</f>
        <v>0</v>
      </c>
      <c r="K105" s="185"/>
      <c r="L105" s="18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4"/>
      <c r="C106" s="185"/>
      <c r="D106" s="186" t="s">
        <v>131</v>
      </c>
      <c r="E106" s="187"/>
      <c r="F106" s="187"/>
      <c r="G106" s="187"/>
      <c r="H106" s="187"/>
      <c r="I106" s="187"/>
      <c r="J106" s="188">
        <f>J244</f>
        <v>0</v>
      </c>
      <c r="K106" s="185"/>
      <c r="L106" s="18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4"/>
      <c r="C107" s="185"/>
      <c r="D107" s="186" t="s">
        <v>132</v>
      </c>
      <c r="E107" s="187"/>
      <c r="F107" s="187"/>
      <c r="G107" s="187"/>
      <c r="H107" s="187"/>
      <c r="I107" s="187"/>
      <c r="J107" s="188">
        <f>J267</f>
        <v>0</v>
      </c>
      <c r="K107" s="185"/>
      <c r="L107" s="18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4"/>
      <c r="C108" s="185"/>
      <c r="D108" s="186" t="s">
        <v>133</v>
      </c>
      <c r="E108" s="187"/>
      <c r="F108" s="187"/>
      <c r="G108" s="187"/>
      <c r="H108" s="187"/>
      <c r="I108" s="187"/>
      <c r="J108" s="188">
        <f>J283</f>
        <v>0</v>
      </c>
      <c r="K108" s="185"/>
      <c r="L108" s="18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4.85" customHeight="1">
      <c r="A109" s="10"/>
      <c r="B109" s="184"/>
      <c r="C109" s="185"/>
      <c r="D109" s="186" t="s">
        <v>134</v>
      </c>
      <c r="E109" s="187"/>
      <c r="F109" s="187"/>
      <c r="G109" s="187"/>
      <c r="H109" s="187"/>
      <c r="I109" s="187"/>
      <c r="J109" s="188">
        <f>J284</f>
        <v>0</v>
      </c>
      <c r="K109" s="185"/>
      <c r="L109" s="18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4.85" customHeight="1">
      <c r="A110" s="10"/>
      <c r="B110" s="184"/>
      <c r="C110" s="185"/>
      <c r="D110" s="186" t="s">
        <v>135</v>
      </c>
      <c r="E110" s="187"/>
      <c r="F110" s="187"/>
      <c r="G110" s="187"/>
      <c r="H110" s="187"/>
      <c r="I110" s="187"/>
      <c r="J110" s="188">
        <f>J288</f>
        <v>0</v>
      </c>
      <c r="K110" s="185"/>
      <c r="L110" s="18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4.85" customHeight="1">
      <c r="A111" s="10"/>
      <c r="B111" s="184"/>
      <c r="C111" s="185"/>
      <c r="D111" s="186" t="s">
        <v>136</v>
      </c>
      <c r="E111" s="187"/>
      <c r="F111" s="187"/>
      <c r="G111" s="187"/>
      <c r="H111" s="187"/>
      <c r="I111" s="187"/>
      <c r="J111" s="188">
        <f>J290</f>
        <v>0</v>
      </c>
      <c r="K111" s="185"/>
      <c r="L111" s="18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4.85" customHeight="1">
      <c r="A112" s="10"/>
      <c r="B112" s="184"/>
      <c r="C112" s="185"/>
      <c r="D112" s="186" t="s">
        <v>137</v>
      </c>
      <c r="E112" s="187"/>
      <c r="F112" s="187"/>
      <c r="G112" s="187"/>
      <c r="H112" s="187"/>
      <c r="I112" s="187"/>
      <c r="J112" s="188">
        <f>J293</f>
        <v>0</v>
      </c>
      <c r="K112" s="185"/>
      <c r="L112" s="18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4.85" customHeight="1">
      <c r="A113" s="10"/>
      <c r="B113" s="184"/>
      <c r="C113" s="185"/>
      <c r="D113" s="186" t="s">
        <v>138</v>
      </c>
      <c r="E113" s="187"/>
      <c r="F113" s="187"/>
      <c r="G113" s="187"/>
      <c r="H113" s="187"/>
      <c r="I113" s="187"/>
      <c r="J113" s="188">
        <f>J295</f>
        <v>0</v>
      </c>
      <c r="K113" s="185"/>
      <c r="L113" s="18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4.85" customHeight="1">
      <c r="A114" s="10"/>
      <c r="B114" s="184"/>
      <c r="C114" s="185"/>
      <c r="D114" s="186" t="s">
        <v>139</v>
      </c>
      <c r="E114" s="187"/>
      <c r="F114" s="187"/>
      <c r="G114" s="187"/>
      <c r="H114" s="187"/>
      <c r="I114" s="187"/>
      <c r="J114" s="188">
        <f>J297</f>
        <v>0</v>
      </c>
      <c r="K114" s="185"/>
      <c r="L114" s="18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4"/>
      <c r="C115" s="185"/>
      <c r="D115" s="186" t="s">
        <v>140</v>
      </c>
      <c r="E115" s="187"/>
      <c r="F115" s="187"/>
      <c r="G115" s="187"/>
      <c r="H115" s="187"/>
      <c r="I115" s="187"/>
      <c r="J115" s="188">
        <f>J302</f>
        <v>0</v>
      </c>
      <c r="K115" s="185"/>
      <c r="L115" s="18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84"/>
      <c r="C116" s="185"/>
      <c r="D116" s="186" t="s">
        <v>141</v>
      </c>
      <c r="E116" s="187"/>
      <c r="F116" s="187"/>
      <c r="G116" s="187"/>
      <c r="H116" s="187"/>
      <c r="I116" s="187"/>
      <c r="J116" s="188">
        <f>J311</f>
        <v>0</v>
      </c>
      <c r="K116" s="185"/>
      <c r="L116" s="189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84"/>
      <c r="C117" s="185"/>
      <c r="D117" s="186" t="s">
        <v>142</v>
      </c>
      <c r="E117" s="187"/>
      <c r="F117" s="187"/>
      <c r="G117" s="187"/>
      <c r="H117" s="187"/>
      <c r="I117" s="187"/>
      <c r="J117" s="188">
        <f>J331</f>
        <v>0</v>
      </c>
      <c r="K117" s="185"/>
      <c r="L117" s="189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84"/>
      <c r="C118" s="185"/>
      <c r="D118" s="186" t="s">
        <v>143</v>
      </c>
      <c r="E118" s="187"/>
      <c r="F118" s="187"/>
      <c r="G118" s="187"/>
      <c r="H118" s="187"/>
      <c r="I118" s="187"/>
      <c r="J118" s="188">
        <f>J343</f>
        <v>0</v>
      </c>
      <c r="K118" s="185"/>
      <c r="L118" s="189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84"/>
      <c r="C119" s="185"/>
      <c r="D119" s="186" t="s">
        <v>144</v>
      </c>
      <c r="E119" s="187"/>
      <c r="F119" s="187"/>
      <c r="G119" s="187"/>
      <c r="H119" s="187"/>
      <c r="I119" s="187"/>
      <c r="J119" s="188">
        <f>J366</f>
        <v>0</v>
      </c>
      <c r="K119" s="185"/>
      <c r="L119" s="189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84"/>
      <c r="C120" s="185"/>
      <c r="D120" s="186" t="s">
        <v>145</v>
      </c>
      <c r="E120" s="187"/>
      <c r="F120" s="187"/>
      <c r="G120" s="187"/>
      <c r="H120" s="187"/>
      <c r="I120" s="187"/>
      <c r="J120" s="188">
        <f>J400</f>
        <v>0</v>
      </c>
      <c r="K120" s="185"/>
      <c r="L120" s="189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184"/>
      <c r="C121" s="185"/>
      <c r="D121" s="186" t="s">
        <v>146</v>
      </c>
      <c r="E121" s="187"/>
      <c r="F121" s="187"/>
      <c r="G121" s="187"/>
      <c r="H121" s="187"/>
      <c r="I121" s="187"/>
      <c r="J121" s="188">
        <f>J432</f>
        <v>0</v>
      </c>
      <c r="K121" s="185"/>
      <c r="L121" s="189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184"/>
      <c r="C122" s="185"/>
      <c r="D122" s="186" t="s">
        <v>147</v>
      </c>
      <c r="E122" s="187"/>
      <c r="F122" s="187"/>
      <c r="G122" s="187"/>
      <c r="H122" s="187"/>
      <c r="I122" s="187"/>
      <c r="J122" s="188">
        <f>J437</f>
        <v>0</v>
      </c>
      <c r="K122" s="185"/>
      <c r="L122" s="189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9" customFormat="1" ht="24.95" customHeight="1">
      <c r="A123" s="9"/>
      <c r="B123" s="178"/>
      <c r="C123" s="179"/>
      <c r="D123" s="180" t="s">
        <v>148</v>
      </c>
      <c r="E123" s="181"/>
      <c r="F123" s="181"/>
      <c r="G123" s="181"/>
      <c r="H123" s="181"/>
      <c r="I123" s="181"/>
      <c r="J123" s="182">
        <f>J451</f>
        <v>0</v>
      </c>
      <c r="K123" s="179"/>
      <c r="L123" s="183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</row>
    <row r="124" spans="1:31" s="10" customFormat="1" ht="19.9" customHeight="1">
      <c r="A124" s="10"/>
      <c r="B124" s="184"/>
      <c r="C124" s="185"/>
      <c r="D124" s="186" t="s">
        <v>149</v>
      </c>
      <c r="E124" s="187"/>
      <c r="F124" s="187"/>
      <c r="G124" s="187"/>
      <c r="H124" s="187"/>
      <c r="I124" s="187"/>
      <c r="J124" s="188">
        <f>J452</f>
        <v>0</v>
      </c>
      <c r="K124" s="185"/>
      <c r="L124" s="189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s="10" customFormat="1" ht="19.9" customHeight="1">
      <c r="A125" s="10"/>
      <c r="B125" s="184"/>
      <c r="C125" s="185"/>
      <c r="D125" s="186" t="s">
        <v>150</v>
      </c>
      <c r="E125" s="187"/>
      <c r="F125" s="187"/>
      <c r="G125" s="187"/>
      <c r="H125" s="187"/>
      <c r="I125" s="187"/>
      <c r="J125" s="188">
        <f>J454</f>
        <v>0</v>
      </c>
      <c r="K125" s="185"/>
      <c r="L125" s="189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s="2" customFormat="1" ht="21.8" customHeight="1">
      <c r="A126" s="37"/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65"/>
      <c r="C127" s="66"/>
      <c r="D127" s="66"/>
      <c r="E127" s="66"/>
      <c r="F127" s="66"/>
      <c r="G127" s="66"/>
      <c r="H127" s="66"/>
      <c r="I127" s="66"/>
      <c r="J127" s="66"/>
      <c r="K127" s="66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31" spans="1:31" s="2" customFormat="1" ht="6.95" customHeight="1">
      <c r="A131" s="37"/>
      <c r="B131" s="67"/>
      <c r="C131" s="68"/>
      <c r="D131" s="68"/>
      <c r="E131" s="68"/>
      <c r="F131" s="68"/>
      <c r="G131" s="68"/>
      <c r="H131" s="68"/>
      <c r="I131" s="68"/>
      <c r="J131" s="68"/>
      <c r="K131" s="68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24.95" customHeight="1">
      <c r="A132" s="37"/>
      <c r="B132" s="38"/>
      <c r="C132" s="22" t="s">
        <v>151</v>
      </c>
      <c r="D132" s="39"/>
      <c r="E132" s="39"/>
      <c r="F132" s="39"/>
      <c r="G132" s="39"/>
      <c r="H132" s="39"/>
      <c r="I132" s="39"/>
      <c r="J132" s="39"/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6.95" customHeight="1">
      <c r="A133" s="37"/>
      <c r="B133" s="38"/>
      <c r="C133" s="39"/>
      <c r="D133" s="39"/>
      <c r="E133" s="39"/>
      <c r="F133" s="39"/>
      <c r="G133" s="39"/>
      <c r="H133" s="39"/>
      <c r="I133" s="39"/>
      <c r="J133" s="39"/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12" customHeight="1">
      <c r="A134" s="37"/>
      <c r="B134" s="38"/>
      <c r="C134" s="31" t="s">
        <v>17</v>
      </c>
      <c r="D134" s="39"/>
      <c r="E134" s="39"/>
      <c r="F134" s="39"/>
      <c r="G134" s="39"/>
      <c r="H134" s="39"/>
      <c r="I134" s="39"/>
      <c r="J134" s="39"/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26.25" customHeight="1">
      <c r="A135" s="37"/>
      <c r="B135" s="38"/>
      <c r="C135" s="39"/>
      <c r="D135" s="39"/>
      <c r="E135" s="173" t="str">
        <f>E7</f>
        <v>Východní přístavba a stavební úpravy Nemocnice následné péče LDN Horažďovice</v>
      </c>
      <c r="F135" s="31"/>
      <c r="G135" s="31"/>
      <c r="H135" s="31"/>
      <c r="I135" s="39"/>
      <c r="J135" s="39"/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2" customFormat="1" ht="12" customHeight="1">
      <c r="A136" s="37"/>
      <c r="B136" s="38"/>
      <c r="C136" s="31" t="s">
        <v>115</v>
      </c>
      <c r="D136" s="39"/>
      <c r="E136" s="39"/>
      <c r="F136" s="39"/>
      <c r="G136" s="39"/>
      <c r="H136" s="39"/>
      <c r="I136" s="39"/>
      <c r="J136" s="39"/>
      <c r="K136" s="39"/>
      <c r="L136" s="6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1:31" s="2" customFormat="1" ht="16.5" customHeight="1">
      <c r="A137" s="37"/>
      <c r="B137" s="38"/>
      <c r="C137" s="39"/>
      <c r="D137" s="39"/>
      <c r="E137" s="75" t="str">
        <f>E9</f>
        <v xml:space="preserve">010 - SO 00  Hlavní budova</v>
      </c>
      <c r="F137" s="39"/>
      <c r="G137" s="39"/>
      <c r="H137" s="39"/>
      <c r="I137" s="39"/>
      <c r="J137" s="39"/>
      <c r="K137" s="39"/>
      <c r="L137" s="62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pans="1:31" s="2" customFormat="1" ht="6.95" customHeight="1">
      <c r="A138" s="37"/>
      <c r="B138" s="38"/>
      <c r="C138" s="39"/>
      <c r="D138" s="39"/>
      <c r="E138" s="39"/>
      <c r="F138" s="39"/>
      <c r="G138" s="39"/>
      <c r="H138" s="39"/>
      <c r="I138" s="39"/>
      <c r="J138" s="39"/>
      <c r="K138" s="39"/>
      <c r="L138" s="62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pans="1:31" s="2" customFormat="1" ht="12" customHeight="1">
      <c r="A139" s="37"/>
      <c r="B139" s="38"/>
      <c r="C139" s="31" t="s">
        <v>21</v>
      </c>
      <c r="D139" s="39"/>
      <c r="E139" s="39"/>
      <c r="F139" s="26" t="str">
        <f>F12</f>
        <v>Horažďovice</v>
      </c>
      <c r="G139" s="39"/>
      <c r="H139" s="39"/>
      <c r="I139" s="31" t="s">
        <v>23</v>
      </c>
      <c r="J139" s="78" t="str">
        <f>IF(J12="","",J12)</f>
        <v>26. 5. 2023</v>
      </c>
      <c r="K139" s="39"/>
      <c r="L139" s="62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  <row r="140" spans="1:31" s="2" customFormat="1" ht="6.95" customHeight="1">
      <c r="A140" s="37"/>
      <c r="B140" s="38"/>
      <c r="C140" s="39"/>
      <c r="D140" s="39"/>
      <c r="E140" s="39"/>
      <c r="F140" s="39"/>
      <c r="G140" s="39"/>
      <c r="H140" s="39"/>
      <c r="I140" s="39"/>
      <c r="J140" s="39"/>
      <c r="K140" s="39"/>
      <c r="L140" s="62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</row>
    <row r="141" spans="1:31" s="2" customFormat="1" ht="15.15" customHeight="1">
      <c r="A141" s="37"/>
      <c r="B141" s="38"/>
      <c r="C141" s="31" t="s">
        <v>25</v>
      </c>
      <c r="D141" s="39"/>
      <c r="E141" s="39"/>
      <c r="F141" s="26" t="str">
        <f>E15</f>
        <v>Plzeňský kraj</v>
      </c>
      <c r="G141" s="39"/>
      <c r="H141" s="39"/>
      <c r="I141" s="31" t="s">
        <v>31</v>
      </c>
      <c r="J141" s="35" t="str">
        <f>E21</f>
        <v>Ing. arch. Jiří Kučera</v>
      </c>
      <c r="K141" s="39"/>
      <c r="L141" s="62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  <row r="142" spans="1:31" s="2" customFormat="1" ht="15.15" customHeight="1">
      <c r="A142" s="37"/>
      <c r="B142" s="38"/>
      <c r="C142" s="31" t="s">
        <v>29</v>
      </c>
      <c r="D142" s="39"/>
      <c r="E142" s="39"/>
      <c r="F142" s="26" t="str">
        <f>IF(E18="","",E18)</f>
        <v>Vyplň údaj</v>
      </c>
      <c r="G142" s="39"/>
      <c r="H142" s="39"/>
      <c r="I142" s="31" t="s">
        <v>34</v>
      </c>
      <c r="J142" s="35" t="str">
        <f>E24</f>
        <v xml:space="preserve"> </v>
      </c>
      <c r="K142" s="39"/>
      <c r="L142" s="62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</row>
    <row r="143" spans="1:31" s="2" customFormat="1" ht="10.3" customHeight="1">
      <c r="A143" s="37"/>
      <c r="B143" s="38"/>
      <c r="C143" s="39"/>
      <c r="D143" s="39"/>
      <c r="E143" s="39"/>
      <c r="F143" s="39"/>
      <c r="G143" s="39"/>
      <c r="H143" s="39"/>
      <c r="I143" s="39"/>
      <c r="J143" s="39"/>
      <c r="K143" s="39"/>
      <c r="L143" s="62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</row>
    <row r="144" spans="1:31" s="11" customFormat="1" ht="29.25" customHeight="1">
      <c r="A144" s="190"/>
      <c r="B144" s="191"/>
      <c r="C144" s="192" t="s">
        <v>152</v>
      </c>
      <c r="D144" s="193" t="s">
        <v>62</v>
      </c>
      <c r="E144" s="193" t="s">
        <v>58</v>
      </c>
      <c r="F144" s="193" t="s">
        <v>59</v>
      </c>
      <c r="G144" s="193" t="s">
        <v>153</v>
      </c>
      <c r="H144" s="193" t="s">
        <v>154</v>
      </c>
      <c r="I144" s="193" t="s">
        <v>155</v>
      </c>
      <c r="J144" s="194" t="s">
        <v>119</v>
      </c>
      <c r="K144" s="195" t="s">
        <v>156</v>
      </c>
      <c r="L144" s="196"/>
      <c r="M144" s="99" t="s">
        <v>1</v>
      </c>
      <c r="N144" s="100" t="s">
        <v>41</v>
      </c>
      <c r="O144" s="100" t="s">
        <v>157</v>
      </c>
      <c r="P144" s="100" t="s">
        <v>158</v>
      </c>
      <c r="Q144" s="100" t="s">
        <v>159</v>
      </c>
      <c r="R144" s="100" t="s">
        <v>160</v>
      </c>
      <c r="S144" s="100" t="s">
        <v>161</v>
      </c>
      <c r="T144" s="101" t="s">
        <v>162</v>
      </c>
      <c r="U144" s="190"/>
      <c r="V144" s="190"/>
      <c r="W144" s="190"/>
      <c r="X144" s="190"/>
      <c r="Y144" s="190"/>
      <c r="Z144" s="190"/>
      <c r="AA144" s="190"/>
      <c r="AB144" s="190"/>
      <c r="AC144" s="190"/>
      <c r="AD144" s="190"/>
      <c r="AE144" s="190"/>
    </row>
    <row r="145" spans="1:63" s="2" customFormat="1" ht="22.8" customHeight="1">
      <c r="A145" s="37"/>
      <c r="B145" s="38"/>
      <c r="C145" s="106" t="s">
        <v>163</v>
      </c>
      <c r="D145" s="39"/>
      <c r="E145" s="39"/>
      <c r="F145" s="39"/>
      <c r="G145" s="39"/>
      <c r="H145" s="39"/>
      <c r="I145" s="39"/>
      <c r="J145" s="197">
        <f>BK145</f>
        <v>0</v>
      </c>
      <c r="K145" s="39"/>
      <c r="L145" s="43"/>
      <c r="M145" s="102"/>
      <c r="N145" s="198"/>
      <c r="O145" s="103"/>
      <c r="P145" s="199">
        <f>P146+P216+P451</f>
        <v>0</v>
      </c>
      <c r="Q145" s="103"/>
      <c r="R145" s="199">
        <f>R146+R216+R451</f>
        <v>6.858260380000001</v>
      </c>
      <c r="S145" s="103"/>
      <c r="T145" s="200">
        <f>T146+T216+T451</f>
        <v>9.019082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76</v>
      </c>
      <c r="AU145" s="16" t="s">
        <v>121</v>
      </c>
      <c r="BK145" s="201">
        <f>BK146+BK216+BK451</f>
        <v>0</v>
      </c>
    </row>
    <row r="146" spans="1:63" s="12" customFormat="1" ht="25.9" customHeight="1">
      <c r="A146" s="12"/>
      <c r="B146" s="202"/>
      <c r="C146" s="203"/>
      <c r="D146" s="204" t="s">
        <v>76</v>
      </c>
      <c r="E146" s="205" t="s">
        <v>164</v>
      </c>
      <c r="F146" s="205" t="s">
        <v>165</v>
      </c>
      <c r="G146" s="203"/>
      <c r="H146" s="203"/>
      <c r="I146" s="206"/>
      <c r="J146" s="207">
        <f>BK146</f>
        <v>0</v>
      </c>
      <c r="K146" s="203"/>
      <c r="L146" s="208"/>
      <c r="M146" s="209"/>
      <c r="N146" s="210"/>
      <c r="O146" s="210"/>
      <c r="P146" s="211">
        <f>P147+P156+P188+P208+P214</f>
        <v>0</v>
      </c>
      <c r="Q146" s="210"/>
      <c r="R146" s="211">
        <f>R147+R156+R188+R208+R214</f>
        <v>2.9694456600000003</v>
      </c>
      <c r="S146" s="210"/>
      <c r="T146" s="212">
        <f>T147+T156+T188+T208+T214</f>
        <v>8.837292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3" t="s">
        <v>8</v>
      </c>
      <c r="AT146" s="214" t="s">
        <v>76</v>
      </c>
      <c r="AU146" s="214" t="s">
        <v>77</v>
      </c>
      <c r="AY146" s="213" t="s">
        <v>166</v>
      </c>
      <c r="BK146" s="215">
        <f>BK147+BK156+BK188+BK208+BK214</f>
        <v>0</v>
      </c>
    </row>
    <row r="147" spans="1:63" s="12" customFormat="1" ht="22.8" customHeight="1">
      <c r="A147" s="12"/>
      <c r="B147" s="202"/>
      <c r="C147" s="203"/>
      <c r="D147" s="204" t="s">
        <v>76</v>
      </c>
      <c r="E147" s="216" t="s">
        <v>167</v>
      </c>
      <c r="F147" s="216" t="s">
        <v>168</v>
      </c>
      <c r="G147" s="203"/>
      <c r="H147" s="203"/>
      <c r="I147" s="206"/>
      <c r="J147" s="217">
        <f>BK147</f>
        <v>0</v>
      </c>
      <c r="K147" s="203"/>
      <c r="L147" s="208"/>
      <c r="M147" s="209"/>
      <c r="N147" s="210"/>
      <c r="O147" s="210"/>
      <c r="P147" s="211">
        <f>SUM(P148:P155)</f>
        <v>0</v>
      </c>
      <c r="Q147" s="210"/>
      <c r="R147" s="211">
        <f>SUM(R148:R155)</f>
        <v>0.9592723000000001</v>
      </c>
      <c r="S147" s="210"/>
      <c r="T147" s="212">
        <f>SUM(T148:T155)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3" t="s">
        <v>8</v>
      </c>
      <c r="AT147" s="214" t="s">
        <v>76</v>
      </c>
      <c r="AU147" s="214" t="s">
        <v>8</v>
      </c>
      <c r="AY147" s="213" t="s">
        <v>166</v>
      </c>
      <c r="BK147" s="215">
        <f>SUM(BK148:BK155)</f>
        <v>0</v>
      </c>
    </row>
    <row r="148" spans="1:65" s="2" customFormat="1" ht="24.15" customHeight="1">
      <c r="A148" s="37"/>
      <c r="B148" s="38"/>
      <c r="C148" s="218" t="s">
        <v>8</v>
      </c>
      <c r="D148" s="218" t="s">
        <v>169</v>
      </c>
      <c r="E148" s="219" t="s">
        <v>170</v>
      </c>
      <c r="F148" s="220" t="s">
        <v>171</v>
      </c>
      <c r="G148" s="221" t="s">
        <v>172</v>
      </c>
      <c r="H148" s="222">
        <v>0.318</v>
      </c>
      <c r="I148" s="223"/>
      <c r="J148" s="224">
        <f>ROUND(I148*H148,0)</f>
        <v>0</v>
      </c>
      <c r="K148" s="225"/>
      <c r="L148" s="43"/>
      <c r="M148" s="226" t="s">
        <v>1</v>
      </c>
      <c r="N148" s="227" t="s">
        <v>42</v>
      </c>
      <c r="O148" s="90"/>
      <c r="P148" s="228">
        <f>O148*H148</f>
        <v>0</v>
      </c>
      <c r="Q148" s="228">
        <v>1.8775</v>
      </c>
      <c r="R148" s="228">
        <f>Q148*H148</f>
        <v>0.5970449999999999</v>
      </c>
      <c r="S148" s="228">
        <v>0</v>
      </c>
      <c r="T148" s="22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0" t="s">
        <v>173</v>
      </c>
      <c r="AT148" s="230" t="s">
        <v>169</v>
      </c>
      <c r="AU148" s="230" t="s">
        <v>86</v>
      </c>
      <c r="AY148" s="16" t="s">
        <v>166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6" t="s">
        <v>8</v>
      </c>
      <c r="BK148" s="231">
        <f>ROUND(I148*H148,0)</f>
        <v>0</v>
      </c>
      <c r="BL148" s="16" t="s">
        <v>173</v>
      </c>
      <c r="BM148" s="230" t="s">
        <v>174</v>
      </c>
    </row>
    <row r="149" spans="1:51" s="13" customFormat="1" ht="12">
      <c r="A149" s="13"/>
      <c r="B149" s="232"/>
      <c r="C149" s="233"/>
      <c r="D149" s="234" t="s">
        <v>175</v>
      </c>
      <c r="E149" s="235" t="s">
        <v>1</v>
      </c>
      <c r="F149" s="236" t="s">
        <v>176</v>
      </c>
      <c r="G149" s="233"/>
      <c r="H149" s="237">
        <v>0.318</v>
      </c>
      <c r="I149" s="238"/>
      <c r="J149" s="233"/>
      <c r="K149" s="233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175</v>
      </c>
      <c r="AU149" s="243" t="s">
        <v>86</v>
      </c>
      <c r="AV149" s="13" t="s">
        <v>86</v>
      </c>
      <c r="AW149" s="13" t="s">
        <v>32</v>
      </c>
      <c r="AX149" s="13" t="s">
        <v>77</v>
      </c>
      <c r="AY149" s="243" t="s">
        <v>166</v>
      </c>
    </row>
    <row r="150" spans="1:65" s="2" customFormat="1" ht="16.5" customHeight="1">
      <c r="A150" s="37"/>
      <c r="B150" s="38"/>
      <c r="C150" s="218" t="s">
        <v>86</v>
      </c>
      <c r="D150" s="218" t="s">
        <v>169</v>
      </c>
      <c r="E150" s="219" t="s">
        <v>177</v>
      </c>
      <c r="F150" s="220" t="s">
        <v>178</v>
      </c>
      <c r="G150" s="221" t="s">
        <v>172</v>
      </c>
      <c r="H150" s="222">
        <v>0.097</v>
      </c>
      <c r="I150" s="223"/>
      <c r="J150" s="224">
        <f>ROUND(I150*H150,0)</f>
        <v>0</v>
      </c>
      <c r="K150" s="225"/>
      <c r="L150" s="43"/>
      <c r="M150" s="226" t="s">
        <v>1</v>
      </c>
      <c r="N150" s="227" t="s">
        <v>42</v>
      </c>
      <c r="O150" s="90"/>
      <c r="P150" s="228">
        <f>O150*H150</f>
        <v>0</v>
      </c>
      <c r="Q150" s="228">
        <v>1.94302</v>
      </c>
      <c r="R150" s="228">
        <f>Q150*H150</f>
        <v>0.18847294</v>
      </c>
      <c r="S150" s="228">
        <v>0</v>
      </c>
      <c r="T150" s="22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0" t="s">
        <v>173</v>
      </c>
      <c r="AT150" s="230" t="s">
        <v>169</v>
      </c>
      <c r="AU150" s="230" t="s">
        <v>86</v>
      </c>
      <c r="AY150" s="16" t="s">
        <v>166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6" t="s">
        <v>8</v>
      </c>
      <c r="BK150" s="231">
        <f>ROUND(I150*H150,0)</f>
        <v>0</v>
      </c>
      <c r="BL150" s="16" t="s">
        <v>173</v>
      </c>
      <c r="BM150" s="230" t="s">
        <v>179</v>
      </c>
    </row>
    <row r="151" spans="1:51" s="13" customFormat="1" ht="12">
      <c r="A151" s="13"/>
      <c r="B151" s="232"/>
      <c r="C151" s="233"/>
      <c r="D151" s="234" t="s">
        <v>175</v>
      </c>
      <c r="E151" s="235" t="s">
        <v>1</v>
      </c>
      <c r="F151" s="236" t="s">
        <v>180</v>
      </c>
      <c r="G151" s="233"/>
      <c r="H151" s="237">
        <v>0.097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175</v>
      </c>
      <c r="AU151" s="243" t="s">
        <v>86</v>
      </c>
      <c r="AV151" s="13" t="s">
        <v>86</v>
      </c>
      <c r="AW151" s="13" t="s">
        <v>32</v>
      </c>
      <c r="AX151" s="13" t="s">
        <v>77</v>
      </c>
      <c r="AY151" s="243" t="s">
        <v>166</v>
      </c>
    </row>
    <row r="152" spans="1:65" s="2" customFormat="1" ht="24.15" customHeight="1">
      <c r="A152" s="37"/>
      <c r="B152" s="38"/>
      <c r="C152" s="218" t="s">
        <v>167</v>
      </c>
      <c r="D152" s="218" t="s">
        <v>169</v>
      </c>
      <c r="E152" s="219" t="s">
        <v>181</v>
      </c>
      <c r="F152" s="220" t="s">
        <v>182</v>
      </c>
      <c r="G152" s="221" t="s">
        <v>183</v>
      </c>
      <c r="H152" s="222">
        <v>0.061</v>
      </c>
      <c r="I152" s="223"/>
      <c r="J152" s="224">
        <f>ROUND(I152*H152,0)</f>
        <v>0</v>
      </c>
      <c r="K152" s="225"/>
      <c r="L152" s="43"/>
      <c r="M152" s="226" t="s">
        <v>1</v>
      </c>
      <c r="N152" s="227" t="s">
        <v>42</v>
      </c>
      <c r="O152" s="90"/>
      <c r="P152" s="228">
        <f>O152*H152</f>
        <v>0</v>
      </c>
      <c r="Q152" s="228">
        <v>1.09</v>
      </c>
      <c r="R152" s="228">
        <f>Q152*H152</f>
        <v>0.06649000000000001</v>
      </c>
      <c r="S152" s="228">
        <v>0</v>
      </c>
      <c r="T152" s="22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0" t="s">
        <v>173</v>
      </c>
      <c r="AT152" s="230" t="s">
        <v>169</v>
      </c>
      <c r="AU152" s="230" t="s">
        <v>86</v>
      </c>
      <c r="AY152" s="16" t="s">
        <v>166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6" t="s">
        <v>8</v>
      </c>
      <c r="BK152" s="231">
        <f>ROUND(I152*H152,0)</f>
        <v>0</v>
      </c>
      <c r="BL152" s="16" t="s">
        <v>173</v>
      </c>
      <c r="BM152" s="230" t="s">
        <v>184</v>
      </c>
    </row>
    <row r="153" spans="1:51" s="13" customFormat="1" ht="12">
      <c r="A153" s="13"/>
      <c r="B153" s="232"/>
      <c r="C153" s="233"/>
      <c r="D153" s="234" t="s">
        <v>175</v>
      </c>
      <c r="E153" s="235" t="s">
        <v>1</v>
      </c>
      <c r="F153" s="236" t="s">
        <v>185</v>
      </c>
      <c r="G153" s="233"/>
      <c r="H153" s="237">
        <v>0.061</v>
      </c>
      <c r="I153" s="238"/>
      <c r="J153" s="233"/>
      <c r="K153" s="233"/>
      <c r="L153" s="239"/>
      <c r="M153" s="240"/>
      <c r="N153" s="241"/>
      <c r="O153" s="241"/>
      <c r="P153" s="241"/>
      <c r="Q153" s="241"/>
      <c r="R153" s="241"/>
      <c r="S153" s="241"/>
      <c r="T153" s="24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3" t="s">
        <v>175</v>
      </c>
      <c r="AU153" s="243" t="s">
        <v>86</v>
      </c>
      <c r="AV153" s="13" t="s">
        <v>86</v>
      </c>
      <c r="AW153" s="13" t="s">
        <v>32</v>
      </c>
      <c r="AX153" s="13" t="s">
        <v>77</v>
      </c>
      <c r="AY153" s="243" t="s">
        <v>166</v>
      </c>
    </row>
    <row r="154" spans="1:65" s="2" customFormat="1" ht="24.15" customHeight="1">
      <c r="A154" s="37"/>
      <c r="B154" s="38"/>
      <c r="C154" s="218" t="s">
        <v>173</v>
      </c>
      <c r="D154" s="218" t="s">
        <v>169</v>
      </c>
      <c r="E154" s="219" t="s">
        <v>186</v>
      </c>
      <c r="F154" s="220" t="s">
        <v>187</v>
      </c>
      <c r="G154" s="221" t="s">
        <v>188</v>
      </c>
      <c r="H154" s="222">
        <v>0.602</v>
      </c>
      <c r="I154" s="223"/>
      <c r="J154" s="224">
        <f>ROUND(I154*H154,0)</f>
        <v>0</v>
      </c>
      <c r="K154" s="225"/>
      <c r="L154" s="43"/>
      <c r="M154" s="226" t="s">
        <v>1</v>
      </c>
      <c r="N154" s="227" t="s">
        <v>42</v>
      </c>
      <c r="O154" s="90"/>
      <c r="P154" s="228">
        <f>O154*H154</f>
        <v>0</v>
      </c>
      <c r="Q154" s="228">
        <v>0.17818</v>
      </c>
      <c r="R154" s="228">
        <f>Q154*H154</f>
        <v>0.10726436</v>
      </c>
      <c r="S154" s="228">
        <v>0</v>
      </c>
      <c r="T154" s="229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0" t="s">
        <v>173</v>
      </c>
      <c r="AT154" s="230" t="s">
        <v>169</v>
      </c>
      <c r="AU154" s="230" t="s">
        <v>86</v>
      </c>
      <c r="AY154" s="16" t="s">
        <v>166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6" t="s">
        <v>8</v>
      </c>
      <c r="BK154" s="231">
        <f>ROUND(I154*H154,0)</f>
        <v>0</v>
      </c>
      <c r="BL154" s="16" t="s">
        <v>173</v>
      </c>
      <c r="BM154" s="230" t="s">
        <v>189</v>
      </c>
    </row>
    <row r="155" spans="1:51" s="13" customFormat="1" ht="12">
      <c r="A155" s="13"/>
      <c r="B155" s="232"/>
      <c r="C155" s="233"/>
      <c r="D155" s="234" t="s">
        <v>175</v>
      </c>
      <c r="E155" s="235" t="s">
        <v>1</v>
      </c>
      <c r="F155" s="236" t="s">
        <v>190</v>
      </c>
      <c r="G155" s="233"/>
      <c r="H155" s="237">
        <v>0.602</v>
      </c>
      <c r="I155" s="238"/>
      <c r="J155" s="233"/>
      <c r="K155" s="233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175</v>
      </c>
      <c r="AU155" s="243" t="s">
        <v>86</v>
      </c>
      <c r="AV155" s="13" t="s">
        <v>86</v>
      </c>
      <c r="AW155" s="13" t="s">
        <v>32</v>
      </c>
      <c r="AX155" s="13" t="s">
        <v>77</v>
      </c>
      <c r="AY155" s="243" t="s">
        <v>166</v>
      </c>
    </row>
    <row r="156" spans="1:63" s="12" customFormat="1" ht="22.8" customHeight="1">
      <c r="A156" s="12"/>
      <c r="B156" s="202"/>
      <c r="C156" s="203"/>
      <c r="D156" s="204" t="s">
        <v>76</v>
      </c>
      <c r="E156" s="216" t="s">
        <v>191</v>
      </c>
      <c r="F156" s="216" t="s">
        <v>192</v>
      </c>
      <c r="G156" s="203"/>
      <c r="H156" s="203"/>
      <c r="I156" s="206"/>
      <c r="J156" s="217">
        <f>BK156</f>
        <v>0</v>
      </c>
      <c r="K156" s="203"/>
      <c r="L156" s="208"/>
      <c r="M156" s="209"/>
      <c r="N156" s="210"/>
      <c r="O156" s="210"/>
      <c r="P156" s="211">
        <f>SUM(P157:P187)</f>
        <v>0</v>
      </c>
      <c r="Q156" s="210"/>
      <c r="R156" s="211">
        <f>SUM(R157:R187)</f>
        <v>1.9987869600000001</v>
      </c>
      <c r="S156" s="210"/>
      <c r="T156" s="212">
        <f>SUM(T157:T187)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3" t="s">
        <v>8</v>
      </c>
      <c r="AT156" s="214" t="s">
        <v>76</v>
      </c>
      <c r="AU156" s="214" t="s">
        <v>8</v>
      </c>
      <c r="AY156" s="213" t="s">
        <v>166</v>
      </c>
      <c r="BK156" s="215">
        <f>SUM(BK157:BK187)</f>
        <v>0</v>
      </c>
    </row>
    <row r="157" spans="1:65" s="2" customFormat="1" ht="24.15" customHeight="1">
      <c r="A157" s="37"/>
      <c r="B157" s="38"/>
      <c r="C157" s="218" t="s">
        <v>193</v>
      </c>
      <c r="D157" s="218" t="s">
        <v>169</v>
      </c>
      <c r="E157" s="219" t="s">
        <v>194</v>
      </c>
      <c r="F157" s="220" t="s">
        <v>195</v>
      </c>
      <c r="G157" s="221" t="s">
        <v>196</v>
      </c>
      <c r="H157" s="222">
        <v>3</v>
      </c>
      <c r="I157" s="223"/>
      <c r="J157" s="224">
        <f>ROUND(I157*H157,0)</f>
        <v>0</v>
      </c>
      <c r="K157" s="225"/>
      <c r="L157" s="43"/>
      <c r="M157" s="226" t="s">
        <v>1</v>
      </c>
      <c r="N157" s="227" t="s">
        <v>42</v>
      </c>
      <c r="O157" s="90"/>
      <c r="P157" s="228">
        <f>O157*H157</f>
        <v>0</v>
      </c>
      <c r="Q157" s="228">
        <v>0.0102</v>
      </c>
      <c r="R157" s="228">
        <f>Q157*H157</f>
        <v>0.030600000000000002</v>
      </c>
      <c r="S157" s="228">
        <v>0</v>
      </c>
      <c r="T157" s="22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0" t="s">
        <v>173</v>
      </c>
      <c r="AT157" s="230" t="s">
        <v>169</v>
      </c>
      <c r="AU157" s="230" t="s">
        <v>86</v>
      </c>
      <c r="AY157" s="16" t="s">
        <v>166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6" t="s">
        <v>8</v>
      </c>
      <c r="BK157" s="231">
        <f>ROUND(I157*H157,0)</f>
        <v>0</v>
      </c>
      <c r="BL157" s="16" t="s">
        <v>173</v>
      </c>
      <c r="BM157" s="230" t="s">
        <v>197</v>
      </c>
    </row>
    <row r="158" spans="1:51" s="13" customFormat="1" ht="12">
      <c r="A158" s="13"/>
      <c r="B158" s="232"/>
      <c r="C158" s="233"/>
      <c r="D158" s="234" t="s">
        <v>175</v>
      </c>
      <c r="E158" s="235" t="s">
        <v>1</v>
      </c>
      <c r="F158" s="236" t="s">
        <v>198</v>
      </c>
      <c r="G158" s="233"/>
      <c r="H158" s="237">
        <v>3</v>
      </c>
      <c r="I158" s="238"/>
      <c r="J158" s="233"/>
      <c r="K158" s="233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175</v>
      </c>
      <c r="AU158" s="243" t="s">
        <v>86</v>
      </c>
      <c r="AV158" s="13" t="s">
        <v>86</v>
      </c>
      <c r="AW158" s="13" t="s">
        <v>32</v>
      </c>
      <c r="AX158" s="13" t="s">
        <v>77</v>
      </c>
      <c r="AY158" s="243" t="s">
        <v>166</v>
      </c>
    </row>
    <row r="159" spans="1:65" s="2" customFormat="1" ht="24.15" customHeight="1">
      <c r="A159" s="37"/>
      <c r="B159" s="38"/>
      <c r="C159" s="218" t="s">
        <v>191</v>
      </c>
      <c r="D159" s="218" t="s">
        <v>169</v>
      </c>
      <c r="E159" s="219" t="s">
        <v>199</v>
      </c>
      <c r="F159" s="220" t="s">
        <v>200</v>
      </c>
      <c r="G159" s="221" t="s">
        <v>196</v>
      </c>
      <c r="H159" s="222">
        <v>4</v>
      </c>
      <c r="I159" s="223"/>
      <c r="J159" s="224">
        <f>ROUND(I159*H159,0)</f>
        <v>0</v>
      </c>
      <c r="K159" s="225"/>
      <c r="L159" s="43"/>
      <c r="M159" s="226" t="s">
        <v>1</v>
      </c>
      <c r="N159" s="227" t="s">
        <v>42</v>
      </c>
      <c r="O159" s="90"/>
      <c r="P159" s="228">
        <f>O159*H159</f>
        <v>0</v>
      </c>
      <c r="Q159" s="228">
        <v>0.1575</v>
      </c>
      <c r="R159" s="228">
        <f>Q159*H159</f>
        <v>0.63</v>
      </c>
      <c r="S159" s="228">
        <v>0</v>
      </c>
      <c r="T159" s="229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0" t="s">
        <v>173</v>
      </c>
      <c r="AT159" s="230" t="s">
        <v>169</v>
      </c>
      <c r="AU159" s="230" t="s">
        <v>86</v>
      </c>
      <c r="AY159" s="16" t="s">
        <v>166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6" t="s">
        <v>8</v>
      </c>
      <c r="BK159" s="231">
        <f>ROUND(I159*H159,0)</f>
        <v>0</v>
      </c>
      <c r="BL159" s="16" t="s">
        <v>173</v>
      </c>
      <c r="BM159" s="230" t="s">
        <v>201</v>
      </c>
    </row>
    <row r="160" spans="1:51" s="13" customFormat="1" ht="12">
      <c r="A160" s="13"/>
      <c r="B160" s="232"/>
      <c r="C160" s="233"/>
      <c r="D160" s="234" t="s">
        <v>175</v>
      </c>
      <c r="E160" s="235" t="s">
        <v>1</v>
      </c>
      <c r="F160" s="236" t="s">
        <v>202</v>
      </c>
      <c r="G160" s="233"/>
      <c r="H160" s="237">
        <v>4</v>
      </c>
      <c r="I160" s="238"/>
      <c r="J160" s="233"/>
      <c r="K160" s="233"/>
      <c r="L160" s="239"/>
      <c r="M160" s="240"/>
      <c r="N160" s="241"/>
      <c r="O160" s="241"/>
      <c r="P160" s="241"/>
      <c r="Q160" s="241"/>
      <c r="R160" s="241"/>
      <c r="S160" s="241"/>
      <c r="T160" s="24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3" t="s">
        <v>175</v>
      </c>
      <c r="AU160" s="243" t="s">
        <v>86</v>
      </c>
      <c r="AV160" s="13" t="s">
        <v>86</v>
      </c>
      <c r="AW160" s="13" t="s">
        <v>32</v>
      </c>
      <c r="AX160" s="13" t="s">
        <v>77</v>
      </c>
      <c r="AY160" s="243" t="s">
        <v>166</v>
      </c>
    </row>
    <row r="161" spans="1:65" s="2" customFormat="1" ht="24.15" customHeight="1">
      <c r="A161" s="37"/>
      <c r="B161" s="38"/>
      <c r="C161" s="218" t="s">
        <v>203</v>
      </c>
      <c r="D161" s="218" t="s">
        <v>169</v>
      </c>
      <c r="E161" s="219" t="s">
        <v>204</v>
      </c>
      <c r="F161" s="220" t="s">
        <v>205</v>
      </c>
      <c r="G161" s="221" t="s">
        <v>188</v>
      </c>
      <c r="H161" s="222">
        <v>1.14</v>
      </c>
      <c r="I161" s="223"/>
      <c r="J161" s="224">
        <f>ROUND(I161*H161,0)</f>
        <v>0</v>
      </c>
      <c r="K161" s="225"/>
      <c r="L161" s="43"/>
      <c r="M161" s="226" t="s">
        <v>1</v>
      </c>
      <c r="N161" s="227" t="s">
        <v>42</v>
      </c>
      <c r="O161" s="90"/>
      <c r="P161" s="228">
        <f>O161*H161</f>
        <v>0</v>
      </c>
      <c r="Q161" s="228">
        <v>0.03358</v>
      </c>
      <c r="R161" s="228">
        <f>Q161*H161</f>
        <v>0.038281199999999994</v>
      </c>
      <c r="S161" s="228">
        <v>0</v>
      </c>
      <c r="T161" s="229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0" t="s">
        <v>173</v>
      </c>
      <c r="AT161" s="230" t="s">
        <v>169</v>
      </c>
      <c r="AU161" s="230" t="s">
        <v>86</v>
      </c>
      <c r="AY161" s="16" t="s">
        <v>166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6" t="s">
        <v>8</v>
      </c>
      <c r="BK161" s="231">
        <f>ROUND(I161*H161,0)</f>
        <v>0</v>
      </c>
      <c r="BL161" s="16" t="s">
        <v>173</v>
      </c>
      <c r="BM161" s="230" t="s">
        <v>206</v>
      </c>
    </row>
    <row r="162" spans="1:51" s="13" customFormat="1" ht="12">
      <c r="A162" s="13"/>
      <c r="B162" s="232"/>
      <c r="C162" s="233"/>
      <c r="D162" s="234" t="s">
        <v>175</v>
      </c>
      <c r="E162" s="235" t="s">
        <v>1</v>
      </c>
      <c r="F162" s="236" t="s">
        <v>207</v>
      </c>
      <c r="G162" s="233"/>
      <c r="H162" s="237">
        <v>1.14</v>
      </c>
      <c r="I162" s="238"/>
      <c r="J162" s="233"/>
      <c r="K162" s="233"/>
      <c r="L162" s="239"/>
      <c r="M162" s="240"/>
      <c r="N162" s="241"/>
      <c r="O162" s="241"/>
      <c r="P162" s="241"/>
      <c r="Q162" s="241"/>
      <c r="R162" s="241"/>
      <c r="S162" s="241"/>
      <c r="T162" s="24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3" t="s">
        <v>175</v>
      </c>
      <c r="AU162" s="243" t="s">
        <v>86</v>
      </c>
      <c r="AV162" s="13" t="s">
        <v>86</v>
      </c>
      <c r="AW162" s="13" t="s">
        <v>32</v>
      </c>
      <c r="AX162" s="13" t="s">
        <v>77</v>
      </c>
      <c r="AY162" s="243" t="s">
        <v>166</v>
      </c>
    </row>
    <row r="163" spans="1:65" s="2" customFormat="1" ht="16.5" customHeight="1">
      <c r="A163" s="37"/>
      <c r="B163" s="38"/>
      <c r="C163" s="218" t="s">
        <v>208</v>
      </c>
      <c r="D163" s="218" t="s">
        <v>169</v>
      </c>
      <c r="E163" s="219" t="s">
        <v>209</v>
      </c>
      <c r="F163" s="220" t="s">
        <v>210</v>
      </c>
      <c r="G163" s="221" t="s">
        <v>188</v>
      </c>
      <c r="H163" s="222">
        <v>110</v>
      </c>
      <c r="I163" s="223"/>
      <c r="J163" s="224">
        <f>ROUND(I163*H163,0)</f>
        <v>0</v>
      </c>
      <c r="K163" s="225"/>
      <c r="L163" s="43"/>
      <c r="M163" s="226" t="s">
        <v>1</v>
      </c>
      <c r="N163" s="227" t="s">
        <v>42</v>
      </c>
      <c r="O163" s="90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0" t="s">
        <v>173</v>
      </c>
      <c r="AT163" s="230" t="s">
        <v>169</v>
      </c>
      <c r="AU163" s="230" t="s">
        <v>86</v>
      </c>
      <c r="AY163" s="16" t="s">
        <v>166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6" t="s">
        <v>8</v>
      </c>
      <c r="BK163" s="231">
        <f>ROUND(I163*H163,0)</f>
        <v>0</v>
      </c>
      <c r="BL163" s="16" t="s">
        <v>173</v>
      </c>
      <c r="BM163" s="230" t="s">
        <v>211</v>
      </c>
    </row>
    <row r="164" spans="1:65" s="2" customFormat="1" ht="24.15" customHeight="1">
      <c r="A164" s="37"/>
      <c r="B164" s="38"/>
      <c r="C164" s="218" t="s">
        <v>212</v>
      </c>
      <c r="D164" s="218" t="s">
        <v>169</v>
      </c>
      <c r="E164" s="219" t="s">
        <v>213</v>
      </c>
      <c r="F164" s="220" t="s">
        <v>214</v>
      </c>
      <c r="G164" s="221" t="s">
        <v>215</v>
      </c>
      <c r="H164" s="222">
        <v>4.4</v>
      </c>
      <c r="I164" s="223"/>
      <c r="J164" s="224">
        <f>ROUND(I164*H164,0)</f>
        <v>0</v>
      </c>
      <c r="K164" s="225"/>
      <c r="L164" s="43"/>
      <c r="M164" s="226" t="s">
        <v>1</v>
      </c>
      <c r="N164" s="227" t="s">
        <v>42</v>
      </c>
      <c r="O164" s="90"/>
      <c r="P164" s="228">
        <f>O164*H164</f>
        <v>0</v>
      </c>
      <c r="Q164" s="228">
        <v>0.0015</v>
      </c>
      <c r="R164" s="228">
        <f>Q164*H164</f>
        <v>0.006600000000000001</v>
      </c>
      <c r="S164" s="228">
        <v>0</v>
      </c>
      <c r="T164" s="229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0" t="s">
        <v>173</v>
      </c>
      <c r="AT164" s="230" t="s">
        <v>169</v>
      </c>
      <c r="AU164" s="230" t="s">
        <v>86</v>
      </c>
      <c r="AY164" s="16" t="s">
        <v>166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6" t="s">
        <v>8</v>
      </c>
      <c r="BK164" s="231">
        <f>ROUND(I164*H164,0)</f>
        <v>0</v>
      </c>
      <c r="BL164" s="16" t="s">
        <v>173</v>
      </c>
      <c r="BM164" s="230" t="s">
        <v>216</v>
      </c>
    </row>
    <row r="165" spans="1:51" s="13" customFormat="1" ht="12">
      <c r="A165" s="13"/>
      <c r="B165" s="232"/>
      <c r="C165" s="233"/>
      <c r="D165" s="234" t="s">
        <v>175</v>
      </c>
      <c r="E165" s="235" t="s">
        <v>1</v>
      </c>
      <c r="F165" s="236" t="s">
        <v>217</v>
      </c>
      <c r="G165" s="233"/>
      <c r="H165" s="237">
        <v>4.4</v>
      </c>
      <c r="I165" s="238"/>
      <c r="J165" s="233"/>
      <c r="K165" s="233"/>
      <c r="L165" s="239"/>
      <c r="M165" s="240"/>
      <c r="N165" s="241"/>
      <c r="O165" s="241"/>
      <c r="P165" s="241"/>
      <c r="Q165" s="241"/>
      <c r="R165" s="241"/>
      <c r="S165" s="241"/>
      <c r="T165" s="24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3" t="s">
        <v>175</v>
      </c>
      <c r="AU165" s="243" t="s">
        <v>86</v>
      </c>
      <c r="AV165" s="13" t="s">
        <v>86</v>
      </c>
      <c r="AW165" s="13" t="s">
        <v>32</v>
      </c>
      <c r="AX165" s="13" t="s">
        <v>77</v>
      </c>
      <c r="AY165" s="243" t="s">
        <v>166</v>
      </c>
    </row>
    <row r="166" spans="1:65" s="2" customFormat="1" ht="33" customHeight="1">
      <c r="A166" s="37"/>
      <c r="B166" s="38"/>
      <c r="C166" s="218" t="s">
        <v>218</v>
      </c>
      <c r="D166" s="218" t="s">
        <v>169</v>
      </c>
      <c r="E166" s="219" t="s">
        <v>219</v>
      </c>
      <c r="F166" s="220" t="s">
        <v>220</v>
      </c>
      <c r="G166" s="221" t="s">
        <v>172</v>
      </c>
      <c r="H166" s="222">
        <v>0.468</v>
      </c>
      <c r="I166" s="223"/>
      <c r="J166" s="224">
        <f>ROUND(I166*H166,0)</f>
        <v>0</v>
      </c>
      <c r="K166" s="225"/>
      <c r="L166" s="43"/>
      <c r="M166" s="226" t="s">
        <v>1</v>
      </c>
      <c r="N166" s="227" t="s">
        <v>42</v>
      </c>
      <c r="O166" s="90"/>
      <c r="P166" s="228">
        <f>O166*H166</f>
        <v>0</v>
      </c>
      <c r="Q166" s="228">
        <v>2.50187</v>
      </c>
      <c r="R166" s="228">
        <f>Q166*H166</f>
        <v>1.17087516</v>
      </c>
      <c r="S166" s="228">
        <v>0</v>
      </c>
      <c r="T166" s="229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0" t="s">
        <v>173</v>
      </c>
      <c r="AT166" s="230" t="s">
        <v>169</v>
      </c>
      <c r="AU166" s="230" t="s">
        <v>86</v>
      </c>
      <c r="AY166" s="16" t="s">
        <v>166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6" t="s">
        <v>8</v>
      </c>
      <c r="BK166" s="231">
        <f>ROUND(I166*H166,0)</f>
        <v>0</v>
      </c>
      <c r="BL166" s="16" t="s">
        <v>173</v>
      </c>
      <c r="BM166" s="230" t="s">
        <v>221</v>
      </c>
    </row>
    <row r="167" spans="1:51" s="13" customFormat="1" ht="12">
      <c r="A167" s="13"/>
      <c r="B167" s="232"/>
      <c r="C167" s="233"/>
      <c r="D167" s="234" t="s">
        <v>175</v>
      </c>
      <c r="E167" s="235" t="s">
        <v>1</v>
      </c>
      <c r="F167" s="236" t="s">
        <v>222</v>
      </c>
      <c r="G167" s="233"/>
      <c r="H167" s="237">
        <v>0.162</v>
      </c>
      <c r="I167" s="238"/>
      <c r="J167" s="233"/>
      <c r="K167" s="233"/>
      <c r="L167" s="239"/>
      <c r="M167" s="240"/>
      <c r="N167" s="241"/>
      <c r="O167" s="241"/>
      <c r="P167" s="241"/>
      <c r="Q167" s="241"/>
      <c r="R167" s="241"/>
      <c r="S167" s="241"/>
      <c r="T167" s="24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3" t="s">
        <v>175</v>
      </c>
      <c r="AU167" s="243" t="s">
        <v>86</v>
      </c>
      <c r="AV167" s="13" t="s">
        <v>86</v>
      </c>
      <c r="AW167" s="13" t="s">
        <v>32</v>
      </c>
      <c r="AX167" s="13" t="s">
        <v>77</v>
      </c>
      <c r="AY167" s="243" t="s">
        <v>166</v>
      </c>
    </row>
    <row r="168" spans="1:51" s="13" customFormat="1" ht="12">
      <c r="A168" s="13"/>
      <c r="B168" s="232"/>
      <c r="C168" s="233"/>
      <c r="D168" s="234" t="s">
        <v>175</v>
      </c>
      <c r="E168" s="235" t="s">
        <v>1</v>
      </c>
      <c r="F168" s="236" t="s">
        <v>223</v>
      </c>
      <c r="G168" s="233"/>
      <c r="H168" s="237">
        <v>0.162</v>
      </c>
      <c r="I168" s="238"/>
      <c r="J168" s="233"/>
      <c r="K168" s="233"/>
      <c r="L168" s="239"/>
      <c r="M168" s="240"/>
      <c r="N168" s="241"/>
      <c r="O168" s="241"/>
      <c r="P168" s="241"/>
      <c r="Q168" s="241"/>
      <c r="R168" s="241"/>
      <c r="S168" s="241"/>
      <c r="T168" s="24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3" t="s">
        <v>175</v>
      </c>
      <c r="AU168" s="243" t="s">
        <v>86</v>
      </c>
      <c r="AV168" s="13" t="s">
        <v>86</v>
      </c>
      <c r="AW168" s="13" t="s">
        <v>32</v>
      </c>
      <c r="AX168" s="13" t="s">
        <v>77</v>
      </c>
      <c r="AY168" s="243" t="s">
        <v>166</v>
      </c>
    </row>
    <row r="169" spans="1:51" s="13" customFormat="1" ht="12">
      <c r="A169" s="13"/>
      <c r="B169" s="232"/>
      <c r="C169" s="233"/>
      <c r="D169" s="234" t="s">
        <v>175</v>
      </c>
      <c r="E169" s="235" t="s">
        <v>1</v>
      </c>
      <c r="F169" s="236" t="s">
        <v>224</v>
      </c>
      <c r="G169" s="233"/>
      <c r="H169" s="237">
        <v>0.144</v>
      </c>
      <c r="I169" s="238"/>
      <c r="J169" s="233"/>
      <c r="K169" s="233"/>
      <c r="L169" s="239"/>
      <c r="M169" s="240"/>
      <c r="N169" s="241"/>
      <c r="O169" s="241"/>
      <c r="P169" s="241"/>
      <c r="Q169" s="241"/>
      <c r="R169" s="241"/>
      <c r="S169" s="241"/>
      <c r="T169" s="24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3" t="s">
        <v>175</v>
      </c>
      <c r="AU169" s="243" t="s">
        <v>86</v>
      </c>
      <c r="AV169" s="13" t="s">
        <v>86</v>
      </c>
      <c r="AW169" s="13" t="s">
        <v>32</v>
      </c>
      <c r="AX169" s="13" t="s">
        <v>77</v>
      </c>
      <c r="AY169" s="243" t="s">
        <v>166</v>
      </c>
    </row>
    <row r="170" spans="1:65" s="2" customFormat="1" ht="24.15" customHeight="1">
      <c r="A170" s="37"/>
      <c r="B170" s="38"/>
      <c r="C170" s="218" t="s">
        <v>225</v>
      </c>
      <c r="D170" s="218" t="s">
        <v>169</v>
      </c>
      <c r="E170" s="219" t="s">
        <v>226</v>
      </c>
      <c r="F170" s="220" t="s">
        <v>227</v>
      </c>
      <c r="G170" s="221" t="s">
        <v>172</v>
      </c>
      <c r="H170" s="222">
        <v>0.468</v>
      </c>
      <c r="I170" s="223"/>
      <c r="J170" s="224">
        <f>ROUND(I170*H170,0)</f>
        <v>0</v>
      </c>
      <c r="K170" s="225"/>
      <c r="L170" s="43"/>
      <c r="M170" s="226" t="s">
        <v>1</v>
      </c>
      <c r="N170" s="227" t="s">
        <v>42</v>
      </c>
      <c r="O170" s="90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0" t="s">
        <v>173</v>
      </c>
      <c r="AT170" s="230" t="s">
        <v>169</v>
      </c>
      <c r="AU170" s="230" t="s">
        <v>86</v>
      </c>
      <c r="AY170" s="16" t="s">
        <v>166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6" t="s">
        <v>8</v>
      </c>
      <c r="BK170" s="231">
        <f>ROUND(I170*H170,0)</f>
        <v>0</v>
      </c>
      <c r="BL170" s="16" t="s">
        <v>173</v>
      </c>
      <c r="BM170" s="230" t="s">
        <v>228</v>
      </c>
    </row>
    <row r="171" spans="1:65" s="2" customFormat="1" ht="33" customHeight="1">
      <c r="A171" s="37"/>
      <c r="B171" s="38"/>
      <c r="C171" s="218" t="s">
        <v>229</v>
      </c>
      <c r="D171" s="218" t="s">
        <v>169</v>
      </c>
      <c r="E171" s="219" t="s">
        <v>230</v>
      </c>
      <c r="F171" s="220" t="s">
        <v>231</v>
      </c>
      <c r="G171" s="221" t="s">
        <v>172</v>
      </c>
      <c r="H171" s="222">
        <v>0.468</v>
      </c>
      <c r="I171" s="223"/>
      <c r="J171" s="224">
        <f>ROUND(I171*H171,0)</f>
        <v>0</v>
      </c>
      <c r="K171" s="225"/>
      <c r="L171" s="43"/>
      <c r="M171" s="226" t="s">
        <v>1</v>
      </c>
      <c r="N171" s="227" t="s">
        <v>42</v>
      </c>
      <c r="O171" s="90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0" t="s">
        <v>173</v>
      </c>
      <c r="AT171" s="230" t="s">
        <v>169</v>
      </c>
      <c r="AU171" s="230" t="s">
        <v>86</v>
      </c>
      <c r="AY171" s="16" t="s">
        <v>166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6" t="s">
        <v>8</v>
      </c>
      <c r="BK171" s="231">
        <f>ROUND(I171*H171,0)</f>
        <v>0</v>
      </c>
      <c r="BL171" s="16" t="s">
        <v>173</v>
      </c>
      <c r="BM171" s="230" t="s">
        <v>232</v>
      </c>
    </row>
    <row r="172" spans="1:65" s="2" customFormat="1" ht="24.15" customHeight="1">
      <c r="A172" s="37"/>
      <c r="B172" s="38"/>
      <c r="C172" s="218" t="s">
        <v>233</v>
      </c>
      <c r="D172" s="218" t="s">
        <v>169</v>
      </c>
      <c r="E172" s="219" t="s">
        <v>234</v>
      </c>
      <c r="F172" s="220" t="s">
        <v>235</v>
      </c>
      <c r="G172" s="221" t="s">
        <v>172</v>
      </c>
      <c r="H172" s="222">
        <v>0.468</v>
      </c>
      <c r="I172" s="223"/>
      <c r="J172" s="224">
        <f>ROUND(I172*H172,0)</f>
        <v>0</v>
      </c>
      <c r="K172" s="225"/>
      <c r="L172" s="43"/>
      <c r="M172" s="226" t="s">
        <v>1</v>
      </c>
      <c r="N172" s="227" t="s">
        <v>42</v>
      </c>
      <c r="O172" s="90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0" t="s">
        <v>173</v>
      </c>
      <c r="AT172" s="230" t="s">
        <v>169</v>
      </c>
      <c r="AU172" s="230" t="s">
        <v>86</v>
      </c>
      <c r="AY172" s="16" t="s">
        <v>166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6" t="s">
        <v>8</v>
      </c>
      <c r="BK172" s="231">
        <f>ROUND(I172*H172,0)</f>
        <v>0</v>
      </c>
      <c r="BL172" s="16" t="s">
        <v>173</v>
      </c>
      <c r="BM172" s="230" t="s">
        <v>236</v>
      </c>
    </row>
    <row r="173" spans="1:65" s="2" customFormat="1" ht="16.5" customHeight="1">
      <c r="A173" s="37"/>
      <c r="B173" s="38"/>
      <c r="C173" s="218" t="s">
        <v>237</v>
      </c>
      <c r="D173" s="218" t="s">
        <v>169</v>
      </c>
      <c r="E173" s="219" t="s">
        <v>238</v>
      </c>
      <c r="F173" s="220" t="s">
        <v>239</v>
      </c>
      <c r="G173" s="221" t="s">
        <v>183</v>
      </c>
      <c r="H173" s="222">
        <v>0.02</v>
      </c>
      <c r="I173" s="223"/>
      <c r="J173" s="224">
        <f>ROUND(I173*H173,0)</f>
        <v>0</v>
      </c>
      <c r="K173" s="225"/>
      <c r="L173" s="43"/>
      <c r="M173" s="226" t="s">
        <v>1</v>
      </c>
      <c r="N173" s="227" t="s">
        <v>42</v>
      </c>
      <c r="O173" s="90"/>
      <c r="P173" s="228">
        <f>O173*H173</f>
        <v>0</v>
      </c>
      <c r="Q173" s="228">
        <v>1.06277</v>
      </c>
      <c r="R173" s="228">
        <f>Q173*H173</f>
        <v>0.0212554</v>
      </c>
      <c r="S173" s="228">
        <v>0</v>
      </c>
      <c r="T173" s="229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0" t="s">
        <v>173</v>
      </c>
      <c r="AT173" s="230" t="s">
        <v>169</v>
      </c>
      <c r="AU173" s="230" t="s">
        <v>86</v>
      </c>
      <c r="AY173" s="16" t="s">
        <v>166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6" t="s">
        <v>8</v>
      </c>
      <c r="BK173" s="231">
        <f>ROUND(I173*H173,0)</f>
        <v>0</v>
      </c>
      <c r="BL173" s="16" t="s">
        <v>173</v>
      </c>
      <c r="BM173" s="230" t="s">
        <v>240</v>
      </c>
    </row>
    <row r="174" spans="1:51" s="14" customFormat="1" ht="12">
      <c r="A174" s="14"/>
      <c r="B174" s="244"/>
      <c r="C174" s="245"/>
      <c r="D174" s="234" t="s">
        <v>175</v>
      </c>
      <c r="E174" s="246" t="s">
        <v>1</v>
      </c>
      <c r="F174" s="247" t="s">
        <v>241</v>
      </c>
      <c r="G174" s="245"/>
      <c r="H174" s="246" t="s">
        <v>1</v>
      </c>
      <c r="I174" s="248"/>
      <c r="J174" s="245"/>
      <c r="K174" s="245"/>
      <c r="L174" s="249"/>
      <c r="M174" s="250"/>
      <c r="N174" s="251"/>
      <c r="O174" s="251"/>
      <c r="P174" s="251"/>
      <c r="Q174" s="251"/>
      <c r="R174" s="251"/>
      <c r="S174" s="251"/>
      <c r="T174" s="252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3" t="s">
        <v>175</v>
      </c>
      <c r="AU174" s="253" t="s">
        <v>86</v>
      </c>
      <c r="AV174" s="14" t="s">
        <v>8</v>
      </c>
      <c r="AW174" s="14" t="s">
        <v>32</v>
      </c>
      <c r="AX174" s="14" t="s">
        <v>77</v>
      </c>
      <c r="AY174" s="253" t="s">
        <v>166</v>
      </c>
    </row>
    <row r="175" spans="1:51" s="13" customFormat="1" ht="12">
      <c r="A175" s="13"/>
      <c r="B175" s="232"/>
      <c r="C175" s="233"/>
      <c r="D175" s="234" t="s">
        <v>175</v>
      </c>
      <c r="E175" s="235" t="s">
        <v>1</v>
      </c>
      <c r="F175" s="236" t="s">
        <v>242</v>
      </c>
      <c r="G175" s="233"/>
      <c r="H175" s="237">
        <v>0.007</v>
      </c>
      <c r="I175" s="238"/>
      <c r="J175" s="233"/>
      <c r="K175" s="233"/>
      <c r="L175" s="239"/>
      <c r="M175" s="240"/>
      <c r="N175" s="241"/>
      <c r="O175" s="241"/>
      <c r="P175" s="241"/>
      <c r="Q175" s="241"/>
      <c r="R175" s="241"/>
      <c r="S175" s="241"/>
      <c r="T175" s="24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3" t="s">
        <v>175</v>
      </c>
      <c r="AU175" s="243" t="s">
        <v>86</v>
      </c>
      <c r="AV175" s="13" t="s">
        <v>86</v>
      </c>
      <c r="AW175" s="13" t="s">
        <v>32</v>
      </c>
      <c r="AX175" s="13" t="s">
        <v>77</v>
      </c>
      <c r="AY175" s="243" t="s">
        <v>166</v>
      </c>
    </row>
    <row r="176" spans="1:51" s="13" customFormat="1" ht="12">
      <c r="A176" s="13"/>
      <c r="B176" s="232"/>
      <c r="C176" s="233"/>
      <c r="D176" s="234" t="s">
        <v>175</v>
      </c>
      <c r="E176" s="235" t="s">
        <v>1</v>
      </c>
      <c r="F176" s="236" t="s">
        <v>243</v>
      </c>
      <c r="G176" s="233"/>
      <c r="H176" s="237">
        <v>0.007</v>
      </c>
      <c r="I176" s="238"/>
      <c r="J176" s="233"/>
      <c r="K176" s="233"/>
      <c r="L176" s="239"/>
      <c r="M176" s="240"/>
      <c r="N176" s="241"/>
      <c r="O176" s="241"/>
      <c r="P176" s="241"/>
      <c r="Q176" s="241"/>
      <c r="R176" s="241"/>
      <c r="S176" s="241"/>
      <c r="T176" s="2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175</v>
      </c>
      <c r="AU176" s="243" t="s">
        <v>86</v>
      </c>
      <c r="AV176" s="13" t="s">
        <v>86</v>
      </c>
      <c r="AW176" s="13" t="s">
        <v>32</v>
      </c>
      <c r="AX176" s="13" t="s">
        <v>77</v>
      </c>
      <c r="AY176" s="243" t="s">
        <v>166</v>
      </c>
    </row>
    <row r="177" spans="1:51" s="13" customFormat="1" ht="12">
      <c r="A177" s="13"/>
      <c r="B177" s="232"/>
      <c r="C177" s="233"/>
      <c r="D177" s="234" t="s">
        <v>175</v>
      </c>
      <c r="E177" s="235" t="s">
        <v>1</v>
      </c>
      <c r="F177" s="236" t="s">
        <v>244</v>
      </c>
      <c r="G177" s="233"/>
      <c r="H177" s="237">
        <v>0.006</v>
      </c>
      <c r="I177" s="238"/>
      <c r="J177" s="233"/>
      <c r="K177" s="233"/>
      <c r="L177" s="239"/>
      <c r="M177" s="240"/>
      <c r="N177" s="241"/>
      <c r="O177" s="241"/>
      <c r="P177" s="241"/>
      <c r="Q177" s="241"/>
      <c r="R177" s="241"/>
      <c r="S177" s="241"/>
      <c r="T177" s="24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3" t="s">
        <v>175</v>
      </c>
      <c r="AU177" s="243" t="s">
        <v>86</v>
      </c>
      <c r="AV177" s="13" t="s">
        <v>86</v>
      </c>
      <c r="AW177" s="13" t="s">
        <v>32</v>
      </c>
      <c r="AX177" s="13" t="s">
        <v>77</v>
      </c>
      <c r="AY177" s="243" t="s">
        <v>166</v>
      </c>
    </row>
    <row r="178" spans="1:65" s="2" customFormat="1" ht="24.15" customHeight="1">
      <c r="A178" s="37"/>
      <c r="B178" s="38"/>
      <c r="C178" s="218" t="s">
        <v>9</v>
      </c>
      <c r="D178" s="218" t="s">
        <v>169</v>
      </c>
      <c r="E178" s="219" t="s">
        <v>245</v>
      </c>
      <c r="F178" s="220" t="s">
        <v>246</v>
      </c>
      <c r="G178" s="221" t="s">
        <v>188</v>
      </c>
      <c r="H178" s="222">
        <v>0.39</v>
      </c>
      <c r="I178" s="223"/>
      <c r="J178" s="224">
        <f>ROUND(I178*H178,0)</f>
        <v>0</v>
      </c>
      <c r="K178" s="225"/>
      <c r="L178" s="43"/>
      <c r="M178" s="226" t="s">
        <v>1</v>
      </c>
      <c r="N178" s="227" t="s">
        <v>42</v>
      </c>
      <c r="O178" s="90"/>
      <c r="P178" s="228">
        <f>O178*H178</f>
        <v>0</v>
      </c>
      <c r="Q178" s="228">
        <v>0.09336</v>
      </c>
      <c r="R178" s="228">
        <f>Q178*H178</f>
        <v>0.0364104</v>
      </c>
      <c r="S178" s="228">
        <v>0</v>
      </c>
      <c r="T178" s="229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30" t="s">
        <v>173</v>
      </c>
      <c r="AT178" s="230" t="s">
        <v>169</v>
      </c>
      <c r="AU178" s="230" t="s">
        <v>86</v>
      </c>
      <c r="AY178" s="16" t="s">
        <v>166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6" t="s">
        <v>8</v>
      </c>
      <c r="BK178" s="231">
        <f>ROUND(I178*H178,0)</f>
        <v>0</v>
      </c>
      <c r="BL178" s="16" t="s">
        <v>173</v>
      </c>
      <c r="BM178" s="230" t="s">
        <v>247</v>
      </c>
    </row>
    <row r="179" spans="1:51" s="13" customFormat="1" ht="12">
      <c r="A179" s="13"/>
      <c r="B179" s="232"/>
      <c r="C179" s="233"/>
      <c r="D179" s="234" t="s">
        <v>175</v>
      </c>
      <c r="E179" s="235" t="s">
        <v>1</v>
      </c>
      <c r="F179" s="236" t="s">
        <v>248</v>
      </c>
      <c r="G179" s="233"/>
      <c r="H179" s="237">
        <v>0.39</v>
      </c>
      <c r="I179" s="238"/>
      <c r="J179" s="233"/>
      <c r="K179" s="233"/>
      <c r="L179" s="239"/>
      <c r="M179" s="240"/>
      <c r="N179" s="241"/>
      <c r="O179" s="241"/>
      <c r="P179" s="241"/>
      <c r="Q179" s="241"/>
      <c r="R179" s="241"/>
      <c r="S179" s="241"/>
      <c r="T179" s="24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3" t="s">
        <v>175</v>
      </c>
      <c r="AU179" s="243" t="s">
        <v>86</v>
      </c>
      <c r="AV179" s="13" t="s">
        <v>86</v>
      </c>
      <c r="AW179" s="13" t="s">
        <v>32</v>
      </c>
      <c r="AX179" s="13" t="s">
        <v>77</v>
      </c>
      <c r="AY179" s="243" t="s">
        <v>166</v>
      </c>
    </row>
    <row r="180" spans="1:65" s="2" customFormat="1" ht="16.5" customHeight="1">
      <c r="A180" s="37"/>
      <c r="B180" s="38"/>
      <c r="C180" s="218" t="s">
        <v>249</v>
      </c>
      <c r="D180" s="218" t="s">
        <v>169</v>
      </c>
      <c r="E180" s="219" t="s">
        <v>250</v>
      </c>
      <c r="F180" s="220" t="s">
        <v>251</v>
      </c>
      <c r="G180" s="221" t="s">
        <v>188</v>
      </c>
      <c r="H180" s="222">
        <v>9.36</v>
      </c>
      <c r="I180" s="223"/>
      <c r="J180" s="224">
        <f>ROUND(I180*H180,0)</f>
        <v>0</v>
      </c>
      <c r="K180" s="225"/>
      <c r="L180" s="43"/>
      <c r="M180" s="226" t="s">
        <v>1</v>
      </c>
      <c r="N180" s="227" t="s">
        <v>42</v>
      </c>
      <c r="O180" s="90"/>
      <c r="P180" s="228">
        <f>O180*H180</f>
        <v>0</v>
      </c>
      <c r="Q180" s="228">
        <v>0.00013</v>
      </c>
      <c r="R180" s="228">
        <f>Q180*H180</f>
        <v>0.0012167999999999999</v>
      </c>
      <c r="S180" s="228">
        <v>0</v>
      </c>
      <c r="T180" s="229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0" t="s">
        <v>173</v>
      </c>
      <c r="AT180" s="230" t="s">
        <v>169</v>
      </c>
      <c r="AU180" s="230" t="s">
        <v>86</v>
      </c>
      <c r="AY180" s="16" t="s">
        <v>166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6" t="s">
        <v>8</v>
      </c>
      <c r="BK180" s="231">
        <f>ROUND(I180*H180,0)</f>
        <v>0</v>
      </c>
      <c r="BL180" s="16" t="s">
        <v>173</v>
      </c>
      <c r="BM180" s="230" t="s">
        <v>252</v>
      </c>
    </row>
    <row r="181" spans="1:51" s="13" customFormat="1" ht="12">
      <c r="A181" s="13"/>
      <c r="B181" s="232"/>
      <c r="C181" s="233"/>
      <c r="D181" s="234" t="s">
        <v>175</v>
      </c>
      <c r="E181" s="235" t="s">
        <v>1</v>
      </c>
      <c r="F181" s="236" t="s">
        <v>253</v>
      </c>
      <c r="G181" s="233"/>
      <c r="H181" s="237">
        <v>3.24</v>
      </c>
      <c r="I181" s="238"/>
      <c r="J181" s="233"/>
      <c r="K181" s="233"/>
      <c r="L181" s="239"/>
      <c r="M181" s="240"/>
      <c r="N181" s="241"/>
      <c r="O181" s="241"/>
      <c r="P181" s="241"/>
      <c r="Q181" s="241"/>
      <c r="R181" s="241"/>
      <c r="S181" s="241"/>
      <c r="T181" s="24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3" t="s">
        <v>175</v>
      </c>
      <c r="AU181" s="243" t="s">
        <v>86</v>
      </c>
      <c r="AV181" s="13" t="s">
        <v>86</v>
      </c>
      <c r="AW181" s="13" t="s">
        <v>32</v>
      </c>
      <c r="AX181" s="13" t="s">
        <v>77</v>
      </c>
      <c r="AY181" s="243" t="s">
        <v>166</v>
      </c>
    </row>
    <row r="182" spans="1:51" s="13" customFormat="1" ht="12">
      <c r="A182" s="13"/>
      <c r="B182" s="232"/>
      <c r="C182" s="233"/>
      <c r="D182" s="234" t="s">
        <v>175</v>
      </c>
      <c r="E182" s="235" t="s">
        <v>1</v>
      </c>
      <c r="F182" s="236" t="s">
        <v>254</v>
      </c>
      <c r="G182" s="233"/>
      <c r="H182" s="237">
        <v>3.24</v>
      </c>
      <c r="I182" s="238"/>
      <c r="J182" s="233"/>
      <c r="K182" s="233"/>
      <c r="L182" s="239"/>
      <c r="M182" s="240"/>
      <c r="N182" s="241"/>
      <c r="O182" s="241"/>
      <c r="P182" s="241"/>
      <c r="Q182" s="241"/>
      <c r="R182" s="241"/>
      <c r="S182" s="241"/>
      <c r="T182" s="24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3" t="s">
        <v>175</v>
      </c>
      <c r="AU182" s="243" t="s">
        <v>86</v>
      </c>
      <c r="AV182" s="13" t="s">
        <v>86</v>
      </c>
      <c r="AW182" s="13" t="s">
        <v>32</v>
      </c>
      <c r="AX182" s="13" t="s">
        <v>77</v>
      </c>
      <c r="AY182" s="243" t="s">
        <v>166</v>
      </c>
    </row>
    <row r="183" spans="1:51" s="13" customFormat="1" ht="12">
      <c r="A183" s="13"/>
      <c r="B183" s="232"/>
      <c r="C183" s="233"/>
      <c r="D183" s="234" t="s">
        <v>175</v>
      </c>
      <c r="E183" s="235" t="s">
        <v>1</v>
      </c>
      <c r="F183" s="236" t="s">
        <v>255</v>
      </c>
      <c r="G183" s="233"/>
      <c r="H183" s="237">
        <v>2.88</v>
      </c>
      <c r="I183" s="238"/>
      <c r="J183" s="233"/>
      <c r="K183" s="233"/>
      <c r="L183" s="239"/>
      <c r="M183" s="240"/>
      <c r="N183" s="241"/>
      <c r="O183" s="241"/>
      <c r="P183" s="241"/>
      <c r="Q183" s="241"/>
      <c r="R183" s="241"/>
      <c r="S183" s="241"/>
      <c r="T183" s="24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3" t="s">
        <v>175</v>
      </c>
      <c r="AU183" s="243" t="s">
        <v>86</v>
      </c>
      <c r="AV183" s="13" t="s">
        <v>86</v>
      </c>
      <c r="AW183" s="13" t="s">
        <v>32</v>
      </c>
      <c r="AX183" s="13" t="s">
        <v>77</v>
      </c>
      <c r="AY183" s="243" t="s">
        <v>166</v>
      </c>
    </row>
    <row r="184" spans="1:65" s="2" customFormat="1" ht="33" customHeight="1">
      <c r="A184" s="37"/>
      <c r="B184" s="38"/>
      <c r="C184" s="218" t="s">
        <v>256</v>
      </c>
      <c r="D184" s="218" t="s">
        <v>169</v>
      </c>
      <c r="E184" s="219" t="s">
        <v>257</v>
      </c>
      <c r="F184" s="220" t="s">
        <v>258</v>
      </c>
      <c r="G184" s="221" t="s">
        <v>215</v>
      </c>
      <c r="H184" s="222">
        <v>23.4</v>
      </c>
      <c r="I184" s="223"/>
      <c r="J184" s="224">
        <f>ROUND(I184*H184,0)</f>
        <v>0</v>
      </c>
      <c r="K184" s="225"/>
      <c r="L184" s="43"/>
      <c r="M184" s="226" t="s">
        <v>1</v>
      </c>
      <c r="N184" s="227" t="s">
        <v>42</v>
      </c>
      <c r="O184" s="90"/>
      <c r="P184" s="228">
        <f>O184*H184</f>
        <v>0</v>
      </c>
      <c r="Q184" s="228">
        <v>2E-05</v>
      </c>
      <c r="R184" s="228">
        <f>Q184*H184</f>
        <v>0.000468</v>
      </c>
      <c r="S184" s="228">
        <v>0</v>
      </c>
      <c r="T184" s="229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30" t="s">
        <v>173</v>
      </c>
      <c r="AT184" s="230" t="s">
        <v>169</v>
      </c>
      <c r="AU184" s="230" t="s">
        <v>86</v>
      </c>
      <c r="AY184" s="16" t="s">
        <v>166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6" t="s">
        <v>8</v>
      </c>
      <c r="BK184" s="231">
        <f>ROUND(I184*H184,0)</f>
        <v>0</v>
      </c>
      <c r="BL184" s="16" t="s">
        <v>173</v>
      </c>
      <c r="BM184" s="230" t="s">
        <v>259</v>
      </c>
    </row>
    <row r="185" spans="1:51" s="13" customFormat="1" ht="12">
      <c r="A185" s="13"/>
      <c r="B185" s="232"/>
      <c r="C185" s="233"/>
      <c r="D185" s="234" t="s">
        <v>175</v>
      </c>
      <c r="E185" s="235" t="s">
        <v>1</v>
      </c>
      <c r="F185" s="236" t="s">
        <v>260</v>
      </c>
      <c r="G185" s="233"/>
      <c r="H185" s="237">
        <v>23.4</v>
      </c>
      <c r="I185" s="238"/>
      <c r="J185" s="233"/>
      <c r="K185" s="233"/>
      <c r="L185" s="239"/>
      <c r="M185" s="240"/>
      <c r="N185" s="241"/>
      <c r="O185" s="241"/>
      <c r="P185" s="241"/>
      <c r="Q185" s="241"/>
      <c r="R185" s="241"/>
      <c r="S185" s="241"/>
      <c r="T185" s="24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3" t="s">
        <v>175</v>
      </c>
      <c r="AU185" s="243" t="s">
        <v>86</v>
      </c>
      <c r="AV185" s="13" t="s">
        <v>86</v>
      </c>
      <c r="AW185" s="13" t="s">
        <v>32</v>
      </c>
      <c r="AX185" s="13" t="s">
        <v>77</v>
      </c>
      <c r="AY185" s="243" t="s">
        <v>166</v>
      </c>
    </row>
    <row r="186" spans="1:65" s="2" customFormat="1" ht="21.75" customHeight="1">
      <c r="A186" s="37"/>
      <c r="B186" s="38"/>
      <c r="C186" s="218" t="s">
        <v>261</v>
      </c>
      <c r="D186" s="218" t="s">
        <v>169</v>
      </c>
      <c r="E186" s="219" t="s">
        <v>262</v>
      </c>
      <c r="F186" s="220" t="s">
        <v>263</v>
      </c>
      <c r="G186" s="221" t="s">
        <v>196</v>
      </c>
      <c r="H186" s="222">
        <v>1</v>
      </c>
      <c r="I186" s="223"/>
      <c r="J186" s="224">
        <f>ROUND(I186*H186,0)</f>
        <v>0</v>
      </c>
      <c r="K186" s="225"/>
      <c r="L186" s="43"/>
      <c r="M186" s="226" t="s">
        <v>1</v>
      </c>
      <c r="N186" s="227" t="s">
        <v>42</v>
      </c>
      <c r="O186" s="90"/>
      <c r="P186" s="228">
        <f>O186*H186</f>
        <v>0</v>
      </c>
      <c r="Q186" s="228">
        <v>0.04684</v>
      </c>
      <c r="R186" s="228">
        <f>Q186*H186</f>
        <v>0.04684</v>
      </c>
      <c r="S186" s="228">
        <v>0</v>
      </c>
      <c r="T186" s="229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0" t="s">
        <v>173</v>
      </c>
      <c r="AT186" s="230" t="s">
        <v>169</v>
      </c>
      <c r="AU186" s="230" t="s">
        <v>86</v>
      </c>
      <c r="AY186" s="16" t="s">
        <v>166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6" t="s">
        <v>8</v>
      </c>
      <c r="BK186" s="231">
        <f>ROUND(I186*H186,0)</f>
        <v>0</v>
      </c>
      <c r="BL186" s="16" t="s">
        <v>173</v>
      </c>
      <c r="BM186" s="230" t="s">
        <v>264</v>
      </c>
    </row>
    <row r="187" spans="1:65" s="2" customFormat="1" ht="33" customHeight="1">
      <c r="A187" s="37"/>
      <c r="B187" s="38"/>
      <c r="C187" s="254" t="s">
        <v>265</v>
      </c>
      <c r="D187" s="254" t="s">
        <v>266</v>
      </c>
      <c r="E187" s="255" t="s">
        <v>267</v>
      </c>
      <c r="F187" s="256" t="s">
        <v>268</v>
      </c>
      <c r="G187" s="257" t="s">
        <v>196</v>
      </c>
      <c r="H187" s="258">
        <v>1</v>
      </c>
      <c r="I187" s="259"/>
      <c r="J187" s="260">
        <f>ROUND(I187*H187,0)</f>
        <v>0</v>
      </c>
      <c r="K187" s="261"/>
      <c r="L187" s="262"/>
      <c r="M187" s="263" t="s">
        <v>1</v>
      </c>
      <c r="N187" s="264" t="s">
        <v>42</v>
      </c>
      <c r="O187" s="90"/>
      <c r="P187" s="228">
        <f>O187*H187</f>
        <v>0</v>
      </c>
      <c r="Q187" s="228">
        <v>0.01624</v>
      </c>
      <c r="R187" s="228">
        <f>Q187*H187</f>
        <v>0.01624</v>
      </c>
      <c r="S187" s="228">
        <v>0</v>
      </c>
      <c r="T187" s="229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30" t="s">
        <v>208</v>
      </c>
      <c r="AT187" s="230" t="s">
        <v>266</v>
      </c>
      <c r="AU187" s="230" t="s">
        <v>86</v>
      </c>
      <c r="AY187" s="16" t="s">
        <v>166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6" t="s">
        <v>8</v>
      </c>
      <c r="BK187" s="231">
        <f>ROUND(I187*H187,0)</f>
        <v>0</v>
      </c>
      <c r="BL187" s="16" t="s">
        <v>173</v>
      </c>
      <c r="BM187" s="230" t="s">
        <v>269</v>
      </c>
    </row>
    <row r="188" spans="1:63" s="12" customFormat="1" ht="22.8" customHeight="1">
      <c r="A188" s="12"/>
      <c r="B188" s="202"/>
      <c r="C188" s="203"/>
      <c r="D188" s="204" t="s">
        <v>76</v>
      </c>
      <c r="E188" s="216" t="s">
        <v>212</v>
      </c>
      <c r="F188" s="216" t="s">
        <v>270</v>
      </c>
      <c r="G188" s="203"/>
      <c r="H188" s="203"/>
      <c r="I188" s="206"/>
      <c r="J188" s="217">
        <f>BK188</f>
        <v>0</v>
      </c>
      <c r="K188" s="203"/>
      <c r="L188" s="208"/>
      <c r="M188" s="209"/>
      <c r="N188" s="210"/>
      <c r="O188" s="210"/>
      <c r="P188" s="211">
        <f>SUM(P189:P207)</f>
        <v>0</v>
      </c>
      <c r="Q188" s="210"/>
      <c r="R188" s="211">
        <f>SUM(R189:R207)</f>
        <v>0.0113864</v>
      </c>
      <c r="S188" s="210"/>
      <c r="T188" s="212">
        <f>SUM(T189:T207)</f>
        <v>8.837292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13" t="s">
        <v>8</v>
      </c>
      <c r="AT188" s="214" t="s">
        <v>76</v>
      </c>
      <c r="AU188" s="214" t="s">
        <v>8</v>
      </c>
      <c r="AY188" s="213" t="s">
        <v>166</v>
      </c>
      <c r="BK188" s="215">
        <f>SUM(BK189:BK207)</f>
        <v>0</v>
      </c>
    </row>
    <row r="189" spans="1:65" s="2" customFormat="1" ht="33" customHeight="1">
      <c r="A189" s="37"/>
      <c r="B189" s="38"/>
      <c r="C189" s="218" t="s">
        <v>271</v>
      </c>
      <c r="D189" s="218" t="s">
        <v>169</v>
      </c>
      <c r="E189" s="219" t="s">
        <v>272</v>
      </c>
      <c r="F189" s="220" t="s">
        <v>273</v>
      </c>
      <c r="G189" s="221" t="s">
        <v>188</v>
      </c>
      <c r="H189" s="222">
        <v>50</v>
      </c>
      <c r="I189" s="223"/>
      <c r="J189" s="224">
        <f>ROUND(I189*H189,0)</f>
        <v>0</v>
      </c>
      <c r="K189" s="225"/>
      <c r="L189" s="43"/>
      <c r="M189" s="226" t="s">
        <v>1</v>
      </c>
      <c r="N189" s="227" t="s">
        <v>42</v>
      </c>
      <c r="O189" s="90"/>
      <c r="P189" s="228">
        <f>O189*H189</f>
        <v>0</v>
      </c>
      <c r="Q189" s="228">
        <v>0.00013</v>
      </c>
      <c r="R189" s="228">
        <f>Q189*H189</f>
        <v>0.0065</v>
      </c>
      <c r="S189" s="228">
        <v>0</v>
      </c>
      <c r="T189" s="229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30" t="s">
        <v>173</v>
      </c>
      <c r="AT189" s="230" t="s">
        <v>169</v>
      </c>
      <c r="AU189" s="230" t="s">
        <v>86</v>
      </c>
      <c r="AY189" s="16" t="s">
        <v>166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6" t="s">
        <v>8</v>
      </c>
      <c r="BK189" s="231">
        <f>ROUND(I189*H189,0)</f>
        <v>0</v>
      </c>
      <c r="BL189" s="16" t="s">
        <v>173</v>
      </c>
      <c r="BM189" s="230" t="s">
        <v>274</v>
      </c>
    </row>
    <row r="190" spans="1:65" s="2" customFormat="1" ht="24.15" customHeight="1">
      <c r="A190" s="37"/>
      <c r="B190" s="38"/>
      <c r="C190" s="218" t="s">
        <v>7</v>
      </c>
      <c r="D190" s="218" t="s">
        <v>169</v>
      </c>
      <c r="E190" s="219" t="s">
        <v>275</v>
      </c>
      <c r="F190" s="220" t="s">
        <v>276</v>
      </c>
      <c r="G190" s="221" t="s">
        <v>188</v>
      </c>
      <c r="H190" s="222">
        <v>64.41</v>
      </c>
      <c r="I190" s="223"/>
      <c r="J190" s="224">
        <f>ROUND(I190*H190,0)</f>
        <v>0</v>
      </c>
      <c r="K190" s="225"/>
      <c r="L190" s="43"/>
      <c r="M190" s="226" t="s">
        <v>1</v>
      </c>
      <c r="N190" s="227" t="s">
        <v>42</v>
      </c>
      <c r="O190" s="90"/>
      <c r="P190" s="228">
        <f>O190*H190</f>
        <v>0</v>
      </c>
      <c r="Q190" s="228">
        <v>4E-05</v>
      </c>
      <c r="R190" s="228">
        <f>Q190*H190</f>
        <v>0.0025764</v>
      </c>
      <c r="S190" s="228">
        <v>0</v>
      </c>
      <c r="T190" s="229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30" t="s">
        <v>173</v>
      </c>
      <c r="AT190" s="230" t="s">
        <v>169</v>
      </c>
      <c r="AU190" s="230" t="s">
        <v>86</v>
      </c>
      <c r="AY190" s="16" t="s">
        <v>166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6" t="s">
        <v>8</v>
      </c>
      <c r="BK190" s="231">
        <f>ROUND(I190*H190,0)</f>
        <v>0</v>
      </c>
      <c r="BL190" s="16" t="s">
        <v>173</v>
      </c>
      <c r="BM190" s="230" t="s">
        <v>277</v>
      </c>
    </row>
    <row r="191" spans="1:51" s="13" customFormat="1" ht="12">
      <c r="A191" s="13"/>
      <c r="B191" s="232"/>
      <c r="C191" s="233"/>
      <c r="D191" s="234" t="s">
        <v>175</v>
      </c>
      <c r="E191" s="235" t="s">
        <v>1</v>
      </c>
      <c r="F191" s="236" t="s">
        <v>278</v>
      </c>
      <c r="G191" s="233"/>
      <c r="H191" s="237">
        <v>64.41</v>
      </c>
      <c r="I191" s="238"/>
      <c r="J191" s="233"/>
      <c r="K191" s="233"/>
      <c r="L191" s="239"/>
      <c r="M191" s="240"/>
      <c r="N191" s="241"/>
      <c r="O191" s="241"/>
      <c r="P191" s="241"/>
      <c r="Q191" s="241"/>
      <c r="R191" s="241"/>
      <c r="S191" s="241"/>
      <c r="T191" s="24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3" t="s">
        <v>175</v>
      </c>
      <c r="AU191" s="243" t="s">
        <v>86</v>
      </c>
      <c r="AV191" s="13" t="s">
        <v>86</v>
      </c>
      <c r="AW191" s="13" t="s">
        <v>32</v>
      </c>
      <c r="AX191" s="13" t="s">
        <v>77</v>
      </c>
      <c r="AY191" s="243" t="s">
        <v>166</v>
      </c>
    </row>
    <row r="192" spans="1:65" s="2" customFormat="1" ht="37.8" customHeight="1">
      <c r="A192" s="37"/>
      <c r="B192" s="38"/>
      <c r="C192" s="218" t="s">
        <v>279</v>
      </c>
      <c r="D192" s="218" t="s">
        <v>169</v>
      </c>
      <c r="E192" s="219" t="s">
        <v>280</v>
      </c>
      <c r="F192" s="220" t="s">
        <v>281</v>
      </c>
      <c r="G192" s="221" t="s">
        <v>172</v>
      </c>
      <c r="H192" s="222">
        <v>3.592</v>
      </c>
      <c r="I192" s="223"/>
      <c r="J192" s="224">
        <f>ROUND(I192*H192,0)</f>
        <v>0</v>
      </c>
      <c r="K192" s="225"/>
      <c r="L192" s="43"/>
      <c r="M192" s="226" t="s">
        <v>1</v>
      </c>
      <c r="N192" s="227" t="s">
        <v>42</v>
      </c>
      <c r="O192" s="90"/>
      <c r="P192" s="228">
        <f>O192*H192</f>
        <v>0</v>
      </c>
      <c r="Q192" s="228">
        <v>0</v>
      </c>
      <c r="R192" s="228">
        <f>Q192*H192</f>
        <v>0</v>
      </c>
      <c r="S192" s="228">
        <v>2.2</v>
      </c>
      <c r="T192" s="229">
        <f>S192*H192</f>
        <v>7.902400000000001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30" t="s">
        <v>173</v>
      </c>
      <c r="AT192" s="230" t="s">
        <v>169</v>
      </c>
      <c r="AU192" s="230" t="s">
        <v>86</v>
      </c>
      <c r="AY192" s="16" t="s">
        <v>166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6" t="s">
        <v>8</v>
      </c>
      <c r="BK192" s="231">
        <f>ROUND(I192*H192,0)</f>
        <v>0</v>
      </c>
      <c r="BL192" s="16" t="s">
        <v>173</v>
      </c>
      <c r="BM192" s="230" t="s">
        <v>282</v>
      </c>
    </row>
    <row r="193" spans="1:51" s="13" customFormat="1" ht="12">
      <c r="A193" s="13"/>
      <c r="B193" s="232"/>
      <c r="C193" s="233"/>
      <c r="D193" s="234" t="s">
        <v>175</v>
      </c>
      <c r="E193" s="235" t="s">
        <v>1</v>
      </c>
      <c r="F193" s="236" t="s">
        <v>283</v>
      </c>
      <c r="G193" s="233"/>
      <c r="H193" s="237">
        <v>0.356</v>
      </c>
      <c r="I193" s="238"/>
      <c r="J193" s="233"/>
      <c r="K193" s="233"/>
      <c r="L193" s="239"/>
      <c r="M193" s="240"/>
      <c r="N193" s="241"/>
      <c r="O193" s="241"/>
      <c r="P193" s="241"/>
      <c r="Q193" s="241"/>
      <c r="R193" s="241"/>
      <c r="S193" s="241"/>
      <c r="T193" s="24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3" t="s">
        <v>175</v>
      </c>
      <c r="AU193" s="243" t="s">
        <v>86</v>
      </c>
      <c r="AV193" s="13" t="s">
        <v>86</v>
      </c>
      <c r="AW193" s="13" t="s">
        <v>32</v>
      </c>
      <c r="AX193" s="13" t="s">
        <v>77</v>
      </c>
      <c r="AY193" s="243" t="s">
        <v>166</v>
      </c>
    </row>
    <row r="194" spans="1:51" s="13" customFormat="1" ht="12">
      <c r="A194" s="13"/>
      <c r="B194" s="232"/>
      <c r="C194" s="233"/>
      <c r="D194" s="234" t="s">
        <v>175</v>
      </c>
      <c r="E194" s="235" t="s">
        <v>1</v>
      </c>
      <c r="F194" s="236" t="s">
        <v>284</v>
      </c>
      <c r="G194" s="233"/>
      <c r="H194" s="237">
        <v>3.236</v>
      </c>
      <c r="I194" s="238"/>
      <c r="J194" s="233"/>
      <c r="K194" s="233"/>
      <c r="L194" s="239"/>
      <c r="M194" s="240"/>
      <c r="N194" s="241"/>
      <c r="O194" s="241"/>
      <c r="P194" s="241"/>
      <c r="Q194" s="241"/>
      <c r="R194" s="241"/>
      <c r="S194" s="241"/>
      <c r="T194" s="24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3" t="s">
        <v>175</v>
      </c>
      <c r="AU194" s="243" t="s">
        <v>86</v>
      </c>
      <c r="AV194" s="13" t="s">
        <v>86</v>
      </c>
      <c r="AW194" s="13" t="s">
        <v>32</v>
      </c>
      <c r="AX194" s="13" t="s">
        <v>77</v>
      </c>
      <c r="AY194" s="243" t="s">
        <v>166</v>
      </c>
    </row>
    <row r="195" spans="1:65" s="2" customFormat="1" ht="24.15" customHeight="1">
      <c r="A195" s="37"/>
      <c r="B195" s="38"/>
      <c r="C195" s="218" t="s">
        <v>285</v>
      </c>
      <c r="D195" s="218" t="s">
        <v>169</v>
      </c>
      <c r="E195" s="219" t="s">
        <v>286</v>
      </c>
      <c r="F195" s="220" t="s">
        <v>287</v>
      </c>
      <c r="G195" s="221" t="s">
        <v>188</v>
      </c>
      <c r="H195" s="222">
        <v>0.63</v>
      </c>
      <c r="I195" s="223"/>
      <c r="J195" s="224">
        <f>ROUND(I195*H195,0)</f>
        <v>0</v>
      </c>
      <c r="K195" s="225"/>
      <c r="L195" s="43"/>
      <c r="M195" s="226" t="s">
        <v>1</v>
      </c>
      <c r="N195" s="227" t="s">
        <v>42</v>
      </c>
      <c r="O195" s="90"/>
      <c r="P195" s="228">
        <f>O195*H195</f>
        <v>0</v>
      </c>
      <c r="Q195" s="228">
        <v>0</v>
      </c>
      <c r="R195" s="228">
        <f>Q195*H195</f>
        <v>0</v>
      </c>
      <c r="S195" s="228">
        <v>0.055</v>
      </c>
      <c r="T195" s="229">
        <f>S195*H195</f>
        <v>0.03465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30" t="s">
        <v>173</v>
      </c>
      <c r="AT195" s="230" t="s">
        <v>169</v>
      </c>
      <c r="AU195" s="230" t="s">
        <v>86</v>
      </c>
      <c r="AY195" s="16" t="s">
        <v>166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6" t="s">
        <v>8</v>
      </c>
      <c r="BK195" s="231">
        <f>ROUND(I195*H195,0)</f>
        <v>0</v>
      </c>
      <c r="BL195" s="16" t="s">
        <v>173</v>
      </c>
      <c r="BM195" s="230" t="s">
        <v>288</v>
      </c>
    </row>
    <row r="196" spans="1:51" s="13" customFormat="1" ht="12">
      <c r="A196" s="13"/>
      <c r="B196" s="232"/>
      <c r="C196" s="233"/>
      <c r="D196" s="234" t="s">
        <v>175</v>
      </c>
      <c r="E196" s="235" t="s">
        <v>1</v>
      </c>
      <c r="F196" s="236" t="s">
        <v>289</v>
      </c>
      <c r="G196" s="233"/>
      <c r="H196" s="237">
        <v>0.63</v>
      </c>
      <c r="I196" s="238"/>
      <c r="J196" s="233"/>
      <c r="K196" s="233"/>
      <c r="L196" s="239"/>
      <c r="M196" s="240"/>
      <c r="N196" s="241"/>
      <c r="O196" s="241"/>
      <c r="P196" s="241"/>
      <c r="Q196" s="241"/>
      <c r="R196" s="241"/>
      <c r="S196" s="241"/>
      <c r="T196" s="24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3" t="s">
        <v>175</v>
      </c>
      <c r="AU196" s="243" t="s">
        <v>86</v>
      </c>
      <c r="AV196" s="13" t="s">
        <v>86</v>
      </c>
      <c r="AW196" s="13" t="s">
        <v>32</v>
      </c>
      <c r="AX196" s="13" t="s">
        <v>77</v>
      </c>
      <c r="AY196" s="243" t="s">
        <v>166</v>
      </c>
    </row>
    <row r="197" spans="1:65" s="2" customFormat="1" ht="21.75" customHeight="1">
      <c r="A197" s="37"/>
      <c r="B197" s="38"/>
      <c r="C197" s="218" t="s">
        <v>290</v>
      </c>
      <c r="D197" s="218" t="s">
        <v>169</v>
      </c>
      <c r="E197" s="219" t="s">
        <v>291</v>
      </c>
      <c r="F197" s="220" t="s">
        <v>292</v>
      </c>
      <c r="G197" s="221" t="s">
        <v>188</v>
      </c>
      <c r="H197" s="222">
        <v>2.167</v>
      </c>
      <c r="I197" s="223"/>
      <c r="J197" s="224">
        <f>ROUND(I197*H197,0)</f>
        <v>0</v>
      </c>
      <c r="K197" s="225"/>
      <c r="L197" s="43"/>
      <c r="M197" s="226" t="s">
        <v>1</v>
      </c>
      <c r="N197" s="227" t="s">
        <v>42</v>
      </c>
      <c r="O197" s="90"/>
      <c r="P197" s="228">
        <f>O197*H197</f>
        <v>0</v>
      </c>
      <c r="Q197" s="228">
        <v>0</v>
      </c>
      <c r="R197" s="228">
        <f>Q197*H197</f>
        <v>0</v>
      </c>
      <c r="S197" s="228">
        <v>0.076</v>
      </c>
      <c r="T197" s="229">
        <f>S197*H197</f>
        <v>0.16469199999999998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30" t="s">
        <v>173</v>
      </c>
      <c r="AT197" s="230" t="s">
        <v>169</v>
      </c>
      <c r="AU197" s="230" t="s">
        <v>86</v>
      </c>
      <c r="AY197" s="16" t="s">
        <v>166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6" t="s">
        <v>8</v>
      </c>
      <c r="BK197" s="231">
        <f>ROUND(I197*H197,0)</f>
        <v>0</v>
      </c>
      <c r="BL197" s="16" t="s">
        <v>173</v>
      </c>
      <c r="BM197" s="230" t="s">
        <v>293</v>
      </c>
    </row>
    <row r="198" spans="1:51" s="13" customFormat="1" ht="12">
      <c r="A198" s="13"/>
      <c r="B198" s="232"/>
      <c r="C198" s="233"/>
      <c r="D198" s="234" t="s">
        <v>175</v>
      </c>
      <c r="E198" s="235" t="s">
        <v>1</v>
      </c>
      <c r="F198" s="236" t="s">
        <v>294</v>
      </c>
      <c r="G198" s="233"/>
      <c r="H198" s="237">
        <v>2.167</v>
      </c>
      <c r="I198" s="238"/>
      <c r="J198" s="233"/>
      <c r="K198" s="233"/>
      <c r="L198" s="239"/>
      <c r="M198" s="240"/>
      <c r="N198" s="241"/>
      <c r="O198" s="241"/>
      <c r="P198" s="241"/>
      <c r="Q198" s="241"/>
      <c r="R198" s="241"/>
      <c r="S198" s="241"/>
      <c r="T198" s="24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3" t="s">
        <v>175</v>
      </c>
      <c r="AU198" s="243" t="s">
        <v>86</v>
      </c>
      <c r="AV198" s="13" t="s">
        <v>86</v>
      </c>
      <c r="AW198" s="13" t="s">
        <v>32</v>
      </c>
      <c r="AX198" s="13" t="s">
        <v>77</v>
      </c>
      <c r="AY198" s="243" t="s">
        <v>166</v>
      </c>
    </row>
    <row r="199" spans="1:65" s="2" customFormat="1" ht="24.15" customHeight="1">
      <c r="A199" s="37"/>
      <c r="B199" s="38"/>
      <c r="C199" s="218" t="s">
        <v>295</v>
      </c>
      <c r="D199" s="218" t="s">
        <v>169</v>
      </c>
      <c r="E199" s="219" t="s">
        <v>296</v>
      </c>
      <c r="F199" s="220" t="s">
        <v>297</v>
      </c>
      <c r="G199" s="221" t="s">
        <v>172</v>
      </c>
      <c r="H199" s="222">
        <v>0.284</v>
      </c>
      <c r="I199" s="223"/>
      <c r="J199" s="224">
        <f>ROUND(I199*H199,0)</f>
        <v>0</v>
      </c>
      <c r="K199" s="225"/>
      <c r="L199" s="43"/>
      <c r="M199" s="226" t="s">
        <v>1</v>
      </c>
      <c r="N199" s="227" t="s">
        <v>42</v>
      </c>
      <c r="O199" s="90"/>
      <c r="P199" s="228">
        <f>O199*H199</f>
        <v>0</v>
      </c>
      <c r="Q199" s="228">
        <v>0</v>
      </c>
      <c r="R199" s="228">
        <f>Q199*H199</f>
        <v>0</v>
      </c>
      <c r="S199" s="228">
        <v>1.8</v>
      </c>
      <c r="T199" s="229">
        <f>S199*H199</f>
        <v>0.5112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30" t="s">
        <v>173</v>
      </c>
      <c r="AT199" s="230" t="s">
        <v>169</v>
      </c>
      <c r="AU199" s="230" t="s">
        <v>86</v>
      </c>
      <c r="AY199" s="16" t="s">
        <v>166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6" t="s">
        <v>8</v>
      </c>
      <c r="BK199" s="231">
        <f>ROUND(I199*H199,0)</f>
        <v>0</v>
      </c>
      <c r="BL199" s="16" t="s">
        <v>173</v>
      </c>
      <c r="BM199" s="230" t="s">
        <v>298</v>
      </c>
    </row>
    <row r="200" spans="1:51" s="13" customFormat="1" ht="12">
      <c r="A200" s="13"/>
      <c r="B200" s="232"/>
      <c r="C200" s="233"/>
      <c r="D200" s="234" t="s">
        <v>175</v>
      </c>
      <c r="E200" s="235" t="s">
        <v>1</v>
      </c>
      <c r="F200" s="236" t="s">
        <v>299</v>
      </c>
      <c r="G200" s="233"/>
      <c r="H200" s="237">
        <v>0.284</v>
      </c>
      <c r="I200" s="238"/>
      <c r="J200" s="233"/>
      <c r="K200" s="233"/>
      <c r="L200" s="239"/>
      <c r="M200" s="240"/>
      <c r="N200" s="241"/>
      <c r="O200" s="241"/>
      <c r="P200" s="241"/>
      <c r="Q200" s="241"/>
      <c r="R200" s="241"/>
      <c r="S200" s="241"/>
      <c r="T200" s="24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3" t="s">
        <v>175</v>
      </c>
      <c r="AU200" s="243" t="s">
        <v>86</v>
      </c>
      <c r="AV200" s="13" t="s">
        <v>86</v>
      </c>
      <c r="AW200" s="13" t="s">
        <v>32</v>
      </c>
      <c r="AX200" s="13" t="s">
        <v>77</v>
      </c>
      <c r="AY200" s="243" t="s">
        <v>166</v>
      </c>
    </row>
    <row r="201" spans="1:65" s="2" customFormat="1" ht="24.15" customHeight="1">
      <c r="A201" s="37"/>
      <c r="B201" s="38"/>
      <c r="C201" s="218" t="s">
        <v>300</v>
      </c>
      <c r="D201" s="218" t="s">
        <v>169</v>
      </c>
      <c r="E201" s="219" t="s">
        <v>301</v>
      </c>
      <c r="F201" s="220" t="s">
        <v>302</v>
      </c>
      <c r="G201" s="221" t="s">
        <v>215</v>
      </c>
      <c r="H201" s="222">
        <v>4.3</v>
      </c>
      <c r="I201" s="223"/>
      <c r="J201" s="224">
        <f>ROUND(I201*H201,0)</f>
        <v>0</v>
      </c>
      <c r="K201" s="225"/>
      <c r="L201" s="43"/>
      <c r="M201" s="226" t="s">
        <v>1</v>
      </c>
      <c r="N201" s="227" t="s">
        <v>42</v>
      </c>
      <c r="O201" s="90"/>
      <c r="P201" s="228">
        <f>O201*H201</f>
        <v>0</v>
      </c>
      <c r="Q201" s="228">
        <v>0</v>
      </c>
      <c r="R201" s="228">
        <f>Q201*H201</f>
        <v>0</v>
      </c>
      <c r="S201" s="228">
        <v>0.042</v>
      </c>
      <c r="T201" s="229">
        <f>S201*H201</f>
        <v>0.1806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30" t="s">
        <v>173</v>
      </c>
      <c r="AT201" s="230" t="s">
        <v>169</v>
      </c>
      <c r="AU201" s="230" t="s">
        <v>86</v>
      </c>
      <c r="AY201" s="16" t="s">
        <v>166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6" t="s">
        <v>8</v>
      </c>
      <c r="BK201" s="231">
        <f>ROUND(I201*H201,0)</f>
        <v>0</v>
      </c>
      <c r="BL201" s="16" t="s">
        <v>173</v>
      </c>
      <c r="BM201" s="230" t="s">
        <v>303</v>
      </c>
    </row>
    <row r="202" spans="1:51" s="13" customFormat="1" ht="12">
      <c r="A202" s="13"/>
      <c r="B202" s="232"/>
      <c r="C202" s="233"/>
      <c r="D202" s="234" t="s">
        <v>175</v>
      </c>
      <c r="E202" s="235" t="s">
        <v>1</v>
      </c>
      <c r="F202" s="236" t="s">
        <v>304</v>
      </c>
      <c r="G202" s="233"/>
      <c r="H202" s="237">
        <v>4.3</v>
      </c>
      <c r="I202" s="238"/>
      <c r="J202" s="233"/>
      <c r="K202" s="233"/>
      <c r="L202" s="239"/>
      <c r="M202" s="240"/>
      <c r="N202" s="241"/>
      <c r="O202" s="241"/>
      <c r="P202" s="241"/>
      <c r="Q202" s="241"/>
      <c r="R202" s="241"/>
      <c r="S202" s="241"/>
      <c r="T202" s="24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3" t="s">
        <v>175</v>
      </c>
      <c r="AU202" s="243" t="s">
        <v>86</v>
      </c>
      <c r="AV202" s="13" t="s">
        <v>86</v>
      </c>
      <c r="AW202" s="13" t="s">
        <v>32</v>
      </c>
      <c r="AX202" s="13" t="s">
        <v>77</v>
      </c>
      <c r="AY202" s="243" t="s">
        <v>166</v>
      </c>
    </row>
    <row r="203" spans="1:65" s="2" customFormat="1" ht="24.15" customHeight="1">
      <c r="A203" s="37"/>
      <c r="B203" s="38"/>
      <c r="C203" s="218" t="s">
        <v>305</v>
      </c>
      <c r="D203" s="218" t="s">
        <v>169</v>
      </c>
      <c r="E203" s="219" t="s">
        <v>306</v>
      </c>
      <c r="F203" s="220" t="s">
        <v>307</v>
      </c>
      <c r="G203" s="221" t="s">
        <v>215</v>
      </c>
      <c r="H203" s="222">
        <v>1.75</v>
      </c>
      <c r="I203" s="223"/>
      <c r="J203" s="224">
        <f>ROUND(I203*H203,0)</f>
        <v>0</v>
      </c>
      <c r="K203" s="225"/>
      <c r="L203" s="43"/>
      <c r="M203" s="226" t="s">
        <v>1</v>
      </c>
      <c r="N203" s="227" t="s">
        <v>42</v>
      </c>
      <c r="O203" s="90"/>
      <c r="P203" s="228">
        <f>O203*H203</f>
        <v>0</v>
      </c>
      <c r="Q203" s="228">
        <v>0.00132</v>
      </c>
      <c r="R203" s="228">
        <f>Q203*H203</f>
        <v>0.00231</v>
      </c>
      <c r="S203" s="228">
        <v>0.025</v>
      </c>
      <c r="T203" s="229">
        <f>S203*H203</f>
        <v>0.043750000000000004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30" t="s">
        <v>173</v>
      </c>
      <c r="AT203" s="230" t="s">
        <v>169</v>
      </c>
      <c r="AU203" s="230" t="s">
        <v>86</v>
      </c>
      <c r="AY203" s="16" t="s">
        <v>166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6" t="s">
        <v>8</v>
      </c>
      <c r="BK203" s="231">
        <f>ROUND(I203*H203,0)</f>
        <v>0</v>
      </c>
      <c r="BL203" s="16" t="s">
        <v>173</v>
      </c>
      <c r="BM203" s="230" t="s">
        <v>308</v>
      </c>
    </row>
    <row r="204" spans="1:51" s="13" customFormat="1" ht="12">
      <c r="A204" s="13"/>
      <c r="B204" s="232"/>
      <c r="C204" s="233"/>
      <c r="D204" s="234" t="s">
        <v>175</v>
      </c>
      <c r="E204" s="235" t="s">
        <v>1</v>
      </c>
      <c r="F204" s="236" t="s">
        <v>309</v>
      </c>
      <c r="G204" s="233"/>
      <c r="H204" s="237">
        <v>1.75</v>
      </c>
      <c r="I204" s="238"/>
      <c r="J204" s="233"/>
      <c r="K204" s="233"/>
      <c r="L204" s="239"/>
      <c r="M204" s="240"/>
      <c r="N204" s="241"/>
      <c r="O204" s="241"/>
      <c r="P204" s="241"/>
      <c r="Q204" s="241"/>
      <c r="R204" s="241"/>
      <c r="S204" s="241"/>
      <c r="T204" s="24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3" t="s">
        <v>175</v>
      </c>
      <c r="AU204" s="243" t="s">
        <v>86</v>
      </c>
      <c r="AV204" s="13" t="s">
        <v>86</v>
      </c>
      <c r="AW204" s="13" t="s">
        <v>32</v>
      </c>
      <c r="AX204" s="13" t="s">
        <v>77</v>
      </c>
      <c r="AY204" s="243" t="s">
        <v>166</v>
      </c>
    </row>
    <row r="205" spans="1:65" s="2" customFormat="1" ht="24.15" customHeight="1">
      <c r="A205" s="37"/>
      <c r="B205" s="38"/>
      <c r="C205" s="218" t="s">
        <v>310</v>
      </c>
      <c r="D205" s="218" t="s">
        <v>169</v>
      </c>
      <c r="E205" s="219" t="s">
        <v>311</v>
      </c>
      <c r="F205" s="220" t="s">
        <v>312</v>
      </c>
      <c r="G205" s="221" t="s">
        <v>215</v>
      </c>
      <c r="H205" s="222">
        <v>11.9</v>
      </c>
      <c r="I205" s="223"/>
      <c r="J205" s="224">
        <f>ROUND(I205*H205,0)</f>
        <v>0</v>
      </c>
      <c r="K205" s="225"/>
      <c r="L205" s="43"/>
      <c r="M205" s="226" t="s">
        <v>1</v>
      </c>
      <c r="N205" s="227" t="s">
        <v>42</v>
      </c>
      <c r="O205" s="90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30" t="s">
        <v>173</v>
      </c>
      <c r="AT205" s="230" t="s">
        <v>169</v>
      </c>
      <c r="AU205" s="230" t="s">
        <v>86</v>
      </c>
      <c r="AY205" s="16" t="s">
        <v>166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6" t="s">
        <v>8</v>
      </c>
      <c r="BK205" s="231">
        <f>ROUND(I205*H205,0)</f>
        <v>0</v>
      </c>
      <c r="BL205" s="16" t="s">
        <v>173</v>
      </c>
      <c r="BM205" s="230" t="s">
        <v>313</v>
      </c>
    </row>
    <row r="206" spans="1:51" s="13" customFormat="1" ht="12">
      <c r="A206" s="13"/>
      <c r="B206" s="232"/>
      <c r="C206" s="233"/>
      <c r="D206" s="234" t="s">
        <v>175</v>
      </c>
      <c r="E206" s="235" t="s">
        <v>1</v>
      </c>
      <c r="F206" s="236" t="s">
        <v>314</v>
      </c>
      <c r="G206" s="233"/>
      <c r="H206" s="237">
        <v>3.9</v>
      </c>
      <c r="I206" s="238"/>
      <c r="J206" s="233"/>
      <c r="K206" s="233"/>
      <c r="L206" s="239"/>
      <c r="M206" s="240"/>
      <c r="N206" s="241"/>
      <c r="O206" s="241"/>
      <c r="P206" s="241"/>
      <c r="Q206" s="241"/>
      <c r="R206" s="241"/>
      <c r="S206" s="241"/>
      <c r="T206" s="24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3" t="s">
        <v>175</v>
      </c>
      <c r="AU206" s="243" t="s">
        <v>86</v>
      </c>
      <c r="AV206" s="13" t="s">
        <v>86</v>
      </c>
      <c r="AW206" s="13" t="s">
        <v>32</v>
      </c>
      <c r="AX206" s="13" t="s">
        <v>77</v>
      </c>
      <c r="AY206" s="243" t="s">
        <v>166</v>
      </c>
    </row>
    <row r="207" spans="1:51" s="13" customFormat="1" ht="12">
      <c r="A207" s="13"/>
      <c r="B207" s="232"/>
      <c r="C207" s="233"/>
      <c r="D207" s="234" t="s">
        <v>175</v>
      </c>
      <c r="E207" s="235" t="s">
        <v>1</v>
      </c>
      <c r="F207" s="236" t="s">
        <v>315</v>
      </c>
      <c r="G207" s="233"/>
      <c r="H207" s="237">
        <v>8</v>
      </c>
      <c r="I207" s="238"/>
      <c r="J207" s="233"/>
      <c r="K207" s="233"/>
      <c r="L207" s="239"/>
      <c r="M207" s="240"/>
      <c r="N207" s="241"/>
      <c r="O207" s="241"/>
      <c r="P207" s="241"/>
      <c r="Q207" s="241"/>
      <c r="R207" s="241"/>
      <c r="S207" s="241"/>
      <c r="T207" s="24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3" t="s">
        <v>175</v>
      </c>
      <c r="AU207" s="243" t="s">
        <v>86</v>
      </c>
      <c r="AV207" s="13" t="s">
        <v>86</v>
      </c>
      <c r="AW207" s="13" t="s">
        <v>32</v>
      </c>
      <c r="AX207" s="13" t="s">
        <v>77</v>
      </c>
      <c r="AY207" s="243" t="s">
        <v>166</v>
      </c>
    </row>
    <row r="208" spans="1:63" s="12" customFormat="1" ht="22.8" customHeight="1">
      <c r="A208" s="12"/>
      <c r="B208" s="202"/>
      <c r="C208" s="203"/>
      <c r="D208" s="204" t="s">
        <v>76</v>
      </c>
      <c r="E208" s="216" t="s">
        <v>316</v>
      </c>
      <c r="F208" s="216" t="s">
        <v>317</v>
      </c>
      <c r="G208" s="203"/>
      <c r="H208" s="203"/>
      <c r="I208" s="206"/>
      <c r="J208" s="217">
        <f>BK208</f>
        <v>0</v>
      </c>
      <c r="K208" s="203"/>
      <c r="L208" s="208"/>
      <c r="M208" s="209"/>
      <c r="N208" s="210"/>
      <c r="O208" s="210"/>
      <c r="P208" s="211">
        <f>SUM(P209:P213)</f>
        <v>0</v>
      </c>
      <c r="Q208" s="210"/>
      <c r="R208" s="211">
        <f>SUM(R209:R213)</f>
        <v>0</v>
      </c>
      <c r="S208" s="210"/>
      <c r="T208" s="212">
        <f>SUM(T209:T213)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13" t="s">
        <v>8</v>
      </c>
      <c r="AT208" s="214" t="s">
        <v>76</v>
      </c>
      <c r="AU208" s="214" t="s">
        <v>8</v>
      </c>
      <c r="AY208" s="213" t="s">
        <v>166</v>
      </c>
      <c r="BK208" s="215">
        <f>SUM(BK209:BK213)</f>
        <v>0</v>
      </c>
    </row>
    <row r="209" spans="1:65" s="2" customFormat="1" ht="24.15" customHeight="1">
      <c r="A209" s="37"/>
      <c r="B209" s="38"/>
      <c r="C209" s="218" t="s">
        <v>318</v>
      </c>
      <c r="D209" s="218" t="s">
        <v>169</v>
      </c>
      <c r="E209" s="219" t="s">
        <v>319</v>
      </c>
      <c r="F209" s="220" t="s">
        <v>320</v>
      </c>
      <c r="G209" s="221" t="s">
        <v>183</v>
      </c>
      <c r="H209" s="222">
        <v>9.019</v>
      </c>
      <c r="I209" s="223"/>
      <c r="J209" s="224">
        <f>ROUND(I209*H209,0)</f>
        <v>0</v>
      </c>
      <c r="K209" s="225"/>
      <c r="L209" s="43"/>
      <c r="M209" s="226" t="s">
        <v>1</v>
      </c>
      <c r="N209" s="227" t="s">
        <v>42</v>
      </c>
      <c r="O209" s="90"/>
      <c r="P209" s="228">
        <f>O209*H209</f>
        <v>0</v>
      </c>
      <c r="Q209" s="228">
        <v>0</v>
      </c>
      <c r="R209" s="228">
        <f>Q209*H209</f>
        <v>0</v>
      </c>
      <c r="S209" s="228">
        <v>0</v>
      </c>
      <c r="T209" s="229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30" t="s">
        <v>173</v>
      </c>
      <c r="AT209" s="230" t="s">
        <v>169</v>
      </c>
      <c r="AU209" s="230" t="s">
        <v>86</v>
      </c>
      <c r="AY209" s="16" t="s">
        <v>166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6" t="s">
        <v>8</v>
      </c>
      <c r="BK209" s="231">
        <f>ROUND(I209*H209,0)</f>
        <v>0</v>
      </c>
      <c r="BL209" s="16" t="s">
        <v>173</v>
      </c>
      <c r="BM209" s="230" t="s">
        <v>321</v>
      </c>
    </row>
    <row r="210" spans="1:65" s="2" customFormat="1" ht="24.15" customHeight="1">
      <c r="A210" s="37"/>
      <c r="B210" s="38"/>
      <c r="C210" s="218" t="s">
        <v>322</v>
      </c>
      <c r="D210" s="218" t="s">
        <v>169</v>
      </c>
      <c r="E210" s="219" t="s">
        <v>323</v>
      </c>
      <c r="F210" s="220" t="s">
        <v>324</v>
      </c>
      <c r="G210" s="221" t="s">
        <v>183</v>
      </c>
      <c r="H210" s="222">
        <v>9.019</v>
      </c>
      <c r="I210" s="223"/>
      <c r="J210" s="224">
        <f>ROUND(I210*H210,0)</f>
        <v>0</v>
      </c>
      <c r="K210" s="225"/>
      <c r="L210" s="43"/>
      <c r="M210" s="226" t="s">
        <v>1</v>
      </c>
      <c r="N210" s="227" t="s">
        <v>42</v>
      </c>
      <c r="O210" s="90"/>
      <c r="P210" s="228">
        <f>O210*H210</f>
        <v>0</v>
      </c>
      <c r="Q210" s="228">
        <v>0</v>
      </c>
      <c r="R210" s="228">
        <f>Q210*H210</f>
        <v>0</v>
      </c>
      <c r="S210" s="228">
        <v>0</v>
      </c>
      <c r="T210" s="229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30" t="s">
        <v>173</v>
      </c>
      <c r="AT210" s="230" t="s">
        <v>169</v>
      </c>
      <c r="AU210" s="230" t="s">
        <v>86</v>
      </c>
      <c r="AY210" s="16" t="s">
        <v>166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6" t="s">
        <v>8</v>
      </c>
      <c r="BK210" s="231">
        <f>ROUND(I210*H210,0)</f>
        <v>0</v>
      </c>
      <c r="BL210" s="16" t="s">
        <v>173</v>
      </c>
      <c r="BM210" s="230" t="s">
        <v>325</v>
      </c>
    </row>
    <row r="211" spans="1:65" s="2" customFormat="1" ht="24.15" customHeight="1">
      <c r="A211" s="37"/>
      <c r="B211" s="38"/>
      <c r="C211" s="218" t="s">
        <v>326</v>
      </c>
      <c r="D211" s="218" t="s">
        <v>169</v>
      </c>
      <c r="E211" s="219" t="s">
        <v>327</v>
      </c>
      <c r="F211" s="220" t="s">
        <v>328</v>
      </c>
      <c r="G211" s="221" t="s">
        <v>183</v>
      </c>
      <c r="H211" s="222">
        <v>153.323</v>
      </c>
      <c r="I211" s="223"/>
      <c r="J211" s="224">
        <f>ROUND(I211*H211,0)</f>
        <v>0</v>
      </c>
      <c r="K211" s="225"/>
      <c r="L211" s="43"/>
      <c r="M211" s="226" t="s">
        <v>1</v>
      </c>
      <c r="N211" s="227" t="s">
        <v>42</v>
      </c>
      <c r="O211" s="90"/>
      <c r="P211" s="228">
        <f>O211*H211</f>
        <v>0</v>
      </c>
      <c r="Q211" s="228">
        <v>0</v>
      </c>
      <c r="R211" s="228">
        <f>Q211*H211</f>
        <v>0</v>
      </c>
      <c r="S211" s="228">
        <v>0</v>
      </c>
      <c r="T211" s="229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30" t="s">
        <v>173</v>
      </c>
      <c r="AT211" s="230" t="s">
        <v>169</v>
      </c>
      <c r="AU211" s="230" t="s">
        <v>86</v>
      </c>
      <c r="AY211" s="16" t="s">
        <v>166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6" t="s">
        <v>8</v>
      </c>
      <c r="BK211" s="231">
        <f>ROUND(I211*H211,0)</f>
        <v>0</v>
      </c>
      <c r="BL211" s="16" t="s">
        <v>173</v>
      </c>
      <c r="BM211" s="230" t="s">
        <v>329</v>
      </c>
    </row>
    <row r="212" spans="1:51" s="13" customFormat="1" ht="12">
      <c r="A212" s="13"/>
      <c r="B212" s="232"/>
      <c r="C212" s="233"/>
      <c r="D212" s="234" t="s">
        <v>175</v>
      </c>
      <c r="E212" s="233"/>
      <c r="F212" s="236" t="s">
        <v>330</v>
      </c>
      <c r="G212" s="233"/>
      <c r="H212" s="237">
        <v>153.323</v>
      </c>
      <c r="I212" s="238"/>
      <c r="J212" s="233"/>
      <c r="K212" s="233"/>
      <c r="L212" s="239"/>
      <c r="M212" s="240"/>
      <c r="N212" s="241"/>
      <c r="O212" s="241"/>
      <c r="P212" s="241"/>
      <c r="Q212" s="241"/>
      <c r="R212" s="241"/>
      <c r="S212" s="241"/>
      <c r="T212" s="24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3" t="s">
        <v>175</v>
      </c>
      <c r="AU212" s="243" t="s">
        <v>86</v>
      </c>
      <c r="AV212" s="13" t="s">
        <v>86</v>
      </c>
      <c r="AW212" s="13" t="s">
        <v>4</v>
      </c>
      <c r="AX212" s="13" t="s">
        <v>8</v>
      </c>
      <c r="AY212" s="243" t="s">
        <v>166</v>
      </c>
    </row>
    <row r="213" spans="1:65" s="2" customFormat="1" ht="44.25" customHeight="1">
      <c r="A213" s="37"/>
      <c r="B213" s="38"/>
      <c r="C213" s="218" t="s">
        <v>331</v>
      </c>
      <c r="D213" s="218" t="s">
        <v>169</v>
      </c>
      <c r="E213" s="219" t="s">
        <v>332</v>
      </c>
      <c r="F213" s="220" t="s">
        <v>333</v>
      </c>
      <c r="G213" s="221" t="s">
        <v>183</v>
      </c>
      <c r="H213" s="222">
        <v>9.019</v>
      </c>
      <c r="I213" s="223"/>
      <c r="J213" s="224">
        <f>ROUND(I213*H213,0)</f>
        <v>0</v>
      </c>
      <c r="K213" s="225"/>
      <c r="L213" s="43"/>
      <c r="M213" s="226" t="s">
        <v>1</v>
      </c>
      <c r="N213" s="227" t="s">
        <v>42</v>
      </c>
      <c r="O213" s="90"/>
      <c r="P213" s="228">
        <f>O213*H213</f>
        <v>0</v>
      </c>
      <c r="Q213" s="228">
        <v>0</v>
      </c>
      <c r="R213" s="228">
        <f>Q213*H213</f>
        <v>0</v>
      </c>
      <c r="S213" s="228">
        <v>0</v>
      </c>
      <c r="T213" s="229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30" t="s">
        <v>173</v>
      </c>
      <c r="AT213" s="230" t="s">
        <v>169</v>
      </c>
      <c r="AU213" s="230" t="s">
        <v>86</v>
      </c>
      <c r="AY213" s="16" t="s">
        <v>166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6" t="s">
        <v>8</v>
      </c>
      <c r="BK213" s="231">
        <f>ROUND(I213*H213,0)</f>
        <v>0</v>
      </c>
      <c r="BL213" s="16" t="s">
        <v>173</v>
      </c>
      <c r="BM213" s="230" t="s">
        <v>334</v>
      </c>
    </row>
    <row r="214" spans="1:63" s="12" customFormat="1" ht="22.8" customHeight="1">
      <c r="A214" s="12"/>
      <c r="B214" s="202"/>
      <c r="C214" s="203"/>
      <c r="D214" s="204" t="s">
        <v>76</v>
      </c>
      <c r="E214" s="216" t="s">
        <v>335</v>
      </c>
      <c r="F214" s="216" t="s">
        <v>336</v>
      </c>
      <c r="G214" s="203"/>
      <c r="H214" s="203"/>
      <c r="I214" s="206"/>
      <c r="J214" s="217">
        <f>BK214</f>
        <v>0</v>
      </c>
      <c r="K214" s="203"/>
      <c r="L214" s="208"/>
      <c r="M214" s="209"/>
      <c r="N214" s="210"/>
      <c r="O214" s="210"/>
      <c r="P214" s="211">
        <f>P215</f>
        <v>0</v>
      </c>
      <c r="Q214" s="210"/>
      <c r="R214" s="211">
        <f>R215</f>
        <v>0</v>
      </c>
      <c r="S214" s="210"/>
      <c r="T214" s="212">
        <f>T215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13" t="s">
        <v>8</v>
      </c>
      <c r="AT214" s="214" t="s">
        <v>76</v>
      </c>
      <c r="AU214" s="214" t="s">
        <v>8</v>
      </c>
      <c r="AY214" s="213" t="s">
        <v>166</v>
      </c>
      <c r="BK214" s="215">
        <f>BK215</f>
        <v>0</v>
      </c>
    </row>
    <row r="215" spans="1:65" s="2" customFormat="1" ht="21.75" customHeight="1">
      <c r="A215" s="37"/>
      <c r="B215" s="38"/>
      <c r="C215" s="218" t="s">
        <v>337</v>
      </c>
      <c r="D215" s="218" t="s">
        <v>169</v>
      </c>
      <c r="E215" s="219" t="s">
        <v>338</v>
      </c>
      <c r="F215" s="220" t="s">
        <v>339</v>
      </c>
      <c r="G215" s="221" t="s">
        <v>183</v>
      </c>
      <c r="H215" s="222">
        <v>2.969</v>
      </c>
      <c r="I215" s="223"/>
      <c r="J215" s="224">
        <f>ROUND(I215*H215,0)</f>
        <v>0</v>
      </c>
      <c r="K215" s="225"/>
      <c r="L215" s="43"/>
      <c r="M215" s="226" t="s">
        <v>1</v>
      </c>
      <c r="N215" s="227" t="s">
        <v>42</v>
      </c>
      <c r="O215" s="90"/>
      <c r="P215" s="228">
        <f>O215*H215</f>
        <v>0</v>
      </c>
      <c r="Q215" s="228">
        <v>0</v>
      </c>
      <c r="R215" s="228">
        <f>Q215*H215</f>
        <v>0</v>
      </c>
      <c r="S215" s="228">
        <v>0</v>
      </c>
      <c r="T215" s="229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30" t="s">
        <v>173</v>
      </c>
      <c r="AT215" s="230" t="s">
        <v>169</v>
      </c>
      <c r="AU215" s="230" t="s">
        <v>86</v>
      </c>
      <c r="AY215" s="16" t="s">
        <v>166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6" t="s">
        <v>8</v>
      </c>
      <c r="BK215" s="231">
        <f>ROUND(I215*H215,0)</f>
        <v>0</v>
      </c>
      <c r="BL215" s="16" t="s">
        <v>173</v>
      </c>
      <c r="BM215" s="230" t="s">
        <v>340</v>
      </c>
    </row>
    <row r="216" spans="1:63" s="12" customFormat="1" ht="25.9" customHeight="1">
      <c r="A216" s="12"/>
      <c r="B216" s="202"/>
      <c r="C216" s="203"/>
      <c r="D216" s="204" t="s">
        <v>76</v>
      </c>
      <c r="E216" s="205" t="s">
        <v>341</v>
      </c>
      <c r="F216" s="205" t="s">
        <v>342</v>
      </c>
      <c r="G216" s="203"/>
      <c r="H216" s="203"/>
      <c r="I216" s="206"/>
      <c r="J216" s="207">
        <f>BK216</f>
        <v>0</v>
      </c>
      <c r="K216" s="203"/>
      <c r="L216" s="208"/>
      <c r="M216" s="209"/>
      <c r="N216" s="210"/>
      <c r="O216" s="210"/>
      <c r="P216" s="211">
        <f>P217+P227+P244+P267+P283+P302+P311+P331+P343+P366+P400+P432+P437</f>
        <v>0</v>
      </c>
      <c r="Q216" s="210"/>
      <c r="R216" s="211">
        <f>R217+R227+R244+R267+R283+R302+R311+R331+R343+R366+R400+R432+R437</f>
        <v>3.88881472</v>
      </c>
      <c r="S216" s="210"/>
      <c r="T216" s="212">
        <f>T217+T227+T244+T267+T283+T302+T311+T331+T343+T366+T400+T432+T437</f>
        <v>0.18178999999999998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13" t="s">
        <v>86</v>
      </c>
      <c r="AT216" s="214" t="s">
        <v>76</v>
      </c>
      <c r="AU216" s="214" t="s">
        <v>77</v>
      </c>
      <c r="AY216" s="213" t="s">
        <v>166</v>
      </c>
      <c r="BK216" s="215">
        <f>BK217+BK227+BK244+BK267+BK283+BK302+BK311+BK331+BK343+BK366+BK400+BK432+BK437</f>
        <v>0</v>
      </c>
    </row>
    <row r="217" spans="1:63" s="12" customFormat="1" ht="22.8" customHeight="1">
      <c r="A217" s="12"/>
      <c r="B217" s="202"/>
      <c r="C217" s="203"/>
      <c r="D217" s="204" t="s">
        <v>76</v>
      </c>
      <c r="E217" s="216" t="s">
        <v>343</v>
      </c>
      <c r="F217" s="216" t="s">
        <v>344</v>
      </c>
      <c r="G217" s="203"/>
      <c r="H217" s="203"/>
      <c r="I217" s="206"/>
      <c r="J217" s="217">
        <f>BK217</f>
        <v>0</v>
      </c>
      <c r="K217" s="203"/>
      <c r="L217" s="208"/>
      <c r="M217" s="209"/>
      <c r="N217" s="210"/>
      <c r="O217" s="210"/>
      <c r="P217" s="211">
        <f>SUM(P218:P226)</f>
        <v>0</v>
      </c>
      <c r="Q217" s="210"/>
      <c r="R217" s="211">
        <f>SUM(R218:R226)</f>
        <v>0.0176904</v>
      </c>
      <c r="S217" s="210"/>
      <c r="T217" s="212">
        <f>SUM(T218:T226)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13" t="s">
        <v>86</v>
      </c>
      <c r="AT217" s="214" t="s">
        <v>76</v>
      </c>
      <c r="AU217" s="214" t="s">
        <v>8</v>
      </c>
      <c r="AY217" s="213" t="s">
        <v>166</v>
      </c>
      <c r="BK217" s="215">
        <f>SUM(BK218:BK226)</f>
        <v>0</v>
      </c>
    </row>
    <row r="218" spans="1:65" s="2" customFormat="1" ht="24.15" customHeight="1">
      <c r="A218" s="37"/>
      <c r="B218" s="38"/>
      <c r="C218" s="218" t="s">
        <v>345</v>
      </c>
      <c r="D218" s="218" t="s">
        <v>169</v>
      </c>
      <c r="E218" s="219" t="s">
        <v>346</v>
      </c>
      <c r="F218" s="220" t="s">
        <v>347</v>
      </c>
      <c r="G218" s="221" t="s">
        <v>188</v>
      </c>
      <c r="H218" s="222">
        <v>9.36</v>
      </c>
      <c r="I218" s="223"/>
      <c r="J218" s="224">
        <f>ROUND(I218*H218,0)</f>
        <v>0</v>
      </c>
      <c r="K218" s="225"/>
      <c r="L218" s="43"/>
      <c r="M218" s="226" t="s">
        <v>1</v>
      </c>
      <c r="N218" s="227" t="s">
        <v>42</v>
      </c>
      <c r="O218" s="90"/>
      <c r="P218" s="228">
        <f>O218*H218</f>
        <v>0</v>
      </c>
      <c r="Q218" s="228">
        <v>0</v>
      </c>
      <c r="R218" s="228">
        <f>Q218*H218</f>
        <v>0</v>
      </c>
      <c r="S218" s="228">
        <v>0</v>
      </c>
      <c r="T218" s="229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30" t="s">
        <v>249</v>
      </c>
      <c r="AT218" s="230" t="s">
        <v>169</v>
      </c>
      <c r="AU218" s="230" t="s">
        <v>86</v>
      </c>
      <c r="AY218" s="16" t="s">
        <v>166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6" t="s">
        <v>8</v>
      </c>
      <c r="BK218" s="231">
        <f>ROUND(I218*H218,0)</f>
        <v>0</v>
      </c>
      <c r="BL218" s="16" t="s">
        <v>249</v>
      </c>
      <c r="BM218" s="230" t="s">
        <v>348</v>
      </c>
    </row>
    <row r="219" spans="1:51" s="13" customFormat="1" ht="12">
      <c r="A219" s="13"/>
      <c r="B219" s="232"/>
      <c r="C219" s="233"/>
      <c r="D219" s="234" t="s">
        <v>175</v>
      </c>
      <c r="E219" s="235" t="s">
        <v>1</v>
      </c>
      <c r="F219" s="236" t="s">
        <v>253</v>
      </c>
      <c r="G219" s="233"/>
      <c r="H219" s="237">
        <v>3.24</v>
      </c>
      <c r="I219" s="238"/>
      <c r="J219" s="233"/>
      <c r="K219" s="233"/>
      <c r="L219" s="239"/>
      <c r="M219" s="240"/>
      <c r="N219" s="241"/>
      <c r="O219" s="241"/>
      <c r="P219" s="241"/>
      <c r="Q219" s="241"/>
      <c r="R219" s="241"/>
      <c r="S219" s="241"/>
      <c r="T219" s="24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3" t="s">
        <v>175</v>
      </c>
      <c r="AU219" s="243" t="s">
        <v>86</v>
      </c>
      <c r="AV219" s="13" t="s">
        <v>86</v>
      </c>
      <c r="AW219" s="13" t="s">
        <v>32</v>
      </c>
      <c r="AX219" s="13" t="s">
        <v>77</v>
      </c>
      <c r="AY219" s="243" t="s">
        <v>166</v>
      </c>
    </row>
    <row r="220" spans="1:51" s="13" customFormat="1" ht="12">
      <c r="A220" s="13"/>
      <c r="B220" s="232"/>
      <c r="C220" s="233"/>
      <c r="D220" s="234" t="s">
        <v>175</v>
      </c>
      <c r="E220" s="235" t="s">
        <v>1</v>
      </c>
      <c r="F220" s="236" t="s">
        <v>254</v>
      </c>
      <c r="G220" s="233"/>
      <c r="H220" s="237">
        <v>3.24</v>
      </c>
      <c r="I220" s="238"/>
      <c r="J220" s="233"/>
      <c r="K220" s="233"/>
      <c r="L220" s="239"/>
      <c r="M220" s="240"/>
      <c r="N220" s="241"/>
      <c r="O220" s="241"/>
      <c r="P220" s="241"/>
      <c r="Q220" s="241"/>
      <c r="R220" s="241"/>
      <c r="S220" s="241"/>
      <c r="T220" s="24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3" t="s">
        <v>175</v>
      </c>
      <c r="AU220" s="243" t="s">
        <v>86</v>
      </c>
      <c r="AV220" s="13" t="s">
        <v>86</v>
      </c>
      <c r="AW220" s="13" t="s">
        <v>32</v>
      </c>
      <c r="AX220" s="13" t="s">
        <v>77</v>
      </c>
      <c r="AY220" s="243" t="s">
        <v>166</v>
      </c>
    </row>
    <row r="221" spans="1:51" s="13" customFormat="1" ht="12">
      <c r="A221" s="13"/>
      <c r="B221" s="232"/>
      <c r="C221" s="233"/>
      <c r="D221" s="234" t="s">
        <v>175</v>
      </c>
      <c r="E221" s="235" t="s">
        <v>1</v>
      </c>
      <c r="F221" s="236" t="s">
        <v>255</v>
      </c>
      <c r="G221" s="233"/>
      <c r="H221" s="237">
        <v>2.88</v>
      </c>
      <c r="I221" s="238"/>
      <c r="J221" s="233"/>
      <c r="K221" s="233"/>
      <c r="L221" s="239"/>
      <c r="M221" s="240"/>
      <c r="N221" s="241"/>
      <c r="O221" s="241"/>
      <c r="P221" s="241"/>
      <c r="Q221" s="241"/>
      <c r="R221" s="241"/>
      <c r="S221" s="241"/>
      <c r="T221" s="24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3" t="s">
        <v>175</v>
      </c>
      <c r="AU221" s="243" t="s">
        <v>86</v>
      </c>
      <c r="AV221" s="13" t="s">
        <v>86</v>
      </c>
      <c r="AW221" s="13" t="s">
        <v>32</v>
      </c>
      <c r="AX221" s="13" t="s">
        <v>77</v>
      </c>
      <c r="AY221" s="243" t="s">
        <v>166</v>
      </c>
    </row>
    <row r="222" spans="1:65" s="2" customFormat="1" ht="24.15" customHeight="1">
      <c r="A222" s="37"/>
      <c r="B222" s="38"/>
      <c r="C222" s="254" t="s">
        <v>349</v>
      </c>
      <c r="D222" s="254" t="s">
        <v>266</v>
      </c>
      <c r="E222" s="255" t="s">
        <v>350</v>
      </c>
      <c r="F222" s="256" t="s">
        <v>351</v>
      </c>
      <c r="G222" s="257" t="s">
        <v>188</v>
      </c>
      <c r="H222" s="258">
        <v>9.828</v>
      </c>
      <c r="I222" s="259"/>
      <c r="J222" s="260">
        <f>ROUND(I222*H222,0)</f>
        <v>0</v>
      </c>
      <c r="K222" s="261"/>
      <c r="L222" s="262"/>
      <c r="M222" s="263" t="s">
        <v>1</v>
      </c>
      <c r="N222" s="264" t="s">
        <v>42</v>
      </c>
      <c r="O222" s="90"/>
      <c r="P222" s="228">
        <f>O222*H222</f>
        <v>0</v>
      </c>
      <c r="Q222" s="228">
        <v>0.0018</v>
      </c>
      <c r="R222" s="228">
        <f>Q222*H222</f>
        <v>0.0176904</v>
      </c>
      <c r="S222" s="228">
        <v>0</v>
      </c>
      <c r="T222" s="229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30" t="s">
        <v>331</v>
      </c>
      <c r="AT222" s="230" t="s">
        <v>266</v>
      </c>
      <c r="AU222" s="230" t="s">
        <v>86</v>
      </c>
      <c r="AY222" s="16" t="s">
        <v>166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6" t="s">
        <v>8</v>
      </c>
      <c r="BK222" s="231">
        <f>ROUND(I222*H222,0)</f>
        <v>0</v>
      </c>
      <c r="BL222" s="16" t="s">
        <v>249</v>
      </c>
      <c r="BM222" s="230" t="s">
        <v>352</v>
      </c>
    </row>
    <row r="223" spans="1:51" s="13" customFormat="1" ht="12">
      <c r="A223" s="13"/>
      <c r="B223" s="232"/>
      <c r="C223" s="233"/>
      <c r="D223" s="234" t="s">
        <v>175</v>
      </c>
      <c r="E223" s="235" t="s">
        <v>1</v>
      </c>
      <c r="F223" s="236" t="s">
        <v>353</v>
      </c>
      <c r="G223" s="233"/>
      <c r="H223" s="237">
        <v>9.36</v>
      </c>
      <c r="I223" s="238"/>
      <c r="J223" s="233"/>
      <c r="K223" s="233"/>
      <c r="L223" s="239"/>
      <c r="M223" s="240"/>
      <c r="N223" s="241"/>
      <c r="O223" s="241"/>
      <c r="P223" s="241"/>
      <c r="Q223" s="241"/>
      <c r="R223" s="241"/>
      <c r="S223" s="241"/>
      <c r="T223" s="24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3" t="s">
        <v>175</v>
      </c>
      <c r="AU223" s="243" t="s">
        <v>86</v>
      </c>
      <c r="AV223" s="13" t="s">
        <v>86</v>
      </c>
      <c r="AW223" s="13" t="s">
        <v>32</v>
      </c>
      <c r="AX223" s="13" t="s">
        <v>8</v>
      </c>
      <c r="AY223" s="243" t="s">
        <v>166</v>
      </c>
    </row>
    <row r="224" spans="1:51" s="13" customFormat="1" ht="12">
      <c r="A224" s="13"/>
      <c r="B224" s="232"/>
      <c r="C224" s="233"/>
      <c r="D224" s="234" t="s">
        <v>175</v>
      </c>
      <c r="E224" s="233"/>
      <c r="F224" s="236" t="s">
        <v>354</v>
      </c>
      <c r="G224" s="233"/>
      <c r="H224" s="237">
        <v>9.828</v>
      </c>
      <c r="I224" s="238"/>
      <c r="J224" s="233"/>
      <c r="K224" s="233"/>
      <c r="L224" s="239"/>
      <c r="M224" s="240"/>
      <c r="N224" s="241"/>
      <c r="O224" s="241"/>
      <c r="P224" s="241"/>
      <c r="Q224" s="241"/>
      <c r="R224" s="241"/>
      <c r="S224" s="241"/>
      <c r="T224" s="24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3" t="s">
        <v>175</v>
      </c>
      <c r="AU224" s="243" t="s">
        <v>86</v>
      </c>
      <c r="AV224" s="13" t="s">
        <v>86</v>
      </c>
      <c r="AW224" s="13" t="s">
        <v>4</v>
      </c>
      <c r="AX224" s="13" t="s">
        <v>8</v>
      </c>
      <c r="AY224" s="243" t="s">
        <v>166</v>
      </c>
    </row>
    <row r="225" spans="1:65" s="2" customFormat="1" ht="24.15" customHeight="1">
      <c r="A225" s="37"/>
      <c r="B225" s="38"/>
      <c r="C225" s="218" t="s">
        <v>355</v>
      </c>
      <c r="D225" s="218" t="s">
        <v>169</v>
      </c>
      <c r="E225" s="219" t="s">
        <v>356</v>
      </c>
      <c r="F225" s="220" t="s">
        <v>357</v>
      </c>
      <c r="G225" s="221" t="s">
        <v>183</v>
      </c>
      <c r="H225" s="222">
        <v>0.018</v>
      </c>
      <c r="I225" s="223"/>
      <c r="J225" s="224">
        <f>ROUND(I225*H225,0)</f>
        <v>0</v>
      </c>
      <c r="K225" s="225"/>
      <c r="L225" s="43"/>
      <c r="M225" s="226" t="s">
        <v>1</v>
      </c>
      <c r="N225" s="227" t="s">
        <v>42</v>
      </c>
      <c r="O225" s="90"/>
      <c r="P225" s="228">
        <f>O225*H225</f>
        <v>0</v>
      </c>
      <c r="Q225" s="228">
        <v>0</v>
      </c>
      <c r="R225" s="228">
        <f>Q225*H225</f>
        <v>0</v>
      </c>
      <c r="S225" s="228">
        <v>0</v>
      </c>
      <c r="T225" s="229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30" t="s">
        <v>249</v>
      </c>
      <c r="AT225" s="230" t="s">
        <v>169</v>
      </c>
      <c r="AU225" s="230" t="s">
        <v>86</v>
      </c>
      <c r="AY225" s="16" t="s">
        <v>166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6" t="s">
        <v>8</v>
      </c>
      <c r="BK225" s="231">
        <f>ROUND(I225*H225,0)</f>
        <v>0</v>
      </c>
      <c r="BL225" s="16" t="s">
        <v>249</v>
      </c>
      <c r="BM225" s="230" t="s">
        <v>358</v>
      </c>
    </row>
    <row r="226" spans="1:65" s="2" customFormat="1" ht="24.15" customHeight="1">
      <c r="A226" s="37"/>
      <c r="B226" s="38"/>
      <c r="C226" s="218" t="s">
        <v>359</v>
      </c>
      <c r="D226" s="218" t="s">
        <v>169</v>
      </c>
      <c r="E226" s="219" t="s">
        <v>360</v>
      </c>
      <c r="F226" s="220" t="s">
        <v>361</v>
      </c>
      <c r="G226" s="221" t="s">
        <v>183</v>
      </c>
      <c r="H226" s="222">
        <v>0.018</v>
      </c>
      <c r="I226" s="223"/>
      <c r="J226" s="224">
        <f>ROUND(I226*H226,0)</f>
        <v>0</v>
      </c>
      <c r="K226" s="225"/>
      <c r="L226" s="43"/>
      <c r="M226" s="226" t="s">
        <v>1</v>
      </c>
      <c r="N226" s="227" t="s">
        <v>42</v>
      </c>
      <c r="O226" s="90"/>
      <c r="P226" s="228">
        <f>O226*H226</f>
        <v>0</v>
      </c>
      <c r="Q226" s="228">
        <v>0</v>
      </c>
      <c r="R226" s="228">
        <f>Q226*H226</f>
        <v>0</v>
      </c>
      <c r="S226" s="228">
        <v>0</v>
      </c>
      <c r="T226" s="229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30" t="s">
        <v>249</v>
      </c>
      <c r="AT226" s="230" t="s">
        <v>169</v>
      </c>
      <c r="AU226" s="230" t="s">
        <v>86</v>
      </c>
      <c r="AY226" s="16" t="s">
        <v>166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6" t="s">
        <v>8</v>
      </c>
      <c r="BK226" s="231">
        <f>ROUND(I226*H226,0)</f>
        <v>0</v>
      </c>
      <c r="BL226" s="16" t="s">
        <v>249</v>
      </c>
      <c r="BM226" s="230" t="s">
        <v>362</v>
      </c>
    </row>
    <row r="227" spans="1:63" s="12" customFormat="1" ht="22.8" customHeight="1">
      <c r="A227" s="12"/>
      <c r="B227" s="202"/>
      <c r="C227" s="203"/>
      <c r="D227" s="204" t="s">
        <v>76</v>
      </c>
      <c r="E227" s="216" t="s">
        <v>363</v>
      </c>
      <c r="F227" s="216" t="s">
        <v>364</v>
      </c>
      <c r="G227" s="203"/>
      <c r="H227" s="203"/>
      <c r="I227" s="206"/>
      <c r="J227" s="217">
        <f>BK227</f>
        <v>0</v>
      </c>
      <c r="K227" s="203"/>
      <c r="L227" s="208"/>
      <c r="M227" s="209"/>
      <c r="N227" s="210"/>
      <c r="O227" s="210"/>
      <c r="P227" s="211">
        <f>SUM(P228:P243)</f>
        <v>0</v>
      </c>
      <c r="Q227" s="210"/>
      <c r="R227" s="211">
        <f>SUM(R228:R243)</f>
        <v>0.0462144</v>
      </c>
      <c r="S227" s="210"/>
      <c r="T227" s="212">
        <f>SUM(T228:T243)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13" t="s">
        <v>86</v>
      </c>
      <c r="AT227" s="214" t="s">
        <v>76</v>
      </c>
      <c r="AU227" s="214" t="s">
        <v>8</v>
      </c>
      <c r="AY227" s="213" t="s">
        <v>166</v>
      </c>
      <c r="BK227" s="215">
        <f>SUM(BK228:BK243)</f>
        <v>0</v>
      </c>
    </row>
    <row r="228" spans="1:65" s="2" customFormat="1" ht="16.5" customHeight="1">
      <c r="A228" s="37"/>
      <c r="B228" s="38"/>
      <c r="C228" s="218" t="s">
        <v>365</v>
      </c>
      <c r="D228" s="218" t="s">
        <v>169</v>
      </c>
      <c r="E228" s="219" t="s">
        <v>366</v>
      </c>
      <c r="F228" s="220" t="s">
        <v>367</v>
      </c>
      <c r="G228" s="221" t="s">
        <v>215</v>
      </c>
      <c r="H228" s="222">
        <v>14.6</v>
      </c>
      <c r="I228" s="223"/>
      <c r="J228" s="224">
        <f>ROUND(I228*H228,0)</f>
        <v>0</v>
      </c>
      <c r="K228" s="225"/>
      <c r="L228" s="43"/>
      <c r="M228" s="226" t="s">
        <v>1</v>
      </c>
      <c r="N228" s="227" t="s">
        <v>42</v>
      </c>
      <c r="O228" s="90"/>
      <c r="P228" s="228">
        <f>O228*H228</f>
        <v>0</v>
      </c>
      <c r="Q228" s="228">
        <v>0.00201</v>
      </c>
      <c r="R228" s="228">
        <f>Q228*H228</f>
        <v>0.029346</v>
      </c>
      <c r="S228" s="228">
        <v>0</v>
      </c>
      <c r="T228" s="229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30" t="s">
        <v>249</v>
      </c>
      <c r="AT228" s="230" t="s">
        <v>169</v>
      </c>
      <c r="AU228" s="230" t="s">
        <v>86</v>
      </c>
      <c r="AY228" s="16" t="s">
        <v>166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6" t="s">
        <v>8</v>
      </c>
      <c r="BK228" s="231">
        <f>ROUND(I228*H228,0)</f>
        <v>0</v>
      </c>
      <c r="BL228" s="16" t="s">
        <v>249</v>
      </c>
      <c r="BM228" s="230" t="s">
        <v>368</v>
      </c>
    </row>
    <row r="229" spans="1:51" s="13" customFormat="1" ht="12">
      <c r="A229" s="13"/>
      <c r="B229" s="232"/>
      <c r="C229" s="233"/>
      <c r="D229" s="234" t="s">
        <v>175</v>
      </c>
      <c r="E229" s="235" t="s">
        <v>1</v>
      </c>
      <c r="F229" s="236" t="s">
        <v>369</v>
      </c>
      <c r="G229" s="233"/>
      <c r="H229" s="237">
        <v>5.6</v>
      </c>
      <c r="I229" s="238"/>
      <c r="J229" s="233"/>
      <c r="K229" s="233"/>
      <c r="L229" s="239"/>
      <c r="M229" s="240"/>
      <c r="N229" s="241"/>
      <c r="O229" s="241"/>
      <c r="P229" s="241"/>
      <c r="Q229" s="241"/>
      <c r="R229" s="241"/>
      <c r="S229" s="241"/>
      <c r="T229" s="24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3" t="s">
        <v>175</v>
      </c>
      <c r="AU229" s="243" t="s">
        <v>86</v>
      </c>
      <c r="AV229" s="13" t="s">
        <v>86</v>
      </c>
      <c r="AW229" s="13" t="s">
        <v>32</v>
      </c>
      <c r="AX229" s="13" t="s">
        <v>77</v>
      </c>
      <c r="AY229" s="243" t="s">
        <v>166</v>
      </c>
    </row>
    <row r="230" spans="1:51" s="13" customFormat="1" ht="12">
      <c r="A230" s="13"/>
      <c r="B230" s="232"/>
      <c r="C230" s="233"/>
      <c r="D230" s="234" t="s">
        <v>175</v>
      </c>
      <c r="E230" s="235" t="s">
        <v>1</v>
      </c>
      <c r="F230" s="236" t="s">
        <v>370</v>
      </c>
      <c r="G230" s="233"/>
      <c r="H230" s="237">
        <v>9</v>
      </c>
      <c r="I230" s="238"/>
      <c r="J230" s="233"/>
      <c r="K230" s="233"/>
      <c r="L230" s="239"/>
      <c r="M230" s="240"/>
      <c r="N230" s="241"/>
      <c r="O230" s="241"/>
      <c r="P230" s="241"/>
      <c r="Q230" s="241"/>
      <c r="R230" s="241"/>
      <c r="S230" s="241"/>
      <c r="T230" s="24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3" t="s">
        <v>175</v>
      </c>
      <c r="AU230" s="243" t="s">
        <v>86</v>
      </c>
      <c r="AV230" s="13" t="s">
        <v>86</v>
      </c>
      <c r="AW230" s="13" t="s">
        <v>32</v>
      </c>
      <c r="AX230" s="13" t="s">
        <v>77</v>
      </c>
      <c r="AY230" s="243" t="s">
        <v>166</v>
      </c>
    </row>
    <row r="231" spans="1:65" s="2" customFormat="1" ht="16.5" customHeight="1">
      <c r="A231" s="37"/>
      <c r="B231" s="38"/>
      <c r="C231" s="218" t="s">
        <v>371</v>
      </c>
      <c r="D231" s="218" t="s">
        <v>169</v>
      </c>
      <c r="E231" s="219" t="s">
        <v>372</v>
      </c>
      <c r="F231" s="220" t="s">
        <v>373</v>
      </c>
      <c r="G231" s="221" t="s">
        <v>215</v>
      </c>
      <c r="H231" s="222">
        <v>12.84</v>
      </c>
      <c r="I231" s="223"/>
      <c r="J231" s="224">
        <f>ROUND(I231*H231,0)</f>
        <v>0</v>
      </c>
      <c r="K231" s="225"/>
      <c r="L231" s="43"/>
      <c r="M231" s="226" t="s">
        <v>1</v>
      </c>
      <c r="N231" s="227" t="s">
        <v>42</v>
      </c>
      <c r="O231" s="90"/>
      <c r="P231" s="228">
        <f>O231*H231</f>
        <v>0</v>
      </c>
      <c r="Q231" s="228">
        <v>0.00071</v>
      </c>
      <c r="R231" s="228">
        <f>Q231*H231</f>
        <v>0.0091164</v>
      </c>
      <c r="S231" s="228">
        <v>0</v>
      </c>
      <c r="T231" s="229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30" t="s">
        <v>249</v>
      </c>
      <c r="AT231" s="230" t="s">
        <v>169</v>
      </c>
      <c r="AU231" s="230" t="s">
        <v>86</v>
      </c>
      <c r="AY231" s="16" t="s">
        <v>166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6" t="s">
        <v>8</v>
      </c>
      <c r="BK231" s="231">
        <f>ROUND(I231*H231,0)</f>
        <v>0</v>
      </c>
      <c r="BL231" s="16" t="s">
        <v>249</v>
      </c>
      <c r="BM231" s="230" t="s">
        <v>374</v>
      </c>
    </row>
    <row r="232" spans="1:51" s="13" customFormat="1" ht="12">
      <c r="A232" s="13"/>
      <c r="B232" s="232"/>
      <c r="C232" s="233"/>
      <c r="D232" s="234" t="s">
        <v>175</v>
      </c>
      <c r="E232" s="235" t="s">
        <v>1</v>
      </c>
      <c r="F232" s="236" t="s">
        <v>375</v>
      </c>
      <c r="G232" s="233"/>
      <c r="H232" s="237">
        <v>12.84</v>
      </c>
      <c r="I232" s="238"/>
      <c r="J232" s="233"/>
      <c r="K232" s="233"/>
      <c r="L232" s="239"/>
      <c r="M232" s="240"/>
      <c r="N232" s="241"/>
      <c r="O232" s="241"/>
      <c r="P232" s="241"/>
      <c r="Q232" s="241"/>
      <c r="R232" s="241"/>
      <c r="S232" s="241"/>
      <c r="T232" s="24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3" t="s">
        <v>175</v>
      </c>
      <c r="AU232" s="243" t="s">
        <v>86</v>
      </c>
      <c r="AV232" s="13" t="s">
        <v>86</v>
      </c>
      <c r="AW232" s="13" t="s">
        <v>32</v>
      </c>
      <c r="AX232" s="13" t="s">
        <v>77</v>
      </c>
      <c r="AY232" s="243" t="s">
        <v>166</v>
      </c>
    </row>
    <row r="233" spans="1:65" s="2" customFormat="1" ht="16.5" customHeight="1">
      <c r="A233" s="37"/>
      <c r="B233" s="38"/>
      <c r="C233" s="218" t="s">
        <v>376</v>
      </c>
      <c r="D233" s="218" t="s">
        <v>169</v>
      </c>
      <c r="E233" s="219" t="s">
        <v>377</v>
      </c>
      <c r="F233" s="220" t="s">
        <v>378</v>
      </c>
      <c r="G233" s="221" t="s">
        <v>215</v>
      </c>
      <c r="H233" s="222">
        <v>3.3</v>
      </c>
      <c r="I233" s="223"/>
      <c r="J233" s="224">
        <f>ROUND(I233*H233,0)</f>
        <v>0</v>
      </c>
      <c r="K233" s="225"/>
      <c r="L233" s="43"/>
      <c r="M233" s="226" t="s">
        <v>1</v>
      </c>
      <c r="N233" s="227" t="s">
        <v>42</v>
      </c>
      <c r="O233" s="90"/>
      <c r="P233" s="228">
        <f>O233*H233</f>
        <v>0</v>
      </c>
      <c r="Q233" s="228">
        <v>0.00224</v>
      </c>
      <c r="R233" s="228">
        <f>Q233*H233</f>
        <v>0.007391999999999999</v>
      </c>
      <c r="S233" s="228">
        <v>0</v>
      </c>
      <c r="T233" s="229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30" t="s">
        <v>249</v>
      </c>
      <c r="AT233" s="230" t="s">
        <v>169</v>
      </c>
      <c r="AU233" s="230" t="s">
        <v>86</v>
      </c>
      <c r="AY233" s="16" t="s">
        <v>166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6" t="s">
        <v>8</v>
      </c>
      <c r="BK233" s="231">
        <f>ROUND(I233*H233,0)</f>
        <v>0</v>
      </c>
      <c r="BL233" s="16" t="s">
        <v>249</v>
      </c>
      <c r="BM233" s="230" t="s">
        <v>379</v>
      </c>
    </row>
    <row r="234" spans="1:51" s="13" customFormat="1" ht="12">
      <c r="A234" s="13"/>
      <c r="B234" s="232"/>
      <c r="C234" s="233"/>
      <c r="D234" s="234" t="s">
        <v>175</v>
      </c>
      <c r="E234" s="235" t="s">
        <v>1</v>
      </c>
      <c r="F234" s="236" t="s">
        <v>380</v>
      </c>
      <c r="G234" s="233"/>
      <c r="H234" s="237">
        <v>3.3</v>
      </c>
      <c r="I234" s="238"/>
      <c r="J234" s="233"/>
      <c r="K234" s="233"/>
      <c r="L234" s="239"/>
      <c r="M234" s="240"/>
      <c r="N234" s="241"/>
      <c r="O234" s="241"/>
      <c r="P234" s="241"/>
      <c r="Q234" s="241"/>
      <c r="R234" s="241"/>
      <c r="S234" s="241"/>
      <c r="T234" s="24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3" t="s">
        <v>175</v>
      </c>
      <c r="AU234" s="243" t="s">
        <v>86</v>
      </c>
      <c r="AV234" s="13" t="s">
        <v>86</v>
      </c>
      <c r="AW234" s="13" t="s">
        <v>32</v>
      </c>
      <c r="AX234" s="13" t="s">
        <v>77</v>
      </c>
      <c r="AY234" s="243" t="s">
        <v>166</v>
      </c>
    </row>
    <row r="235" spans="1:65" s="2" customFormat="1" ht="16.5" customHeight="1">
      <c r="A235" s="37"/>
      <c r="B235" s="38"/>
      <c r="C235" s="218" t="s">
        <v>381</v>
      </c>
      <c r="D235" s="218" t="s">
        <v>169</v>
      </c>
      <c r="E235" s="219" t="s">
        <v>382</v>
      </c>
      <c r="F235" s="220" t="s">
        <v>383</v>
      </c>
      <c r="G235" s="221" t="s">
        <v>196</v>
      </c>
      <c r="H235" s="222">
        <v>6</v>
      </c>
      <c r="I235" s="223"/>
      <c r="J235" s="224">
        <f>ROUND(I235*H235,0)</f>
        <v>0</v>
      </c>
      <c r="K235" s="225"/>
      <c r="L235" s="43"/>
      <c r="M235" s="226" t="s">
        <v>1</v>
      </c>
      <c r="N235" s="227" t="s">
        <v>42</v>
      </c>
      <c r="O235" s="90"/>
      <c r="P235" s="228">
        <f>O235*H235</f>
        <v>0</v>
      </c>
      <c r="Q235" s="228">
        <v>0</v>
      </c>
      <c r="R235" s="228">
        <f>Q235*H235</f>
        <v>0</v>
      </c>
      <c r="S235" s="228">
        <v>0</v>
      </c>
      <c r="T235" s="229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30" t="s">
        <v>249</v>
      </c>
      <c r="AT235" s="230" t="s">
        <v>169</v>
      </c>
      <c r="AU235" s="230" t="s">
        <v>86</v>
      </c>
      <c r="AY235" s="16" t="s">
        <v>166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6" t="s">
        <v>8</v>
      </c>
      <c r="BK235" s="231">
        <f>ROUND(I235*H235,0)</f>
        <v>0</v>
      </c>
      <c r="BL235" s="16" t="s">
        <v>249</v>
      </c>
      <c r="BM235" s="230" t="s">
        <v>384</v>
      </c>
    </row>
    <row r="236" spans="1:65" s="2" customFormat="1" ht="16.5" customHeight="1">
      <c r="A236" s="37"/>
      <c r="B236" s="38"/>
      <c r="C236" s="218" t="s">
        <v>385</v>
      </c>
      <c r="D236" s="218" t="s">
        <v>169</v>
      </c>
      <c r="E236" s="219" t="s">
        <v>386</v>
      </c>
      <c r="F236" s="220" t="s">
        <v>387</v>
      </c>
      <c r="G236" s="221" t="s">
        <v>196</v>
      </c>
      <c r="H236" s="222">
        <v>3</v>
      </c>
      <c r="I236" s="223"/>
      <c r="J236" s="224">
        <f>ROUND(I236*H236,0)</f>
        <v>0</v>
      </c>
      <c r="K236" s="225"/>
      <c r="L236" s="43"/>
      <c r="M236" s="226" t="s">
        <v>1</v>
      </c>
      <c r="N236" s="227" t="s">
        <v>42</v>
      </c>
      <c r="O236" s="90"/>
      <c r="P236" s="228">
        <f>O236*H236</f>
        <v>0</v>
      </c>
      <c r="Q236" s="228">
        <v>0</v>
      </c>
      <c r="R236" s="228">
        <f>Q236*H236</f>
        <v>0</v>
      </c>
      <c r="S236" s="228">
        <v>0</v>
      </c>
      <c r="T236" s="229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30" t="s">
        <v>249</v>
      </c>
      <c r="AT236" s="230" t="s">
        <v>169</v>
      </c>
      <c r="AU236" s="230" t="s">
        <v>86</v>
      </c>
      <c r="AY236" s="16" t="s">
        <v>166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6" t="s">
        <v>8</v>
      </c>
      <c r="BK236" s="231">
        <f>ROUND(I236*H236,0)</f>
        <v>0</v>
      </c>
      <c r="BL236" s="16" t="s">
        <v>249</v>
      </c>
      <c r="BM236" s="230" t="s">
        <v>388</v>
      </c>
    </row>
    <row r="237" spans="1:65" s="2" customFormat="1" ht="21.75" customHeight="1">
      <c r="A237" s="37"/>
      <c r="B237" s="38"/>
      <c r="C237" s="218" t="s">
        <v>389</v>
      </c>
      <c r="D237" s="218" t="s">
        <v>169</v>
      </c>
      <c r="E237" s="219" t="s">
        <v>390</v>
      </c>
      <c r="F237" s="220" t="s">
        <v>391</v>
      </c>
      <c r="G237" s="221" t="s">
        <v>196</v>
      </c>
      <c r="H237" s="222">
        <v>3</v>
      </c>
      <c r="I237" s="223"/>
      <c r="J237" s="224">
        <f>ROUND(I237*H237,0)</f>
        <v>0</v>
      </c>
      <c r="K237" s="225"/>
      <c r="L237" s="43"/>
      <c r="M237" s="226" t="s">
        <v>1</v>
      </c>
      <c r="N237" s="227" t="s">
        <v>42</v>
      </c>
      <c r="O237" s="90"/>
      <c r="P237" s="228">
        <f>O237*H237</f>
        <v>0</v>
      </c>
      <c r="Q237" s="228">
        <v>0</v>
      </c>
      <c r="R237" s="228">
        <f>Q237*H237</f>
        <v>0</v>
      </c>
      <c r="S237" s="228">
        <v>0</v>
      </c>
      <c r="T237" s="229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30" t="s">
        <v>249</v>
      </c>
      <c r="AT237" s="230" t="s">
        <v>169</v>
      </c>
      <c r="AU237" s="230" t="s">
        <v>86</v>
      </c>
      <c r="AY237" s="16" t="s">
        <v>166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6" t="s">
        <v>8</v>
      </c>
      <c r="BK237" s="231">
        <f>ROUND(I237*H237,0)</f>
        <v>0</v>
      </c>
      <c r="BL237" s="16" t="s">
        <v>249</v>
      </c>
      <c r="BM237" s="230" t="s">
        <v>392</v>
      </c>
    </row>
    <row r="238" spans="1:65" s="2" customFormat="1" ht="21.75" customHeight="1">
      <c r="A238" s="37"/>
      <c r="B238" s="38"/>
      <c r="C238" s="218" t="s">
        <v>393</v>
      </c>
      <c r="D238" s="218" t="s">
        <v>169</v>
      </c>
      <c r="E238" s="219" t="s">
        <v>394</v>
      </c>
      <c r="F238" s="220" t="s">
        <v>395</v>
      </c>
      <c r="G238" s="221" t="s">
        <v>196</v>
      </c>
      <c r="H238" s="222">
        <v>2</v>
      </c>
      <c r="I238" s="223"/>
      <c r="J238" s="224">
        <f>ROUND(I238*H238,0)</f>
        <v>0</v>
      </c>
      <c r="K238" s="225"/>
      <c r="L238" s="43"/>
      <c r="M238" s="226" t="s">
        <v>1</v>
      </c>
      <c r="N238" s="227" t="s">
        <v>42</v>
      </c>
      <c r="O238" s="90"/>
      <c r="P238" s="228">
        <f>O238*H238</f>
        <v>0</v>
      </c>
      <c r="Q238" s="228">
        <v>0.00018</v>
      </c>
      <c r="R238" s="228">
        <f>Q238*H238</f>
        <v>0.00036</v>
      </c>
      <c r="S238" s="228">
        <v>0</v>
      </c>
      <c r="T238" s="229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30" t="s">
        <v>249</v>
      </c>
      <c r="AT238" s="230" t="s">
        <v>169</v>
      </c>
      <c r="AU238" s="230" t="s">
        <v>86</v>
      </c>
      <c r="AY238" s="16" t="s">
        <v>166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6" t="s">
        <v>8</v>
      </c>
      <c r="BK238" s="231">
        <f>ROUND(I238*H238,0)</f>
        <v>0</v>
      </c>
      <c r="BL238" s="16" t="s">
        <v>249</v>
      </c>
      <c r="BM238" s="230" t="s">
        <v>396</v>
      </c>
    </row>
    <row r="239" spans="1:65" s="2" customFormat="1" ht="21.75" customHeight="1">
      <c r="A239" s="37"/>
      <c r="B239" s="38"/>
      <c r="C239" s="218" t="s">
        <v>397</v>
      </c>
      <c r="D239" s="218" t="s">
        <v>169</v>
      </c>
      <c r="E239" s="219" t="s">
        <v>398</v>
      </c>
      <c r="F239" s="220" t="s">
        <v>399</v>
      </c>
      <c r="G239" s="221" t="s">
        <v>215</v>
      </c>
      <c r="H239" s="222">
        <v>30.74</v>
      </c>
      <c r="I239" s="223"/>
      <c r="J239" s="224">
        <f>ROUND(I239*H239,0)</f>
        <v>0</v>
      </c>
      <c r="K239" s="225"/>
      <c r="L239" s="43"/>
      <c r="M239" s="226" t="s">
        <v>1</v>
      </c>
      <c r="N239" s="227" t="s">
        <v>42</v>
      </c>
      <c r="O239" s="90"/>
      <c r="P239" s="228">
        <f>O239*H239</f>
        <v>0</v>
      </c>
      <c r="Q239" s="228">
        <v>0</v>
      </c>
      <c r="R239" s="228">
        <f>Q239*H239</f>
        <v>0</v>
      </c>
      <c r="S239" s="228">
        <v>0</v>
      </c>
      <c r="T239" s="229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30" t="s">
        <v>249</v>
      </c>
      <c r="AT239" s="230" t="s">
        <v>169</v>
      </c>
      <c r="AU239" s="230" t="s">
        <v>86</v>
      </c>
      <c r="AY239" s="16" t="s">
        <v>166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6" t="s">
        <v>8</v>
      </c>
      <c r="BK239" s="231">
        <f>ROUND(I239*H239,0)</f>
        <v>0</v>
      </c>
      <c r="BL239" s="16" t="s">
        <v>249</v>
      </c>
      <c r="BM239" s="230" t="s">
        <v>400</v>
      </c>
    </row>
    <row r="240" spans="1:51" s="13" customFormat="1" ht="12">
      <c r="A240" s="13"/>
      <c r="B240" s="232"/>
      <c r="C240" s="233"/>
      <c r="D240" s="234" t="s">
        <v>175</v>
      </c>
      <c r="E240" s="235" t="s">
        <v>1</v>
      </c>
      <c r="F240" s="236" t="s">
        <v>401</v>
      </c>
      <c r="G240" s="233"/>
      <c r="H240" s="237">
        <v>30.74</v>
      </c>
      <c r="I240" s="238"/>
      <c r="J240" s="233"/>
      <c r="K240" s="233"/>
      <c r="L240" s="239"/>
      <c r="M240" s="240"/>
      <c r="N240" s="241"/>
      <c r="O240" s="241"/>
      <c r="P240" s="241"/>
      <c r="Q240" s="241"/>
      <c r="R240" s="241"/>
      <c r="S240" s="241"/>
      <c r="T240" s="24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3" t="s">
        <v>175</v>
      </c>
      <c r="AU240" s="243" t="s">
        <v>86</v>
      </c>
      <c r="AV240" s="13" t="s">
        <v>86</v>
      </c>
      <c r="AW240" s="13" t="s">
        <v>32</v>
      </c>
      <c r="AX240" s="13" t="s">
        <v>77</v>
      </c>
      <c r="AY240" s="243" t="s">
        <v>166</v>
      </c>
    </row>
    <row r="241" spans="1:65" s="2" customFormat="1" ht="16.5" customHeight="1">
      <c r="A241" s="37"/>
      <c r="B241" s="38"/>
      <c r="C241" s="218" t="s">
        <v>402</v>
      </c>
      <c r="D241" s="218" t="s">
        <v>169</v>
      </c>
      <c r="E241" s="219" t="s">
        <v>403</v>
      </c>
      <c r="F241" s="220" t="s">
        <v>404</v>
      </c>
      <c r="G241" s="221" t="s">
        <v>405</v>
      </c>
      <c r="H241" s="265"/>
      <c r="I241" s="223"/>
      <c r="J241" s="224">
        <f>ROUND(I241*H241,0)</f>
        <v>0</v>
      </c>
      <c r="K241" s="225"/>
      <c r="L241" s="43"/>
      <c r="M241" s="226" t="s">
        <v>1</v>
      </c>
      <c r="N241" s="227" t="s">
        <v>42</v>
      </c>
      <c r="O241" s="90"/>
      <c r="P241" s="228">
        <f>O241*H241</f>
        <v>0</v>
      </c>
      <c r="Q241" s="228">
        <v>0</v>
      </c>
      <c r="R241" s="228">
        <f>Q241*H241</f>
        <v>0</v>
      </c>
      <c r="S241" s="228">
        <v>0</v>
      </c>
      <c r="T241" s="229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30" t="s">
        <v>249</v>
      </c>
      <c r="AT241" s="230" t="s">
        <v>169</v>
      </c>
      <c r="AU241" s="230" t="s">
        <v>86</v>
      </c>
      <c r="AY241" s="16" t="s">
        <v>166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6" t="s">
        <v>8</v>
      </c>
      <c r="BK241" s="231">
        <f>ROUND(I241*H241,0)</f>
        <v>0</v>
      </c>
      <c r="BL241" s="16" t="s">
        <v>249</v>
      </c>
      <c r="BM241" s="230" t="s">
        <v>406</v>
      </c>
    </row>
    <row r="242" spans="1:65" s="2" customFormat="1" ht="24.15" customHeight="1">
      <c r="A242" s="37"/>
      <c r="B242" s="38"/>
      <c r="C242" s="218" t="s">
        <v>407</v>
      </c>
      <c r="D242" s="218" t="s">
        <v>169</v>
      </c>
      <c r="E242" s="219" t="s">
        <v>408</v>
      </c>
      <c r="F242" s="220" t="s">
        <v>409</v>
      </c>
      <c r="G242" s="221" t="s">
        <v>183</v>
      </c>
      <c r="H242" s="222">
        <v>0.046</v>
      </c>
      <c r="I242" s="223"/>
      <c r="J242" s="224">
        <f>ROUND(I242*H242,0)</f>
        <v>0</v>
      </c>
      <c r="K242" s="225"/>
      <c r="L242" s="43"/>
      <c r="M242" s="226" t="s">
        <v>1</v>
      </c>
      <c r="N242" s="227" t="s">
        <v>42</v>
      </c>
      <c r="O242" s="90"/>
      <c r="P242" s="228">
        <f>O242*H242</f>
        <v>0</v>
      </c>
      <c r="Q242" s="228">
        <v>0</v>
      </c>
      <c r="R242" s="228">
        <f>Q242*H242</f>
        <v>0</v>
      </c>
      <c r="S242" s="228">
        <v>0</v>
      </c>
      <c r="T242" s="229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30" t="s">
        <v>249</v>
      </c>
      <c r="AT242" s="230" t="s">
        <v>169</v>
      </c>
      <c r="AU242" s="230" t="s">
        <v>86</v>
      </c>
      <c r="AY242" s="16" t="s">
        <v>166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16" t="s">
        <v>8</v>
      </c>
      <c r="BK242" s="231">
        <f>ROUND(I242*H242,0)</f>
        <v>0</v>
      </c>
      <c r="BL242" s="16" t="s">
        <v>249</v>
      </c>
      <c r="BM242" s="230" t="s">
        <v>410</v>
      </c>
    </row>
    <row r="243" spans="1:65" s="2" customFormat="1" ht="24.15" customHeight="1">
      <c r="A243" s="37"/>
      <c r="B243" s="38"/>
      <c r="C243" s="218" t="s">
        <v>411</v>
      </c>
      <c r="D243" s="218" t="s">
        <v>169</v>
      </c>
      <c r="E243" s="219" t="s">
        <v>412</v>
      </c>
      <c r="F243" s="220" t="s">
        <v>413</v>
      </c>
      <c r="G243" s="221" t="s">
        <v>183</v>
      </c>
      <c r="H243" s="222">
        <v>0.046</v>
      </c>
      <c r="I243" s="223"/>
      <c r="J243" s="224">
        <f>ROUND(I243*H243,0)</f>
        <v>0</v>
      </c>
      <c r="K243" s="225"/>
      <c r="L243" s="43"/>
      <c r="M243" s="226" t="s">
        <v>1</v>
      </c>
      <c r="N243" s="227" t="s">
        <v>42</v>
      </c>
      <c r="O243" s="90"/>
      <c r="P243" s="228">
        <f>O243*H243</f>
        <v>0</v>
      </c>
      <c r="Q243" s="228">
        <v>0</v>
      </c>
      <c r="R243" s="228">
        <f>Q243*H243</f>
        <v>0</v>
      </c>
      <c r="S243" s="228">
        <v>0</v>
      </c>
      <c r="T243" s="229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30" t="s">
        <v>249</v>
      </c>
      <c r="AT243" s="230" t="s">
        <v>169</v>
      </c>
      <c r="AU243" s="230" t="s">
        <v>86</v>
      </c>
      <c r="AY243" s="16" t="s">
        <v>166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6" t="s">
        <v>8</v>
      </c>
      <c r="BK243" s="231">
        <f>ROUND(I243*H243,0)</f>
        <v>0</v>
      </c>
      <c r="BL243" s="16" t="s">
        <v>249</v>
      </c>
      <c r="BM243" s="230" t="s">
        <v>414</v>
      </c>
    </row>
    <row r="244" spans="1:63" s="12" customFormat="1" ht="22.8" customHeight="1">
      <c r="A244" s="12"/>
      <c r="B244" s="202"/>
      <c r="C244" s="203"/>
      <c r="D244" s="204" t="s">
        <v>76</v>
      </c>
      <c r="E244" s="216" t="s">
        <v>415</v>
      </c>
      <c r="F244" s="216" t="s">
        <v>416</v>
      </c>
      <c r="G244" s="203"/>
      <c r="H244" s="203"/>
      <c r="I244" s="206"/>
      <c r="J244" s="217">
        <f>BK244</f>
        <v>0</v>
      </c>
      <c r="K244" s="203"/>
      <c r="L244" s="208"/>
      <c r="M244" s="209"/>
      <c r="N244" s="210"/>
      <c r="O244" s="210"/>
      <c r="P244" s="211">
        <f>SUM(P245:P266)</f>
        <v>0</v>
      </c>
      <c r="Q244" s="210"/>
      <c r="R244" s="211">
        <f>SUM(R245:R266)</f>
        <v>0.11912900000000001</v>
      </c>
      <c r="S244" s="210"/>
      <c r="T244" s="212">
        <f>SUM(T245:T266)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13" t="s">
        <v>86</v>
      </c>
      <c r="AT244" s="214" t="s">
        <v>76</v>
      </c>
      <c r="AU244" s="214" t="s">
        <v>8</v>
      </c>
      <c r="AY244" s="213" t="s">
        <v>166</v>
      </c>
      <c r="BK244" s="215">
        <f>SUM(BK245:BK266)</f>
        <v>0</v>
      </c>
    </row>
    <row r="245" spans="1:65" s="2" customFormat="1" ht="24.15" customHeight="1">
      <c r="A245" s="37"/>
      <c r="B245" s="38"/>
      <c r="C245" s="218" t="s">
        <v>417</v>
      </c>
      <c r="D245" s="218" t="s">
        <v>169</v>
      </c>
      <c r="E245" s="219" t="s">
        <v>418</v>
      </c>
      <c r="F245" s="220" t="s">
        <v>419</v>
      </c>
      <c r="G245" s="221" t="s">
        <v>215</v>
      </c>
      <c r="H245" s="222">
        <v>58.6</v>
      </c>
      <c r="I245" s="223"/>
      <c r="J245" s="224">
        <f>ROUND(I245*H245,0)</f>
        <v>0</v>
      </c>
      <c r="K245" s="225"/>
      <c r="L245" s="43"/>
      <c r="M245" s="226" t="s">
        <v>1</v>
      </c>
      <c r="N245" s="227" t="s">
        <v>42</v>
      </c>
      <c r="O245" s="90"/>
      <c r="P245" s="228">
        <f>O245*H245</f>
        <v>0</v>
      </c>
      <c r="Q245" s="228">
        <v>0.00084</v>
      </c>
      <c r="R245" s="228">
        <f>Q245*H245</f>
        <v>0.049224000000000004</v>
      </c>
      <c r="S245" s="228">
        <v>0</v>
      </c>
      <c r="T245" s="229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30" t="s">
        <v>249</v>
      </c>
      <c r="AT245" s="230" t="s">
        <v>169</v>
      </c>
      <c r="AU245" s="230" t="s">
        <v>86</v>
      </c>
      <c r="AY245" s="16" t="s">
        <v>166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6" t="s">
        <v>8</v>
      </c>
      <c r="BK245" s="231">
        <f>ROUND(I245*H245,0)</f>
        <v>0</v>
      </c>
      <c r="BL245" s="16" t="s">
        <v>249</v>
      </c>
      <c r="BM245" s="230" t="s">
        <v>420</v>
      </c>
    </row>
    <row r="246" spans="1:51" s="13" customFormat="1" ht="12">
      <c r="A246" s="13"/>
      <c r="B246" s="232"/>
      <c r="C246" s="233"/>
      <c r="D246" s="234" t="s">
        <v>175</v>
      </c>
      <c r="E246" s="235" t="s">
        <v>1</v>
      </c>
      <c r="F246" s="236" t="s">
        <v>421</v>
      </c>
      <c r="G246" s="233"/>
      <c r="H246" s="237">
        <v>29.3</v>
      </c>
      <c r="I246" s="238"/>
      <c r="J246" s="233"/>
      <c r="K246" s="233"/>
      <c r="L246" s="239"/>
      <c r="M246" s="240"/>
      <c r="N246" s="241"/>
      <c r="O246" s="241"/>
      <c r="P246" s="241"/>
      <c r="Q246" s="241"/>
      <c r="R246" s="241"/>
      <c r="S246" s="241"/>
      <c r="T246" s="24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3" t="s">
        <v>175</v>
      </c>
      <c r="AU246" s="243" t="s">
        <v>86</v>
      </c>
      <c r="AV246" s="13" t="s">
        <v>86</v>
      </c>
      <c r="AW246" s="13" t="s">
        <v>32</v>
      </c>
      <c r="AX246" s="13" t="s">
        <v>77</v>
      </c>
      <c r="AY246" s="243" t="s">
        <v>166</v>
      </c>
    </row>
    <row r="247" spans="1:51" s="13" customFormat="1" ht="12">
      <c r="A247" s="13"/>
      <c r="B247" s="232"/>
      <c r="C247" s="233"/>
      <c r="D247" s="234" t="s">
        <v>175</v>
      </c>
      <c r="E247" s="235" t="s">
        <v>1</v>
      </c>
      <c r="F247" s="236" t="s">
        <v>422</v>
      </c>
      <c r="G247" s="233"/>
      <c r="H247" s="237">
        <v>29.3</v>
      </c>
      <c r="I247" s="238"/>
      <c r="J247" s="233"/>
      <c r="K247" s="233"/>
      <c r="L247" s="239"/>
      <c r="M247" s="240"/>
      <c r="N247" s="241"/>
      <c r="O247" s="241"/>
      <c r="P247" s="241"/>
      <c r="Q247" s="241"/>
      <c r="R247" s="241"/>
      <c r="S247" s="241"/>
      <c r="T247" s="24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3" t="s">
        <v>175</v>
      </c>
      <c r="AU247" s="243" t="s">
        <v>86</v>
      </c>
      <c r="AV247" s="13" t="s">
        <v>86</v>
      </c>
      <c r="AW247" s="13" t="s">
        <v>32</v>
      </c>
      <c r="AX247" s="13" t="s">
        <v>77</v>
      </c>
      <c r="AY247" s="243" t="s">
        <v>166</v>
      </c>
    </row>
    <row r="248" spans="1:65" s="2" customFormat="1" ht="24.15" customHeight="1">
      <c r="A248" s="37"/>
      <c r="B248" s="38"/>
      <c r="C248" s="218" t="s">
        <v>423</v>
      </c>
      <c r="D248" s="218" t="s">
        <v>169</v>
      </c>
      <c r="E248" s="219" t="s">
        <v>424</v>
      </c>
      <c r="F248" s="220" t="s">
        <v>425</v>
      </c>
      <c r="G248" s="221" t="s">
        <v>215</v>
      </c>
      <c r="H248" s="222">
        <v>29.3</v>
      </c>
      <c r="I248" s="223"/>
      <c r="J248" s="224">
        <f>ROUND(I248*H248,0)</f>
        <v>0</v>
      </c>
      <c r="K248" s="225"/>
      <c r="L248" s="43"/>
      <c r="M248" s="226" t="s">
        <v>1</v>
      </c>
      <c r="N248" s="227" t="s">
        <v>42</v>
      </c>
      <c r="O248" s="90"/>
      <c r="P248" s="228">
        <f>O248*H248</f>
        <v>0</v>
      </c>
      <c r="Q248" s="228">
        <v>0.00116</v>
      </c>
      <c r="R248" s="228">
        <f>Q248*H248</f>
        <v>0.033988000000000004</v>
      </c>
      <c r="S248" s="228">
        <v>0</v>
      </c>
      <c r="T248" s="229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30" t="s">
        <v>249</v>
      </c>
      <c r="AT248" s="230" t="s">
        <v>169</v>
      </c>
      <c r="AU248" s="230" t="s">
        <v>86</v>
      </c>
      <c r="AY248" s="16" t="s">
        <v>166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16" t="s">
        <v>8</v>
      </c>
      <c r="BK248" s="231">
        <f>ROUND(I248*H248,0)</f>
        <v>0</v>
      </c>
      <c r="BL248" s="16" t="s">
        <v>249</v>
      </c>
      <c r="BM248" s="230" t="s">
        <v>426</v>
      </c>
    </row>
    <row r="249" spans="1:51" s="13" customFormat="1" ht="12">
      <c r="A249" s="13"/>
      <c r="B249" s="232"/>
      <c r="C249" s="233"/>
      <c r="D249" s="234" t="s">
        <v>175</v>
      </c>
      <c r="E249" s="235" t="s">
        <v>1</v>
      </c>
      <c r="F249" s="236" t="s">
        <v>427</v>
      </c>
      <c r="G249" s="233"/>
      <c r="H249" s="237">
        <v>29.3</v>
      </c>
      <c r="I249" s="238"/>
      <c r="J249" s="233"/>
      <c r="K249" s="233"/>
      <c r="L249" s="239"/>
      <c r="M249" s="240"/>
      <c r="N249" s="241"/>
      <c r="O249" s="241"/>
      <c r="P249" s="241"/>
      <c r="Q249" s="241"/>
      <c r="R249" s="241"/>
      <c r="S249" s="241"/>
      <c r="T249" s="24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3" t="s">
        <v>175</v>
      </c>
      <c r="AU249" s="243" t="s">
        <v>86</v>
      </c>
      <c r="AV249" s="13" t="s">
        <v>86</v>
      </c>
      <c r="AW249" s="13" t="s">
        <v>32</v>
      </c>
      <c r="AX249" s="13" t="s">
        <v>77</v>
      </c>
      <c r="AY249" s="243" t="s">
        <v>166</v>
      </c>
    </row>
    <row r="250" spans="1:65" s="2" customFormat="1" ht="37.8" customHeight="1">
      <c r="A250" s="37"/>
      <c r="B250" s="38"/>
      <c r="C250" s="218" t="s">
        <v>428</v>
      </c>
      <c r="D250" s="218" t="s">
        <v>169</v>
      </c>
      <c r="E250" s="219" t="s">
        <v>429</v>
      </c>
      <c r="F250" s="220" t="s">
        <v>430</v>
      </c>
      <c r="G250" s="221" t="s">
        <v>215</v>
      </c>
      <c r="H250" s="222">
        <v>29.3</v>
      </c>
      <c r="I250" s="223"/>
      <c r="J250" s="224">
        <f>ROUND(I250*H250,0)</f>
        <v>0</v>
      </c>
      <c r="K250" s="225"/>
      <c r="L250" s="43"/>
      <c r="M250" s="226" t="s">
        <v>1</v>
      </c>
      <c r="N250" s="227" t="s">
        <v>42</v>
      </c>
      <c r="O250" s="90"/>
      <c r="P250" s="228">
        <f>O250*H250</f>
        <v>0</v>
      </c>
      <c r="Q250" s="228">
        <v>9E-05</v>
      </c>
      <c r="R250" s="228">
        <f>Q250*H250</f>
        <v>0.002637</v>
      </c>
      <c r="S250" s="228">
        <v>0</v>
      </c>
      <c r="T250" s="229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30" t="s">
        <v>249</v>
      </c>
      <c r="AT250" s="230" t="s">
        <v>169</v>
      </c>
      <c r="AU250" s="230" t="s">
        <v>86</v>
      </c>
      <c r="AY250" s="16" t="s">
        <v>166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6" t="s">
        <v>8</v>
      </c>
      <c r="BK250" s="231">
        <f>ROUND(I250*H250,0)</f>
        <v>0</v>
      </c>
      <c r="BL250" s="16" t="s">
        <v>249</v>
      </c>
      <c r="BM250" s="230" t="s">
        <v>431</v>
      </c>
    </row>
    <row r="251" spans="1:51" s="13" customFormat="1" ht="12">
      <c r="A251" s="13"/>
      <c r="B251" s="232"/>
      <c r="C251" s="233"/>
      <c r="D251" s="234" t="s">
        <v>175</v>
      </c>
      <c r="E251" s="235" t="s">
        <v>1</v>
      </c>
      <c r="F251" s="236" t="s">
        <v>427</v>
      </c>
      <c r="G251" s="233"/>
      <c r="H251" s="237">
        <v>29.3</v>
      </c>
      <c r="I251" s="238"/>
      <c r="J251" s="233"/>
      <c r="K251" s="233"/>
      <c r="L251" s="239"/>
      <c r="M251" s="240"/>
      <c r="N251" s="241"/>
      <c r="O251" s="241"/>
      <c r="P251" s="241"/>
      <c r="Q251" s="241"/>
      <c r="R251" s="241"/>
      <c r="S251" s="241"/>
      <c r="T251" s="24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3" t="s">
        <v>175</v>
      </c>
      <c r="AU251" s="243" t="s">
        <v>86</v>
      </c>
      <c r="AV251" s="13" t="s">
        <v>86</v>
      </c>
      <c r="AW251" s="13" t="s">
        <v>32</v>
      </c>
      <c r="AX251" s="13" t="s">
        <v>77</v>
      </c>
      <c r="AY251" s="243" t="s">
        <v>166</v>
      </c>
    </row>
    <row r="252" spans="1:65" s="2" customFormat="1" ht="37.8" customHeight="1">
      <c r="A252" s="37"/>
      <c r="B252" s="38"/>
      <c r="C252" s="218" t="s">
        <v>432</v>
      </c>
      <c r="D252" s="218" t="s">
        <v>169</v>
      </c>
      <c r="E252" s="219" t="s">
        <v>433</v>
      </c>
      <c r="F252" s="220" t="s">
        <v>434</v>
      </c>
      <c r="G252" s="221" t="s">
        <v>215</v>
      </c>
      <c r="H252" s="222">
        <v>58.6</v>
      </c>
      <c r="I252" s="223"/>
      <c r="J252" s="224">
        <f>ROUND(I252*H252,0)</f>
        <v>0</v>
      </c>
      <c r="K252" s="225"/>
      <c r="L252" s="43"/>
      <c r="M252" s="226" t="s">
        <v>1</v>
      </c>
      <c r="N252" s="227" t="s">
        <v>42</v>
      </c>
      <c r="O252" s="90"/>
      <c r="P252" s="228">
        <f>O252*H252</f>
        <v>0</v>
      </c>
      <c r="Q252" s="228">
        <v>0.0002</v>
      </c>
      <c r="R252" s="228">
        <f>Q252*H252</f>
        <v>0.011720000000000001</v>
      </c>
      <c r="S252" s="228">
        <v>0</v>
      </c>
      <c r="T252" s="229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30" t="s">
        <v>249</v>
      </c>
      <c r="AT252" s="230" t="s">
        <v>169</v>
      </c>
      <c r="AU252" s="230" t="s">
        <v>86</v>
      </c>
      <c r="AY252" s="16" t="s">
        <v>166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16" t="s">
        <v>8</v>
      </c>
      <c r="BK252" s="231">
        <f>ROUND(I252*H252,0)</f>
        <v>0</v>
      </c>
      <c r="BL252" s="16" t="s">
        <v>249</v>
      </c>
      <c r="BM252" s="230" t="s">
        <v>435</v>
      </c>
    </row>
    <row r="253" spans="1:51" s="13" customFormat="1" ht="12">
      <c r="A253" s="13"/>
      <c r="B253" s="232"/>
      <c r="C253" s="233"/>
      <c r="D253" s="234" t="s">
        <v>175</v>
      </c>
      <c r="E253" s="235" t="s">
        <v>1</v>
      </c>
      <c r="F253" s="236" t="s">
        <v>421</v>
      </c>
      <c r="G253" s="233"/>
      <c r="H253" s="237">
        <v>29.3</v>
      </c>
      <c r="I253" s="238"/>
      <c r="J253" s="233"/>
      <c r="K253" s="233"/>
      <c r="L253" s="239"/>
      <c r="M253" s="240"/>
      <c r="N253" s="241"/>
      <c r="O253" s="241"/>
      <c r="P253" s="241"/>
      <c r="Q253" s="241"/>
      <c r="R253" s="241"/>
      <c r="S253" s="241"/>
      <c r="T253" s="24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3" t="s">
        <v>175</v>
      </c>
      <c r="AU253" s="243" t="s">
        <v>86</v>
      </c>
      <c r="AV253" s="13" t="s">
        <v>86</v>
      </c>
      <c r="AW253" s="13" t="s">
        <v>32</v>
      </c>
      <c r="AX253" s="13" t="s">
        <v>77</v>
      </c>
      <c r="AY253" s="243" t="s">
        <v>166</v>
      </c>
    </row>
    <row r="254" spans="1:51" s="13" customFormat="1" ht="12">
      <c r="A254" s="13"/>
      <c r="B254" s="232"/>
      <c r="C254" s="233"/>
      <c r="D254" s="234" t="s">
        <v>175</v>
      </c>
      <c r="E254" s="235" t="s">
        <v>1</v>
      </c>
      <c r="F254" s="236" t="s">
        <v>422</v>
      </c>
      <c r="G254" s="233"/>
      <c r="H254" s="237">
        <v>29.3</v>
      </c>
      <c r="I254" s="238"/>
      <c r="J254" s="233"/>
      <c r="K254" s="233"/>
      <c r="L254" s="239"/>
      <c r="M254" s="240"/>
      <c r="N254" s="241"/>
      <c r="O254" s="241"/>
      <c r="P254" s="241"/>
      <c r="Q254" s="241"/>
      <c r="R254" s="241"/>
      <c r="S254" s="241"/>
      <c r="T254" s="24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3" t="s">
        <v>175</v>
      </c>
      <c r="AU254" s="243" t="s">
        <v>86</v>
      </c>
      <c r="AV254" s="13" t="s">
        <v>86</v>
      </c>
      <c r="AW254" s="13" t="s">
        <v>32</v>
      </c>
      <c r="AX254" s="13" t="s">
        <v>77</v>
      </c>
      <c r="AY254" s="243" t="s">
        <v>166</v>
      </c>
    </row>
    <row r="255" spans="1:65" s="2" customFormat="1" ht="16.5" customHeight="1">
      <c r="A255" s="37"/>
      <c r="B255" s="38"/>
      <c r="C255" s="218" t="s">
        <v>436</v>
      </c>
      <c r="D255" s="218" t="s">
        <v>169</v>
      </c>
      <c r="E255" s="219" t="s">
        <v>437</v>
      </c>
      <c r="F255" s="220" t="s">
        <v>438</v>
      </c>
      <c r="G255" s="221" t="s">
        <v>439</v>
      </c>
      <c r="H255" s="222">
        <v>3</v>
      </c>
      <c r="I255" s="223"/>
      <c r="J255" s="224">
        <f>ROUND(I255*H255,0)</f>
        <v>0</v>
      </c>
      <c r="K255" s="225"/>
      <c r="L255" s="43"/>
      <c r="M255" s="226" t="s">
        <v>1</v>
      </c>
      <c r="N255" s="227" t="s">
        <v>42</v>
      </c>
      <c r="O255" s="90"/>
      <c r="P255" s="228">
        <f>O255*H255</f>
        <v>0</v>
      </c>
      <c r="Q255" s="228">
        <v>0.00025</v>
      </c>
      <c r="R255" s="228">
        <f>Q255*H255</f>
        <v>0.00075</v>
      </c>
      <c r="S255" s="228">
        <v>0</v>
      </c>
      <c r="T255" s="229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30" t="s">
        <v>249</v>
      </c>
      <c r="AT255" s="230" t="s">
        <v>169</v>
      </c>
      <c r="AU255" s="230" t="s">
        <v>86</v>
      </c>
      <c r="AY255" s="16" t="s">
        <v>166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16" t="s">
        <v>8</v>
      </c>
      <c r="BK255" s="231">
        <f>ROUND(I255*H255,0)</f>
        <v>0</v>
      </c>
      <c r="BL255" s="16" t="s">
        <v>249</v>
      </c>
      <c r="BM255" s="230" t="s">
        <v>440</v>
      </c>
    </row>
    <row r="256" spans="1:51" s="13" customFormat="1" ht="12">
      <c r="A256" s="13"/>
      <c r="B256" s="232"/>
      <c r="C256" s="233"/>
      <c r="D256" s="234" t="s">
        <v>175</v>
      </c>
      <c r="E256" s="235" t="s">
        <v>1</v>
      </c>
      <c r="F256" s="236" t="s">
        <v>441</v>
      </c>
      <c r="G256" s="233"/>
      <c r="H256" s="237">
        <v>3</v>
      </c>
      <c r="I256" s="238"/>
      <c r="J256" s="233"/>
      <c r="K256" s="233"/>
      <c r="L256" s="239"/>
      <c r="M256" s="240"/>
      <c r="N256" s="241"/>
      <c r="O256" s="241"/>
      <c r="P256" s="241"/>
      <c r="Q256" s="241"/>
      <c r="R256" s="241"/>
      <c r="S256" s="241"/>
      <c r="T256" s="24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3" t="s">
        <v>175</v>
      </c>
      <c r="AU256" s="243" t="s">
        <v>86</v>
      </c>
      <c r="AV256" s="13" t="s">
        <v>86</v>
      </c>
      <c r="AW256" s="13" t="s">
        <v>32</v>
      </c>
      <c r="AX256" s="13" t="s">
        <v>77</v>
      </c>
      <c r="AY256" s="243" t="s">
        <v>166</v>
      </c>
    </row>
    <row r="257" spans="1:65" s="2" customFormat="1" ht="21.75" customHeight="1">
      <c r="A257" s="37"/>
      <c r="B257" s="38"/>
      <c r="C257" s="218" t="s">
        <v>442</v>
      </c>
      <c r="D257" s="218" t="s">
        <v>169</v>
      </c>
      <c r="E257" s="219" t="s">
        <v>443</v>
      </c>
      <c r="F257" s="220" t="s">
        <v>444</v>
      </c>
      <c r="G257" s="221" t="s">
        <v>196</v>
      </c>
      <c r="H257" s="222">
        <v>15</v>
      </c>
      <c r="I257" s="223"/>
      <c r="J257" s="224">
        <f>ROUND(I257*H257,0)</f>
        <v>0</v>
      </c>
      <c r="K257" s="225"/>
      <c r="L257" s="43"/>
      <c r="M257" s="226" t="s">
        <v>1</v>
      </c>
      <c r="N257" s="227" t="s">
        <v>42</v>
      </c>
      <c r="O257" s="90"/>
      <c r="P257" s="228">
        <f>O257*H257</f>
        <v>0</v>
      </c>
      <c r="Q257" s="228">
        <v>0.00017</v>
      </c>
      <c r="R257" s="228">
        <f>Q257*H257</f>
        <v>0.00255</v>
      </c>
      <c r="S257" s="228">
        <v>0</v>
      </c>
      <c r="T257" s="229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30" t="s">
        <v>249</v>
      </c>
      <c r="AT257" s="230" t="s">
        <v>169</v>
      </c>
      <c r="AU257" s="230" t="s">
        <v>86</v>
      </c>
      <c r="AY257" s="16" t="s">
        <v>166</v>
      </c>
      <c r="BE257" s="231">
        <f>IF(N257="základní",J257,0)</f>
        <v>0</v>
      </c>
      <c r="BF257" s="231">
        <f>IF(N257="snížená",J257,0)</f>
        <v>0</v>
      </c>
      <c r="BG257" s="231">
        <f>IF(N257="zákl. přenesená",J257,0)</f>
        <v>0</v>
      </c>
      <c r="BH257" s="231">
        <f>IF(N257="sníž. přenesená",J257,0)</f>
        <v>0</v>
      </c>
      <c r="BI257" s="231">
        <f>IF(N257="nulová",J257,0)</f>
        <v>0</v>
      </c>
      <c r="BJ257" s="16" t="s">
        <v>8</v>
      </c>
      <c r="BK257" s="231">
        <f>ROUND(I257*H257,0)</f>
        <v>0</v>
      </c>
      <c r="BL257" s="16" t="s">
        <v>249</v>
      </c>
      <c r="BM257" s="230" t="s">
        <v>445</v>
      </c>
    </row>
    <row r="258" spans="1:51" s="13" customFormat="1" ht="12">
      <c r="A258" s="13"/>
      <c r="B258" s="232"/>
      <c r="C258" s="233"/>
      <c r="D258" s="234" t="s">
        <v>175</v>
      </c>
      <c r="E258" s="235" t="s">
        <v>1</v>
      </c>
      <c r="F258" s="236" t="s">
        <v>446</v>
      </c>
      <c r="G258" s="233"/>
      <c r="H258" s="237">
        <v>12</v>
      </c>
      <c r="I258" s="238"/>
      <c r="J258" s="233"/>
      <c r="K258" s="233"/>
      <c r="L258" s="239"/>
      <c r="M258" s="240"/>
      <c r="N258" s="241"/>
      <c r="O258" s="241"/>
      <c r="P258" s="241"/>
      <c r="Q258" s="241"/>
      <c r="R258" s="241"/>
      <c r="S258" s="241"/>
      <c r="T258" s="24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3" t="s">
        <v>175</v>
      </c>
      <c r="AU258" s="243" t="s">
        <v>86</v>
      </c>
      <c r="AV258" s="13" t="s">
        <v>86</v>
      </c>
      <c r="AW258" s="13" t="s">
        <v>32</v>
      </c>
      <c r="AX258" s="13" t="s">
        <v>77</v>
      </c>
      <c r="AY258" s="243" t="s">
        <v>166</v>
      </c>
    </row>
    <row r="259" spans="1:51" s="13" customFormat="1" ht="12">
      <c r="A259" s="13"/>
      <c r="B259" s="232"/>
      <c r="C259" s="233"/>
      <c r="D259" s="234" t="s">
        <v>175</v>
      </c>
      <c r="E259" s="235" t="s">
        <v>1</v>
      </c>
      <c r="F259" s="236" t="s">
        <v>447</v>
      </c>
      <c r="G259" s="233"/>
      <c r="H259" s="237">
        <v>3</v>
      </c>
      <c r="I259" s="238"/>
      <c r="J259" s="233"/>
      <c r="K259" s="233"/>
      <c r="L259" s="239"/>
      <c r="M259" s="240"/>
      <c r="N259" s="241"/>
      <c r="O259" s="241"/>
      <c r="P259" s="241"/>
      <c r="Q259" s="241"/>
      <c r="R259" s="241"/>
      <c r="S259" s="241"/>
      <c r="T259" s="24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3" t="s">
        <v>175</v>
      </c>
      <c r="AU259" s="243" t="s">
        <v>86</v>
      </c>
      <c r="AV259" s="13" t="s">
        <v>86</v>
      </c>
      <c r="AW259" s="13" t="s">
        <v>32</v>
      </c>
      <c r="AX259" s="13" t="s">
        <v>77</v>
      </c>
      <c r="AY259" s="243" t="s">
        <v>166</v>
      </c>
    </row>
    <row r="260" spans="1:65" s="2" customFormat="1" ht="21.75" customHeight="1">
      <c r="A260" s="37"/>
      <c r="B260" s="38"/>
      <c r="C260" s="218" t="s">
        <v>448</v>
      </c>
      <c r="D260" s="218" t="s">
        <v>169</v>
      </c>
      <c r="E260" s="219" t="s">
        <v>449</v>
      </c>
      <c r="F260" s="220" t="s">
        <v>450</v>
      </c>
      <c r="G260" s="221" t="s">
        <v>196</v>
      </c>
      <c r="H260" s="222">
        <v>2</v>
      </c>
      <c r="I260" s="223"/>
      <c r="J260" s="224">
        <f>ROUND(I260*H260,0)</f>
        <v>0</v>
      </c>
      <c r="K260" s="225"/>
      <c r="L260" s="43"/>
      <c r="M260" s="226" t="s">
        <v>1</v>
      </c>
      <c r="N260" s="227" t="s">
        <v>42</v>
      </c>
      <c r="O260" s="90"/>
      <c r="P260" s="228">
        <f>O260*H260</f>
        <v>0</v>
      </c>
      <c r="Q260" s="228">
        <v>0.00034</v>
      </c>
      <c r="R260" s="228">
        <f>Q260*H260</f>
        <v>0.00068</v>
      </c>
      <c r="S260" s="228">
        <v>0</v>
      </c>
      <c r="T260" s="229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30" t="s">
        <v>249</v>
      </c>
      <c r="AT260" s="230" t="s">
        <v>169</v>
      </c>
      <c r="AU260" s="230" t="s">
        <v>86</v>
      </c>
      <c r="AY260" s="16" t="s">
        <v>166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16" t="s">
        <v>8</v>
      </c>
      <c r="BK260" s="231">
        <f>ROUND(I260*H260,0)</f>
        <v>0</v>
      </c>
      <c r="BL260" s="16" t="s">
        <v>249</v>
      </c>
      <c r="BM260" s="230" t="s">
        <v>451</v>
      </c>
    </row>
    <row r="261" spans="1:65" s="2" customFormat="1" ht="24.15" customHeight="1">
      <c r="A261" s="37"/>
      <c r="B261" s="38"/>
      <c r="C261" s="218" t="s">
        <v>452</v>
      </c>
      <c r="D261" s="218" t="s">
        <v>169</v>
      </c>
      <c r="E261" s="219" t="s">
        <v>453</v>
      </c>
      <c r="F261" s="220" t="s">
        <v>454</v>
      </c>
      <c r="G261" s="221" t="s">
        <v>215</v>
      </c>
      <c r="H261" s="222">
        <v>87.9</v>
      </c>
      <c r="I261" s="223"/>
      <c r="J261" s="224">
        <f>ROUND(I261*H261,0)</f>
        <v>0</v>
      </c>
      <c r="K261" s="225"/>
      <c r="L261" s="43"/>
      <c r="M261" s="226" t="s">
        <v>1</v>
      </c>
      <c r="N261" s="227" t="s">
        <v>42</v>
      </c>
      <c r="O261" s="90"/>
      <c r="P261" s="228">
        <f>O261*H261</f>
        <v>0</v>
      </c>
      <c r="Q261" s="228">
        <v>0.00019</v>
      </c>
      <c r="R261" s="228">
        <f>Q261*H261</f>
        <v>0.016701</v>
      </c>
      <c r="S261" s="228">
        <v>0</v>
      </c>
      <c r="T261" s="229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30" t="s">
        <v>249</v>
      </c>
      <c r="AT261" s="230" t="s">
        <v>169</v>
      </c>
      <c r="AU261" s="230" t="s">
        <v>86</v>
      </c>
      <c r="AY261" s="16" t="s">
        <v>166</v>
      </c>
      <c r="BE261" s="231">
        <f>IF(N261="základní",J261,0)</f>
        <v>0</v>
      </c>
      <c r="BF261" s="231">
        <f>IF(N261="snížená",J261,0)</f>
        <v>0</v>
      </c>
      <c r="BG261" s="231">
        <f>IF(N261="zákl. přenesená",J261,0)</f>
        <v>0</v>
      </c>
      <c r="BH261" s="231">
        <f>IF(N261="sníž. přenesená",J261,0)</f>
        <v>0</v>
      </c>
      <c r="BI261" s="231">
        <f>IF(N261="nulová",J261,0)</f>
        <v>0</v>
      </c>
      <c r="BJ261" s="16" t="s">
        <v>8</v>
      </c>
      <c r="BK261" s="231">
        <f>ROUND(I261*H261,0)</f>
        <v>0</v>
      </c>
      <c r="BL261" s="16" t="s">
        <v>249</v>
      </c>
      <c r="BM261" s="230" t="s">
        <v>455</v>
      </c>
    </row>
    <row r="262" spans="1:51" s="13" customFormat="1" ht="12">
      <c r="A262" s="13"/>
      <c r="B262" s="232"/>
      <c r="C262" s="233"/>
      <c r="D262" s="234" t="s">
        <v>175</v>
      </c>
      <c r="E262" s="235" t="s">
        <v>1</v>
      </c>
      <c r="F262" s="236" t="s">
        <v>456</v>
      </c>
      <c r="G262" s="233"/>
      <c r="H262" s="237">
        <v>87.9</v>
      </c>
      <c r="I262" s="238"/>
      <c r="J262" s="233"/>
      <c r="K262" s="233"/>
      <c r="L262" s="239"/>
      <c r="M262" s="240"/>
      <c r="N262" s="241"/>
      <c r="O262" s="241"/>
      <c r="P262" s="241"/>
      <c r="Q262" s="241"/>
      <c r="R262" s="241"/>
      <c r="S262" s="241"/>
      <c r="T262" s="24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3" t="s">
        <v>175</v>
      </c>
      <c r="AU262" s="243" t="s">
        <v>86</v>
      </c>
      <c r="AV262" s="13" t="s">
        <v>86</v>
      </c>
      <c r="AW262" s="13" t="s">
        <v>32</v>
      </c>
      <c r="AX262" s="13" t="s">
        <v>77</v>
      </c>
      <c r="AY262" s="243" t="s">
        <v>166</v>
      </c>
    </row>
    <row r="263" spans="1:65" s="2" customFormat="1" ht="21.75" customHeight="1">
      <c r="A263" s="37"/>
      <c r="B263" s="38"/>
      <c r="C263" s="218" t="s">
        <v>457</v>
      </c>
      <c r="D263" s="218" t="s">
        <v>169</v>
      </c>
      <c r="E263" s="219" t="s">
        <v>458</v>
      </c>
      <c r="F263" s="220" t="s">
        <v>459</v>
      </c>
      <c r="G263" s="221" t="s">
        <v>215</v>
      </c>
      <c r="H263" s="222">
        <v>87.9</v>
      </c>
      <c r="I263" s="223"/>
      <c r="J263" s="224">
        <f>ROUND(I263*H263,0)</f>
        <v>0</v>
      </c>
      <c r="K263" s="225"/>
      <c r="L263" s="43"/>
      <c r="M263" s="226" t="s">
        <v>1</v>
      </c>
      <c r="N263" s="227" t="s">
        <v>42</v>
      </c>
      <c r="O263" s="90"/>
      <c r="P263" s="228">
        <f>O263*H263</f>
        <v>0</v>
      </c>
      <c r="Q263" s="228">
        <v>1E-05</v>
      </c>
      <c r="R263" s="228">
        <f>Q263*H263</f>
        <v>0.0008790000000000001</v>
      </c>
      <c r="S263" s="228">
        <v>0</v>
      </c>
      <c r="T263" s="229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30" t="s">
        <v>249</v>
      </c>
      <c r="AT263" s="230" t="s">
        <v>169</v>
      </c>
      <c r="AU263" s="230" t="s">
        <v>86</v>
      </c>
      <c r="AY263" s="16" t="s">
        <v>166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6" t="s">
        <v>8</v>
      </c>
      <c r="BK263" s="231">
        <f>ROUND(I263*H263,0)</f>
        <v>0</v>
      </c>
      <c r="BL263" s="16" t="s">
        <v>249</v>
      </c>
      <c r="BM263" s="230" t="s">
        <v>460</v>
      </c>
    </row>
    <row r="264" spans="1:65" s="2" customFormat="1" ht="16.5" customHeight="1">
      <c r="A264" s="37"/>
      <c r="B264" s="38"/>
      <c r="C264" s="218" t="s">
        <v>461</v>
      </c>
      <c r="D264" s="218" t="s">
        <v>169</v>
      </c>
      <c r="E264" s="219" t="s">
        <v>462</v>
      </c>
      <c r="F264" s="220" t="s">
        <v>404</v>
      </c>
      <c r="G264" s="221" t="s">
        <v>405</v>
      </c>
      <c r="H264" s="265"/>
      <c r="I264" s="223"/>
      <c r="J264" s="224">
        <f>ROUND(I264*H264,0)</f>
        <v>0</v>
      </c>
      <c r="K264" s="225"/>
      <c r="L264" s="43"/>
      <c r="M264" s="226" t="s">
        <v>1</v>
      </c>
      <c r="N264" s="227" t="s">
        <v>42</v>
      </c>
      <c r="O264" s="90"/>
      <c r="P264" s="228">
        <f>O264*H264</f>
        <v>0</v>
      </c>
      <c r="Q264" s="228">
        <v>0</v>
      </c>
      <c r="R264" s="228">
        <f>Q264*H264</f>
        <v>0</v>
      </c>
      <c r="S264" s="228">
        <v>0</v>
      </c>
      <c r="T264" s="229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30" t="s">
        <v>249</v>
      </c>
      <c r="AT264" s="230" t="s">
        <v>169</v>
      </c>
      <c r="AU264" s="230" t="s">
        <v>86</v>
      </c>
      <c r="AY264" s="16" t="s">
        <v>166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16" t="s">
        <v>8</v>
      </c>
      <c r="BK264" s="231">
        <f>ROUND(I264*H264,0)</f>
        <v>0</v>
      </c>
      <c r="BL264" s="16" t="s">
        <v>249</v>
      </c>
      <c r="BM264" s="230" t="s">
        <v>463</v>
      </c>
    </row>
    <row r="265" spans="1:65" s="2" customFormat="1" ht="24.15" customHeight="1">
      <c r="A265" s="37"/>
      <c r="B265" s="38"/>
      <c r="C265" s="218" t="s">
        <v>464</v>
      </c>
      <c r="D265" s="218" t="s">
        <v>169</v>
      </c>
      <c r="E265" s="219" t="s">
        <v>465</v>
      </c>
      <c r="F265" s="220" t="s">
        <v>466</v>
      </c>
      <c r="G265" s="221" t="s">
        <v>183</v>
      </c>
      <c r="H265" s="222">
        <v>0.119</v>
      </c>
      <c r="I265" s="223"/>
      <c r="J265" s="224">
        <f>ROUND(I265*H265,0)</f>
        <v>0</v>
      </c>
      <c r="K265" s="225"/>
      <c r="L265" s="43"/>
      <c r="M265" s="226" t="s">
        <v>1</v>
      </c>
      <c r="N265" s="227" t="s">
        <v>42</v>
      </c>
      <c r="O265" s="90"/>
      <c r="P265" s="228">
        <f>O265*H265</f>
        <v>0</v>
      </c>
      <c r="Q265" s="228">
        <v>0</v>
      </c>
      <c r="R265" s="228">
        <f>Q265*H265</f>
        <v>0</v>
      </c>
      <c r="S265" s="228">
        <v>0</v>
      </c>
      <c r="T265" s="229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30" t="s">
        <v>249</v>
      </c>
      <c r="AT265" s="230" t="s">
        <v>169</v>
      </c>
      <c r="AU265" s="230" t="s">
        <v>86</v>
      </c>
      <c r="AY265" s="16" t="s">
        <v>166</v>
      </c>
      <c r="BE265" s="231">
        <f>IF(N265="základní",J265,0)</f>
        <v>0</v>
      </c>
      <c r="BF265" s="231">
        <f>IF(N265="snížená",J265,0)</f>
        <v>0</v>
      </c>
      <c r="BG265" s="231">
        <f>IF(N265="zákl. přenesená",J265,0)</f>
        <v>0</v>
      </c>
      <c r="BH265" s="231">
        <f>IF(N265="sníž. přenesená",J265,0)</f>
        <v>0</v>
      </c>
      <c r="BI265" s="231">
        <f>IF(N265="nulová",J265,0)</f>
        <v>0</v>
      </c>
      <c r="BJ265" s="16" t="s">
        <v>8</v>
      </c>
      <c r="BK265" s="231">
        <f>ROUND(I265*H265,0)</f>
        <v>0</v>
      </c>
      <c r="BL265" s="16" t="s">
        <v>249</v>
      </c>
      <c r="BM265" s="230" t="s">
        <v>467</v>
      </c>
    </row>
    <row r="266" spans="1:65" s="2" customFormat="1" ht="24.15" customHeight="1">
      <c r="A266" s="37"/>
      <c r="B266" s="38"/>
      <c r="C266" s="218" t="s">
        <v>468</v>
      </c>
      <c r="D266" s="218" t="s">
        <v>169</v>
      </c>
      <c r="E266" s="219" t="s">
        <v>469</v>
      </c>
      <c r="F266" s="220" t="s">
        <v>470</v>
      </c>
      <c r="G266" s="221" t="s">
        <v>183</v>
      </c>
      <c r="H266" s="222">
        <v>0.119</v>
      </c>
      <c r="I266" s="223"/>
      <c r="J266" s="224">
        <f>ROUND(I266*H266,0)</f>
        <v>0</v>
      </c>
      <c r="K266" s="225"/>
      <c r="L266" s="43"/>
      <c r="M266" s="226" t="s">
        <v>1</v>
      </c>
      <c r="N266" s="227" t="s">
        <v>42</v>
      </c>
      <c r="O266" s="90"/>
      <c r="P266" s="228">
        <f>O266*H266</f>
        <v>0</v>
      </c>
      <c r="Q266" s="228">
        <v>0</v>
      </c>
      <c r="R266" s="228">
        <f>Q266*H266</f>
        <v>0</v>
      </c>
      <c r="S266" s="228">
        <v>0</v>
      </c>
      <c r="T266" s="229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30" t="s">
        <v>249</v>
      </c>
      <c r="AT266" s="230" t="s">
        <v>169</v>
      </c>
      <c r="AU266" s="230" t="s">
        <v>86</v>
      </c>
      <c r="AY266" s="16" t="s">
        <v>166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6" t="s">
        <v>8</v>
      </c>
      <c r="BK266" s="231">
        <f>ROUND(I266*H266,0)</f>
        <v>0</v>
      </c>
      <c r="BL266" s="16" t="s">
        <v>249</v>
      </c>
      <c r="BM266" s="230" t="s">
        <v>471</v>
      </c>
    </row>
    <row r="267" spans="1:63" s="12" customFormat="1" ht="22.8" customHeight="1">
      <c r="A267" s="12"/>
      <c r="B267" s="202"/>
      <c r="C267" s="203"/>
      <c r="D267" s="204" t="s">
        <v>76</v>
      </c>
      <c r="E267" s="216" t="s">
        <v>472</v>
      </c>
      <c r="F267" s="216" t="s">
        <v>473</v>
      </c>
      <c r="G267" s="203"/>
      <c r="H267" s="203"/>
      <c r="I267" s="206"/>
      <c r="J267" s="217">
        <f>BK267</f>
        <v>0</v>
      </c>
      <c r="K267" s="203"/>
      <c r="L267" s="208"/>
      <c r="M267" s="209"/>
      <c r="N267" s="210"/>
      <c r="O267" s="210"/>
      <c r="P267" s="211">
        <f>SUM(P268:P282)</f>
        <v>0</v>
      </c>
      <c r="Q267" s="210"/>
      <c r="R267" s="211">
        <f>SUM(R268:R282)</f>
        <v>0.41067</v>
      </c>
      <c r="S267" s="210"/>
      <c r="T267" s="212">
        <f>SUM(T268:T282)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13" t="s">
        <v>86</v>
      </c>
      <c r="AT267" s="214" t="s">
        <v>76</v>
      </c>
      <c r="AU267" s="214" t="s">
        <v>8</v>
      </c>
      <c r="AY267" s="213" t="s">
        <v>166</v>
      </c>
      <c r="BK267" s="215">
        <f>SUM(BK268:BK282)</f>
        <v>0</v>
      </c>
    </row>
    <row r="268" spans="1:65" s="2" customFormat="1" ht="24.15" customHeight="1">
      <c r="A268" s="37"/>
      <c r="B268" s="38"/>
      <c r="C268" s="218" t="s">
        <v>474</v>
      </c>
      <c r="D268" s="218" t="s">
        <v>169</v>
      </c>
      <c r="E268" s="219" t="s">
        <v>475</v>
      </c>
      <c r="F268" s="220" t="s">
        <v>476</v>
      </c>
      <c r="G268" s="221" t="s">
        <v>477</v>
      </c>
      <c r="H268" s="222">
        <v>3</v>
      </c>
      <c r="I268" s="223"/>
      <c r="J268" s="224">
        <f>ROUND(I268*H268,0)</f>
        <v>0</v>
      </c>
      <c r="K268" s="225"/>
      <c r="L268" s="43"/>
      <c r="M268" s="226" t="s">
        <v>1</v>
      </c>
      <c r="N268" s="227" t="s">
        <v>42</v>
      </c>
      <c r="O268" s="90"/>
      <c r="P268" s="228">
        <f>O268*H268</f>
        <v>0</v>
      </c>
      <c r="Q268" s="228">
        <v>0.03991</v>
      </c>
      <c r="R268" s="228">
        <f>Q268*H268</f>
        <v>0.11973</v>
      </c>
      <c r="S268" s="228">
        <v>0</v>
      </c>
      <c r="T268" s="229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30" t="s">
        <v>249</v>
      </c>
      <c r="AT268" s="230" t="s">
        <v>169</v>
      </c>
      <c r="AU268" s="230" t="s">
        <v>86</v>
      </c>
      <c r="AY268" s="16" t="s">
        <v>166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16" t="s">
        <v>8</v>
      </c>
      <c r="BK268" s="231">
        <f>ROUND(I268*H268,0)</f>
        <v>0</v>
      </c>
      <c r="BL268" s="16" t="s">
        <v>249</v>
      </c>
      <c r="BM268" s="230" t="s">
        <v>478</v>
      </c>
    </row>
    <row r="269" spans="1:65" s="2" customFormat="1" ht="24.15" customHeight="1">
      <c r="A269" s="37"/>
      <c r="B269" s="38"/>
      <c r="C269" s="218" t="s">
        <v>479</v>
      </c>
      <c r="D269" s="218" t="s">
        <v>169</v>
      </c>
      <c r="E269" s="219" t="s">
        <v>480</v>
      </c>
      <c r="F269" s="220" t="s">
        <v>481</v>
      </c>
      <c r="G269" s="221" t="s">
        <v>477</v>
      </c>
      <c r="H269" s="222">
        <v>3</v>
      </c>
      <c r="I269" s="223"/>
      <c r="J269" s="224">
        <f>ROUND(I269*H269,0)</f>
        <v>0</v>
      </c>
      <c r="K269" s="225"/>
      <c r="L269" s="43"/>
      <c r="M269" s="226" t="s">
        <v>1</v>
      </c>
      <c r="N269" s="227" t="s">
        <v>42</v>
      </c>
      <c r="O269" s="90"/>
      <c r="P269" s="228">
        <f>O269*H269</f>
        <v>0</v>
      </c>
      <c r="Q269" s="228">
        <v>0.02223</v>
      </c>
      <c r="R269" s="228">
        <f>Q269*H269</f>
        <v>0.06669</v>
      </c>
      <c r="S269" s="228">
        <v>0</v>
      </c>
      <c r="T269" s="229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30" t="s">
        <v>249</v>
      </c>
      <c r="AT269" s="230" t="s">
        <v>169</v>
      </c>
      <c r="AU269" s="230" t="s">
        <v>86</v>
      </c>
      <c r="AY269" s="16" t="s">
        <v>166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6" t="s">
        <v>8</v>
      </c>
      <c r="BK269" s="231">
        <f>ROUND(I269*H269,0)</f>
        <v>0</v>
      </c>
      <c r="BL269" s="16" t="s">
        <v>249</v>
      </c>
      <c r="BM269" s="230" t="s">
        <v>482</v>
      </c>
    </row>
    <row r="270" spans="1:65" s="2" customFormat="1" ht="24.15" customHeight="1">
      <c r="A270" s="37"/>
      <c r="B270" s="38"/>
      <c r="C270" s="218" t="s">
        <v>483</v>
      </c>
      <c r="D270" s="218" t="s">
        <v>169</v>
      </c>
      <c r="E270" s="219" t="s">
        <v>484</v>
      </c>
      <c r="F270" s="220" t="s">
        <v>485</v>
      </c>
      <c r="G270" s="221" t="s">
        <v>477</v>
      </c>
      <c r="H270" s="222">
        <v>3</v>
      </c>
      <c r="I270" s="223"/>
      <c r="J270" s="224">
        <f>ROUND(I270*H270,0)</f>
        <v>0</v>
      </c>
      <c r="K270" s="225"/>
      <c r="L270" s="43"/>
      <c r="M270" s="226" t="s">
        <v>1</v>
      </c>
      <c r="N270" s="227" t="s">
        <v>42</v>
      </c>
      <c r="O270" s="90"/>
      <c r="P270" s="228">
        <f>O270*H270</f>
        <v>0</v>
      </c>
      <c r="Q270" s="228">
        <v>0.00946</v>
      </c>
      <c r="R270" s="228">
        <f>Q270*H270</f>
        <v>0.02838</v>
      </c>
      <c r="S270" s="228">
        <v>0</v>
      </c>
      <c r="T270" s="229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30" t="s">
        <v>249</v>
      </c>
      <c r="AT270" s="230" t="s">
        <v>169</v>
      </c>
      <c r="AU270" s="230" t="s">
        <v>86</v>
      </c>
      <c r="AY270" s="16" t="s">
        <v>166</v>
      </c>
      <c r="BE270" s="231">
        <f>IF(N270="základní",J270,0)</f>
        <v>0</v>
      </c>
      <c r="BF270" s="231">
        <f>IF(N270="snížená",J270,0)</f>
        <v>0</v>
      </c>
      <c r="BG270" s="231">
        <f>IF(N270="zákl. přenesená",J270,0)</f>
        <v>0</v>
      </c>
      <c r="BH270" s="231">
        <f>IF(N270="sníž. přenesená",J270,0)</f>
        <v>0</v>
      </c>
      <c r="BI270" s="231">
        <f>IF(N270="nulová",J270,0)</f>
        <v>0</v>
      </c>
      <c r="BJ270" s="16" t="s">
        <v>8</v>
      </c>
      <c r="BK270" s="231">
        <f>ROUND(I270*H270,0)</f>
        <v>0</v>
      </c>
      <c r="BL270" s="16" t="s">
        <v>249</v>
      </c>
      <c r="BM270" s="230" t="s">
        <v>486</v>
      </c>
    </row>
    <row r="271" spans="1:65" s="2" customFormat="1" ht="24.15" customHeight="1">
      <c r="A271" s="37"/>
      <c r="B271" s="38"/>
      <c r="C271" s="218" t="s">
        <v>487</v>
      </c>
      <c r="D271" s="218" t="s">
        <v>169</v>
      </c>
      <c r="E271" s="219" t="s">
        <v>488</v>
      </c>
      <c r="F271" s="220" t="s">
        <v>489</v>
      </c>
      <c r="G271" s="221" t="s">
        <v>477</v>
      </c>
      <c r="H271" s="222">
        <v>3</v>
      </c>
      <c r="I271" s="223"/>
      <c r="J271" s="224">
        <f>ROUND(I271*H271,0)</f>
        <v>0</v>
      </c>
      <c r="K271" s="225"/>
      <c r="L271" s="43"/>
      <c r="M271" s="226" t="s">
        <v>1</v>
      </c>
      <c r="N271" s="227" t="s">
        <v>42</v>
      </c>
      <c r="O271" s="90"/>
      <c r="P271" s="228">
        <f>O271*H271</f>
        <v>0</v>
      </c>
      <c r="Q271" s="228">
        <v>0.05141</v>
      </c>
      <c r="R271" s="228">
        <f>Q271*H271</f>
        <v>0.15422999999999998</v>
      </c>
      <c r="S271" s="228">
        <v>0</v>
      </c>
      <c r="T271" s="229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30" t="s">
        <v>249</v>
      </c>
      <c r="AT271" s="230" t="s">
        <v>169</v>
      </c>
      <c r="AU271" s="230" t="s">
        <v>86</v>
      </c>
      <c r="AY271" s="16" t="s">
        <v>166</v>
      </c>
      <c r="BE271" s="231">
        <f>IF(N271="základní",J271,0)</f>
        <v>0</v>
      </c>
      <c r="BF271" s="231">
        <f>IF(N271="snížená",J271,0)</f>
        <v>0</v>
      </c>
      <c r="BG271" s="231">
        <f>IF(N271="zákl. přenesená",J271,0)</f>
        <v>0</v>
      </c>
      <c r="BH271" s="231">
        <f>IF(N271="sníž. přenesená",J271,0)</f>
        <v>0</v>
      </c>
      <c r="BI271" s="231">
        <f>IF(N271="nulová",J271,0)</f>
        <v>0</v>
      </c>
      <c r="BJ271" s="16" t="s">
        <v>8</v>
      </c>
      <c r="BK271" s="231">
        <f>ROUND(I271*H271,0)</f>
        <v>0</v>
      </c>
      <c r="BL271" s="16" t="s">
        <v>249</v>
      </c>
      <c r="BM271" s="230" t="s">
        <v>490</v>
      </c>
    </row>
    <row r="272" spans="1:65" s="2" customFormat="1" ht="24.15" customHeight="1">
      <c r="A272" s="37"/>
      <c r="B272" s="38"/>
      <c r="C272" s="218" t="s">
        <v>491</v>
      </c>
      <c r="D272" s="218" t="s">
        <v>169</v>
      </c>
      <c r="E272" s="219" t="s">
        <v>492</v>
      </c>
      <c r="F272" s="220" t="s">
        <v>493</v>
      </c>
      <c r="G272" s="221" t="s">
        <v>477</v>
      </c>
      <c r="H272" s="222">
        <v>3</v>
      </c>
      <c r="I272" s="223"/>
      <c r="J272" s="224">
        <f>ROUND(I272*H272,0)</f>
        <v>0</v>
      </c>
      <c r="K272" s="225"/>
      <c r="L272" s="43"/>
      <c r="M272" s="226" t="s">
        <v>1</v>
      </c>
      <c r="N272" s="227" t="s">
        <v>42</v>
      </c>
      <c r="O272" s="90"/>
      <c r="P272" s="228">
        <f>O272*H272</f>
        <v>0</v>
      </c>
      <c r="Q272" s="228">
        <v>0.00052</v>
      </c>
      <c r="R272" s="228">
        <f>Q272*H272</f>
        <v>0.0015599999999999998</v>
      </c>
      <c r="S272" s="228">
        <v>0</v>
      </c>
      <c r="T272" s="229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30" t="s">
        <v>249</v>
      </c>
      <c r="AT272" s="230" t="s">
        <v>169</v>
      </c>
      <c r="AU272" s="230" t="s">
        <v>86</v>
      </c>
      <c r="AY272" s="16" t="s">
        <v>166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16" t="s">
        <v>8</v>
      </c>
      <c r="BK272" s="231">
        <f>ROUND(I272*H272,0)</f>
        <v>0</v>
      </c>
      <c r="BL272" s="16" t="s">
        <v>249</v>
      </c>
      <c r="BM272" s="230" t="s">
        <v>494</v>
      </c>
    </row>
    <row r="273" spans="1:65" s="2" customFormat="1" ht="24.15" customHeight="1">
      <c r="A273" s="37"/>
      <c r="B273" s="38"/>
      <c r="C273" s="218" t="s">
        <v>495</v>
      </c>
      <c r="D273" s="218" t="s">
        <v>169</v>
      </c>
      <c r="E273" s="219" t="s">
        <v>496</v>
      </c>
      <c r="F273" s="220" t="s">
        <v>497</v>
      </c>
      <c r="G273" s="221" t="s">
        <v>477</v>
      </c>
      <c r="H273" s="222">
        <v>3</v>
      </c>
      <c r="I273" s="223"/>
      <c r="J273" s="224">
        <f>ROUND(I273*H273,0)</f>
        <v>0</v>
      </c>
      <c r="K273" s="225"/>
      <c r="L273" s="43"/>
      <c r="M273" s="226" t="s">
        <v>1</v>
      </c>
      <c r="N273" s="227" t="s">
        <v>42</v>
      </c>
      <c r="O273" s="90"/>
      <c r="P273" s="228">
        <f>O273*H273</f>
        <v>0</v>
      </c>
      <c r="Q273" s="228">
        <v>0.00052</v>
      </c>
      <c r="R273" s="228">
        <f>Q273*H273</f>
        <v>0.0015599999999999998</v>
      </c>
      <c r="S273" s="228">
        <v>0</v>
      </c>
      <c r="T273" s="229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30" t="s">
        <v>249</v>
      </c>
      <c r="AT273" s="230" t="s">
        <v>169</v>
      </c>
      <c r="AU273" s="230" t="s">
        <v>86</v>
      </c>
      <c r="AY273" s="16" t="s">
        <v>166</v>
      </c>
      <c r="BE273" s="231">
        <f>IF(N273="základní",J273,0)</f>
        <v>0</v>
      </c>
      <c r="BF273" s="231">
        <f>IF(N273="snížená",J273,0)</f>
        <v>0</v>
      </c>
      <c r="BG273" s="231">
        <f>IF(N273="zákl. přenesená",J273,0)</f>
        <v>0</v>
      </c>
      <c r="BH273" s="231">
        <f>IF(N273="sníž. přenesená",J273,0)</f>
        <v>0</v>
      </c>
      <c r="BI273" s="231">
        <f>IF(N273="nulová",J273,0)</f>
        <v>0</v>
      </c>
      <c r="BJ273" s="16" t="s">
        <v>8</v>
      </c>
      <c r="BK273" s="231">
        <f>ROUND(I273*H273,0)</f>
        <v>0</v>
      </c>
      <c r="BL273" s="16" t="s">
        <v>249</v>
      </c>
      <c r="BM273" s="230" t="s">
        <v>498</v>
      </c>
    </row>
    <row r="274" spans="1:65" s="2" customFormat="1" ht="24.15" customHeight="1">
      <c r="A274" s="37"/>
      <c r="B274" s="38"/>
      <c r="C274" s="218" t="s">
        <v>499</v>
      </c>
      <c r="D274" s="218" t="s">
        <v>169</v>
      </c>
      <c r="E274" s="219" t="s">
        <v>500</v>
      </c>
      <c r="F274" s="220" t="s">
        <v>501</v>
      </c>
      <c r="G274" s="221" t="s">
        <v>477</v>
      </c>
      <c r="H274" s="222">
        <v>3</v>
      </c>
      <c r="I274" s="223"/>
      <c r="J274" s="224">
        <f>ROUND(I274*H274,0)</f>
        <v>0</v>
      </c>
      <c r="K274" s="225"/>
      <c r="L274" s="43"/>
      <c r="M274" s="226" t="s">
        <v>1</v>
      </c>
      <c r="N274" s="227" t="s">
        <v>42</v>
      </c>
      <c r="O274" s="90"/>
      <c r="P274" s="228">
        <f>O274*H274</f>
        <v>0</v>
      </c>
      <c r="Q274" s="228">
        <v>0.00052</v>
      </c>
      <c r="R274" s="228">
        <f>Q274*H274</f>
        <v>0.0015599999999999998</v>
      </c>
      <c r="S274" s="228">
        <v>0</v>
      </c>
      <c r="T274" s="229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30" t="s">
        <v>249</v>
      </c>
      <c r="AT274" s="230" t="s">
        <v>169</v>
      </c>
      <c r="AU274" s="230" t="s">
        <v>86</v>
      </c>
      <c r="AY274" s="16" t="s">
        <v>166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16" t="s">
        <v>8</v>
      </c>
      <c r="BK274" s="231">
        <f>ROUND(I274*H274,0)</f>
        <v>0</v>
      </c>
      <c r="BL274" s="16" t="s">
        <v>249</v>
      </c>
      <c r="BM274" s="230" t="s">
        <v>502</v>
      </c>
    </row>
    <row r="275" spans="1:65" s="2" customFormat="1" ht="24.15" customHeight="1">
      <c r="A275" s="37"/>
      <c r="B275" s="38"/>
      <c r="C275" s="218" t="s">
        <v>503</v>
      </c>
      <c r="D275" s="218" t="s">
        <v>169</v>
      </c>
      <c r="E275" s="219" t="s">
        <v>504</v>
      </c>
      <c r="F275" s="220" t="s">
        <v>505</v>
      </c>
      <c r="G275" s="221" t="s">
        <v>477</v>
      </c>
      <c r="H275" s="222">
        <v>15</v>
      </c>
      <c r="I275" s="223"/>
      <c r="J275" s="224">
        <f>ROUND(I275*H275,0)</f>
        <v>0</v>
      </c>
      <c r="K275" s="225"/>
      <c r="L275" s="43"/>
      <c r="M275" s="226" t="s">
        <v>1</v>
      </c>
      <c r="N275" s="227" t="s">
        <v>42</v>
      </c>
      <c r="O275" s="90"/>
      <c r="P275" s="228">
        <f>O275*H275</f>
        <v>0</v>
      </c>
      <c r="Q275" s="228">
        <v>0.00024</v>
      </c>
      <c r="R275" s="228">
        <f>Q275*H275</f>
        <v>0.0036</v>
      </c>
      <c r="S275" s="228">
        <v>0</v>
      </c>
      <c r="T275" s="229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30" t="s">
        <v>249</v>
      </c>
      <c r="AT275" s="230" t="s">
        <v>169</v>
      </c>
      <c r="AU275" s="230" t="s">
        <v>86</v>
      </c>
      <c r="AY275" s="16" t="s">
        <v>166</v>
      </c>
      <c r="BE275" s="231">
        <f>IF(N275="základní",J275,0)</f>
        <v>0</v>
      </c>
      <c r="BF275" s="231">
        <f>IF(N275="snížená",J275,0)</f>
        <v>0</v>
      </c>
      <c r="BG275" s="231">
        <f>IF(N275="zákl. přenesená",J275,0)</f>
        <v>0</v>
      </c>
      <c r="BH275" s="231">
        <f>IF(N275="sníž. přenesená",J275,0)</f>
        <v>0</v>
      </c>
      <c r="BI275" s="231">
        <f>IF(N275="nulová",J275,0)</f>
        <v>0</v>
      </c>
      <c r="BJ275" s="16" t="s">
        <v>8</v>
      </c>
      <c r="BK275" s="231">
        <f>ROUND(I275*H275,0)</f>
        <v>0</v>
      </c>
      <c r="BL275" s="16" t="s">
        <v>249</v>
      </c>
      <c r="BM275" s="230" t="s">
        <v>506</v>
      </c>
    </row>
    <row r="276" spans="1:51" s="13" customFormat="1" ht="12">
      <c r="A276" s="13"/>
      <c r="B276" s="232"/>
      <c r="C276" s="233"/>
      <c r="D276" s="234" t="s">
        <v>175</v>
      </c>
      <c r="E276" s="235" t="s">
        <v>1</v>
      </c>
      <c r="F276" s="236" t="s">
        <v>446</v>
      </c>
      <c r="G276" s="233"/>
      <c r="H276" s="237">
        <v>12</v>
      </c>
      <c r="I276" s="238"/>
      <c r="J276" s="233"/>
      <c r="K276" s="233"/>
      <c r="L276" s="239"/>
      <c r="M276" s="240"/>
      <c r="N276" s="241"/>
      <c r="O276" s="241"/>
      <c r="P276" s="241"/>
      <c r="Q276" s="241"/>
      <c r="R276" s="241"/>
      <c r="S276" s="241"/>
      <c r="T276" s="24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3" t="s">
        <v>175</v>
      </c>
      <c r="AU276" s="243" t="s">
        <v>86</v>
      </c>
      <c r="AV276" s="13" t="s">
        <v>86</v>
      </c>
      <c r="AW276" s="13" t="s">
        <v>32</v>
      </c>
      <c r="AX276" s="13" t="s">
        <v>77</v>
      </c>
      <c r="AY276" s="243" t="s">
        <v>166</v>
      </c>
    </row>
    <row r="277" spans="1:51" s="13" customFormat="1" ht="12">
      <c r="A277" s="13"/>
      <c r="B277" s="232"/>
      <c r="C277" s="233"/>
      <c r="D277" s="234" t="s">
        <v>175</v>
      </c>
      <c r="E277" s="235" t="s">
        <v>1</v>
      </c>
      <c r="F277" s="236" t="s">
        <v>447</v>
      </c>
      <c r="G277" s="233"/>
      <c r="H277" s="237">
        <v>3</v>
      </c>
      <c r="I277" s="238"/>
      <c r="J277" s="233"/>
      <c r="K277" s="233"/>
      <c r="L277" s="239"/>
      <c r="M277" s="240"/>
      <c r="N277" s="241"/>
      <c r="O277" s="241"/>
      <c r="P277" s="241"/>
      <c r="Q277" s="241"/>
      <c r="R277" s="241"/>
      <c r="S277" s="241"/>
      <c r="T277" s="24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3" t="s">
        <v>175</v>
      </c>
      <c r="AU277" s="243" t="s">
        <v>86</v>
      </c>
      <c r="AV277" s="13" t="s">
        <v>86</v>
      </c>
      <c r="AW277" s="13" t="s">
        <v>32</v>
      </c>
      <c r="AX277" s="13" t="s">
        <v>77</v>
      </c>
      <c r="AY277" s="243" t="s">
        <v>166</v>
      </c>
    </row>
    <row r="278" spans="1:65" s="2" customFormat="1" ht="16.5" customHeight="1">
      <c r="A278" s="37"/>
      <c r="B278" s="38"/>
      <c r="C278" s="254" t="s">
        <v>507</v>
      </c>
      <c r="D278" s="254" t="s">
        <v>266</v>
      </c>
      <c r="E278" s="255" t="s">
        <v>508</v>
      </c>
      <c r="F278" s="256" t="s">
        <v>509</v>
      </c>
      <c r="G278" s="257" t="s">
        <v>196</v>
      </c>
      <c r="H278" s="258">
        <v>15</v>
      </c>
      <c r="I278" s="259"/>
      <c r="J278" s="260">
        <f>ROUND(I278*H278,0)</f>
        <v>0</v>
      </c>
      <c r="K278" s="261"/>
      <c r="L278" s="262"/>
      <c r="M278" s="263" t="s">
        <v>1</v>
      </c>
      <c r="N278" s="264" t="s">
        <v>42</v>
      </c>
      <c r="O278" s="90"/>
      <c r="P278" s="228">
        <f>O278*H278</f>
        <v>0</v>
      </c>
      <c r="Q278" s="228">
        <v>0.0005</v>
      </c>
      <c r="R278" s="228">
        <f>Q278*H278</f>
        <v>0.0075</v>
      </c>
      <c r="S278" s="228">
        <v>0</v>
      </c>
      <c r="T278" s="229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30" t="s">
        <v>331</v>
      </c>
      <c r="AT278" s="230" t="s">
        <v>266</v>
      </c>
      <c r="AU278" s="230" t="s">
        <v>86</v>
      </c>
      <c r="AY278" s="16" t="s">
        <v>166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16" t="s">
        <v>8</v>
      </c>
      <c r="BK278" s="231">
        <f>ROUND(I278*H278,0)</f>
        <v>0</v>
      </c>
      <c r="BL278" s="16" t="s">
        <v>249</v>
      </c>
      <c r="BM278" s="230" t="s">
        <v>510</v>
      </c>
    </row>
    <row r="279" spans="1:65" s="2" customFormat="1" ht="24.15" customHeight="1">
      <c r="A279" s="37"/>
      <c r="B279" s="38"/>
      <c r="C279" s="218" t="s">
        <v>511</v>
      </c>
      <c r="D279" s="218" t="s">
        <v>169</v>
      </c>
      <c r="E279" s="219" t="s">
        <v>512</v>
      </c>
      <c r="F279" s="220" t="s">
        <v>513</v>
      </c>
      <c r="G279" s="221" t="s">
        <v>477</v>
      </c>
      <c r="H279" s="222">
        <v>6</v>
      </c>
      <c r="I279" s="223"/>
      <c r="J279" s="224">
        <f>ROUND(I279*H279,0)</f>
        <v>0</v>
      </c>
      <c r="K279" s="225"/>
      <c r="L279" s="43"/>
      <c r="M279" s="226" t="s">
        <v>1</v>
      </c>
      <c r="N279" s="227" t="s">
        <v>42</v>
      </c>
      <c r="O279" s="90"/>
      <c r="P279" s="228">
        <f>O279*H279</f>
        <v>0</v>
      </c>
      <c r="Q279" s="228">
        <v>0.00284</v>
      </c>
      <c r="R279" s="228">
        <f>Q279*H279</f>
        <v>0.01704</v>
      </c>
      <c r="S279" s="228">
        <v>0</v>
      </c>
      <c r="T279" s="229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30" t="s">
        <v>249</v>
      </c>
      <c r="AT279" s="230" t="s">
        <v>169</v>
      </c>
      <c r="AU279" s="230" t="s">
        <v>86</v>
      </c>
      <c r="AY279" s="16" t="s">
        <v>166</v>
      </c>
      <c r="BE279" s="231">
        <f>IF(N279="základní",J279,0)</f>
        <v>0</v>
      </c>
      <c r="BF279" s="231">
        <f>IF(N279="snížená",J279,0)</f>
        <v>0</v>
      </c>
      <c r="BG279" s="231">
        <f>IF(N279="zákl. přenesená",J279,0)</f>
        <v>0</v>
      </c>
      <c r="BH279" s="231">
        <f>IF(N279="sníž. přenesená",J279,0)</f>
        <v>0</v>
      </c>
      <c r="BI279" s="231">
        <f>IF(N279="nulová",J279,0)</f>
        <v>0</v>
      </c>
      <c r="BJ279" s="16" t="s">
        <v>8</v>
      </c>
      <c r="BK279" s="231">
        <f>ROUND(I279*H279,0)</f>
        <v>0</v>
      </c>
      <c r="BL279" s="16" t="s">
        <v>249</v>
      </c>
      <c r="BM279" s="230" t="s">
        <v>514</v>
      </c>
    </row>
    <row r="280" spans="1:65" s="2" customFormat="1" ht="24.15" customHeight="1">
      <c r="A280" s="37"/>
      <c r="B280" s="38"/>
      <c r="C280" s="218" t="s">
        <v>515</v>
      </c>
      <c r="D280" s="218" t="s">
        <v>169</v>
      </c>
      <c r="E280" s="219" t="s">
        <v>516</v>
      </c>
      <c r="F280" s="220" t="s">
        <v>517</v>
      </c>
      <c r="G280" s="221" t="s">
        <v>477</v>
      </c>
      <c r="H280" s="222">
        <v>3</v>
      </c>
      <c r="I280" s="223"/>
      <c r="J280" s="224">
        <f>ROUND(I280*H280,0)</f>
        <v>0</v>
      </c>
      <c r="K280" s="225"/>
      <c r="L280" s="43"/>
      <c r="M280" s="226" t="s">
        <v>1</v>
      </c>
      <c r="N280" s="227" t="s">
        <v>42</v>
      </c>
      <c r="O280" s="90"/>
      <c r="P280" s="228">
        <f>O280*H280</f>
        <v>0</v>
      </c>
      <c r="Q280" s="228">
        <v>0.00294</v>
      </c>
      <c r="R280" s="228">
        <f>Q280*H280</f>
        <v>0.00882</v>
      </c>
      <c r="S280" s="228">
        <v>0</v>
      </c>
      <c r="T280" s="229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30" t="s">
        <v>249</v>
      </c>
      <c r="AT280" s="230" t="s">
        <v>169</v>
      </c>
      <c r="AU280" s="230" t="s">
        <v>86</v>
      </c>
      <c r="AY280" s="16" t="s">
        <v>166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16" t="s">
        <v>8</v>
      </c>
      <c r="BK280" s="231">
        <f>ROUND(I280*H280,0)</f>
        <v>0</v>
      </c>
      <c r="BL280" s="16" t="s">
        <v>249</v>
      </c>
      <c r="BM280" s="230" t="s">
        <v>518</v>
      </c>
    </row>
    <row r="281" spans="1:65" s="2" customFormat="1" ht="24.15" customHeight="1">
      <c r="A281" s="37"/>
      <c r="B281" s="38"/>
      <c r="C281" s="218" t="s">
        <v>519</v>
      </c>
      <c r="D281" s="218" t="s">
        <v>169</v>
      </c>
      <c r="E281" s="219" t="s">
        <v>520</v>
      </c>
      <c r="F281" s="220" t="s">
        <v>521</v>
      </c>
      <c r="G281" s="221" t="s">
        <v>183</v>
      </c>
      <c r="H281" s="222">
        <v>0.411</v>
      </c>
      <c r="I281" s="223"/>
      <c r="J281" s="224">
        <f>ROUND(I281*H281,0)</f>
        <v>0</v>
      </c>
      <c r="K281" s="225"/>
      <c r="L281" s="43"/>
      <c r="M281" s="226" t="s">
        <v>1</v>
      </c>
      <c r="N281" s="227" t="s">
        <v>42</v>
      </c>
      <c r="O281" s="90"/>
      <c r="P281" s="228">
        <f>O281*H281</f>
        <v>0</v>
      </c>
      <c r="Q281" s="228">
        <v>0</v>
      </c>
      <c r="R281" s="228">
        <f>Q281*H281</f>
        <v>0</v>
      </c>
      <c r="S281" s="228">
        <v>0</v>
      </c>
      <c r="T281" s="229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30" t="s">
        <v>249</v>
      </c>
      <c r="AT281" s="230" t="s">
        <v>169</v>
      </c>
      <c r="AU281" s="230" t="s">
        <v>86</v>
      </c>
      <c r="AY281" s="16" t="s">
        <v>166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16" t="s">
        <v>8</v>
      </c>
      <c r="BK281" s="231">
        <f>ROUND(I281*H281,0)</f>
        <v>0</v>
      </c>
      <c r="BL281" s="16" t="s">
        <v>249</v>
      </c>
      <c r="BM281" s="230" t="s">
        <v>522</v>
      </c>
    </row>
    <row r="282" spans="1:65" s="2" customFormat="1" ht="24.15" customHeight="1">
      <c r="A282" s="37"/>
      <c r="B282" s="38"/>
      <c r="C282" s="218" t="s">
        <v>523</v>
      </c>
      <c r="D282" s="218" t="s">
        <v>169</v>
      </c>
      <c r="E282" s="219" t="s">
        <v>524</v>
      </c>
      <c r="F282" s="220" t="s">
        <v>525</v>
      </c>
      <c r="G282" s="221" t="s">
        <v>183</v>
      </c>
      <c r="H282" s="222">
        <v>0.411</v>
      </c>
      <c r="I282" s="223"/>
      <c r="J282" s="224">
        <f>ROUND(I282*H282,0)</f>
        <v>0</v>
      </c>
      <c r="K282" s="225"/>
      <c r="L282" s="43"/>
      <c r="M282" s="226" t="s">
        <v>1</v>
      </c>
      <c r="N282" s="227" t="s">
        <v>42</v>
      </c>
      <c r="O282" s="90"/>
      <c r="P282" s="228">
        <f>O282*H282</f>
        <v>0</v>
      </c>
      <c r="Q282" s="228">
        <v>0</v>
      </c>
      <c r="R282" s="228">
        <f>Q282*H282</f>
        <v>0</v>
      </c>
      <c r="S282" s="228">
        <v>0</v>
      </c>
      <c r="T282" s="229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30" t="s">
        <v>249</v>
      </c>
      <c r="AT282" s="230" t="s">
        <v>169</v>
      </c>
      <c r="AU282" s="230" t="s">
        <v>86</v>
      </c>
      <c r="AY282" s="16" t="s">
        <v>166</v>
      </c>
      <c r="BE282" s="231">
        <f>IF(N282="základní",J282,0)</f>
        <v>0</v>
      </c>
      <c r="BF282" s="231">
        <f>IF(N282="snížená",J282,0)</f>
        <v>0</v>
      </c>
      <c r="BG282" s="231">
        <f>IF(N282="zákl. přenesená",J282,0)</f>
        <v>0</v>
      </c>
      <c r="BH282" s="231">
        <f>IF(N282="sníž. přenesená",J282,0)</f>
        <v>0</v>
      </c>
      <c r="BI282" s="231">
        <f>IF(N282="nulová",J282,0)</f>
        <v>0</v>
      </c>
      <c r="BJ282" s="16" t="s">
        <v>8</v>
      </c>
      <c r="BK282" s="231">
        <f>ROUND(I282*H282,0)</f>
        <v>0</v>
      </c>
      <c r="BL282" s="16" t="s">
        <v>249</v>
      </c>
      <c r="BM282" s="230" t="s">
        <v>526</v>
      </c>
    </row>
    <row r="283" spans="1:63" s="12" customFormat="1" ht="22.8" customHeight="1">
      <c r="A283" s="12"/>
      <c r="B283" s="202"/>
      <c r="C283" s="203"/>
      <c r="D283" s="204" t="s">
        <v>76</v>
      </c>
      <c r="E283" s="216" t="s">
        <v>527</v>
      </c>
      <c r="F283" s="216" t="s">
        <v>528</v>
      </c>
      <c r="G283" s="203"/>
      <c r="H283" s="203"/>
      <c r="I283" s="206"/>
      <c r="J283" s="217">
        <f>BK283</f>
        <v>0</v>
      </c>
      <c r="K283" s="203"/>
      <c r="L283" s="208"/>
      <c r="M283" s="209"/>
      <c r="N283" s="210"/>
      <c r="O283" s="210"/>
      <c r="P283" s="211">
        <f>P284+P288+P290+P293+P295+P297</f>
        <v>0</v>
      </c>
      <c r="Q283" s="210"/>
      <c r="R283" s="211">
        <f>R284+R288+R290+R293+R295+R297</f>
        <v>0</v>
      </c>
      <c r="S283" s="210"/>
      <c r="T283" s="212">
        <f>T284+T288+T290+T293+T295+T297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13" t="s">
        <v>86</v>
      </c>
      <c r="AT283" s="214" t="s">
        <v>76</v>
      </c>
      <c r="AU283" s="214" t="s">
        <v>8</v>
      </c>
      <c r="AY283" s="213" t="s">
        <v>166</v>
      </c>
      <c r="BK283" s="215">
        <f>BK284+BK288+BK290+BK293+BK295+BK297</f>
        <v>0</v>
      </c>
    </row>
    <row r="284" spans="1:63" s="12" customFormat="1" ht="20.85" customHeight="1">
      <c r="A284" s="12"/>
      <c r="B284" s="202"/>
      <c r="C284" s="203"/>
      <c r="D284" s="204" t="s">
        <v>76</v>
      </c>
      <c r="E284" s="216" t="s">
        <v>529</v>
      </c>
      <c r="F284" s="216" t="s">
        <v>530</v>
      </c>
      <c r="G284" s="203"/>
      <c r="H284" s="203"/>
      <c r="I284" s="206"/>
      <c r="J284" s="217">
        <f>BK284</f>
        <v>0</v>
      </c>
      <c r="K284" s="203"/>
      <c r="L284" s="208"/>
      <c r="M284" s="209"/>
      <c r="N284" s="210"/>
      <c r="O284" s="210"/>
      <c r="P284" s="211">
        <f>SUM(P285:P287)</f>
        <v>0</v>
      </c>
      <c r="Q284" s="210"/>
      <c r="R284" s="211">
        <f>SUM(R285:R287)</f>
        <v>0</v>
      </c>
      <c r="S284" s="210"/>
      <c r="T284" s="212">
        <f>SUM(T285:T287)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13" t="s">
        <v>8</v>
      </c>
      <c r="AT284" s="214" t="s">
        <v>76</v>
      </c>
      <c r="AU284" s="214" t="s">
        <v>86</v>
      </c>
      <c r="AY284" s="213" t="s">
        <v>166</v>
      </c>
      <c r="BK284" s="215">
        <f>SUM(BK285:BK287)</f>
        <v>0</v>
      </c>
    </row>
    <row r="285" spans="1:65" s="2" customFormat="1" ht="16.5" customHeight="1">
      <c r="A285" s="37"/>
      <c r="B285" s="38"/>
      <c r="C285" s="218" t="s">
        <v>531</v>
      </c>
      <c r="D285" s="218" t="s">
        <v>169</v>
      </c>
      <c r="E285" s="219" t="s">
        <v>527</v>
      </c>
      <c r="F285" s="220" t="s">
        <v>532</v>
      </c>
      <c r="G285" s="221" t="s">
        <v>215</v>
      </c>
      <c r="H285" s="222">
        <v>50</v>
      </c>
      <c r="I285" s="223"/>
      <c r="J285" s="224">
        <f>ROUND(I285*H285,0)</f>
        <v>0</v>
      </c>
      <c r="K285" s="225"/>
      <c r="L285" s="43"/>
      <c r="M285" s="226" t="s">
        <v>1</v>
      </c>
      <c r="N285" s="227" t="s">
        <v>42</v>
      </c>
      <c r="O285" s="90"/>
      <c r="P285" s="228">
        <f>O285*H285</f>
        <v>0</v>
      </c>
      <c r="Q285" s="228">
        <v>0</v>
      </c>
      <c r="R285" s="228">
        <f>Q285*H285</f>
        <v>0</v>
      </c>
      <c r="S285" s="228">
        <v>0</v>
      </c>
      <c r="T285" s="229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30" t="s">
        <v>173</v>
      </c>
      <c r="AT285" s="230" t="s">
        <v>169</v>
      </c>
      <c r="AU285" s="230" t="s">
        <v>167</v>
      </c>
      <c r="AY285" s="16" t="s">
        <v>166</v>
      </c>
      <c r="BE285" s="231">
        <f>IF(N285="základní",J285,0)</f>
        <v>0</v>
      </c>
      <c r="BF285" s="231">
        <f>IF(N285="snížená",J285,0)</f>
        <v>0</v>
      </c>
      <c r="BG285" s="231">
        <f>IF(N285="zákl. přenesená",J285,0)</f>
        <v>0</v>
      </c>
      <c r="BH285" s="231">
        <f>IF(N285="sníž. přenesená",J285,0)</f>
        <v>0</v>
      </c>
      <c r="BI285" s="231">
        <f>IF(N285="nulová",J285,0)</f>
        <v>0</v>
      </c>
      <c r="BJ285" s="16" t="s">
        <v>8</v>
      </c>
      <c r="BK285" s="231">
        <f>ROUND(I285*H285,0)</f>
        <v>0</v>
      </c>
      <c r="BL285" s="16" t="s">
        <v>173</v>
      </c>
      <c r="BM285" s="230" t="s">
        <v>533</v>
      </c>
    </row>
    <row r="286" spans="1:65" s="2" customFormat="1" ht="16.5" customHeight="1">
      <c r="A286" s="37"/>
      <c r="B286" s="38"/>
      <c r="C286" s="218" t="s">
        <v>534</v>
      </c>
      <c r="D286" s="218" t="s">
        <v>169</v>
      </c>
      <c r="E286" s="219" t="s">
        <v>535</v>
      </c>
      <c r="F286" s="220" t="s">
        <v>536</v>
      </c>
      <c r="G286" s="221" t="s">
        <v>215</v>
      </c>
      <c r="H286" s="222">
        <v>20</v>
      </c>
      <c r="I286" s="223"/>
      <c r="J286" s="224">
        <f>ROUND(I286*H286,0)</f>
        <v>0</v>
      </c>
      <c r="K286" s="225"/>
      <c r="L286" s="43"/>
      <c r="M286" s="226" t="s">
        <v>1</v>
      </c>
      <c r="N286" s="227" t="s">
        <v>42</v>
      </c>
      <c r="O286" s="90"/>
      <c r="P286" s="228">
        <f>O286*H286</f>
        <v>0</v>
      </c>
      <c r="Q286" s="228">
        <v>0</v>
      </c>
      <c r="R286" s="228">
        <f>Q286*H286</f>
        <v>0</v>
      </c>
      <c r="S286" s="228">
        <v>0</v>
      </c>
      <c r="T286" s="229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30" t="s">
        <v>173</v>
      </c>
      <c r="AT286" s="230" t="s">
        <v>169</v>
      </c>
      <c r="AU286" s="230" t="s">
        <v>167</v>
      </c>
      <c r="AY286" s="16" t="s">
        <v>166</v>
      </c>
      <c r="BE286" s="231">
        <f>IF(N286="základní",J286,0)</f>
        <v>0</v>
      </c>
      <c r="BF286" s="231">
        <f>IF(N286="snížená",J286,0)</f>
        <v>0</v>
      </c>
      <c r="BG286" s="231">
        <f>IF(N286="zákl. přenesená",J286,0)</f>
        <v>0</v>
      </c>
      <c r="BH286" s="231">
        <f>IF(N286="sníž. přenesená",J286,0)</f>
        <v>0</v>
      </c>
      <c r="BI286" s="231">
        <f>IF(N286="nulová",J286,0)</f>
        <v>0</v>
      </c>
      <c r="BJ286" s="16" t="s">
        <v>8</v>
      </c>
      <c r="BK286" s="231">
        <f>ROUND(I286*H286,0)</f>
        <v>0</v>
      </c>
      <c r="BL286" s="16" t="s">
        <v>173</v>
      </c>
      <c r="BM286" s="230" t="s">
        <v>537</v>
      </c>
    </row>
    <row r="287" spans="1:65" s="2" customFormat="1" ht="16.5" customHeight="1">
      <c r="A287" s="37"/>
      <c r="B287" s="38"/>
      <c r="C287" s="218" t="s">
        <v>538</v>
      </c>
      <c r="D287" s="218" t="s">
        <v>169</v>
      </c>
      <c r="E287" s="219" t="s">
        <v>539</v>
      </c>
      <c r="F287" s="220" t="s">
        <v>540</v>
      </c>
      <c r="G287" s="221" t="s">
        <v>215</v>
      </c>
      <c r="H287" s="222">
        <v>10</v>
      </c>
      <c r="I287" s="223"/>
      <c r="J287" s="224">
        <f>ROUND(I287*H287,0)</f>
        <v>0</v>
      </c>
      <c r="K287" s="225"/>
      <c r="L287" s="43"/>
      <c r="M287" s="226" t="s">
        <v>1</v>
      </c>
      <c r="N287" s="227" t="s">
        <v>42</v>
      </c>
      <c r="O287" s="90"/>
      <c r="P287" s="228">
        <f>O287*H287</f>
        <v>0</v>
      </c>
      <c r="Q287" s="228">
        <v>0</v>
      </c>
      <c r="R287" s="228">
        <f>Q287*H287</f>
        <v>0</v>
      </c>
      <c r="S287" s="228">
        <v>0</v>
      </c>
      <c r="T287" s="229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30" t="s">
        <v>173</v>
      </c>
      <c r="AT287" s="230" t="s">
        <v>169</v>
      </c>
      <c r="AU287" s="230" t="s">
        <v>167</v>
      </c>
      <c r="AY287" s="16" t="s">
        <v>166</v>
      </c>
      <c r="BE287" s="231">
        <f>IF(N287="základní",J287,0)</f>
        <v>0</v>
      </c>
      <c r="BF287" s="231">
        <f>IF(N287="snížená",J287,0)</f>
        <v>0</v>
      </c>
      <c r="BG287" s="231">
        <f>IF(N287="zákl. přenesená",J287,0)</f>
        <v>0</v>
      </c>
      <c r="BH287" s="231">
        <f>IF(N287="sníž. přenesená",J287,0)</f>
        <v>0</v>
      </c>
      <c r="BI287" s="231">
        <f>IF(N287="nulová",J287,0)</f>
        <v>0</v>
      </c>
      <c r="BJ287" s="16" t="s">
        <v>8</v>
      </c>
      <c r="BK287" s="231">
        <f>ROUND(I287*H287,0)</f>
        <v>0</v>
      </c>
      <c r="BL287" s="16" t="s">
        <v>173</v>
      </c>
      <c r="BM287" s="230" t="s">
        <v>541</v>
      </c>
    </row>
    <row r="288" spans="1:63" s="12" customFormat="1" ht="20.85" customHeight="1">
      <c r="A288" s="12"/>
      <c r="B288" s="202"/>
      <c r="C288" s="203"/>
      <c r="D288" s="204" t="s">
        <v>76</v>
      </c>
      <c r="E288" s="216" t="s">
        <v>542</v>
      </c>
      <c r="F288" s="216" t="s">
        <v>543</v>
      </c>
      <c r="G288" s="203"/>
      <c r="H288" s="203"/>
      <c r="I288" s="206"/>
      <c r="J288" s="217">
        <f>BK288</f>
        <v>0</v>
      </c>
      <c r="K288" s="203"/>
      <c r="L288" s="208"/>
      <c r="M288" s="209"/>
      <c r="N288" s="210"/>
      <c r="O288" s="210"/>
      <c r="P288" s="211">
        <f>P289</f>
        <v>0</v>
      </c>
      <c r="Q288" s="210"/>
      <c r="R288" s="211">
        <f>R289</f>
        <v>0</v>
      </c>
      <c r="S288" s="210"/>
      <c r="T288" s="212">
        <f>T289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13" t="s">
        <v>8</v>
      </c>
      <c r="AT288" s="214" t="s">
        <v>76</v>
      </c>
      <c r="AU288" s="214" t="s">
        <v>86</v>
      </c>
      <c r="AY288" s="213" t="s">
        <v>166</v>
      </c>
      <c r="BK288" s="215">
        <f>BK289</f>
        <v>0</v>
      </c>
    </row>
    <row r="289" spans="1:65" s="2" customFormat="1" ht="16.5" customHeight="1">
      <c r="A289" s="37"/>
      <c r="B289" s="38"/>
      <c r="C289" s="218" t="s">
        <v>544</v>
      </c>
      <c r="D289" s="218" t="s">
        <v>169</v>
      </c>
      <c r="E289" s="219" t="s">
        <v>545</v>
      </c>
      <c r="F289" s="220" t="s">
        <v>546</v>
      </c>
      <c r="G289" s="221" t="s">
        <v>547</v>
      </c>
      <c r="H289" s="222">
        <v>6</v>
      </c>
      <c r="I289" s="223"/>
      <c r="J289" s="224">
        <f>ROUND(I289*H289,0)</f>
        <v>0</v>
      </c>
      <c r="K289" s="225"/>
      <c r="L289" s="43"/>
      <c r="M289" s="226" t="s">
        <v>1</v>
      </c>
      <c r="N289" s="227" t="s">
        <v>42</v>
      </c>
      <c r="O289" s="90"/>
      <c r="P289" s="228">
        <f>O289*H289</f>
        <v>0</v>
      </c>
      <c r="Q289" s="228">
        <v>0</v>
      </c>
      <c r="R289" s="228">
        <f>Q289*H289</f>
        <v>0</v>
      </c>
      <c r="S289" s="228">
        <v>0</v>
      </c>
      <c r="T289" s="229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30" t="s">
        <v>173</v>
      </c>
      <c r="AT289" s="230" t="s">
        <v>169</v>
      </c>
      <c r="AU289" s="230" t="s">
        <v>167</v>
      </c>
      <c r="AY289" s="16" t="s">
        <v>166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16" t="s">
        <v>8</v>
      </c>
      <c r="BK289" s="231">
        <f>ROUND(I289*H289,0)</f>
        <v>0</v>
      </c>
      <c r="BL289" s="16" t="s">
        <v>173</v>
      </c>
      <c r="BM289" s="230" t="s">
        <v>548</v>
      </c>
    </row>
    <row r="290" spans="1:63" s="12" customFormat="1" ht="20.85" customHeight="1">
      <c r="A290" s="12"/>
      <c r="B290" s="202"/>
      <c r="C290" s="203"/>
      <c r="D290" s="204" t="s">
        <v>76</v>
      </c>
      <c r="E290" s="216" t="s">
        <v>549</v>
      </c>
      <c r="F290" s="216" t="s">
        <v>550</v>
      </c>
      <c r="G290" s="203"/>
      <c r="H290" s="203"/>
      <c r="I290" s="206"/>
      <c r="J290" s="217">
        <f>BK290</f>
        <v>0</v>
      </c>
      <c r="K290" s="203"/>
      <c r="L290" s="208"/>
      <c r="M290" s="209"/>
      <c r="N290" s="210"/>
      <c r="O290" s="210"/>
      <c r="P290" s="211">
        <f>SUM(P291:P292)</f>
        <v>0</v>
      </c>
      <c r="Q290" s="210"/>
      <c r="R290" s="211">
        <f>SUM(R291:R292)</f>
        <v>0</v>
      </c>
      <c r="S290" s="210"/>
      <c r="T290" s="212">
        <f>SUM(T291:T292)</f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13" t="s">
        <v>8</v>
      </c>
      <c r="AT290" s="214" t="s">
        <v>76</v>
      </c>
      <c r="AU290" s="214" t="s">
        <v>86</v>
      </c>
      <c r="AY290" s="213" t="s">
        <v>166</v>
      </c>
      <c r="BK290" s="215">
        <f>SUM(BK291:BK292)</f>
        <v>0</v>
      </c>
    </row>
    <row r="291" spans="1:65" s="2" customFormat="1" ht="16.5" customHeight="1">
      <c r="A291" s="37"/>
      <c r="B291" s="38"/>
      <c r="C291" s="218" t="s">
        <v>551</v>
      </c>
      <c r="D291" s="218" t="s">
        <v>169</v>
      </c>
      <c r="E291" s="219" t="s">
        <v>552</v>
      </c>
      <c r="F291" s="220" t="s">
        <v>553</v>
      </c>
      <c r="G291" s="221" t="s">
        <v>547</v>
      </c>
      <c r="H291" s="222">
        <v>3</v>
      </c>
      <c r="I291" s="223"/>
      <c r="J291" s="224">
        <f>ROUND(I291*H291,0)</f>
        <v>0</v>
      </c>
      <c r="K291" s="225"/>
      <c r="L291" s="43"/>
      <c r="M291" s="226" t="s">
        <v>1</v>
      </c>
      <c r="N291" s="227" t="s">
        <v>42</v>
      </c>
      <c r="O291" s="90"/>
      <c r="P291" s="228">
        <f>O291*H291</f>
        <v>0</v>
      </c>
      <c r="Q291" s="228">
        <v>0</v>
      </c>
      <c r="R291" s="228">
        <f>Q291*H291</f>
        <v>0</v>
      </c>
      <c r="S291" s="228">
        <v>0</v>
      </c>
      <c r="T291" s="229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30" t="s">
        <v>173</v>
      </c>
      <c r="AT291" s="230" t="s">
        <v>169</v>
      </c>
      <c r="AU291" s="230" t="s">
        <v>167</v>
      </c>
      <c r="AY291" s="16" t="s">
        <v>166</v>
      </c>
      <c r="BE291" s="231">
        <f>IF(N291="základní",J291,0)</f>
        <v>0</v>
      </c>
      <c r="BF291" s="231">
        <f>IF(N291="snížená",J291,0)</f>
        <v>0</v>
      </c>
      <c r="BG291" s="231">
        <f>IF(N291="zákl. přenesená",J291,0)</f>
        <v>0</v>
      </c>
      <c r="BH291" s="231">
        <f>IF(N291="sníž. přenesená",J291,0)</f>
        <v>0</v>
      </c>
      <c r="BI291" s="231">
        <f>IF(N291="nulová",J291,0)</f>
        <v>0</v>
      </c>
      <c r="BJ291" s="16" t="s">
        <v>8</v>
      </c>
      <c r="BK291" s="231">
        <f>ROUND(I291*H291,0)</f>
        <v>0</v>
      </c>
      <c r="BL291" s="16" t="s">
        <v>173</v>
      </c>
      <c r="BM291" s="230" t="s">
        <v>554</v>
      </c>
    </row>
    <row r="292" spans="1:65" s="2" customFormat="1" ht="16.5" customHeight="1">
      <c r="A292" s="37"/>
      <c r="B292" s="38"/>
      <c r="C292" s="218" t="s">
        <v>555</v>
      </c>
      <c r="D292" s="218" t="s">
        <v>169</v>
      </c>
      <c r="E292" s="219" t="s">
        <v>556</v>
      </c>
      <c r="F292" s="220" t="s">
        <v>557</v>
      </c>
      <c r="G292" s="221" t="s">
        <v>547</v>
      </c>
      <c r="H292" s="222">
        <v>3</v>
      </c>
      <c r="I292" s="223"/>
      <c r="J292" s="224">
        <f>ROUND(I292*H292,0)</f>
        <v>0</v>
      </c>
      <c r="K292" s="225"/>
      <c r="L292" s="43"/>
      <c r="M292" s="226" t="s">
        <v>1</v>
      </c>
      <c r="N292" s="227" t="s">
        <v>42</v>
      </c>
      <c r="O292" s="90"/>
      <c r="P292" s="228">
        <f>O292*H292</f>
        <v>0</v>
      </c>
      <c r="Q292" s="228">
        <v>0</v>
      </c>
      <c r="R292" s="228">
        <f>Q292*H292</f>
        <v>0</v>
      </c>
      <c r="S292" s="228">
        <v>0</v>
      </c>
      <c r="T292" s="229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30" t="s">
        <v>173</v>
      </c>
      <c r="AT292" s="230" t="s">
        <v>169</v>
      </c>
      <c r="AU292" s="230" t="s">
        <v>167</v>
      </c>
      <c r="AY292" s="16" t="s">
        <v>166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16" t="s">
        <v>8</v>
      </c>
      <c r="BK292" s="231">
        <f>ROUND(I292*H292,0)</f>
        <v>0</v>
      </c>
      <c r="BL292" s="16" t="s">
        <v>173</v>
      </c>
      <c r="BM292" s="230" t="s">
        <v>558</v>
      </c>
    </row>
    <row r="293" spans="1:63" s="12" customFormat="1" ht="20.85" customHeight="1">
      <c r="A293" s="12"/>
      <c r="B293" s="202"/>
      <c r="C293" s="203"/>
      <c r="D293" s="204" t="s">
        <v>76</v>
      </c>
      <c r="E293" s="216" t="s">
        <v>559</v>
      </c>
      <c r="F293" s="216" t="s">
        <v>560</v>
      </c>
      <c r="G293" s="203"/>
      <c r="H293" s="203"/>
      <c r="I293" s="206"/>
      <c r="J293" s="217">
        <f>BK293</f>
        <v>0</v>
      </c>
      <c r="K293" s="203"/>
      <c r="L293" s="208"/>
      <c r="M293" s="209"/>
      <c r="N293" s="210"/>
      <c r="O293" s="210"/>
      <c r="P293" s="211">
        <f>P294</f>
        <v>0</v>
      </c>
      <c r="Q293" s="210"/>
      <c r="R293" s="211">
        <f>R294</f>
        <v>0</v>
      </c>
      <c r="S293" s="210"/>
      <c r="T293" s="212">
        <f>T294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13" t="s">
        <v>8</v>
      </c>
      <c r="AT293" s="214" t="s">
        <v>76</v>
      </c>
      <c r="AU293" s="214" t="s">
        <v>86</v>
      </c>
      <c r="AY293" s="213" t="s">
        <v>166</v>
      </c>
      <c r="BK293" s="215">
        <f>BK294</f>
        <v>0</v>
      </c>
    </row>
    <row r="294" spans="1:65" s="2" customFormat="1" ht="24.15" customHeight="1">
      <c r="A294" s="37"/>
      <c r="B294" s="38"/>
      <c r="C294" s="218" t="s">
        <v>561</v>
      </c>
      <c r="D294" s="218" t="s">
        <v>169</v>
      </c>
      <c r="E294" s="219" t="s">
        <v>562</v>
      </c>
      <c r="F294" s="220" t="s">
        <v>563</v>
      </c>
      <c r="G294" s="221" t="s">
        <v>547</v>
      </c>
      <c r="H294" s="222">
        <v>3</v>
      </c>
      <c r="I294" s="223"/>
      <c r="J294" s="224">
        <f>ROUND(I294*H294,0)</f>
        <v>0</v>
      </c>
      <c r="K294" s="225"/>
      <c r="L294" s="43"/>
      <c r="M294" s="226" t="s">
        <v>1</v>
      </c>
      <c r="N294" s="227" t="s">
        <v>42</v>
      </c>
      <c r="O294" s="90"/>
      <c r="P294" s="228">
        <f>O294*H294</f>
        <v>0</v>
      </c>
      <c r="Q294" s="228">
        <v>0</v>
      </c>
      <c r="R294" s="228">
        <f>Q294*H294</f>
        <v>0</v>
      </c>
      <c r="S294" s="228">
        <v>0</v>
      </c>
      <c r="T294" s="229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30" t="s">
        <v>173</v>
      </c>
      <c r="AT294" s="230" t="s">
        <v>169</v>
      </c>
      <c r="AU294" s="230" t="s">
        <v>167</v>
      </c>
      <c r="AY294" s="16" t="s">
        <v>166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16" t="s">
        <v>8</v>
      </c>
      <c r="BK294" s="231">
        <f>ROUND(I294*H294,0)</f>
        <v>0</v>
      </c>
      <c r="BL294" s="16" t="s">
        <v>173</v>
      </c>
      <c r="BM294" s="230" t="s">
        <v>564</v>
      </c>
    </row>
    <row r="295" spans="1:63" s="12" customFormat="1" ht="20.85" customHeight="1">
      <c r="A295" s="12"/>
      <c r="B295" s="202"/>
      <c r="C295" s="203"/>
      <c r="D295" s="204" t="s">
        <v>76</v>
      </c>
      <c r="E295" s="216" t="s">
        <v>565</v>
      </c>
      <c r="F295" s="216" t="s">
        <v>566</v>
      </c>
      <c r="G295" s="203"/>
      <c r="H295" s="203"/>
      <c r="I295" s="206"/>
      <c r="J295" s="217">
        <f>BK295</f>
        <v>0</v>
      </c>
      <c r="K295" s="203"/>
      <c r="L295" s="208"/>
      <c r="M295" s="209"/>
      <c r="N295" s="210"/>
      <c r="O295" s="210"/>
      <c r="P295" s="211">
        <f>P296</f>
        <v>0</v>
      </c>
      <c r="Q295" s="210"/>
      <c r="R295" s="211">
        <f>R296</f>
        <v>0</v>
      </c>
      <c r="S295" s="210"/>
      <c r="T295" s="212">
        <f>T296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13" t="s">
        <v>8</v>
      </c>
      <c r="AT295" s="214" t="s">
        <v>76</v>
      </c>
      <c r="AU295" s="214" t="s">
        <v>86</v>
      </c>
      <c r="AY295" s="213" t="s">
        <v>166</v>
      </c>
      <c r="BK295" s="215">
        <f>BK296</f>
        <v>0</v>
      </c>
    </row>
    <row r="296" spans="1:65" s="2" customFormat="1" ht="33" customHeight="1">
      <c r="A296" s="37"/>
      <c r="B296" s="38"/>
      <c r="C296" s="218" t="s">
        <v>567</v>
      </c>
      <c r="D296" s="218" t="s">
        <v>169</v>
      </c>
      <c r="E296" s="219" t="s">
        <v>568</v>
      </c>
      <c r="F296" s="220" t="s">
        <v>569</v>
      </c>
      <c r="G296" s="221" t="s">
        <v>547</v>
      </c>
      <c r="H296" s="222">
        <v>3</v>
      </c>
      <c r="I296" s="223"/>
      <c r="J296" s="224">
        <f>ROUND(I296*H296,0)</f>
        <v>0</v>
      </c>
      <c r="K296" s="225"/>
      <c r="L296" s="43"/>
      <c r="M296" s="226" t="s">
        <v>1</v>
      </c>
      <c r="N296" s="227" t="s">
        <v>42</v>
      </c>
      <c r="O296" s="90"/>
      <c r="P296" s="228">
        <f>O296*H296</f>
        <v>0</v>
      </c>
      <c r="Q296" s="228">
        <v>0</v>
      </c>
      <c r="R296" s="228">
        <f>Q296*H296</f>
        <v>0</v>
      </c>
      <c r="S296" s="228">
        <v>0</v>
      </c>
      <c r="T296" s="229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30" t="s">
        <v>173</v>
      </c>
      <c r="AT296" s="230" t="s">
        <v>169</v>
      </c>
      <c r="AU296" s="230" t="s">
        <v>167</v>
      </c>
      <c r="AY296" s="16" t="s">
        <v>166</v>
      </c>
      <c r="BE296" s="231">
        <f>IF(N296="základní",J296,0)</f>
        <v>0</v>
      </c>
      <c r="BF296" s="231">
        <f>IF(N296="snížená",J296,0)</f>
        <v>0</v>
      </c>
      <c r="BG296" s="231">
        <f>IF(N296="zákl. přenesená",J296,0)</f>
        <v>0</v>
      </c>
      <c r="BH296" s="231">
        <f>IF(N296="sníž. přenesená",J296,0)</f>
        <v>0</v>
      </c>
      <c r="BI296" s="231">
        <f>IF(N296="nulová",J296,0)</f>
        <v>0</v>
      </c>
      <c r="BJ296" s="16" t="s">
        <v>8</v>
      </c>
      <c r="BK296" s="231">
        <f>ROUND(I296*H296,0)</f>
        <v>0</v>
      </c>
      <c r="BL296" s="16" t="s">
        <v>173</v>
      </c>
      <c r="BM296" s="230" t="s">
        <v>570</v>
      </c>
    </row>
    <row r="297" spans="1:63" s="12" customFormat="1" ht="20.85" customHeight="1">
      <c r="A297" s="12"/>
      <c r="B297" s="202"/>
      <c r="C297" s="203"/>
      <c r="D297" s="204" t="s">
        <v>76</v>
      </c>
      <c r="E297" s="216" t="s">
        <v>571</v>
      </c>
      <c r="F297" s="216" t="s">
        <v>572</v>
      </c>
      <c r="G297" s="203"/>
      <c r="H297" s="203"/>
      <c r="I297" s="206"/>
      <c r="J297" s="217">
        <f>BK297</f>
        <v>0</v>
      </c>
      <c r="K297" s="203"/>
      <c r="L297" s="208"/>
      <c r="M297" s="209"/>
      <c r="N297" s="210"/>
      <c r="O297" s="210"/>
      <c r="P297" s="211">
        <f>SUM(P298:P301)</f>
        <v>0</v>
      </c>
      <c r="Q297" s="210"/>
      <c r="R297" s="211">
        <f>SUM(R298:R301)</f>
        <v>0</v>
      </c>
      <c r="S297" s="210"/>
      <c r="T297" s="212">
        <f>SUM(T298:T301)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13" t="s">
        <v>8</v>
      </c>
      <c r="AT297" s="214" t="s">
        <v>76</v>
      </c>
      <c r="AU297" s="214" t="s">
        <v>86</v>
      </c>
      <c r="AY297" s="213" t="s">
        <v>166</v>
      </c>
      <c r="BK297" s="215">
        <f>SUM(BK298:BK301)</f>
        <v>0</v>
      </c>
    </row>
    <row r="298" spans="1:65" s="2" customFormat="1" ht="16.5" customHeight="1">
      <c r="A298" s="37"/>
      <c r="B298" s="38"/>
      <c r="C298" s="218" t="s">
        <v>573</v>
      </c>
      <c r="D298" s="218" t="s">
        <v>169</v>
      </c>
      <c r="E298" s="219" t="s">
        <v>574</v>
      </c>
      <c r="F298" s="220" t="s">
        <v>575</v>
      </c>
      <c r="G298" s="221" t="s">
        <v>576</v>
      </c>
      <c r="H298" s="222">
        <v>3</v>
      </c>
      <c r="I298" s="223"/>
      <c r="J298" s="224">
        <f>ROUND(I298*H298,0)</f>
        <v>0</v>
      </c>
      <c r="K298" s="225"/>
      <c r="L298" s="43"/>
      <c r="M298" s="226" t="s">
        <v>1</v>
      </c>
      <c r="N298" s="227" t="s">
        <v>42</v>
      </c>
      <c r="O298" s="90"/>
      <c r="P298" s="228">
        <f>O298*H298</f>
        <v>0</v>
      </c>
      <c r="Q298" s="228">
        <v>0</v>
      </c>
      <c r="R298" s="228">
        <f>Q298*H298</f>
        <v>0</v>
      </c>
      <c r="S298" s="228">
        <v>0</v>
      </c>
      <c r="T298" s="229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230" t="s">
        <v>173</v>
      </c>
      <c r="AT298" s="230" t="s">
        <v>169</v>
      </c>
      <c r="AU298" s="230" t="s">
        <v>167</v>
      </c>
      <c r="AY298" s="16" t="s">
        <v>166</v>
      </c>
      <c r="BE298" s="231">
        <f>IF(N298="základní",J298,0)</f>
        <v>0</v>
      </c>
      <c r="BF298" s="231">
        <f>IF(N298="snížená",J298,0)</f>
        <v>0</v>
      </c>
      <c r="BG298" s="231">
        <f>IF(N298="zákl. přenesená",J298,0)</f>
        <v>0</v>
      </c>
      <c r="BH298" s="231">
        <f>IF(N298="sníž. přenesená",J298,0)</f>
        <v>0</v>
      </c>
      <c r="BI298" s="231">
        <f>IF(N298="nulová",J298,0)</f>
        <v>0</v>
      </c>
      <c r="BJ298" s="16" t="s">
        <v>8</v>
      </c>
      <c r="BK298" s="231">
        <f>ROUND(I298*H298,0)</f>
        <v>0</v>
      </c>
      <c r="BL298" s="16" t="s">
        <v>173</v>
      </c>
      <c r="BM298" s="230" t="s">
        <v>577</v>
      </c>
    </row>
    <row r="299" spans="1:65" s="2" customFormat="1" ht="16.5" customHeight="1">
      <c r="A299" s="37"/>
      <c r="B299" s="38"/>
      <c r="C299" s="218" t="s">
        <v>578</v>
      </c>
      <c r="D299" s="218" t="s">
        <v>169</v>
      </c>
      <c r="E299" s="219" t="s">
        <v>579</v>
      </c>
      <c r="F299" s="220" t="s">
        <v>580</v>
      </c>
      <c r="G299" s="221" t="s">
        <v>576</v>
      </c>
      <c r="H299" s="222">
        <v>1</v>
      </c>
      <c r="I299" s="223"/>
      <c r="J299" s="224">
        <f>ROUND(I299*H299,0)</f>
        <v>0</v>
      </c>
      <c r="K299" s="225"/>
      <c r="L299" s="43"/>
      <c r="M299" s="226" t="s">
        <v>1</v>
      </c>
      <c r="N299" s="227" t="s">
        <v>42</v>
      </c>
      <c r="O299" s="90"/>
      <c r="P299" s="228">
        <f>O299*H299</f>
        <v>0</v>
      </c>
      <c r="Q299" s="228">
        <v>0</v>
      </c>
      <c r="R299" s="228">
        <f>Q299*H299</f>
        <v>0</v>
      </c>
      <c r="S299" s="228">
        <v>0</v>
      </c>
      <c r="T299" s="229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30" t="s">
        <v>173</v>
      </c>
      <c r="AT299" s="230" t="s">
        <v>169</v>
      </c>
      <c r="AU299" s="230" t="s">
        <v>167</v>
      </c>
      <c r="AY299" s="16" t="s">
        <v>166</v>
      </c>
      <c r="BE299" s="231">
        <f>IF(N299="základní",J299,0)</f>
        <v>0</v>
      </c>
      <c r="BF299" s="231">
        <f>IF(N299="snížená",J299,0)</f>
        <v>0</v>
      </c>
      <c r="BG299" s="231">
        <f>IF(N299="zákl. přenesená",J299,0)</f>
        <v>0</v>
      </c>
      <c r="BH299" s="231">
        <f>IF(N299="sníž. přenesená",J299,0)</f>
        <v>0</v>
      </c>
      <c r="BI299" s="231">
        <f>IF(N299="nulová",J299,0)</f>
        <v>0</v>
      </c>
      <c r="BJ299" s="16" t="s">
        <v>8</v>
      </c>
      <c r="BK299" s="231">
        <f>ROUND(I299*H299,0)</f>
        <v>0</v>
      </c>
      <c r="BL299" s="16" t="s">
        <v>173</v>
      </c>
      <c r="BM299" s="230" t="s">
        <v>581</v>
      </c>
    </row>
    <row r="300" spans="1:65" s="2" customFormat="1" ht="16.5" customHeight="1">
      <c r="A300" s="37"/>
      <c r="B300" s="38"/>
      <c r="C300" s="218" t="s">
        <v>582</v>
      </c>
      <c r="D300" s="218" t="s">
        <v>169</v>
      </c>
      <c r="E300" s="219" t="s">
        <v>583</v>
      </c>
      <c r="F300" s="220" t="s">
        <v>584</v>
      </c>
      <c r="G300" s="221" t="s">
        <v>585</v>
      </c>
      <c r="H300" s="222">
        <v>12</v>
      </c>
      <c r="I300" s="223"/>
      <c r="J300" s="224">
        <f>ROUND(I300*H300,0)</f>
        <v>0</v>
      </c>
      <c r="K300" s="225"/>
      <c r="L300" s="43"/>
      <c r="M300" s="226" t="s">
        <v>1</v>
      </c>
      <c r="N300" s="227" t="s">
        <v>42</v>
      </c>
      <c r="O300" s="90"/>
      <c r="P300" s="228">
        <f>O300*H300</f>
        <v>0</v>
      </c>
      <c r="Q300" s="228">
        <v>0</v>
      </c>
      <c r="R300" s="228">
        <f>Q300*H300</f>
        <v>0</v>
      </c>
      <c r="S300" s="228">
        <v>0</v>
      </c>
      <c r="T300" s="229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30" t="s">
        <v>173</v>
      </c>
      <c r="AT300" s="230" t="s">
        <v>169</v>
      </c>
      <c r="AU300" s="230" t="s">
        <v>167</v>
      </c>
      <c r="AY300" s="16" t="s">
        <v>166</v>
      </c>
      <c r="BE300" s="231">
        <f>IF(N300="základní",J300,0)</f>
        <v>0</v>
      </c>
      <c r="BF300" s="231">
        <f>IF(N300="snížená",J300,0)</f>
        <v>0</v>
      </c>
      <c r="BG300" s="231">
        <f>IF(N300="zákl. přenesená",J300,0)</f>
        <v>0</v>
      </c>
      <c r="BH300" s="231">
        <f>IF(N300="sníž. přenesená",J300,0)</f>
        <v>0</v>
      </c>
      <c r="BI300" s="231">
        <f>IF(N300="nulová",J300,0)</f>
        <v>0</v>
      </c>
      <c r="BJ300" s="16" t="s">
        <v>8</v>
      </c>
      <c r="BK300" s="231">
        <f>ROUND(I300*H300,0)</f>
        <v>0</v>
      </c>
      <c r="BL300" s="16" t="s">
        <v>173</v>
      </c>
      <c r="BM300" s="230" t="s">
        <v>586</v>
      </c>
    </row>
    <row r="301" spans="1:65" s="2" customFormat="1" ht="16.5" customHeight="1">
      <c r="A301" s="37"/>
      <c r="B301" s="38"/>
      <c r="C301" s="218" t="s">
        <v>587</v>
      </c>
      <c r="D301" s="218" t="s">
        <v>169</v>
      </c>
      <c r="E301" s="219" t="s">
        <v>588</v>
      </c>
      <c r="F301" s="220" t="s">
        <v>589</v>
      </c>
      <c r="G301" s="221" t="s">
        <v>576</v>
      </c>
      <c r="H301" s="222">
        <v>1</v>
      </c>
      <c r="I301" s="223"/>
      <c r="J301" s="224">
        <f>ROUND(I301*H301,0)</f>
        <v>0</v>
      </c>
      <c r="K301" s="225"/>
      <c r="L301" s="43"/>
      <c r="M301" s="226" t="s">
        <v>1</v>
      </c>
      <c r="N301" s="227" t="s">
        <v>42</v>
      </c>
      <c r="O301" s="90"/>
      <c r="P301" s="228">
        <f>O301*H301</f>
        <v>0</v>
      </c>
      <c r="Q301" s="228">
        <v>0</v>
      </c>
      <c r="R301" s="228">
        <f>Q301*H301</f>
        <v>0</v>
      </c>
      <c r="S301" s="228">
        <v>0</v>
      </c>
      <c r="T301" s="229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230" t="s">
        <v>173</v>
      </c>
      <c r="AT301" s="230" t="s">
        <v>169</v>
      </c>
      <c r="AU301" s="230" t="s">
        <v>167</v>
      </c>
      <c r="AY301" s="16" t="s">
        <v>166</v>
      </c>
      <c r="BE301" s="231">
        <f>IF(N301="základní",J301,0)</f>
        <v>0</v>
      </c>
      <c r="BF301" s="231">
        <f>IF(N301="snížená",J301,0)</f>
        <v>0</v>
      </c>
      <c r="BG301" s="231">
        <f>IF(N301="zákl. přenesená",J301,0)</f>
        <v>0</v>
      </c>
      <c r="BH301" s="231">
        <f>IF(N301="sníž. přenesená",J301,0)</f>
        <v>0</v>
      </c>
      <c r="BI301" s="231">
        <f>IF(N301="nulová",J301,0)</f>
        <v>0</v>
      </c>
      <c r="BJ301" s="16" t="s">
        <v>8</v>
      </c>
      <c r="BK301" s="231">
        <f>ROUND(I301*H301,0)</f>
        <v>0</v>
      </c>
      <c r="BL301" s="16" t="s">
        <v>173</v>
      </c>
      <c r="BM301" s="230" t="s">
        <v>590</v>
      </c>
    </row>
    <row r="302" spans="1:63" s="12" customFormat="1" ht="22.8" customHeight="1">
      <c r="A302" s="12"/>
      <c r="B302" s="202"/>
      <c r="C302" s="203"/>
      <c r="D302" s="204" t="s">
        <v>76</v>
      </c>
      <c r="E302" s="216" t="s">
        <v>591</v>
      </c>
      <c r="F302" s="216" t="s">
        <v>592</v>
      </c>
      <c r="G302" s="203"/>
      <c r="H302" s="203"/>
      <c r="I302" s="206"/>
      <c r="J302" s="217">
        <f>BK302</f>
        <v>0</v>
      </c>
      <c r="K302" s="203"/>
      <c r="L302" s="208"/>
      <c r="M302" s="209"/>
      <c r="N302" s="210"/>
      <c r="O302" s="210"/>
      <c r="P302" s="211">
        <f>SUM(P303:P310)</f>
        <v>0</v>
      </c>
      <c r="Q302" s="210"/>
      <c r="R302" s="211">
        <f>SUM(R303:R310)</f>
        <v>0</v>
      </c>
      <c r="S302" s="210"/>
      <c r="T302" s="212">
        <f>SUM(T303:T310)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13" t="s">
        <v>86</v>
      </c>
      <c r="AT302" s="214" t="s">
        <v>76</v>
      </c>
      <c r="AU302" s="214" t="s">
        <v>8</v>
      </c>
      <c r="AY302" s="213" t="s">
        <v>166</v>
      </c>
      <c r="BK302" s="215">
        <f>SUM(BK303:BK310)</f>
        <v>0</v>
      </c>
    </row>
    <row r="303" spans="1:65" s="2" customFormat="1" ht="33" customHeight="1">
      <c r="A303" s="37"/>
      <c r="B303" s="38"/>
      <c r="C303" s="254" t="s">
        <v>593</v>
      </c>
      <c r="D303" s="254" t="s">
        <v>266</v>
      </c>
      <c r="E303" s="255" t="s">
        <v>594</v>
      </c>
      <c r="F303" s="256" t="s">
        <v>595</v>
      </c>
      <c r="G303" s="257" t="s">
        <v>547</v>
      </c>
      <c r="H303" s="258">
        <v>3</v>
      </c>
      <c r="I303" s="259"/>
      <c r="J303" s="260">
        <f>ROUND(I303*H303,0)</f>
        <v>0</v>
      </c>
      <c r="K303" s="261"/>
      <c r="L303" s="262"/>
      <c r="M303" s="263" t="s">
        <v>1</v>
      </c>
      <c r="N303" s="264" t="s">
        <v>42</v>
      </c>
      <c r="O303" s="90"/>
      <c r="P303" s="228">
        <f>O303*H303</f>
        <v>0</v>
      </c>
      <c r="Q303" s="228">
        <v>0</v>
      </c>
      <c r="R303" s="228">
        <f>Q303*H303</f>
        <v>0</v>
      </c>
      <c r="S303" s="228">
        <v>0</v>
      </c>
      <c r="T303" s="229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230" t="s">
        <v>331</v>
      </c>
      <c r="AT303" s="230" t="s">
        <v>266</v>
      </c>
      <c r="AU303" s="230" t="s">
        <v>86</v>
      </c>
      <c r="AY303" s="16" t="s">
        <v>166</v>
      </c>
      <c r="BE303" s="231">
        <f>IF(N303="základní",J303,0)</f>
        <v>0</v>
      </c>
      <c r="BF303" s="231">
        <f>IF(N303="snížená",J303,0)</f>
        <v>0</v>
      </c>
      <c r="BG303" s="231">
        <f>IF(N303="zákl. přenesená",J303,0)</f>
        <v>0</v>
      </c>
      <c r="BH303" s="231">
        <f>IF(N303="sníž. přenesená",J303,0)</f>
        <v>0</v>
      </c>
      <c r="BI303" s="231">
        <f>IF(N303="nulová",J303,0)</f>
        <v>0</v>
      </c>
      <c r="BJ303" s="16" t="s">
        <v>8</v>
      </c>
      <c r="BK303" s="231">
        <f>ROUND(I303*H303,0)</f>
        <v>0</v>
      </c>
      <c r="BL303" s="16" t="s">
        <v>249</v>
      </c>
      <c r="BM303" s="230" t="s">
        <v>596</v>
      </c>
    </row>
    <row r="304" spans="1:65" s="2" customFormat="1" ht="16.5" customHeight="1">
      <c r="A304" s="37"/>
      <c r="B304" s="38"/>
      <c r="C304" s="254" t="s">
        <v>597</v>
      </c>
      <c r="D304" s="254" t="s">
        <v>266</v>
      </c>
      <c r="E304" s="255" t="s">
        <v>598</v>
      </c>
      <c r="F304" s="256" t="s">
        <v>599</v>
      </c>
      <c r="G304" s="257" t="s">
        <v>215</v>
      </c>
      <c r="H304" s="258">
        <v>12</v>
      </c>
      <c r="I304" s="259"/>
      <c r="J304" s="260">
        <f>ROUND(I304*H304,0)</f>
        <v>0</v>
      </c>
      <c r="K304" s="261"/>
      <c r="L304" s="262"/>
      <c r="M304" s="263" t="s">
        <v>1</v>
      </c>
      <c r="N304" s="264" t="s">
        <v>42</v>
      </c>
      <c r="O304" s="90"/>
      <c r="P304" s="228">
        <f>O304*H304</f>
        <v>0</v>
      </c>
      <c r="Q304" s="228">
        <v>0</v>
      </c>
      <c r="R304" s="228">
        <f>Q304*H304</f>
        <v>0</v>
      </c>
      <c r="S304" s="228">
        <v>0</v>
      </c>
      <c r="T304" s="229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30" t="s">
        <v>331</v>
      </c>
      <c r="AT304" s="230" t="s">
        <v>266</v>
      </c>
      <c r="AU304" s="230" t="s">
        <v>86</v>
      </c>
      <c r="AY304" s="16" t="s">
        <v>166</v>
      </c>
      <c r="BE304" s="231">
        <f>IF(N304="základní",J304,0)</f>
        <v>0</v>
      </c>
      <c r="BF304" s="231">
        <f>IF(N304="snížená",J304,0)</f>
        <v>0</v>
      </c>
      <c r="BG304" s="231">
        <f>IF(N304="zákl. přenesená",J304,0)</f>
        <v>0</v>
      </c>
      <c r="BH304" s="231">
        <f>IF(N304="sníž. přenesená",J304,0)</f>
        <v>0</v>
      </c>
      <c r="BI304" s="231">
        <f>IF(N304="nulová",J304,0)</f>
        <v>0</v>
      </c>
      <c r="BJ304" s="16" t="s">
        <v>8</v>
      </c>
      <c r="BK304" s="231">
        <f>ROUND(I304*H304,0)</f>
        <v>0</v>
      </c>
      <c r="BL304" s="16" t="s">
        <v>249</v>
      </c>
      <c r="BM304" s="230" t="s">
        <v>600</v>
      </c>
    </row>
    <row r="305" spans="1:65" s="2" customFormat="1" ht="21.75" customHeight="1">
      <c r="A305" s="37"/>
      <c r="B305" s="38"/>
      <c r="C305" s="254" t="s">
        <v>601</v>
      </c>
      <c r="D305" s="254" t="s">
        <v>266</v>
      </c>
      <c r="E305" s="255" t="s">
        <v>602</v>
      </c>
      <c r="F305" s="256" t="s">
        <v>603</v>
      </c>
      <c r="G305" s="257" t="s">
        <v>547</v>
      </c>
      <c r="H305" s="258">
        <v>1</v>
      </c>
      <c r="I305" s="259"/>
      <c r="J305" s="260">
        <f>ROUND(I305*H305,0)</f>
        <v>0</v>
      </c>
      <c r="K305" s="261"/>
      <c r="L305" s="262"/>
      <c r="M305" s="263" t="s">
        <v>1</v>
      </c>
      <c r="N305" s="264" t="s">
        <v>42</v>
      </c>
      <c r="O305" s="90"/>
      <c r="P305" s="228">
        <f>O305*H305</f>
        <v>0</v>
      </c>
      <c r="Q305" s="228">
        <v>0</v>
      </c>
      <c r="R305" s="228">
        <f>Q305*H305</f>
        <v>0</v>
      </c>
      <c r="S305" s="228">
        <v>0</v>
      </c>
      <c r="T305" s="229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30" t="s">
        <v>331</v>
      </c>
      <c r="AT305" s="230" t="s">
        <v>266</v>
      </c>
      <c r="AU305" s="230" t="s">
        <v>86</v>
      </c>
      <c r="AY305" s="16" t="s">
        <v>166</v>
      </c>
      <c r="BE305" s="231">
        <f>IF(N305="základní",J305,0)</f>
        <v>0</v>
      </c>
      <c r="BF305" s="231">
        <f>IF(N305="snížená",J305,0)</f>
        <v>0</v>
      </c>
      <c r="BG305" s="231">
        <f>IF(N305="zákl. přenesená",J305,0)</f>
        <v>0</v>
      </c>
      <c r="BH305" s="231">
        <f>IF(N305="sníž. přenesená",J305,0)</f>
        <v>0</v>
      </c>
      <c r="BI305" s="231">
        <f>IF(N305="nulová",J305,0)</f>
        <v>0</v>
      </c>
      <c r="BJ305" s="16" t="s">
        <v>8</v>
      </c>
      <c r="BK305" s="231">
        <f>ROUND(I305*H305,0)</f>
        <v>0</v>
      </c>
      <c r="BL305" s="16" t="s">
        <v>249</v>
      </c>
      <c r="BM305" s="230" t="s">
        <v>604</v>
      </c>
    </row>
    <row r="306" spans="1:65" s="2" customFormat="1" ht="16.5" customHeight="1">
      <c r="A306" s="37"/>
      <c r="B306" s="38"/>
      <c r="C306" s="254" t="s">
        <v>605</v>
      </c>
      <c r="D306" s="254" t="s">
        <v>266</v>
      </c>
      <c r="E306" s="255" t="s">
        <v>606</v>
      </c>
      <c r="F306" s="256" t="s">
        <v>607</v>
      </c>
      <c r="G306" s="257" t="s">
        <v>547</v>
      </c>
      <c r="H306" s="258">
        <v>3</v>
      </c>
      <c r="I306" s="259"/>
      <c r="J306" s="260">
        <f>ROUND(I306*H306,0)</f>
        <v>0</v>
      </c>
      <c r="K306" s="261"/>
      <c r="L306" s="262"/>
      <c r="M306" s="263" t="s">
        <v>1</v>
      </c>
      <c r="N306" s="264" t="s">
        <v>42</v>
      </c>
      <c r="O306" s="90"/>
      <c r="P306" s="228">
        <f>O306*H306</f>
        <v>0</v>
      </c>
      <c r="Q306" s="228">
        <v>0</v>
      </c>
      <c r="R306" s="228">
        <f>Q306*H306</f>
        <v>0</v>
      </c>
      <c r="S306" s="228">
        <v>0</v>
      </c>
      <c r="T306" s="229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30" t="s">
        <v>331</v>
      </c>
      <c r="AT306" s="230" t="s">
        <v>266</v>
      </c>
      <c r="AU306" s="230" t="s">
        <v>86</v>
      </c>
      <c r="AY306" s="16" t="s">
        <v>166</v>
      </c>
      <c r="BE306" s="231">
        <f>IF(N306="základní",J306,0)</f>
        <v>0</v>
      </c>
      <c r="BF306" s="231">
        <f>IF(N306="snížená",J306,0)</f>
        <v>0</v>
      </c>
      <c r="BG306" s="231">
        <f>IF(N306="zákl. přenesená",J306,0)</f>
        <v>0</v>
      </c>
      <c r="BH306" s="231">
        <f>IF(N306="sníž. přenesená",J306,0)</f>
        <v>0</v>
      </c>
      <c r="BI306" s="231">
        <f>IF(N306="nulová",J306,0)</f>
        <v>0</v>
      </c>
      <c r="BJ306" s="16" t="s">
        <v>8</v>
      </c>
      <c r="BK306" s="231">
        <f>ROUND(I306*H306,0)</f>
        <v>0</v>
      </c>
      <c r="BL306" s="16" t="s">
        <v>249</v>
      </c>
      <c r="BM306" s="230" t="s">
        <v>608</v>
      </c>
    </row>
    <row r="307" spans="1:65" s="2" customFormat="1" ht="16.5" customHeight="1">
      <c r="A307" s="37"/>
      <c r="B307" s="38"/>
      <c r="C307" s="254" t="s">
        <v>609</v>
      </c>
      <c r="D307" s="254" t="s">
        <v>266</v>
      </c>
      <c r="E307" s="255" t="s">
        <v>610</v>
      </c>
      <c r="F307" s="256" t="s">
        <v>611</v>
      </c>
      <c r="G307" s="257" t="s">
        <v>477</v>
      </c>
      <c r="H307" s="258">
        <v>1</v>
      </c>
      <c r="I307" s="259"/>
      <c r="J307" s="260">
        <f>ROUND(I307*H307,0)</f>
        <v>0</v>
      </c>
      <c r="K307" s="261"/>
      <c r="L307" s="262"/>
      <c r="M307" s="263" t="s">
        <v>1</v>
      </c>
      <c r="N307" s="264" t="s">
        <v>42</v>
      </c>
      <c r="O307" s="90"/>
      <c r="P307" s="228">
        <f>O307*H307</f>
        <v>0</v>
      </c>
      <c r="Q307" s="228">
        <v>0</v>
      </c>
      <c r="R307" s="228">
        <f>Q307*H307</f>
        <v>0</v>
      </c>
      <c r="S307" s="228">
        <v>0</v>
      </c>
      <c r="T307" s="229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230" t="s">
        <v>331</v>
      </c>
      <c r="AT307" s="230" t="s">
        <v>266</v>
      </c>
      <c r="AU307" s="230" t="s">
        <v>86</v>
      </c>
      <c r="AY307" s="16" t="s">
        <v>166</v>
      </c>
      <c r="BE307" s="231">
        <f>IF(N307="základní",J307,0)</f>
        <v>0</v>
      </c>
      <c r="BF307" s="231">
        <f>IF(N307="snížená",J307,0)</f>
        <v>0</v>
      </c>
      <c r="BG307" s="231">
        <f>IF(N307="zákl. přenesená",J307,0)</f>
        <v>0</v>
      </c>
      <c r="BH307" s="231">
        <f>IF(N307="sníž. přenesená",J307,0)</f>
        <v>0</v>
      </c>
      <c r="BI307" s="231">
        <f>IF(N307="nulová",J307,0)</f>
        <v>0</v>
      </c>
      <c r="BJ307" s="16" t="s">
        <v>8</v>
      </c>
      <c r="BK307" s="231">
        <f>ROUND(I307*H307,0)</f>
        <v>0</v>
      </c>
      <c r="BL307" s="16" t="s">
        <v>249</v>
      </c>
      <c r="BM307" s="230" t="s">
        <v>612</v>
      </c>
    </row>
    <row r="308" spans="1:65" s="2" customFormat="1" ht="16.5" customHeight="1">
      <c r="A308" s="37"/>
      <c r="B308" s="38"/>
      <c r="C308" s="254" t="s">
        <v>613</v>
      </c>
      <c r="D308" s="254" t="s">
        <v>266</v>
      </c>
      <c r="E308" s="255" t="s">
        <v>614</v>
      </c>
      <c r="F308" s="256" t="s">
        <v>615</v>
      </c>
      <c r="G308" s="257" t="s">
        <v>188</v>
      </c>
      <c r="H308" s="258">
        <v>3.8</v>
      </c>
      <c r="I308" s="259"/>
      <c r="J308" s="260">
        <f>ROUND(I308*H308,0)</f>
        <v>0</v>
      </c>
      <c r="K308" s="261"/>
      <c r="L308" s="262"/>
      <c r="M308" s="263" t="s">
        <v>1</v>
      </c>
      <c r="N308" s="264" t="s">
        <v>42</v>
      </c>
      <c r="O308" s="90"/>
      <c r="P308" s="228">
        <f>O308*H308</f>
        <v>0</v>
      </c>
      <c r="Q308" s="228">
        <v>0</v>
      </c>
      <c r="R308" s="228">
        <f>Q308*H308</f>
        <v>0</v>
      </c>
      <c r="S308" s="228">
        <v>0</v>
      </c>
      <c r="T308" s="229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30" t="s">
        <v>331</v>
      </c>
      <c r="AT308" s="230" t="s">
        <v>266</v>
      </c>
      <c r="AU308" s="230" t="s">
        <v>86</v>
      </c>
      <c r="AY308" s="16" t="s">
        <v>166</v>
      </c>
      <c r="BE308" s="231">
        <f>IF(N308="základní",J308,0)</f>
        <v>0</v>
      </c>
      <c r="BF308" s="231">
        <f>IF(N308="snížená",J308,0)</f>
        <v>0</v>
      </c>
      <c r="BG308" s="231">
        <f>IF(N308="zákl. přenesená",J308,0)</f>
        <v>0</v>
      </c>
      <c r="BH308" s="231">
        <f>IF(N308="sníž. přenesená",J308,0)</f>
        <v>0</v>
      </c>
      <c r="BI308" s="231">
        <f>IF(N308="nulová",J308,0)</f>
        <v>0</v>
      </c>
      <c r="BJ308" s="16" t="s">
        <v>8</v>
      </c>
      <c r="BK308" s="231">
        <f>ROUND(I308*H308,0)</f>
        <v>0</v>
      </c>
      <c r="BL308" s="16" t="s">
        <v>249</v>
      </c>
      <c r="BM308" s="230" t="s">
        <v>616</v>
      </c>
    </row>
    <row r="309" spans="1:65" s="2" customFormat="1" ht="16.5" customHeight="1">
      <c r="A309" s="37"/>
      <c r="B309" s="38"/>
      <c r="C309" s="218" t="s">
        <v>617</v>
      </c>
      <c r="D309" s="218" t="s">
        <v>169</v>
      </c>
      <c r="E309" s="219" t="s">
        <v>618</v>
      </c>
      <c r="F309" s="220" t="s">
        <v>619</v>
      </c>
      <c r="G309" s="221" t="s">
        <v>477</v>
      </c>
      <c r="H309" s="222">
        <v>3</v>
      </c>
      <c r="I309" s="223"/>
      <c r="J309" s="224">
        <f>ROUND(I309*H309,0)</f>
        <v>0</v>
      </c>
      <c r="K309" s="225"/>
      <c r="L309" s="43"/>
      <c r="M309" s="226" t="s">
        <v>1</v>
      </c>
      <c r="N309" s="227" t="s">
        <v>42</v>
      </c>
      <c r="O309" s="90"/>
      <c r="P309" s="228">
        <f>O309*H309</f>
        <v>0</v>
      </c>
      <c r="Q309" s="228">
        <v>0</v>
      </c>
      <c r="R309" s="228">
        <f>Q309*H309</f>
        <v>0</v>
      </c>
      <c r="S309" s="228">
        <v>0</v>
      </c>
      <c r="T309" s="229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230" t="s">
        <v>249</v>
      </c>
      <c r="AT309" s="230" t="s">
        <v>169</v>
      </c>
      <c r="AU309" s="230" t="s">
        <v>86</v>
      </c>
      <c r="AY309" s="16" t="s">
        <v>166</v>
      </c>
      <c r="BE309" s="231">
        <f>IF(N309="základní",J309,0)</f>
        <v>0</v>
      </c>
      <c r="BF309" s="231">
        <f>IF(N309="snížená",J309,0)</f>
        <v>0</v>
      </c>
      <c r="BG309" s="231">
        <f>IF(N309="zákl. přenesená",J309,0)</f>
        <v>0</v>
      </c>
      <c r="BH309" s="231">
        <f>IF(N309="sníž. přenesená",J309,0)</f>
        <v>0</v>
      </c>
      <c r="BI309" s="231">
        <f>IF(N309="nulová",J309,0)</f>
        <v>0</v>
      </c>
      <c r="BJ309" s="16" t="s">
        <v>8</v>
      </c>
      <c r="BK309" s="231">
        <f>ROUND(I309*H309,0)</f>
        <v>0</v>
      </c>
      <c r="BL309" s="16" t="s">
        <v>249</v>
      </c>
      <c r="BM309" s="230" t="s">
        <v>620</v>
      </c>
    </row>
    <row r="310" spans="1:65" s="2" customFormat="1" ht="24.15" customHeight="1">
      <c r="A310" s="37"/>
      <c r="B310" s="38"/>
      <c r="C310" s="218" t="s">
        <v>621</v>
      </c>
      <c r="D310" s="218" t="s">
        <v>169</v>
      </c>
      <c r="E310" s="219" t="s">
        <v>622</v>
      </c>
      <c r="F310" s="220" t="s">
        <v>623</v>
      </c>
      <c r="G310" s="221" t="s">
        <v>405</v>
      </c>
      <c r="H310" s="265"/>
      <c r="I310" s="223"/>
      <c r="J310" s="224">
        <f>ROUND(I310*H310,0)</f>
        <v>0</v>
      </c>
      <c r="K310" s="225"/>
      <c r="L310" s="43"/>
      <c r="M310" s="226" t="s">
        <v>1</v>
      </c>
      <c r="N310" s="227" t="s">
        <v>42</v>
      </c>
      <c r="O310" s="90"/>
      <c r="P310" s="228">
        <f>O310*H310</f>
        <v>0</v>
      </c>
      <c r="Q310" s="228">
        <v>0</v>
      </c>
      <c r="R310" s="228">
        <f>Q310*H310</f>
        <v>0</v>
      </c>
      <c r="S310" s="228">
        <v>0</v>
      </c>
      <c r="T310" s="229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30" t="s">
        <v>249</v>
      </c>
      <c r="AT310" s="230" t="s">
        <v>169</v>
      </c>
      <c r="AU310" s="230" t="s">
        <v>86</v>
      </c>
      <c r="AY310" s="16" t="s">
        <v>166</v>
      </c>
      <c r="BE310" s="231">
        <f>IF(N310="základní",J310,0)</f>
        <v>0</v>
      </c>
      <c r="BF310" s="231">
        <f>IF(N310="snížená",J310,0)</f>
        <v>0</v>
      </c>
      <c r="BG310" s="231">
        <f>IF(N310="zákl. přenesená",J310,0)</f>
        <v>0</v>
      </c>
      <c r="BH310" s="231">
        <f>IF(N310="sníž. přenesená",J310,0)</f>
        <v>0</v>
      </c>
      <c r="BI310" s="231">
        <f>IF(N310="nulová",J310,0)</f>
        <v>0</v>
      </c>
      <c r="BJ310" s="16" t="s">
        <v>8</v>
      </c>
      <c r="BK310" s="231">
        <f>ROUND(I310*H310,0)</f>
        <v>0</v>
      </c>
      <c r="BL310" s="16" t="s">
        <v>249</v>
      </c>
      <c r="BM310" s="230" t="s">
        <v>624</v>
      </c>
    </row>
    <row r="311" spans="1:63" s="12" customFormat="1" ht="22.8" customHeight="1">
      <c r="A311" s="12"/>
      <c r="B311" s="202"/>
      <c r="C311" s="203"/>
      <c r="D311" s="204" t="s">
        <v>76</v>
      </c>
      <c r="E311" s="216" t="s">
        <v>625</v>
      </c>
      <c r="F311" s="216" t="s">
        <v>626</v>
      </c>
      <c r="G311" s="203"/>
      <c r="H311" s="203"/>
      <c r="I311" s="206"/>
      <c r="J311" s="217">
        <f>BK311</f>
        <v>0</v>
      </c>
      <c r="K311" s="203"/>
      <c r="L311" s="208"/>
      <c r="M311" s="209"/>
      <c r="N311" s="210"/>
      <c r="O311" s="210"/>
      <c r="P311" s="211">
        <f>SUM(P312:P330)</f>
        <v>0</v>
      </c>
      <c r="Q311" s="210"/>
      <c r="R311" s="211">
        <f>SUM(R312:R330)</f>
        <v>1.14095908</v>
      </c>
      <c r="S311" s="210"/>
      <c r="T311" s="212">
        <f>SUM(T312:T330)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13" t="s">
        <v>86</v>
      </c>
      <c r="AT311" s="214" t="s">
        <v>76</v>
      </c>
      <c r="AU311" s="214" t="s">
        <v>8</v>
      </c>
      <c r="AY311" s="213" t="s">
        <v>166</v>
      </c>
      <c r="BK311" s="215">
        <f>SUM(BK312:BK330)</f>
        <v>0</v>
      </c>
    </row>
    <row r="312" spans="1:65" s="2" customFormat="1" ht="24.15" customHeight="1">
      <c r="A312" s="37"/>
      <c r="B312" s="38"/>
      <c r="C312" s="218" t="s">
        <v>627</v>
      </c>
      <c r="D312" s="218" t="s">
        <v>169</v>
      </c>
      <c r="E312" s="219" t="s">
        <v>628</v>
      </c>
      <c r="F312" s="220" t="s">
        <v>629</v>
      </c>
      <c r="G312" s="221" t="s">
        <v>188</v>
      </c>
      <c r="H312" s="222">
        <v>36.623</v>
      </c>
      <c r="I312" s="223"/>
      <c r="J312" s="224">
        <f>ROUND(I312*H312,0)</f>
        <v>0</v>
      </c>
      <c r="K312" s="225"/>
      <c r="L312" s="43"/>
      <c r="M312" s="226" t="s">
        <v>1</v>
      </c>
      <c r="N312" s="227" t="s">
        <v>42</v>
      </c>
      <c r="O312" s="90"/>
      <c r="P312" s="228">
        <f>O312*H312</f>
        <v>0</v>
      </c>
      <c r="Q312" s="228">
        <v>0.02866</v>
      </c>
      <c r="R312" s="228">
        <f>Q312*H312</f>
        <v>1.04961518</v>
      </c>
      <c r="S312" s="228">
        <v>0</v>
      </c>
      <c r="T312" s="229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30" t="s">
        <v>249</v>
      </c>
      <c r="AT312" s="230" t="s">
        <v>169</v>
      </c>
      <c r="AU312" s="230" t="s">
        <v>86</v>
      </c>
      <c r="AY312" s="16" t="s">
        <v>166</v>
      </c>
      <c r="BE312" s="231">
        <f>IF(N312="základní",J312,0)</f>
        <v>0</v>
      </c>
      <c r="BF312" s="231">
        <f>IF(N312="snížená",J312,0)</f>
        <v>0</v>
      </c>
      <c r="BG312" s="231">
        <f>IF(N312="zákl. přenesená",J312,0)</f>
        <v>0</v>
      </c>
      <c r="BH312" s="231">
        <f>IF(N312="sníž. přenesená",J312,0)</f>
        <v>0</v>
      </c>
      <c r="BI312" s="231">
        <f>IF(N312="nulová",J312,0)</f>
        <v>0</v>
      </c>
      <c r="BJ312" s="16" t="s">
        <v>8</v>
      </c>
      <c r="BK312" s="231">
        <f>ROUND(I312*H312,0)</f>
        <v>0</v>
      </c>
      <c r="BL312" s="16" t="s">
        <v>249</v>
      </c>
      <c r="BM312" s="230" t="s">
        <v>630</v>
      </c>
    </row>
    <row r="313" spans="1:51" s="13" customFormat="1" ht="12">
      <c r="A313" s="13"/>
      <c r="B313" s="232"/>
      <c r="C313" s="233"/>
      <c r="D313" s="234" t="s">
        <v>175</v>
      </c>
      <c r="E313" s="235" t="s">
        <v>1</v>
      </c>
      <c r="F313" s="236" t="s">
        <v>631</v>
      </c>
      <c r="G313" s="233"/>
      <c r="H313" s="237">
        <v>12.027</v>
      </c>
      <c r="I313" s="238"/>
      <c r="J313" s="233"/>
      <c r="K313" s="233"/>
      <c r="L313" s="239"/>
      <c r="M313" s="240"/>
      <c r="N313" s="241"/>
      <c r="O313" s="241"/>
      <c r="P313" s="241"/>
      <c r="Q313" s="241"/>
      <c r="R313" s="241"/>
      <c r="S313" s="241"/>
      <c r="T313" s="24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3" t="s">
        <v>175</v>
      </c>
      <c r="AU313" s="243" t="s">
        <v>86</v>
      </c>
      <c r="AV313" s="13" t="s">
        <v>86</v>
      </c>
      <c r="AW313" s="13" t="s">
        <v>32</v>
      </c>
      <c r="AX313" s="13" t="s">
        <v>77</v>
      </c>
      <c r="AY313" s="243" t="s">
        <v>166</v>
      </c>
    </row>
    <row r="314" spans="1:51" s="13" customFormat="1" ht="12">
      <c r="A314" s="13"/>
      <c r="B314" s="232"/>
      <c r="C314" s="233"/>
      <c r="D314" s="234" t="s">
        <v>175</v>
      </c>
      <c r="E314" s="235" t="s">
        <v>1</v>
      </c>
      <c r="F314" s="236" t="s">
        <v>632</v>
      </c>
      <c r="G314" s="233"/>
      <c r="H314" s="237">
        <v>24.596</v>
      </c>
      <c r="I314" s="238"/>
      <c r="J314" s="233"/>
      <c r="K314" s="233"/>
      <c r="L314" s="239"/>
      <c r="M314" s="240"/>
      <c r="N314" s="241"/>
      <c r="O314" s="241"/>
      <c r="P314" s="241"/>
      <c r="Q314" s="241"/>
      <c r="R314" s="241"/>
      <c r="S314" s="241"/>
      <c r="T314" s="242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3" t="s">
        <v>175</v>
      </c>
      <c r="AU314" s="243" t="s">
        <v>86</v>
      </c>
      <c r="AV314" s="13" t="s">
        <v>86</v>
      </c>
      <c r="AW314" s="13" t="s">
        <v>32</v>
      </c>
      <c r="AX314" s="13" t="s">
        <v>77</v>
      </c>
      <c r="AY314" s="243" t="s">
        <v>166</v>
      </c>
    </row>
    <row r="315" spans="1:65" s="2" customFormat="1" ht="16.5" customHeight="1">
      <c r="A315" s="37"/>
      <c r="B315" s="38"/>
      <c r="C315" s="218" t="s">
        <v>633</v>
      </c>
      <c r="D315" s="218" t="s">
        <v>169</v>
      </c>
      <c r="E315" s="219" t="s">
        <v>634</v>
      </c>
      <c r="F315" s="220" t="s">
        <v>635</v>
      </c>
      <c r="G315" s="221" t="s">
        <v>215</v>
      </c>
      <c r="H315" s="222">
        <v>17.25</v>
      </c>
      <c r="I315" s="223"/>
      <c r="J315" s="224">
        <f>ROUND(I315*H315,0)</f>
        <v>0</v>
      </c>
      <c r="K315" s="225"/>
      <c r="L315" s="43"/>
      <c r="M315" s="226" t="s">
        <v>1</v>
      </c>
      <c r="N315" s="227" t="s">
        <v>42</v>
      </c>
      <c r="O315" s="90"/>
      <c r="P315" s="228">
        <f>O315*H315</f>
        <v>0</v>
      </c>
      <c r="Q315" s="228">
        <v>0.00091</v>
      </c>
      <c r="R315" s="228">
        <f>Q315*H315</f>
        <v>0.0156975</v>
      </c>
      <c r="S315" s="228">
        <v>0</v>
      </c>
      <c r="T315" s="229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30" t="s">
        <v>249</v>
      </c>
      <c r="AT315" s="230" t="s">
        <v>169</v>
      </c>
      <c r="AU315" s="230" t="s">
        <v>86</v>
      </c>
      <c r="AY315" s="16" t="s">
        <v>166</v>
      </c>
      <c r="BE315" s="231">
        <f>IF(N315="základní",J315,0)</f>
        <v>0</v>
      </c>
      <c r="BF315" s="231">
        <f>IF(N315="snížená",J315,0)</f>
        <v>0</v>
      </c>
      <c r="BG315" s="231">
        <f>IF(N315="zákl. přenesená",J315,0)</f>
        <v>0</v>
      </c>
      <c r="BH315" s="231">
        <f>IF(N315="sníž. přenesená",J315,0)</f>
        <v>0</v>
      </c>
      <c r="BI315" s="231">
        <f>IF(N315="nulová",J315,0)</f>
        <v>0</v>
      </c>
      <c r="BJ315" s="16" t="s">
        <v>8</v>
      </c>
      <c r="BK315" s="231">
        <f>ROUND(I315*H315,0)</f>
        <v>0</v>
      </c>
      <c r="BL315" s="16" t="s">
        <v>249</v>
      </c>
      <c r="BM315" s="230" t="s">
        <v>636</v>
      </c>
    </row>
    <row r="316" spans="1:51" s="13" customFormat="1" ht="12">
      <c r="A316" s="13"/>
      <c r="B316" s="232"/>
      <c r="C316" s="233"/>
      <c r="D316" s="234" t="s">
        <v>175</v>
      </c>
      <c r="E316" s="235" t="s">
        <v>1</v>
      </c>
      <c r="F316" s="236" t="s">
        <v>637</v>
      </c>
      <c r="G316" s="233"/>
      <c r="H316" s="237">
        <v>3.45</v>
      </c>
      <c r="I316" s="238"/>
      <c r="J316" s="233"/>
      <c r="K316" s="233"/>
      <c r="L316" s="239"/>
      <c r="M316" s="240"/>
      <c r="N316" s="241"/>
      <c r="O316" s="241"/>
      <c r="P316" s="241"/>
      <c r="Q316" s="241"/>
      <c r="R316" s="241"/>
      <c r="S316" s="241"/>
      <c r="T316" s="24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3" t="s">
        <v>175</v>
      </c>
      <c r="AU316" s="243" t="s">
        <v>86</v>
      </c>
      <c r="AV316" s="13" t="s">
        <v>86</v>
      </c>
      <c r="AW316" s="13" t="s">
        <v>32</v>
      </c>
      <c r="AX316" s="13" t="s">
        <v>77</v>
      </c>
      <c r="AY316" s="243" t="s">
        <v>166</v>
      </c>
    </row>
    <row r="317" spans="1:51" s="13" customFormat="1" ht="12">
      <c r="A317" s="13"/>
      <c r="B317" s="232"/>
      <c r="C317" s="233"/>
      <c r="D317" s="234" t="s">
        <v>175</v>
      </c>
      <c r="E317" s="235" t="s">
        <v>1</v>
      </c>
      <c r="F317" s="236" t="s">
        <v>638</v>
      </c>
      <c r="G317" s="233"/>
      <c r="H317" s="237">
        <v>13.8</v>
      </c>
      <c r="I317" s="238"/>
      <c r="J317" s="233"/>
      <c r="K317" s="233"/>
      <c r="L317" s="239"/>
      <c r="M317" s="240"/>
      <c r="N317" s="241"/>
      <c r="O317" s="241"/>
      <c r="P317" s="241"/>
      <c r="Q317" s="241"/>
      <c r="R317" s="241"/>
      <c r="S317" s="241"/>
      <c r="T317" s="24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3" t="s">
        <v>175</v>
      </c>
      <c r="AU317" s="243" t="s">
        <v>86</v>
      </c>
      <c r="AV317" s="13" t="s">
        <v>86</v>
      </c>
      <c r="AW317" s="13" t="s">
        <v>32</v>
      </c>
      <c r="AX317" s="13" t="s">
        <v>77</v>
      </c>
      <c r="AY317" s="243" t="s">
        <v>166</v>
      </c>
    </row>
    <row r="318" spans="1:65" s="2" customFormat="1" ht="24.15" customHeight="1">
      <c r="A318" s="37"/>
      <c r="B318" s="38"/>
      <c r="C318" s="218" t="s">
        <v>639</v>
      </c>
      <c r="D318" s="218" t="s">
        <v>169</v>
      </c>
      <c r="E318" s="219" t="s">
        <v>640</v>
      </c>
      <c r="F318" s="220" t="s">
        <v>641</v>
      </c>
      <c r="G318" s="221" t="s">
        <v>215</v>
      </c>
      <c r="H318" s="222">
        <v>12.1</v>
      </c>
      <c r="I318" s="223"/>
      <c r="J318" s="224">
        <f>ROUND(I318*H318,0)</f>
        <v>0</v>
      </c>
      <c r="K318" s="225"/>
      <c r="L318" s="43"/>
      <c r="M318" s="226" t="s">
        <v>1</v>
      </c>
      <c r="N318" s="227" t="s">
        <v>42</v>
      </c>
      <c r="O318" s="90"/>
      <c r="P318" s="228">
        <f>O318*H318</f>
        <v>0</v>
      </c>
      <c r="Q318" s="228">
        <v>0.00022</v>
      </c>
      <c r="R318" s="228">
        <f>Q318*H318</f>
        <v>0.002662</v>
      </c>
      <c r="S318" s="228">
        <v>0</v>
      </c>
      <c r="T318" s="229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30" t="s">
        <v>249</v>
      </c>
      <c r="AT318" s="230" t="s">
        <v>169</v>
      </c>
      <c r="AU318" s="230" t="s">
        <v>86</v>
      </c>
      <c r="AY318" s="16" t="s">
        <v>166</v>
      </c>
      <c r="BE318" s="231">
        <f>IF(N318="základní",J318,0)</f>
        <v>0</v>
      </c>
      <c r="BF318" s="231">
        <f>IF(N318="snížená",J318,0)</f>
        <v>0</v>
      </c>
      <c r="BG318" s="231">
        <f>IF(N318="zákl. přenesená",J318,0)</f>
        <v>0</v>
      </c>
      <c r="BH318" s="231">
        <f>IF(N318="sníž. přenesená",J318,0)</f>
        <v>0</v>
      </c>
      <c r="BI318" s="231">
        <f>IF(N318="nulová",J318,0)</f>
        <v>0</v>
      </c>
      <c r="BJ318" s="16" t="s">
        <v>8</v>
      </c>
      <c r="BK318" s="231">
        <f>ROUND(I318*H318,0)</f>
        <v>0</v>
      </c>
      <c r="BL318" s="16" t="s">
        <v>249</v>
      </c>
      <c r="BM318" s="230" t="s">
        <v>642</v>
      </c>
    </row>
    <row r="319" spans="1:51" s="13" customFormat="1" ht="12">
      <c r="A319" s="13"/>
      <c r="B319" s="232"/>
      <c r="C319" s="233"/>
      <c r="D319" s="234" t="s">
        <v>175</v>
      </c>
      <c r="E319" s="235" t="s">
        <v>1</v>
      </c>
      <c r="F319" s="236" t="s">
        <v>643</v>
      </c>
      <c r="G319" s="233"/>
      <c r="H319" s="237">
        <v>4</v>
      </c>
      <c r="I319" s="238"/>
      <c r="J319" s="233"/>
      <c r="K319" s="233"/>
      <c r="L319" s="239"/>
      <c r="M319" s="240"/>
      <c r="N319" s="241"/>
      <c r="O319" s="241"/>
      <c r="P319" s="241"/>
      <c r="Q319" s="241"/>
      <c r="R319" s="241"/>
      <c r="S319" s="241"/>
      <c r="T319" s="242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3" t="s">
        <v>175</v>
      </c>
      <c r="AU319" s="243" t="s">
        <v>86</v>
      </c>
      <c r="AV319" s="13" t="s">
        <v>86</v>
      </c>
      <c r="AW319" s="13" t="s">
        <v>32</v>
      </c>
      <c r="AX319" s="13" t="s">
        <v>77</v>
      </c>
      <c r="AY319" s="243" t="s">
        <v>166</v>
      </c>
    </row>
    <row r="320" spans="1:51" s="13" customFormat="1" ht="12">
      <c r="A320" s="13"/>
      <c r="B320" s="232"/>
      <c r="C320" s="233"/>
      <c r="D320" s="234" t="s">
        <v>175</v>
      </c>
      <c r="E320" s="235" t="s">
        <v>1</v>
      </c>
      <c r="F320" s="236" t="s">
        <v>644</v>
      </c>
      <c r="G320" s="233"/>
      <c r="H320" s="237">
        <v>8.1</v>
      </c>
      <c r="I320" s="238"/>
      <c r="J320" s="233"/>
      <c r="K320" s="233"/>
      <c r="L320" s="239"/>
      <c r="M320" s="240"/>
      <c r="N320" s="241"/>
      <c r="O320" s="241"/>
      <c r="P320" s="241"/>
      <c r="Q320" s="241"/>
      <c r="R320" s="241"/>
      <c r="S320" s="241"/>
      <c r="T320" s="24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3" t="s">
        <v>175</v>
      </c>
      <c r="AU320" s="243" t="s">
        <v>86</v>
      </c>
      <c r="AV320" s="13" t="s">
        <v>86</v>
      </c>
      <c r="AW320" s="13" t="s">
        <v>32</v>
      </c>
      <c r="AX320" s="13" t="s">
        <v>77</v>
      </c>
      <c r="AY320" s="243" t="s">
        <v>166</v>
      </c>
    </row>
    <row r="321" spans="1:65" s="2" customFormat="1" ht="24.15" customHeight="1">
      <c r="A321" s="37"/>
      <c r="B321" s="38"/>
      <c r="C321" s="218" t="s">
        <v>645</v>
      </c>
      <c r="D321" s="218" t="s">
        <v>169</v>
      </c>
      <c r="E321" s="219" t="s">
        <v>646</v>
      </c>
      <c r="F321" s="220" t="s">
        <v>647</v>
      </c>
      <c r="G321" s="221" t="s">
        <v>188</v>
      </c>
      <c r="H321" s="222">
        <v>3.52</v>
      </c>
      <c r="I321" s="223"/>
      <c r="J321" s="224">
        <f>ROUND(I321*H321,0)</f>
        <v>0</v>
      </c>
      <c r="K321" s="225"/>
      <c r="L321" s="43"/>
      <c r="M321" s="226" t="s">
        <v>1</v>
      </c>
      <c r="N321" s="227" t="s">
        <v>42</v>
      </c>
      <c r="O321" s="90"/>
      <c r="P321" s="228">
        <f>O321*H321</f>
        <v>0</v>
      </c>
      <c r="Q321" s="228">
        <v>0.01182</v>
      </c>
      <c r="R321" s="228">
        <f>Q321*H321</f>
        <v>0.0416064</v>
      </c>
      <c r="S321" s="228">
        <v>0</v>
      </c>
      <c r="T321" s="229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230" t="s">
        <v>249</v>
      </c>
      <c r="AT321" s="230" t="s">
        <v>169</v>
      </c>
      <c r="AU321" s="230" t="s">
        <v>86</v>
      </c>
      <c r="AY321" s="16" t="s">
        <v>166</v>
      </c>
      <c r="BE321" s="231">
        <f>IF(N321="základní",J321,0)</f>
        <v>0</v>
      </c>
      <c r="BF321" s="231">
        <f>IF(N321="snížená",J321,0)</f>
        <v>0</v>
      </c>
      <c r="BG321" s="231">
        <f>IF(N321="zákl. přenesená",J321,0)</f>
        <v>0</v>
      </c>
      <c r="BH321" s="231">
        <f>IF(N321="sníž. přenesená",J321,0)</f>
        <v>0</v>
      </c>
      <c r="BI321" s="231">
        <f>IF(N321="nulová",J321,0)</f>
        <v>0</v>
      </c>
      <c r="BJ321" s="16" t="s">
        <v>8</v>
      </c>
      <c r="BK321" s="231">
        <f>ROUND(I321*H321,0)</f>
        <v>0</v>
      </c>
      <c r="BL321" s="16" t="s">
        <v>249</v>
      </c>
      <c r="BM321" s="230" t="s">
        <v>648</v>
      </c>
    </row>
    <row r="322" spans="1:51" s="13" customFormat="1" ht="12">
      <c r="A322" s="13"/>
      <c r="B322" s="232"/>
      <c r="C322" s="233"/>
      <c r="D322" s="234" t="s">
        <v>175</v>
      </c>
      <c r="E322" s="235" t="s">
        <v>1</v>
      </c>
      <c r="F322" s="236" t="s">
        <v>649</v>
      </c>
      <c r="G322" s="233"/>
      <c r="H322" s="237">
        <v>3.52</v>
      </c>
      <c r="I322" s="238"/>
      <c r="J322" s="233"/>
      <c r="K322" s="233"/>
      <c r="L322" s="239"/>
      <c r="M322" s="240"/>
      <c r="N322" s="241"/>
      <c r="O322" s="241"/>
      <c r="P322" s="241"/>
      <c r="Q322" s="241"/>
      <c r="R322" s="241"/>
      <c r="S322" s="241"/>
      <c r="T322" s="242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3" t="s">
        <v>175</v>
      </c>
      <c r="AU322" s="243" t="s">
        <v>86</v>
      </c>
      <c r="AV322" s="13" t="s">
        <v>86</v>
      </c>
      <c r="AW322" s="13" t="s">
        <v>32</v>
      </c>
      <c r="AX322" s="13" t="s">
        <v>77</v>
      </c>
      <c r="AY322" s="243" t="s">
        <v>166</v>
      </c>
    </row>
    <row r="323" spans="1:65" s="2" customFormat="1" ht="16.5" customHeight="1">
      <c r="A323" s="37"/>
      <c r="B323" s="38"/>
      <c r="C323" s="218" t="s">
        <v>650</v>
      </c>
      <c r="D323" s="218" t="s">
        <v>169</v>
      </c>
      <c r="E323" s="219" t="s">
        <v>651</v>
      </c>
      <c r="F323" s="220" t="s">
        <v>652</v>
      </c>
      <c r="G323" s="221" t="s">
        <v>215</v>
      </c>
      <c r="H323" s="222">
        <v>8.8</v>
      </c>
      <c r="I323" s="223"/>
      <c r="J323" s="224">
        <f>ROUND(I323*H323,0)</f>
        <v>0</v>
      </c>
      <c r="K323" s="225"/>
      <c r="L323" s="43"/>
      <c r="M323" s="226" t="s">
        <v>1</v>
      </c>
      <c r="N323" s="227" t="s">
        <v>42</v>
      </c>
      <c r="O323" s="90"/>
      <c r="P323" s="228">
        <f>O323*H323</f>
        <v>0</v>
      </c>
      <c r="Q323" s="228">
        <v>0.00091</v>
      </c>
      <c r="R323" s="228">
        <f>Q323*H323</f>
        <v>0.008008000000000001</v>
      </c>
      <c r="S323" s="228">
        <v>0</v>
      </c>
      <c r="T323" s="229">
        <f>S323*H323</f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230" t="s">
        <v>249</v>
      </c>
      <c r="AT323" s="230" t="s">
        <v>169</v>
      </c>
      <c r="AU323" s="230" t="s">
        <v>86</v>
      </c>
      <c r="AY323" s="16" t="s">
        <v>166</v>
      </c>
      <c r="BE323" s="231">
        <f>IF(N323="základní",J323,0)</f>
        <v>0</v>
      </c>
      <c r="BF323" s="231">
        <f>IF(N323="snížená",J323,0)</f>
        <v>0</v>
      </c>
      <c r="BG323" s="231">
        <f>IF(N323="zákl. přenesená",J323,0)</f>
        <v>0</v>
      </c>
      <c r="BH323" s="231">
        <f>IF(N323="sníž. přenesená",J323,0)</f>
        <v>0</v>
      </c>
      <c r="BI323" s="231">
        <f>IF(N323="nulová",J323,0)</f>
        <v>0</v>
      </c>
      <c r="BJ323" s="16" t="s">
        <v>8</v>
      </c>
      <c r="BK323" s="231">
        <f>ROUND(I323*H323,0)</f>
        <v>0</v>
      </c>
      <c r="BL323" s="16" t="s">
        <v>249</v>
      </c>
      <c r="BM323" s="230" t="s">
        <v>653</v>
      </c>
    </row>
    <row r="324" spans="1:51" s="13" customFormat="1" ht="12">
      <c r="A324" s="13"/>
      <c r="B324" s="232"/>
      <c r="C324" s="233"/>
      <c r="D324" s="234" t="s">
        <v>175</v>
      </c>
      <c r="E324" s="235" t="s">
        <v>1</v>
      </c>
      <c r="F324" s="236" t="s">
        <v>654</v>
      </c>
      <c r="G324" s="233"/>
      <c r="H324" s="237">
        <v>8.8</v>
      </c>
      <c r="I324" s="238"/>
      <c r="J324" s="233"/>
      <c r="K324" s="233"/>
      <c r="L324" s="239"/>
      <c r="M324" s="240"/>
      <c r="N324" s="241"/>
      <c r="O324" s="241"/>
      <c r="P324" s="241"/>
      <c r="Q324" s="241"/>
      <c r="R324" s="241"/>
      <c r="S324" s="241"/>
      <c r="T324" s="242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3" t="s">
        <v>175</v>
      </c>
      <c r="AU324" s="243" t="s">
        <v>86</v>
      </c>
      <c r="AV324" s="13" t="s">
        <v>86</v>
      </c>
      <c r="AW324" s="13" t="s">
        <v>32</v>
      </c>
      <c r="AX324" s="13" t="s">
        <v>77</v>
      </c>
      <c r="AY324" s="243" t="s">
        <v>166</v>
      </c>
    </row>
    <row r="325" spans="1:65" s="2" customFormat="1" ht="24.15" customHeight="1">
      <c r="A325" s="37"/>
      <c r="B325" s="38"/>
      <c r="C325" s="218" t="s">
        <v>655</v>
      </c>
      <c r="D325" s="218" t="s">
        <v>169</v>
      </c>
      <c r="E325" s="219" t="s">
        <v>656</v>
      </c>
      <c r="F325" s="220" t="s">
        <v>657</v>
      </c>
      <c r="G325" s="221" t="s">
        <v>188</v>
      </c>
      <c r="H325" s="222">
        <v>3.52</v>
      </c>
      <c r="I325" s="223"/>
      <c r="J325" s="224">
        <f>ROUND(I325*H325,0)</f>
        <v>0</v>
      </c>
      <c r="K325" s="225"/>
      <c r="L325" s="43"/>
      <c r="M325" s="226" t="s">
        <v>1</v>
      </c>
      <c r="N325" s="227" t="s">
        <v>42</v>
      </c>
      <c r="O325" s="90"/>
      <c r="P325" s="228">
        <f>O325*H325</f>
        <v>0</v>
      </c>
      <c r="Q325" s="228">
        <v>0</v>
      </c>
      <c r="R325" s="228">
        <f>Q325*H325</f>
        <v>0</v>
      </c>
      <c r="S325" s="228">
        <v>0</v>
      </c>
      <c r="T325" s="229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230" t="s">
        <v>249</v>
      </c>
      <c r="AT325" s="230" t="s">
        <v>169</v>
      </c>
      <c r="AU325" s="230" t="s">
        <v>86</v>
      </c>
      <c r="AY325" s="16" t="s">
        <v>166</v>
      </c>
      <c r="BE325" s="231">
        <f>IF(N325="základní",J325,0)</f>
        <v>0</v>
      </c>
      <c r="BF325" s="231">
        <f>IF(N325="snížená",J325,0)</f>
        <v>0</v>
      </c>
      <c r="BG325" s="231">
        <f>IF(N325="zákl. přenesená",J325,0)</f>
        <v>0</v>
      </c>
      <c r="BH325" s="231">
        <f>IF(N325="sníž. přenesená",J325,0)</f>
        <v>0</v>
      </c>
      <c r="BI325" s="231">
        <f>IF(N325="nulová",J325,0)</f>
        <v>0</v>
      </c>
      <c r="BJ325" s="16" t="s">
        <v>8</v>
      </c>
      <c r="BK325" s="231">
        <f>ROUND(I325*H325,0)</f>
        <v>0</v>
      </c>
      <c r="BL325" s="16" t="s">
        <v>249</v>
      </c>
      <c r="BM325" s="230" t="s">
        <v>658</v>
      </c>
    </row>
    <row r="326" spans="1:65" s="2" customFormat="1" ht="24.15" customHeight="1">
      <c r="A326" s="37"/>
      <c r="B326" s="38"/>
      <c r="C326" s="218" t="s">
        <v>659</v>
      </c>
      <c r="D326" s="218" t="s">
        <v>169</v>
      </c>
      <c r="E326" s="219" t="s">
        <v>660</v>
      </c>
      <c r="F326" s="220" t="s">
        <v>661</v>
      </c>
      <c r="G326" s="221" t="s">
        <v>196</v>
      </c>
      <c r="H326" s="222">
        <v>3</v>
      </c>
      <c r="I326" s="223"/>
      <c r="J326" s="224">
        <f>ROUND(I326*H326,0)</f>
        <v>0</v>
      </c>
      <c r="K326" s="225"/>
      <c r="L326" s="43"/>
      <c r="M326" s="226" t="s">
        <v>1</v>
      </c>
      <c r="N326" s="227" t="s">
        <v>42</v>
      </c>
      <c r="O326" s="90"/>
      <c r="P326" s="228">
        <f>O326*H326</f>
        <v>0</v>
      </c>
      <c r="Q326" s="228">
        <v>1E-05</v>
      </c>
      <c r="R326" s="228">
        <f>Q326*H326</f>
        <v>3.0000000000000004E-05</v>
      </c>
      <c r="S326" s="228">
        <v>0</v>
      </c>
      <c r="T326" s="229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230" t="s">
        <v>249</v>
      </c>
      <c r="AT326" s="230" t="s">
        <v>169</v>
      </c>
      <c r="AU326" s="230" t="s">
        <v>86</v>
      </c>
      <c r="AY326" s="16" t="s">
        <v>166</v>
      </c>
      <c r="BE326" s="231">
        <f>IF(N326="základní",J326,0)</f>
        <v>0</v>
      </c>
      <c r="BF326" s="231">
        <f>IF(N326="snížená",J326,0)</f>
        <v>0</v>
      </c>
      <c r="BG326" s="231">
        <f>IF(N326="zákl. přenesená",J326,0)</f>
        <v>0</v>
      </c>
      <c r="BH326" s="231">
        <f>IF(N326="sníž. přenesená",J326,0)</f>
        <v>0</v>
      </c>
      <c r="BI326" s="231">
        <f>IF(N326="nulová",J326,0)</f>
        <v>0</v>
      </c>
      <c r="BJ326" s="16" t="s">
        <v>8</v>
      </c>
      <c r="BK326" s="231">
        <f>ROUND(I326*H326,0)</f>
        <v>0</v>
      </c>
      <c r="BL326" s="16" t="s">
        <v>249</v>
      </c>
      <c r="BM326" s="230" t="s">
        <v>662</v>
      </c>
    </row>
    <row r="327" spans="1:65" s="2" customFormat="1" ht="24.15" customHeight="1">
      <c r="A327" s="37"/>
      <c r="B327" s="38"/>
      <c r="C327" s="254" t="s">
        <v>663</v>
      </c>
      <c r="D327" s="254" t="s">
        <v>266</v>
      </c>
      <c r="E327" s="255" t="s">
        <v>664</v>
      </c>
      <c r="F327" s="256" t="s">
        <v>665</v>
      </c>
      <c r="G327" s="257" t="s">
        <v>196</v>
      </c>
      <c r="H327" s="258">
        <v>3</v>
      </c>
      <c r="I327" s="259"/>
      <c r="J327" s="260">
        <f>ROUND(I327*H327,0)</f>
        <v>0</v>
      </c>
      <c r="K327" s="261"/>
      <c r="L327" s="262"/>
      <c r="M327" s="263" t="s">
        <v>1</v>
      </c>
      <c r="N327" s="264" t="s">
        <v>42</v>
      </c>
      <c r="O327" s="90"/>
      <c r="P327" s="228">
        <f>O327*H327</f>
        <v>0</v>
      </c>
      <c r="Q327" s="228">
        <v>0.0025</v>
      </c>
      <c r="R327" s="228">
        <f>Q327*H327</f>
        <v>0.0075</v>
      </c>
      <c r="S327" s="228">
        <v>0</v>
      </c>
      <c r="T327" s="229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230" t="s">
        <v>331</v>
      </c>
      <c r="AT327" s="230" t="s">
        <v>266</v>
      </c>
      <c r="AU327" s="230" t="s">
        <v>86</v>
      </c>
      <c r="AY327" s="16" t="s">
        <v>166</v>
      </c>
      <c r="BE327" s="231">
        <f>IF(N327="základní",J327,0)</f>
        <v>0</v>
      </c>
      <c r="BF327" s="231">
        <f>IF(N327="snížená",J327,0)</f>
        <v>0</v>
      </c>
      <c r="BG327" s="231">
        <f>IF(N327="zákl. přenesená",J327,0)</f>
        <v>0</v>
      </c>
      <c r="BH327" s="231">
        <f>IF(N327="sníž. přenesená",J327,0)</f>
        <v>0</v>
      </c>
      <c r="BI327" s="231">
        <f>IF(N327="nulová",J327,0)</f>
        <v>0</v>
      </c>
      <c r="BJ327" s="16" t="s">
        <v>8</v>
      </c>
      <c r="BK327" s="231">
        <f>ROUND(I327*H327,0)</f>
        <v>0</v>
      </c>
      <c r="BL327" s="16" t="s">
        <v>249</v>
      </c>
      <c r="BM327" s="230" t="s">
        <v>666</v>
      </c>
    </row>
    <row r="328" spans="1:65" s="2" customFormat="1" ht="24.15" customHeight="1">
      <c r="A328" s="37"/>
      <c r="B328" s="38"/>
      <c r="C328" s="218" t="s">
        <v>667</v>
      </c>
      <c r="D328" s="218" t="s">
        <v>169</v>
      </c>
      <c r="E328" s="219" t="s">
        <v>668</v>
      </c>
      <c r="F328" s="220" t="s">
        <v>669</v>
      </c>
      <c r="G328" s="221" t="s">
        <v>196</v>
      </c>
      <c r="H328" s="222">
        <v>3</v>
      </c>
      <c r="I328" s="223"/>
      <c r="J328" s="224">
        <f>ROUND(I328*H328,0)</f>
        <v>0</v>
      </c>
      <c r="K328" s="225"/>
      <c r="L328" s="43"/>
      <c r="M328" s="226" t="s">
        <v>1</v>
      </c>
      <c r="N328" s="227" t="s">
        <v>42</v>
      </c>
      <c r="O328" s="90"/>
      <c r="P328" s="228">
        <f>O328*H328</f>
        <v>0</v>
      </c>
      <c r="Q328" s="228">
        <v>0.00528</v>
      </c>
      <c r="R328" s="228">
        <f>Q328*H328</f>
        <v>0.01584</v>
      </c>
      <c r="S328" s="228">
        <v>0</v>
      </c>
      <c r="T328" s="229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230" t="s">
        <v>249</v>
      </c>
      <c r="AT328" s="230" t="s">
        <v>169</v>
      </c>
      <c r="AU328" s="230" t="s">
        <v>86</v>
      </c>
      <c r="AY328" s="16" t="s">
        <v>166</v>
      </c>
      <c r="BE328" s="231">
        <f>IF(N328="základní",J328,0)</f>
        <v>0</v>
      </c>
      <c r="BF328" s="231">
        <f>IF(N328="snížená",J328,0)</f>
        <v>0</v>
      </c>
      <c r="BG328" s="231">
        <f>IF(N328="zákl. přenesená",J328,0)</f>
        <v>0</v>
      </c>
      <c r="BH328" s="231">
        <f>IF(N328="sníž. přenesená",J328,0)</f>
        <v>0</v>
      </c>
      <c r="BI328" s="231">
        <f>IF(N328="nulová",J328,0)</f>
        <v>0</v>
      </c>
      <c r="BJ328" s="16" t="s">
        <v>8</v>
      </c>
      <c r="BK328" s="231">
        <f>ROUND(I328*H328,0)</f>
        <v>0</v>
      </c>
      <c r="BL328" s="16" t="s">
        <v>249</v>
      </c>
      <c r="BM328" s="230" t="s">
        <v>670</v>
      </c>
    </row>
    <row r="329" spans="1:65" s="2" customFormat="1" ht="24.15" customHeight="1">
      <c r="A329" s="37"/>
      <c r="B329" s="38"/>
      <c r="C329" s="218" t="s">
        <v>671</v>
      </c>
      <c r="D329" s="218" t="s">
        <v>169</v>
      </c>
      <c r="E329" s="219" t="s">
        <v>672</v>
      </c>
      <c r="F329" s="220" t="s">
        <v>673</v>
      </c>
      <c r="G329" s="221" t="s">
        <v>183</v>
      </c>
      <c r="H329" s="222">
        <v>1.141</v>
      </c>
      <c r="I329" s="223"/>
      <c r="J329" s="224">
        <f>ROUND(I329*H329,0)</f>
        <v>0</v>
      </c>
      <c r="K329" s="225"/>
      <c r="L329" s="43"/>
      <c r="M329" s="226" t="s">
        <v>1</v>
      </c>
      <c r="N329" s="227" t="s">
        <v>42</v>
      </c>
      <c r="O329" s="90"/>
      <c r="P329" s="228">
        <f>O329*H329</f>
        <v>0</v>
      </c>
      <c r="Q329" s="228">
        <v>0</v>
      </c>
      <c r="R329" s="228">
        <f>Q329*H329</f>
        <v>0</v>
      </c>
      <c r="S329" s="228">
        <v>0</v>
      </c>
      <c r="T329" s="229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30" t="s">
        <v>249</v>
      </c>
      <c r="AT329" s="230" t="s">
        <v>169</v>
      </c>
      <c r="AU329" s="230" t="s">
        <v>86</v>
      </c>
      <c r="AY329" s="16" t="s">
        <v>166</v>
      </c>
      <c r="BE329" s="231">
        <f>IF(N329="základní",J329,0)</f>
        <v>0</v>
      </c>
      <c r="BF329" s="231">
        <f>IF(N329="snížená",J329,0)</f>
        <v>0</v>
      </c>
      <c r="BG329" s="231">
        <f>IF(N329="zákl. přenesená",J329,0)</f>
        <v>0</v>
      </c>
      <c r="BH329" s="231">
        <f>IF(N329="sníž. přenesená",J329,0)</f>
        <v>0</v>
      </c>
      <c r="BI329" s="231">
        <f>IF(N329="nulová",J329,0)</f>
        <v>0</v>
      </c>
      <c r="BJ329" s="16" t="s">
        <v>8</v>
      </c>
      <c r="BK329" s="231">
        <f>ROUND(I329*H329,0)</f>
        <v>0</v>
      </c>
      <c r="BL329" s="16" t="s">
        <v>249</v>
      </c>
      <c r="BM329" s="230" t="s">
        <v>674</v>
      </c>
    </row>
    <row r="330" spans="1:65" s="2" customFormat="1" ht="24.15" customHeight="1">
      <c r="A330" s="37"/>
      <c r="B330" s="38"/>
      <c r="C330" s="218" t="s">
        <v>675</v>
      </c>
      <c r="D330" s="218" t="s">
        <v>169</v>
      </c>
      <c r="E330" s="219" t="s">
        <v>676</v>
      </c>
      <c r="F330" s="220" t="s">
        <v>677</v>
      </c>
      <c r="G330" s="221" t="s">
        <v>183</v>
      </c>
      <c r="H330" s="222">
        <v>1.141</v>
      </c>
      <c r="I330" s="223"/>
      <c r="J330" s="224">
        <f>ROUND(I330*H330,0)</f>
        <v>0</v>
      </c>
      <c r="K330" s="225"/>
      <c r="L330" s="43"/>
      <c r="M330" s="226" t="s">
        <v>1</v>
      </c>
      <c r="N330" s="227" t="s">
        <v>42</v>
      </c>
      <c r="O330" s="90"/>
      <c r="P330" s="228">
        <f>O330*H330</f>
        <v>0</v>
      </c>
      <c r="Q330" s="228">
        <v>0</v>
      </c>
      <c r="R330" s="228">
        <f>Q330*H330</f>
        <v>0</v>
      </c>
      <c r="S330" s="228">
        <v>0</v>
      </c>
      <c r="T330" s="229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230" t="s">
        <v>249</v>
      </c>
      <c r="AT330" s="230" t="s">
        <v>169</v>
      </c>
      <c r="AU330" s="230" t="s">
        <v>86</v>
      </c>
      <c r="AY330" s="16" t="s">
        <v>166</v>
      </c>
      <c r="BE330" s="231">
        <f>IF(N330="základní",J330,0)</f>
        <v>0</v>
      </c>
      <c r="BF330" s="231">
        <f>IF(N330="snížená",J330,0)</f>
        <v>0</v>
      </c>
      <c r="BG330" s="231">
        <f>IF(N330="zákl. přenesená",J330,0)</f>
        <v>0</v>
      </c>
      <c r="BH330" s="231">
        <f>IF(N330="sníž. přenesená",J330,0)</f>
        <v>0</v>
      </c>
      <c r="BI330" s="231">
        <f>IF(N330="nulová",J330,0)</f>
        <v>0</v>
      </c>
      <c r="BJ330" s="16" t="s">
        <v>8</v>
      </c>
      <c r="BK330" s="231">
        <f>ROUND(I330*H330,0)</f>
        <v>0</v>
      </c>
      <c r="BL330" s="16" t="s">
        <v>249</v>
      </c>
      <c r="BM330" s="230" t="s">
        <v>678</v>
      </c>
    </row>
    <row r="331" spans="1:63" s="12" customFormat="1" ht="22.8" customHeight="1">
      <c r="A331" s="12"/>
      <c r="B331" s="202"/>
      <c r="C331" s="203"/>
      <c r="D331" s="204" t="s">
        <v>76</v>
      </c>
      <c r="E331" s="216" t="s">
        <v>679</v>
      </c>
      <c r="F331" s="216" t="s">
        <v>680</v>
      </c>
      <c r="G331" s="203"/>
      <c r="H331" s="203"/>
      <c r="I331" s="206"/>
      <c r="J331" s="217">
        <f>BK331</f>
        <v>0</v>
      </c>
      <c r="K331" s="203"/>
      <c r="L331" s="208"/>
      <c r="M331" s="209"/>
      <c r="N331" s="210"/>
      <c r="O331" s="210"/>
      <c r="P331" s="211">
        <f>SUM(P332:P342)</f>
        <v>0</v>
      </c>
      <c r="Q331" s="210"/>
      <c r="R331" s="211">
        <f>SUM(R332:R342)</f>
        <v>0.02485</v>
      </c>
      <c r="S331" s="210"/>
      <c r="T331" s="212">
        <f>SUM(T332:T342)</f>
        <v>0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213" t="s">
        <v>86</v>
      </c>
      <c r="AT331" s="214" t="s">
        <v>76</v>
      </c>
      <c r="AU331" s="214" t="s">
        <v>8</v>
      </c>
      <c r="AY331" s="213" t="s">
        <v>166</v>
      </c>
      <c r="BK331" s="215">
        <f>SUM(BK332:BK342)</f>
        <v>0</v>
      </c>
    </row>
    <row r="332" spans="1:65" s="2" customFormat="1" ht="24.15" customHeight="1">
      <c r="A332" s="37"/>
      <c r="B332" s="38"/>
      <c r="C332" s="218" t="s">
        <v>681</v>
      </c>
      <c r="D332" s="218" t="s">
        <v>169</v>
      </c>
      <c r="E332" s="219" t="s">
        <v>682</v>
      </c>
      <c r="F332" s="220" t="s">
        <v>683</v>
      </c>
      <c r="G332" s="221" t="s">
        <v>196</v>
      </c>
      <c r="H332" s="222">
        <v>1</v>
      </c>
      <c r="I332" s="223"/>
      <c r="J332" s="224">
        <f>ROUND(I332*H332,0)</f>
        <v>0</v>
      </c>
      <c r="K332" s="225"/>
      <c r="L332" s="43"/>
      <c r="M332" s="226" t="s">
        <v>1</v>
      </c>
      <c r="N332" s="227" t="s">
        <v>42</v>
      </c>
      <c r="O332" s="90"/>
      <c r="P332" s="228">
        <f>O332*H332</f>
        <v>0</v>
      </c>
      <c r="Q332" s="228">
        <v>0</v>
      </c>
      <c r="R332" s="228">
        <f>Q332*H332</f>
        <v>0</v>
      </c>
      <c r="S332" s="228">
        <v>0</v>
      </c>
      <c r="T332" s="229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230" t="s">
        <v>249</v>
      </c>
      <c r="AT332" s="230" t="s">
        <v>169</v>
      </c>
      <c r="AU332" s="230" t="s">
        <v>86</v>
      </c>
      <c r="AY332" s="16" t="s">
        <v>166</v>
      </c>
      <c r="BE332" s="231">
        <f>IF(N332="základní",J332,0)</f>
        <v>0</v>
      </c>
      <c r="BF332" s="231">
        <f>IF(N332="snížená",J332,0)</f>
        <v>0</v>
      </c>
      <c r="BG332" s="231">
        <f>IF(N332="zákl. přenesená",J332,0)</f>
        <v>0</v>
      </c>
      <c r="BH332" s="231">
        <f>IF(N332="sníž. přenesená",J332,0)</f>
        <v>0</v>
      </c>
      <c r="BI332" s="231">
        <f>IF(N332="nulová",J332,0)</f>
        <v>0</v>
      </c>
      <c r="BJ332" s="16" t="s">
        <v>8</v>
      </c>
      <c r="BK332" s="231">
        <f>ROUND(I332*H332,0)</f>
        <v>0</v>
      </c>
      <c r="BL332" s="16" t="s">
        <v>249</v>
      </c>
      <c r="BM332" s="230" t="s">
        <v>684</v>
      </c>
    </row>
    <row r="333" spans="1:65" s="2" customFormat="1" ht="24.15" customHeight="1">
      <c r="A333" s="37"/>
      <c r="B333" s="38"/>
      <c r="C333" s="254" t="s">
        <v>685</v>
      </c>
      <c r="D333" s="254" t="s">
        <v>266</v>
      </c>
      <c r="E333" s="255" t="s">
        <v>686</v>
      </c>
      <c r="F333" s="256" t="s">
        <v>687</v>
      </c>
      <c r="G333" s="257" t="s">
        <v>196</v>
      </c>
      <c r="H333" s="258">
        <v>1</v>
      </c>
      <c r="I333" s="259"/>
      <c r="J333" s="260">
        <f>ROUND(I333*H333,0)</f>
        <v>0</v>
      </c>
      <c r="K333" s="261"/>
      <c r="L333" s="262"/>
      <c r="M333" s="263" t="s">
        <v>1</v>
      </c>
      <c r="N333" s="264" t="s">
        <v>42</v>
      </c>
      <c r="O333" s="90"/>
      <c r="P333" s="228">
        <f>O333*H333</f>
        <v>0</v>
      </c>
      <c r="Q333" s="228">
        <v>0.0225</v>
      </c>
      <c r="R333" s="228">
        <f>Q333*H333</f>
        <v>0.0225</v>
      </c>
      <c r="S333" s="228">
        <v>0</v>
      </c>
      <c r="T333" s="229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230" t="s">
        <v>331</v>
      </c>
      <c r="AT333" s="230" t="s">
        <v>266</v>
      </c>
      <c r="AU333" s="230" t="s">
        <v>86</v>
      </c>
      <c r="AY333" s="16" t="s">
        <v>166</v>
      </c>
      <c r="BE333" s="231">
        <f>IF(N333="základní",J333,0)</f>
        <v>0</v>
      </c>
      <c r="BF333" s="231">
        <f>IF(N333="snížená",J333,0)</f>
        <v>0</v>
      </c>
      <c r="BG333" s="231">
        <f>IF(N333="zákl. přenesená",J333,0)</f>
        <v>0</v>
      </c>
      <c r="BH333" s="231">
        <f>IF(N333="sníž. přenesená",J333,0)</f>
        <v>0</v>
      </c>
      <c r="BI333" s="231">
        <f>IF(N333="nulová",J333,0)</f>
        <v>0</v>
      </c>
      <c r="BJ333" s="16" t="s">
        <v>8</v>
      </c>
      <c r="BK333" s="231">
        <f>ROUND(I333*H333,0)</f>
        <v>0</v>
      </c>
      <c r="BL333" s="16" t="s">
        <v>249</v>
      </c>
      <c r="BM333" s="230" t="s">
        <v>688</v>
      </c>
    </row>
    <row r="334" spans="1:65" s="2" customFormat="1" ht="33" customHeight="1">
      <c r="A334" s="37"/>
      <c r="B334" s="38"/>
      <c r="C334" s="218" t="s">
        <v>689</v>
      </c>
      <c r="D334" s="218" t="s">
        <v>169</v>
      </c>
      <c r="E334" s="219" t="s">
        <v>690</v>
      </c>
      <c r="F334" s="220" t="s">
        <v>691</v>
      </c>
      <c r="G334" s="221" t="s">
        <v>196</v>
      </c>
      <c r="H334" s="222">
        <v>1</v>
      </c>
      <c r="I334" s="223"/>
      <c r="J334" s="224">
        <f>ROUND(I334*H334,0)</f>
        <v>0</v>
      </c>
      <c r="K334" s="225"/>
      <c r="L334" s="43"/>
      <c r="M334" s="226" t="s">
        <v>1</v>
      </c>
      <c r="N334" s="227" t="s">
        <v>42</v>
      </c>
      <c r="O334" s="90"/>
      <c r="P334" s="228">
        <f>O334*H334</f>
        <v>0</v>
      </c>
      <c r="Q334" s="228">
        <v>0</v>
      </c>
      <c r="R334" s="228">
        <f>Q334*H334</f>
        <v>0</v>
      </c>
      <c r="S334" s="228">
        <v>0</v>
      </c>
      <c r="T334" s="229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230" t="s">
        <v>249</v>
      </c>
      <c r="AT334" s="230" t="s">
        <v>169</v>
      </c>
      <c r="AU334" s="230" t="s">
        <v>86</v>
      </c>
      <c r="AY334" s="16" t="s">
        <v>166</v>
      </c>
      <c r="BE334" s="231">
        <f>IF(N334="základní",J334,0)</f>
        <v>0</v>
      </c>
      <c r="BF334" s="231">
        <f>IF(N334="snížená",J334,0)</f>
        <v>0</v>
      </c>
      <c r="BG334" s="231">
        <f>IF(N334="zákl. přenesená",J334,0)</f>
        <v>0</v>
      </c>
      <c r="BH334" s="231">
        <f>IF(N334="sníž. přenesená",J334,0)</f>
        <v>0</v>
      </c>
      <c r="BI334" s="231">
        <f>IF(N334="nulová",J334,0)</f>
        <v>0</v>
      </c>
      <c r="BJ334" s="16" t="s">
        <v>8</v>
      </c>
      <c r="BK334" s="231">
        <f>ROUND(I334*H334,0)</f>
        <v>0</v>
      </c>
      <c r="BL334" s="16" t="s">
        <v>249</v>
      </c>
      <c r="BM334" s="230" t="s">
        <v>692</v>
      </c>
    </row>
    <row r="335" spans="1:65" s="2" customFormat="1" ht="21.75" customHeight="1">
      <c r="A335" s="37"/>
      <c r="B335" s="38"/>
      <c r="C335" s="254" t="s">
        <v>693</v>
      </c>
      <c r="D335" s="254" t="s">
        <v>266</v>
      </c>
      <c r="E335" s="255" t="s">
        <v>694</v>
      </c>
      <c r="F335" s="256" t="s">
        <v>695</v>
      </c>
      <c r="G335" s="257" t="s">
        <v>547</v>
      </c>
      <c r="H335" s="258">
        <v>1</v>
      </c>
      <c r="I335" s="259"/>
      <c r="J335" s="260">
        <f>ROUND(I335*H335,0)</f>
        <v>0</v>
      </c>
      <c r="K335" s="261"/>
      <c r="L335" s="262"/>
      <c r="M335" s="263" t="s">
        <v>1</v>
      </c>
      <c r="N335" s="264" t="s">
        <v>42</v>
      </c>
      <c r="O335" s="90"/>
      <c r="P335" s="228">
        <f>O335*H335</f>
        <v>0</v>
      </c>
      <c r="Q335" s="228">
        <v>0</v>
      </c>
      <c r="R335" s="228">
        <f>Q335*H335</f>
        <v>0</v>
      </c>
      <c r="S335" s="228">
        <v>0</v>
      </c>
      <c r="T335" s="229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230" t="s">
        <v>331</v>
      </c>
      <c r="AT335" s="230" t="s">
        <v>266</v>
      </c>
      <c r="AU335" s="230" t="s">
        <v>86</v>
      </c>
      <c r="AY335" s="16" t="s">
        <v>166</v>
      </c>
      <c r="BE335" s="231">
        <f>IF(N335="základní",J335,0)</f>
        <v>0</v>
      </c>
      <c r="BF335" s="231">
        <f>IF(N335="snížená",J335,0)</f>
        <v>0</v>
      </c>
      <c r="BG335" s="231">
        <f>IF(N335="zákl. přenesená",J335,0)</f>
        <v>0</v>
      </c>
      <c r="BH335" s="231">
        <f>IF(N335="sníž. přenesená",J335,0)</f>
        <v>0</v>
      </c>
      <c r="BI335" s="231">
        <f>IF(N335="nulová",J335,0)</f>
        <v>0</v>
      </c>
      <c r="BJ335" s="16" t="s">
        <v>8</v>
      </c>
      <c r="BK335" s="231">
        <f>ROUND(I335*H335,0)</f>
        <v>0</v>
      </c>
      <c r="BL335" s="16" t="s">
        <v>249</v>
      </c>
      <c r="BM335" s="230" t="s">
        <v>696</v>
      </c>
    </row>
    <row r="336" spans="1:65" s="2" customFormat="1" ht="33" customHeight="1">
      <c r="A336" s="37"/>
      <c r="B336" s="38"/>
      <c r="C336" s="218" t="s">
        <v>697</v>
      </c>
      <c r="D336" s="218" t="s">
        <v>169</v>
      </c>
      <c r="E336" s="219" t="s">
        <v>698</v>
      </c>
      <c r="F336" s="220" t="s">
        <v>699</v>
      </c>
      <c r="G336" s="221" t="s">
        <v>196</v>
      </c>
      <c r="H336" s="222">
        <v>2</v>
      </c>
      <c r="I336" s="223"/>
      <c r="J336" s="224">
        <f>ROUND(I336*H336,0)</f>
        <v>0</v>
      </c>
      <c r="K336" s="225"/>
      <c r="L336" s="43"/>
      <c r="M336" s="226" t="s">
        <v>1</v>
      </c>
      <c r="N336" s="227" t="s">
        <v>42</v>
      </c>
      <c r="O336" s="90"/>
      <c r="P336" s="228">
        <f>O336*H336</f>
        <v>0</v>
      </c>
      <c r="Q336" s="228">
        <v>0</v>
      </c>
      <c r="R336" s="228">
        <f>Q336*H336</f>
        <v>0</v>
      </c>
      <c r="S336" s="228">
        <v>0</v>
      </c>
      <c r="T336" s="229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230" t="s">
        <v>249</v>
      </c>
      <c r="AT336" s="230" t="s">
        <v>169</v>
      </c>
      <c r="AU336" s="230" t="s">
        <v>86</v>
      </c>
      <c r="AY336" s="16" t="s">
        <v>166</v>
      </c>
      <c r="BE336" s="231">
        <f>IF(N336="základní",J336,0)</f>
        <v>0</v>
      </c>
      <c r="BF336" s="231">
        <f>IF(N336="snížená",J336,0)</f>
        <v>0</v>
      </c>
      <c r="BG336" s="231">
        <f>IF(N336="zákl. přenesená",J336,0)</f>
        <v>0</v>
      </c>
      <c r="BH336" s="231">
        <f>IF(N336="sníž. přenesená",J336,0)</f>
        <v>0</v>
      </c>
      <c r="BI336" s="231">
        <f>IF(N336="nulová",J336,0)</f>
        <v>0</v>
      </c>
      <c r="BJ336" s="16" t="s">
        <v>8</v>
      </c>
      <c r="BK336" s="231">
        <f>ROUND(I336*H336,0)</f>
        <v>0</v>
      </c>
      <c r="BL336" s="16" t="s">
        <v>249</v>
      </c>
      <c r="BM336" s="230" t="s">
        <v>700</v>
      </c>
    </row>
    <row r="337" spans="1:65" s="2" customFormat="1" ht="21.75" customHeight="1">
      <c r="A337" s="37"/>
      <c r="B337" s="38"/>
      <c r="C337" s="254" t="s">
        <v>701</v>
      </c>
      <c r="D337" s="254" t="s">
        <v>266</v>
      </c>
      <c r="E337" s="255" t="s">
        <v>702</v>
      </c>
      <c r="F337" s="256" t="s">
        <v>703</v>
      </c>
      <c r="G337" s="257" t="s">
        <v>547</v>
      </c>
      <c r="H337" s="258">
        <v>2</v>
      </c>
      <c r="I337" s="259"/>
      <c r="J337" s="260">
        <f>ROUND(I337*H337,0)</f>
        <v>0</v>
      </c>
      <c r="K337" s="261"/>
      <c r="L337" s="262"/>
      <c r="M337" s="263" t="s">
        <v>1</v>
      </c>
      <c r="N337" s="264" t="s">
        <v>42</v>
      </c>
      <c r="O337" s="90"/>
      <c r="P337" s="228">
        <f>O337*H337</f>
        <v>0</v>
      </c>
      <c r="Q337" s="228">
        <v>0</v>
      </c>
      <c r="R337" s="228">
        <f>Q337*H337</f>
        <v>0</v>
      </c>
      <c r="S337" s="228">
        <v>0</v>
      </c>
      <c r="T337" s="229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230" t="s">
        <v>331</v>
      </c>
      <c r="AT337" s="230" t="s">
        <v>266</v>
      </c>
      <c r="AU337" s="230" t="s">
        <v>86</v>
      </c>
      <c r="AY337" s="16" t="s">
        <v>166</v>
      </c>
      <c r="BE337" s="231">
        <f>IF(N337="základní",J337,0)</f>
        <v>0</v>
      </c>
      <c r="BF337" s="231">
        <f>IF(N337="snížená",J337,0)</f>
        <v>0</v>
      </c>
      <c r="BG337" s="231">
        <f>IF(N337="zákl. přenesená",J337,0)</f>
        <v>0</v>
      </c>
      <c r="BH337" s="231">
        <f>IF(N337="sníž. přenesená",J337,0)</f>
        <v>0</v>
      </c>
      <c r="BI337" s="231">
        <f>IF(N337="nulová",J337,0)</f>
        <v>0</v>
      </c>
      <c r="BJ337" s="16" t="s">
        <v>8</v>
      </c>
      <c r="BK337" s="231">
        <f>ROUND(I337*H337,0)</f>
        <v>0</v>
      </c>
      <c r="BL337" s="16" t="s">
        <v>249</v>
      </c>
      <c r="BM337" s="230" t="s">
        <v>704</v>
      </c>
    </row>
    <row r="338" spans="1:65" s="2" customFormat="1" ht="16.5" customHeight="1">
      <c r="A338" s="37"/>
      <c r="B338" s="38"/>
      <c r="C338" s="218" t="s">
        <v>705</v>
      </c>
      <c r="D338" s="218" t="s">
        <v>169</v>
      </c>
      <c r="E338" s="219" t="s">
        <v>706</v>
      </c>
      <c r="F338" s="220" t="s">
        <v>707</v>
      </c>
      <c r="G338" s="221" t="s">
        <v>196</v>
      </c>
      <c r="H338" s="222">
        <v>1</v>
      </c>
      <c r="I338" s="223"/>
      <c r="J338" s="224">
        <f>ROUND(I338*H338,0)</f>
        <v>0</v>
      </c>
      <c r="K338" s="225"/>
      <c r="L338" s="43"/>
      <c r="M338" s="226" t="s">
        <v>1</v>
      </c>
      <c r="N338" s="227" t="s">
        <v>42</v>
      </c>
      <c r="O338" s="90"/>
      <c r="P338" s="228">
        <f>O338*H338</f>
        <v>0</v>
      </c>
      <c r="Q338" s="228">
        <v>0</v>
      </c>
      <c r="R338" s="228">
        <f>Q338*H338</f>
        <v>0</v>
      </c>
      <c r="S338" s="228">
        <v>0</v>
      </c>
      <c r="T338" s="229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30" t="s">
        <v>249</v>
      </c>
      <c r="AT338" s="230" t="s">
        <v>169</v>
      </c>
      <c r="AU338" s="230" t="s">
        <v>86</v>
      </c>
      <c r="AY338" s="16" t="s">
        <v>166</v>
      </c>
      <c r="BE338" s="231">
        <f>IF(N338="základní",J338,0)</f>
        <v>0</v>
      </c>
      <c r="BF338" s="231">
        <f>IF(N338="snížená",J338,0)</f>
        <v>0</v>
      </c>
      <c r="BG338" s="231">
        <f>IF(N338="zákl. přenesená",J338,0)</f>
        <v>0</v>
      </c>
      <c r="BH338" s="231">
        <f>IF(N338="sníž. přenesená",J338,0)</f>
        <v>0</v>
      </c>
      <c r="BI338" s="231">
        <f>IF(N338="nulová",J338,0)</f>
        <v>0</v>
      </c>
      <c r="BJ338" s="16" t="s">
        <v>8</v>
      </c>
      <c r="BK338" s="231">
        <f>ROUND(I338*H338,0)</f>
        <v>0</v>
      </c>
      <c r="BL338" s="16" t="s">
        <v>249</v>
      </c>
      <c r="BM338" s="230" t="s">
        <v>708</v>
      </c>
    </row>
    <row r="339" spans="1:65" s="2" customFormat="1" ht="16.5" customHeight="1">
      <c r="A339" s="37"/>
      <c r="B339" s="38"/>
      <c r="C339" s="254" t="s">
        <v>709</v>
      </c>
      <c r="D339" s="254" t="s">
        <v>266</v>
      </c>
      <c r="E339" s="255" t="s">
        <v>710</v>
      </c>
      <c r="F339" s="256" t="s">
        <v>711</v>
      </c>
      <c r="G339" s="257" t="s">
        <v>196</v>
      </c>
      <c r="H339" s="258">
        <v>1</v>
      </c>
      <c r="I339" s="259"/>
      <c r="J339" s="260">
        <f>ROUND(I339*H339,0)</f>
        <v>0</v>
      </c>
      <c r="K339" s="261"/>
      <c r="L339" s="262"/>
      <c r="M339" s="263" t="s">
        <v>1</v>
      </c>
      <c r="N339" s="264" t="s">
        <v>42</v>
      </c>
      <c r="O339" s="90"/>
      <c r="P339" s="228">
        <f>O339*H339</f>
        <v>0</v>
      </c>
      <c r="Q339" s="228">
        <v>0.00015</v>
      </c>
      <c r="R339" s="228">
        <f>Q339*H339</f>
        <v>0.00015</v>
      </c>
      <c r="S339" s="228">
        <v>0</v>
      </c>
      <c r="T339" s="229">
        <f>S339*H339</f>
        <v>0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230" t="s">
        <v>331</v>
      </c>
      <c r="AT339" s="230" t="s">
        <v>266</v>
      </c>
      <c r="AU339" s="230" t="s">
        <v>86</v>
      </c>
      <c r="AY339" s="16" t="s">
        <v>166</v>
      </c>
      <c r="BE339" s="231">
        <f>IF(N339="základní",J339,0)</f>
        <v>0</v>
      </c>
      <c r="BF339" s="231">
        <f>IF(N339="snížená",J339,0)</f>
        <v>0</v>
      </c>
      <c r="BG339" s="231">
        <f>IF(N339="zákl. přenesená",J339,0)</f>
        <v>0</v>
      </c>
      <c r="BH339" s="231">
        <f>IF(N339="sníž. přenesená",J339,0)</f>
        <v>0</v>
      </c>
      <c r="BI339" s="231">
        <f>IF(N339="nulová",J339,0)</f>
        <v>0</v>
      </c>
      <c r="BJ339" s="16" t="s">
        <v>8</v>
      </c>
      <c r="BK339" s="231">
        <f>ROUND(I339*H339,0)</f>
        <v>0</v>
      </c>
      <c r="BL339" s="16" t="s">
        <v>249</v>
      </c>
      <c r="BM339" s="230" t="s">
        <v>712</v>
      </c>
    </row>
    <row r="340" spans="1:65" s="2" customFormat="1" ht="21.75" customHeight="1">
      <c r="A340" s="37"/>
      <c r="B340" s="38"/>
      <c r="C340" s="218" t="s">
        <v>713</v>
      </c>
      <c r="D340" s="218" t="s">
        <v>169</v>
      </c>
      <c r="E340" s="219" t="s">
        <v>714</v>
      </c>
      <c r="F340" s="220" t="s">
        <v>715</v>
      </c>
      <c r="G340" s="221" t="s">
        <v>196</v>
      </c>
      <c r="H340" s="222">
        <v>1</v>
      </c>
      <c r="I340" s="223"/>
      <c r="J340" s="224">
        <f>ROUND(I340*H340,0)</f>
        <v>0</v>
      </c>
      <c r="K340" s="225"/>
      <c r="L340" s="43"/>
      <c r="M340" s="226" t="s">
        <v>1</v>
      </c>
      <c r="N340" s="227" t="s">
        <v>42</v>
      </c>
      <c r="O340" s="90"/>
      <c r="P340" s="228">
        <f>O340*H340</f>
        <v>0</v>
      </c>
      <c r="Q340" s="228">
        <v>0</v>
      </c>
      <c r="R340" s="228">
        <f>Q340*H340</f>
        <v>0</v>
      </c>
      <c r="S340" s="228">
        <v>0</v>
      </c>
      <c r="T340" s="229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230" t="s">
        <v>249</v>
      </c>
      <c r="AT340" s="230" t="s">
        <v>169</v>
      </c>
      <c r="AU340" s="230" t="s">
        <v>86</v>
      </c>
      <c r="AY340" s="16" t="s">
        <v>166</v>
      </c>
      <c r="BE340" s="231">
        <f>IF(N340="základní",J340,0)</f>
        <v>0</v>
      </c>
      <c r="BF340" s="231">
        <f>IF(N340="snížená",J340,0)</f>
        <v>0</v>
      </c>
      <c r="BG340" s="231">
        <f>IF(N340="zákl. přenesená",J340,0)</f>
        <v>0</v>
      </c>
      <c r="BH340" s="231">
        <f>IF(N340="sníž. přenesená",J340,0)</f>
        <v>0</v>
      </c>
      <c r="BI340" s="231">
        <f>IF(N340="nulová",J340,0)</f>
        <v>0</v>
      </c>
      <c r="BJ340" s="16" t="s">
        <v>8</v>
      </c>
      <c r="BK340" s="231">
        <f>ROUND(I340*H340,0)</f>
        <v>0</v>
      </c>
      <c r="BL340" s="16" t="s">
        <v>249</v>
      </c>
      <c r="BM340" s="230" t="s">
        <v>716</v>
      </c>
    </row>
    <row r="341" spans="1:65" s="2" customFormat="1" ht="16.5" customHeight="1">
      <c r="A341" s="37"/>
      <c r="B341" s="38"/>
      <c r="C341" s="254" t="s">
        <v>717</v>
      </c>
      <c r="D341" s="254" t="s">
        <v>266</v>
      </c>
      <c r="E341" s="255" t="s">
        <v>718</v>
      </c>
      <c r="F341" s="256" t="s">
        <v>719</v>
      </c>
      <c r="G341" s="257" t="s">
        <v>196</v>
      </c>
      <c r="H341" s="258">
        <v>1</v>
      </c>
      <c r="I341" s="259"/>
      <c r="J341" s="260">
        <f>ROUND(I341*H341,0)</f>
        <v>0</v>
      </c>
      <c r="K341" s="261"/>
      <c r="L341" s="262"/>
      <c r="M341" s="263" t="s">
        <v>1</v>
      </c>
      <c r="N341" s="264" t="s">
        <v>42</v>
      </c>
      <c r="O341" s="90"/>
      <c r="P341" s="228">
        <f>O341*H341</f>
        <v>0</v>
      </c>
      <c r="Q341" s="228">
        <v>0.0022</v>
      </c>
      <c r="R341" s="228">
        <f>Q341*H341</f>
        <v>0.0022</v>
      </c>
      <c r="S341" s="228">
        <v>0</v>
      </c>
      <c r="T341" s="229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230" t="s">
        <v>331</v>
      </c>
      <c r="AT341" s="230" t="s">
        <v>266</v>
      </c>
      <c r="AU341" s="230" t="s">
        <v>86</v>
      </c>
      <c r="AY341" s="16" t="s">
        <v>166</v>
      </c>
      <c r="BE341" s="231">
        <f>IF(N341="základní",J341,0)</f>
        <v>0</v>
      </c>
      <c r="BF341" s="231">
        <f>IF(N341="snížená",J341,0)</f>
        <v>0</v>
      </c>
      <c r="BG341" s="231">
        <f>IF(N341="zákl. přenesená",J341,0)</f>
        <v>0</v>
      </c>
      <c r="BH341" s="231">
        <f>IF(N341="sníž. přenesená",J341,0)</f>
        <v>0</v>
      </c>
      <c r="BI341" s="231">
        <f>IF(N341="nulová",J341,0)</f>
        <v>0</v>
      </c>
      <c r="BJ341" s="16" t="s">
        <v>8</v>
      </c>
      <c r="BK341" s="231">
        <f>ROUND(I341*H341,0)</f>
        <v>0</v>
      </c>
      <c r="BL341" s="16" t="s">
        <v>249</v>
      </c>
      <c r="BM341" s="230" t="s">
        <v>720</v>
      </c>
    </row>
    <row r="342" spans="1:65" s="2" customFormat="1" ht="24.15" customHeight="1">
      <c r="A342" s="37"/>
      <c r="B342" s="38"/>
      <c r="C342" s="218" t="s">
        <v>721</v>
      </c>
      <c r="D342" s="218" t="s">
        <v>169</v>
      </c>
      <c r="E342" s="219" t="s">
        <v>722</v>
      </c>
      <c r="F342" s="220" t="s">
        <v>723</v>
      </c>
      <c r="G342" s="221" t="s">
        <v>405</v>
      </c>
      <c r="H342" s="265"/>
      <c r="I342" s="223"/>
      <c r="J342" s="224">
        <f>ROUND(I342*H342,0)</f>
        <v>0</v>
      </c>
      <c r="K342" s="225"/>
      <c r="L342" s="43"/>
      <c r="M342" s="226" t="s">
        <v>1</v>
      </c>
      <c r="N342" s="227" t="s">
        <v>42</v>
      </c>
      <c r="O342" s="90"/>
      <c r="P342" s="228">
        <f>O342*H342</f>
        <v>0</v>
      </c>
      <c r="Q342" s="228">
        <v>0</v>
      </c>
      <c r="R342" s="228">
        <f>Q342*H342</f>
        <v>0</v>
      </c>
      <c r="S342" s="228">
        <v>0</v>
      </c>
      <c r="T342" s="229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230" t="s">
        <v>249</v>
      </c>
      <c r="AT342" s="230" t="s">
        <v>169</v>
      </c>
      <c r="AU342" s="230" t="s">
        <v>86</v>
      </c>
      <c r="AY342" s="16" t="s">
        <v>166</v>
      </c>
      <c r="BE342" s="231">
        <f>IF(N342="základní",J342,0)</f>
        <v>0</v>
      </c>
      <c r="BF342" s="231">
        <f>IF(N342="snížená",J342,0)</f>
        <v>0</v>
      </c>
      <c r="BG342" s="231">
        <f>IF(N342="zákl. přenesená",J342,0)</f>
        <v>0</v>
      </c>
      <c r="BH342" s="231">
        <f>IF(N342="sníž. přenesená",J342,0)</f>
        <v>0</v>
      </c>
      <c r="BI342" s="231">
        <f>IF(N342="nulová",J342,0)</f>
        <v>0</v>
      </c>
      <c r="BJ342" s="16" t="s">
        <v>8</v>
      </c>
      <c r="BK342" s="231">
        <f>ROUND(I342*H342,0)</f>
        <v>0</v>
      </c>
      <c r="BL342" s="16" t="s">
        <v>249</v>
      </c>
      <c r="BM342" s="230" t="s">
        <v>724</v>
      </c>
    </row>
    <row r="343" spans="1:63" s="12" customFormat="1" ht="22.8" customHeight="1">
      <c r="A343" s="12"/>
      <c r="B343" s="202"/>
      <c r="C343" s="203"/>
      <c r="D343" s="204" t="s">
        <v>76</v>
      </c>
      <c r="E343" s="216" t="s">
        <v>725</v>
      </c>
      <c r="F343" s="216" t="s">
        <v>726</v>
      </c>
      <c r="G343" s="203"/>
      <c r="H343" s="203"/>
      <c r="I343" s="206"/>
      <c r="J343" s="217">
        <f>BK343</f>
        <v>0</v>
      </c>
      <c r="K343" s="203"/>
      <c r="L343" s="208"/>
      <c r="M343" s="209"/>
      <c r="N343" s="210"/>
      <c r="O343" s="210"/>
      <c r="P343" s="211">
        <f>SUM(P344:P365)</f>
        <v>0</v>
      </c>
      <c r="Q343" s="210"/>
      <c r="R343" s="211">
        <f>SUM(R344:R365)</f>
        <v>0.1985068</v>
      </c>
      <c r="S343" s="210"/>
      <c r="T343" s="212">
        <f>SUM(T344:T365)</f>
        <v>0</v>
      </c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R343" s="213" t="s">
        <v>86</v>
      </c>
      <c r="AT343" s="214" t="s">
        <v>76</v>
      </c>
      <c r="AU343" s="214" t="s">
        <v>8</v>
      </c>
      <c r="AY343" s="213" t="s">
        <v>166</v>
      </c>
      <c r="BK343" s="215">
        <f>SUM(BK344:BK365)</f>
        <v>0</v>
      </c>
    </row>
    <row r="344" spans="1:65" s="2" customFormat="1" ht="16.5" customHeight="1">
      <c r="A344" s="37"/>
      <c r="B344" s="38"/>
      <c r="C344" s="218" t="s">
        <v>727</v>
      </c>
      <c r="D344" s="218" t="s">
        <v>169</v>
      </c>
      <c r="E344" s="219" t="s">
        <v>728</v>
      </c>
      <c r="F344" s="220" t="s">
        <v>729</v>
      </c>
      <c r="G344" s="221" t="s">
        <v>188</v>
      </c>
      <c r="H344" s="222">
        <v>6.12</v>
      </c>
      <c r="I344" s="223"/>
      <c r="J344" s="224">
        <f>ROUND(I344*H344,0)</f>
        <v>0</v>
      </c>
      <c r="K344" s="225"/>
      <c r="L344" s="43"/>
      <c r="M344" s="226" t="s">
        <v>1</v>
      </c>
      <c r="N344" s="227" t="s">
        <v>42</v>
      </c>
      <c r="O344" s="90"/>
      <c r="P344" s="228">
        <f>O344*H344</f>
        <v>0</v>
      </c>
      <c r="Q344" s="228">
        <v>0.0003</v>
      </c>
      <c r="R344" s="228">
        <f>Q344*H344</f>
        <v>0.001836</v>
      </c>
      <c r="S344" s="228">
        <v>0</v>
      </c>
      <c r="T344" s="229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230" t="s">
        <v>249</v>
      </c>
      <c r="AT344" s="230" t="s">
        <v>169</v>
      </c>
      <c r="AU344" s="230" t="s">
        <v>86</v>
      </c>
      <c r="AY344" s="16" t="s">
        <v>166</v>
      </c>
      <c r="BE344" s="231">
        <f>IF(N344="základní",J344,0)</f>
        <v>0</v>
      </c>
      <c r="BF344" s="231">
        <f>IF(N344="snížená",J344,0)</f>
        <v>0</v>
      </c>
      <c r="BG344" s="231">
        <f>IF(N344="zákl. přenesená",J344,0)</f>
        <v>0</v>
      </c>
      <c r="BH344" s="231">
        <f>IF(N344="sníž. přenesená",J344,0)</f>
        <v>0</v>
      </c>
      <c r="BI344" s="231">
        <f>IF(N344="nulová",J344,0)</f>
        <v>0</v>
      </c>
      <c r="BJ344" s="16" t="s">
        <v>8</v>
      </c>
      <c r="BK344" s="231">
        <f>ROUND(I344*H344,0)</f>
        <v>0</v>
      </c>
      <c r="BL344" s="16" t="s">
        <v>249</v>
      </c>
      <c r="BM344" s="230" t="s">
        <v>730</v>
      </c>
    </row>
    <row r="345" spans="1:51" s="13" customFormat="1" ht="12">
      <c r="A345" s="13"/>
      <c r="B345" s="232"/>
      <c r="C345" s="233"/>
      <c r="D345" s="234" t="s">
        <v>175</v>
      </c>
      <c r="E345" s="235" t="s">
        <v>1</v>
      </c>
      <c r="F345" s="236" t="s">
        <v>731</v>
      </c>
      <c r="G345" s="233"/>
      <c r="H345" s="237">
        <v>2.16</v>
      </c>
      <c r="I345" s="238"/>
      <c r="J345" s="233"/>
      <c r="K345" s="233"/>
      <c r="L345" s="239"/>
      <c r="M345" s="240"/>
      <c r="N345" s="241"/>
      <c r="O345" s="241"/>
      <c r="P345" s="241"/>
      <c r="Q345" s="241"/>
      <c r="R345" s="241"/>
      <c r="S345" s="241"/>
      <c r="T345" s="242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3" t="s">
        <v>175</v>
      </c>
      <c r="AU345" s="243" t="s">
        <v>86</v>
      </c>
      <c r="AV345" s="13" t="s">
        <v>86</v>
      </c>
      <c r="AW345" s="13" t="s">
        <v>32</v>
      </c>
      <c r="AX345" s="13" t="s">
        <v>77</v>
      </c>
      <c r="AY345" s="243" t="s">
        <v>166</v>
      </c>
    </row>
    <row r="346" spans="1:51" s="13" customFormat="1" ht="12">
      <c r="A346" s="13"/>
      <c r="B346" s="232"/>
      <c r="C346" s="233"/>
      <c r="D346" s="234" t="s">
        <v>175</v>
      </c>
      <c r="E346" s="235" t="s">
        <v>1</v>
      </c>
      <c r="F346" s="236" t="s">
        <v>732</v>
      </c>
      <c r="G346" s="233"/>
      <c r="H346" s="237">
        <v>2.16</v>
      </c>
      <c r="I346" s="238"/>
      <c r="J346" s="233"/>
      <c r="K346" s="233"/>
      <c r="L346" s="239"/>
      <c r="M346" s="240"/>
      <c r="N346" s="241"/>
      <c r="O346" s="241"/>
      <c r="P346" s="241"/>
      <c r="Q346" s="241"/>
      <c r="R346" s="241"/>
      <c r="S346" s="241"/>
      <c r="T346" s="242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3" t="s">
        <v>175</v>
      </c>
      <c r="AU346" s="243" t="s">
        <v>86</v>
      </c>
      <c r="AV346" s="13" t="s">
        <v>86</v>
      </c>
      <c r="AW346" s="13" t="s">
        <v>32</v>
      </c>
      <c r="AX346" s="13" t="s">
        <v>77</v>
      </c>
      <c r="AY346" s="243" t="s">
        <v>166</v>
      </c>
    </row>
    <row r="347" spans="1:51" s="13" customFormat="1" ht="12">
      <c r="A347" s="13"/>
      <c r="B347" s="232"/>
      <c r="C347" s="233"/>
      <c r="D347" s="234" t="s">
        <v>175</v>
      </c>
      <c r="E347" s="235" t="s">
        <v>1</v>
      </c>
      <c r="F347" s="236" t="s">
        <v>733</v>
      </c>
      <c r="G347" s="233"/>
      <c r="H347" s="237">
        <v>1.8</v>
      </c>
      <c r="I347" s="238"/>
      <c r="J347" s="233"/>
      <c r="K347" s="233"/>
      <c r="L347" s="239"/>
      <c r="M347" s="240"/>
      <c r="N347" s="241"/>
      <c r="O347" s="241"/>
      <c r="P347" s="241"/>
      <c r="Q347" s="241"/>
      <c r="R347" s="241"/>
      <c r="S347" s="241"/>
      <c r="T347" s="242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3" t="s">
        <v>175</v>
      </c>
      <c r="AU347" s="243" t="s">
        <v>86</v>
      </c>
      <c r="AV347" s="13" t="s">
        <v>86</v>
      </c>
      <c r="AW347" s="13" t="s">
        <v>32</v>
      </c>
      <c r="AX347" s="13" t="s">
        <v>77</v>
      </c>
      <c r="AY347" s="243" t="s">
        <v>166</v>
      </c>
    </row>
    <row r="348" spans="1:65" s="2" customFormat="1" ht="24.15" customHeight="1">
      <c r="A348" s="37"/>
      <c r="B348" s="38"/>
      <c r="C348" s="218" t="s">
        <v>734</v>
      </c>
      <c r="D348" s="218" t="s">
        <v>169</v>
      </c>
      <c r="E348" s="219" t="s">
        <v>735</v>
      </c>
      <c r="F348" s="220" t="s">
        <v>736</v>
      </c>
      <c r="G348" s="221" t="s">
        <v>215</v>
      </c>
      <c r="H348" s="222">
        <v>2.6</v>
      </c>
      <c r="I348" s="223"/>
      <c r="J348" s="224">
        <f>ROUND(I348*H348,0)</f>
        <v>0</v>
      </c>
      <c r="K348" s="225"/>
      <c r="L348" s="43"/>
      <c r="M348" s="226" t="s">
        <v>1</v>
      </c>
      <c r="N348" s="227" t="s">
        <v>42</v>
      </c>
      <c r="O348" s="90"/>
      <c r="P348" s="228">
        <f>O348*H348</f>
        <v>0</v>
      </c>
      <c r="Q348" s="228">
        <v>0.0002</v>
      </c>
      <c r="R348" s="228">
        <f>Q348*H348</f>
        <v>0.0005200000000000001</v>
      </c>
      <c r="S348" s="228">
        <v>0</v>
      </c>
      <c r="T348" s="229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230" t="s">
        <v>249</v>
      </c>
      <c r="AT348" s="230" t="s">
        <v>169</v>
      </c>
      <c r="AU348" s="230" t="s">
        <v>86</v>
      </c>
      <c r="AY348" s="16" t="s">
        <v>166</v>
      </c>
      <c r="BE348" s="231">
        <f>IF(N348="základní",J348,0)</f>
        <v>0</v>
      </c>
      <c r="BF348" s="231">
        <f>IF(N348="snížená",J348,0)</f>
        <v>0</v>
      </c>
      <c r="BG348" s="231">
        <f>IF(N348="zákl. přenesená",J348,0)</f>
        <v>0</v>
      </c>
      <c r="BH348" s="231">
        <f>IF(N348="sníž. přenesená",J348,0)</f>
        <v>0</v>
      </c>
      <c r="BI348" s="231">
        <f>IF(N348="nulová",J348,0)</f>
        <v>0</v>
      </c>
      <c r="BJ348" s="16" t="s">
        <v>8</v>
      </c>
      <c r="BK348" s="231">
        <f>ROUND(I348*H348,0)</f>
        <v>0</v>
      </c>
      <c r="BL348" s="16" t="s">
        <v>249</v>
      </c>
      <c r="BM348" s="230" t="s">
        <v>737</v>
      </c>
    </row>
    <row r="349" spans="1:51" s="13" customFormat="1" ht="12">
      <c r="A349" s="13"/>
      <c r="B349" s="232"/>
      <c r="C349" s="233"/>
      <c r="D349" s="234" t="s">
        <v>175</v>
      </c>
      <c r="E349" s="235" t="s">
        <v>1</v>
      </c>
      <c r="F349" s="236" t="s">
        <v>738</v>
      </c>
      <c r="G349" s="233"/>
      <c r="H349" s="237">
        <v>2.6</v>
      </c>
      <c r="I349" s="238"/>
      <c r="J349" s="233"/>
      <c r="K349" s="233"/>
      <c r="L349" s="239"/>
      <c r="M349" s="240"/>
      <c r="N349" s="241"/>
      <c r="O349" s="241"/>
      <c r="P349" s="241"/>
      <c r="Q349" s="241"/>
      <c r="R349" s="241"/>
      <c r="S349" s="241"/>
      <c r="T349" s="242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3" t="s">
        <v>175</v>
      </c>
      <c r="AU349" s="243" t="s">
        <v>86</v>
      </c>
      <c r="AV349" s="13" t="s">
        <v>86</v>
      </c>
      <c r="AW349" s="13" t="s">
        <v>32</v>
      </c>
      <c r="AX349" s="13" t="s">
        <v>77</v>
      </c>
      <c r="AY349" s="243" t="s">
        <v>166</v>
      </c>
    </row>
    <row r="350" spans="1:65" s="2" customFormat="1" ht="21.75" customHeight="1">
      <c r="A350" s="37"/>
      <c r="B350" s="38"/>
      <c r="C350" s="254" t="s">
        <v>739</v>
      </c>
      <c r="D350" s="254" t="s">
        <v>266</v>
      </c>
      <c r="E350" s="255" t="s">
        <v>740</v>
      </c>
      <c r="F350" s="256" t="s">
        <v>741</v>
      </c>
      <c r="G350" s="257" t="s">
        <v>215</v>
      </c>
      <c r="H350" s="258">
        <v>2.86</v>
      </c>
      <c r="I350" s="259"/>
      <c r="J350" s="260">
        <f>ROUND(I350*H350,0)</f>
        <v>0</v>
      </c>
      <c r="K350" s="261"/>
      <c r="L350" s="262"/>
      <c r="M350" s="263" t="s">
        <v>1</v>
      </c>
      <c r="N350" s="264" t="s">
        <v>42</v>
      </c>
      <c r="O350" s="90"/>
      <c r="P350" s="228">
        <f>O350*H350</f>
        <v>0</v>
      </c>
      <c r="Q350" s="228">
        <v>0.00026</v>
      </c>
      <c r="R350" s="228">
        <f>Q350*H350</f>
        <v>0.0007435999999999999</v>
      </c>
      <c r="S350" s="228">
        <v>0</v>
      </c>
      <c r="T350" s="229">
        <f>S350*H350</f>
        <v>0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230" t="s">
        <v>331</v>
      </c>
      <c r="AT350" s="230" t="s">
        <v>266</v>
      </c>
      <c r="AU350" s="230" t="s">
        <v>86</v>
      </c>
      <c r="AY350" s="16" t="s">
        <v>166</v>
      </c>
      <c r="BE350" s="231">
        <f>IF(N350="základní",J350,0)</f>
        <v>0</v>
      </c>
      <c r="BF350" s="231">
        <f>IF(N350="snížená",J350,0)</f>
        <v>0</v>
      </c>
      <c r="BG350" s="231">
        <f>IF(N350="zákl. přenesená",J350,0)</f>
        <v>0</v>
      </c>
      <c r="BH350" s="231">
        <f>IF(N350="sníž. přenesená",J350,0)</f>
        <v>0</v>
      </c>
      <c r="BI350" s="231">
        <f>IF(N350="nulová",J350,0)</f>
        <v>0</v>
      </c>
      <c r="BJ350" s="16" t="s">
        <v>8</v>
      </c>
      <c r="BK350" s="231">
        <f>ROUND(I350*H350,0)</f>
        <v>0</v>
      </c>
      <c r="BL350" s="16" t="s">
        <v>249</v>
      </c>
      <c r="BM350" s="230" t="s">
        <v>742</v>
      </c>
    </row>
    <row r="351" spans="1:51" s="13" customFormat="1" ht="12">
      <c r="A351" s="13"/>
      <c r="B351" s="232"/>
      <c r="C351" s="233"/>
      <c r="D351" s="234" t="s">
        <v>175</v>
      </c>
      <c r="E351" s="235" t="s">
        <v>1</v>
      </c>
      <c r="F351" s="236" t="s">
        <v>743</v>
      </c>
      <c r="G351" s="233"/>
      <c r="H351" s="237">
        <v>2.6</v>
      </c>
      <c r="I351" s="238"/>
      <c r="J351" s="233"/>
      <c r="K351" s="233"/>
      <c r="L351" s="239"/>
      <c r="M351" s="240"/>
      <c r="N351" s="241"/>
      <c r="O351" s="241"/>
      <c r="P351" s="241"/>
      <c r="Q351" s="241"/>
      <c r="R351" s="241"/>
      <c r="S351" s="241"/>
      <c r="T351" s="242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3" t="s">
        <v>175</v>
      </c>
      <c r="AU351" s="243" t="s">
        <v>86</v>
      </c>
      <c r="AV351" s="13" t="s">
        <v>86</v>
      </c>
      <c r="AW351" s="13" t="s">
        <v>32</v>
      </c>
      <c r="AX351" s="13" t="s">
        <v>8</v>
      </c>
      <c r="AY351" s="243" t="s">
        <v>166</v>
      </c>
    </row>
    <row r="352" spans="1:51" s="13" customFormat="1" ht="12">
      <c r="A352" s="13"/>
      <c r="B352" s="232"/>
      <c r="C352" s="233"/>
      <c r="D352" s="234" t="s">
        <v>175</v>
      </c>
      <c r="E352" s="233"/>
      <c r="F352" s="236" t="s">
        <v>744</v>
      </c>
      <c r="G352" s="233"/>
      <c r="H352" s="237">
        <v>2.86</v>
      </c>
      <c r="I352" s="238"/>
      <c r="J352" s="233"/>
      <c r="K352" s="233"/>
      <c r="L352" s="239"/>
      <c r="M352" s="240"/>
      <c r="N352" s="241"/>
      <c r="O352" s="241"/>
      <c r="P352" s="241"/>
      <c r="Q352" s="241"/>
      <c r="R352" s="241"/>
      <c r="S352" s="241"/>
      <c r="T352" s="242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3" t="s">
        <v>175</v>
      </c>
      <c r="AU352" s="243" t="s">
        <v>86</v>
      </c>
      <c r="AV352" s="13" t="s">
        <v>86</v>
      </c>
      <c r="AW352" s="13" t="s">
        <v>4</v>
      </c>
      <c r="AX352" s="13" t="s">
        <v>8</v>
      </c>
      <c r="AY352" s="243" t="s">
        <v>166</v>
      </c>
    </row>
    <row r="353" spans="1:65" s="2" customFormat="1" ht="37.8" customHeight="1">
      <c r="A353" s="37"/>
      <c r="B353" s="38"/>
      <c r="C353" s="218" t="s">
        <v>745</v>
      </c>
      <c r="D353" s="218" t="s">
        <v>169</v>
      </c>
      <c r="E353" s="219" t="s">
        <v>746</v>
      </c>
      <c r="F353" s="220" t="s">
        <v>747</v>
      </c>
      <c r="G353" s="221" t="s">
        <v>188</v>
      </c>
      <c r="H353" s="222">
        <v>6.12</v>
      </c>
      <c r="I353" s="223"/>
      <c r="J353" s="224">
        <f>ROUND(I353*H353,0)</f>
        <v>0</v>
      </c>
      <c r="K353" s="225"/>
      <c r="L353" s="43"/>
      <c r="M353" s="226" t="s">
        <v>1</v>
      </c>
      <c r="N353" s="227" t="s">
        <v>42</v>
      </c>
      <c r="O353" s="90"/>
      <c r="P353" s="228">
        <f>O353*H353</f>
        <v>0</v>
      </c>
      <c r="Q353" s="228">
        <v>0.00689</v>
      </c>
      <c r="R353" s="228">
        <f>Q353*H353</f>
        <v>0.042166800000000004</v>
      </c>
      <c r="S353" s="228">
        <v>0</v>
      </c>
      <c r="T353" s="229">
        <f>S353*H353</f>
        <v>0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230" t="s">
        <v>249</v>
      </c>
      <c r="AT353" s="230" t="s">
        <v>169</v>
      </c>
      <c r="AU353" s="230" t="s">
        <v>86</v>
      </c>
      <c r="AY353" s="16" t="s">
        <v>166</v>
      </c>
      <c r="BE353" s="231">
        <f>IF(N353="základní",J353,0)</f>
        <v>0</v>
      </c>
      <c r="BF353" s="231">
        <f>IF(N353="snížená",J353,0)</f>
        <v>0</v>
      </c>
      <c r="BG353" s="231">
        <f>IF(N353="zákl. přenesená",J353,0)</f>
        <v>0</v>
      </c>
      <c r="BH353" s="231">
        <f>IF(N353="sníž. přenesená",J353,0)</f>
        <v>0</v>
      </c>
      <c r="BI353" s="231">
        <f>IF(N353="nulová",J353,0)</f>
        <v>0</v>
      </c>
      <c r="BJ353" s="16" t="s">
        <v>8</v>
      </c>
      <c r="BK353" s="231">
        <f>ROUND(I353*H353,0)</f>
        <v>0</v>
      </c>
      <c r="BL353" s="16" t="s">
        <v>249</v>
      </c>
      <c r="BM353" s="230" t="s">
        <v>748</v>
      </c>
    </row>
    <row r="354" spans="1:65" s="2" customFormat="1" ht="37.8" customHeight="1">
      <c r="A354" s="37"/>
      <c r="B354" s="38"/>
      <c r="C354" s="254" t="s">
        <v>749</v>
      </c>
      <c r="D354" s="254" t="s">
        <v>266</v>
      </c>
      <c r="E354" s="255" t="s">
        <v>750</v>
      </c>
      <c r="F354" s="256" t="s">
        <v>751</v>
      </c>
      <c r="G354" s="257" t="s">
        <v>188</v>
      </c>
      <c r="H354" s="258">
        <v>6.732</v>
      </c>
      <c r="I354" s="259"/>
      <c r="J354" s="260">
        <f>ROUND(I354*H354,0)</f>
        <v>0</v>
      </c>
      <c r="K354" s="261"/>
      <c r="L354" s="262"/>
      <c r="M354" s="263" t="s">
        <v>1</v>
      </c>
      <c r="N354" s="264" t="s">
        <v>42</v>
      </c>
      <c r="O354" s="90"/>
      <c r="P354" s="228">
        <f>O354*H354</f>
        <v>0</v>
      </c>
      <c r="Q354" s="228">
        <v>0.0192</v>
      </c>
      <c r="R354" s="228">
        <f>Q354*H354</f>
        <v>0.1292544</v>
      </c>
      <c r="S354" s="228">
        <v>0</v>
      </c>
      <c r="T354" s="229">
        <f>S354*H354</f>
        <v>0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230" t="s">
        <v>331</v>
      </c>
      <c r="AT354" s="230" t="s">
        <v>266</v>
      </c>
      <c r="AU354" s="230" t="s">
        <v>86</v>
      </c>
      <c r="AY354" s="16" t="s">
        <v>166</v>
      </c>
      <c r="BE354" s="231">
        <f>IF(N354="základní",J354,0)</f>
        <v>0</v>
      </c>
      <c r="BF354" s="231">
        <f>IF(N354="snížená",J354,0)</f>
        <v>0</v>
      </c>
      <c r="BG354" s="231">
        <f>IF(N354="zákl. přenesená",J354,0)</f>
        <v>0</v>
      </c>
      <c r="BH354" s="231">
        <f>IF(N354="sníž. přenesená",J354,0)</f>
        <v>0</v>
      </c>
      <c r="BI354" s="231">
        <f>IF(N354="nulová",J354,0)</f>
        <v>0</v>
      </c>
      <c r="BJ354" s="16" t="s">
        <v>8</v>
      </c>
      <c r="BK354" s="231">
        <f>ROUND(I354*H354,0)</f>
        <v>0</v>
      </c>
      <c r="BL354" s="16" t="s">
        <v>249</v>
      </c>
      <c r="BM354" s="230" t="s">
        <v>752</v>
      </c>
    </row>
    <row r="355" spans="1:51" s="13" customFormat="1" ht="12">
      <c r="A355" s="13"/>
      <c r="B355" s="232"/>
      <c r="C355" s="233"/>
      <c r="D355" s="234" t="s">
        <v>175</v>
      </c>
      <c r="E355" s="235" t="s">
        <v>1</v>
      </c>
      <c r="F355" s="236" t="s">
        <v>753</v>
      </c>
      <c r="G355" s="233"/>
      <c r="H355" s="237">
        <v>6.12</v>
      </c>
      <c r="I355" s="238"/>
      <c r="J355" s="233"/>
      <c r="K355" s="233"/>
      <c r="L355" s="239"/>
      <c r="M355" s="240"/>
      <c r="N355" s="241"/>
      <c r="O355" s="241"/>
      <c r="P355" s="241"/>
      <c r="Q355" s="241"/>
      <c r="R355" s="241"/>
      <c r="S355" s="241"/>
      <c r="T355" s="242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3" t="s">
        <v>175</v>
      </c>
      <c r="AU355" s="243" t="s">
        <v>86</v>
      </c>
      <c r="AV355" s="13" t="s">
        <v>86</v>
      </c>
      <c r="AW355" s="13" t="s">
        <v>32</v>
      </c>
      <c r="AX355" s="13" t="s">
        <v>8</v>
      </c>
      <c r="AY355" s="243" t="s">
        <v>166</v>
      </c>
    </row>
    <row r="356" spans="1:51" s="13" customFormat="1" ht="12">
      <c r="A356" s="13"/>
      <c r="B356" s="232"/>
      <c r="C356" s="233"/>
      <c r="D356" s="234" t="s">
        <v>175</v>
      </c>
      <c r="E356" s="233"/>
      <c r="F356" s="236" t="s">
        <v>754</v>
      </c>
      <c r="G356" s="233"/>
      <c r="H356" s="237">
        <v>6.732</v>
      </c>
      <c r="I356" s="238"/>
      <c r="J356" s="233"/>
      <c r="K356" s="233"/>
      <c r="L356" s="239"/>
      <c r="M356" s="240"/>
      <c r="N356" s="241"/>
      <c r="O356" s="241"/>
      <c r="P356" s="241"/>
      <c r="Q356" s="241"/>
      <c r="R356" s="241"/>
      <c r="S356" s="241"/>
      <c r="T356" s="242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3" t="s">
        <v>175</v>
      </c>
      <c r="AU356" s="243" t="s">
        <v>86</v>
      </c>
      <c r="AV356" s="13" t="s">
        <v>86</v>
      </c>
      <c r="AW356" s="13" t="s">
        <v>4</v>
      </c>
      <c r="AX356" s="13" t="s">
        <v>8</v>
      </c>
      <c r="AY356" s="243" t="s">
        <v>166</v>
      </c>
    </row>
    <row r="357" spans="1:65" s="2" customFormat="1" ht="24.15" customHeight="1">
      <c r="A357" s="37"/>
      <c r="B357" s="38"/>
      <c r="C357" s="218" t="s">
        <v>755</v>
      </c>
      <c r="D357" s="218" t="s">
        <v>169</v>
      </c>
      <c r="E357" s="219" t="s">
        <v>756</v>
      </c>
      <c r="F357" s="220" t="s">
        <v>757</v>
      </c>
      <c r="G357" s="221" t="s">
        <v>188</v>
      </c>
      <c r="H357" s="222">
        <v>6.12</v>
      </c>
      <c r="I357" s="223"/>
      <c r="J357" s="224">
        <f>ROUND(I357*H357,0)</f>
        <v>0</v>
      </c>
      <c r="K357" s="225"/>
      <c r="L357" s="43"/>
      <c r="M357" s="226" t="s">
        <v>1</v>
      </c>
      <c r="N357" s="227" t="s">
        <v>42</v>
      </c>
      <c r="O357" s="90"/>
      <c r="P357" s="228">
        <f>O357*H357</f>
        <v>0</v>
      </c>
      <c r="Q357" s="228">
        <v>0</v>
      </c>
      <c r="R357" s="228">
        <f>Q357*H357</f>
        <v>0</v>
      </c>
      <c r="S357" s="228">
        <v>0</v>
      </c>
      <c r="T357" s="229">
        <f>S357*H357</f>
        <v>0</v>
      </c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R357" s="230" t="s">
        <v>249</v>
      </c>
      <c r="AT357" s="230" t="s">
        <v>169</v>
      </c>
      <c r="AU357" s="230" t="s">
        <v>86</v>
      </c>
      <c r="AY357" s="16" t="s">
        <v>166</v>
      </c>
      <c r="BE357" s="231">
        <f>IF(N357="základní",J357,0)</f>
        <v>0</v>
      </c>
      <c r="BF357" s="231">
        <f>IF(N357="snížená",J357,0)</f>
        <v>0</v>
      </c>
      <c r="BG357" s="231">
        <f>IF(N357="zákl. přenesená",J357,0)</f>
        <v>0</v>
      </c>
      <c r="BH357" s="231">
        <f>IF(N357="sníž. přenesená",J357,0)</f>
        <v>0</v>
      </c>
      <c r="BI357" s="231">
        <f>IF(N357="nulová",J357,0)</f>
        <v>0</v>
      </c>
      <c r="BJ357" s="16" t="s">
        <v>8</v>
      </c>
      <c r="BK357" s="231">
        <f>ROUND(I357*H357,0)</f>
        <v>0</v>
      </c>
      <c r="BL357" s="16" t="s">
        <v>249</v>
      </c>
      <c r="BM357" s="230" t="s">
        <v>758</v>
      </c>
    </row>
    <row r="358" spans="1:65" s="2" customFormat="1" ht="24.15" customHeight="1">
      <c r="A358" s="37"/>
      <c r="B358" s="38"/>
      <c r="C358" s="218" t="s">
        <v>759</v>
      </c>
      <c r="D358" s="218" t="s">
        <v>169</v>
      </c>
      <c r="E358" s="219" t="s">
        <v>760</v>
      </c>
      <c r="F358" s="220" t="s">
        <v>761</v>
      </c>
      <c r="G358" s="221" t="s">
        <v>188</v>
      </c>
      <c r="H358" s="222">
        <v>9.6</v>
      </c>
      <c r="I358" s="223"/>
      <c r="J358" s="224">
        <f>ROUND(I358*H358,0)</f>
        <v>0</v>
      </c>
      <c r="K358" s="225"/>
      <c r="L358" s="43"/>
      <c r="M358" s="226" t="s">
        <v>1</v>
      </c>
      <c r="N358" s="227" t="s">
        <v>42</v>
      </c>
      <c r="O358" s="90"/>
      <c r="P358" s="228">
        <f>O358*H358</f>
        <v>0</v>
      </c>
      <c r="Q358" s="228">
        <v>0.0015</v>
      </c>
      <c r="R358" s="228">
        <f>Q358*H358</f>
        <v>0.0144</v>
      </c>
      <c r="S358" s="228">
        <v>0</v>
      </c>
      <c r="T358" s="229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230" t="s">
        <v>249</v>
      </c>
      <c r="AT358" s="230" t="s">
        <v>169</v>
      </c>
      <c r="AU358" s="230" t="s">
        <v>86</v>
      </c>
      <c r="AY358" s="16" t="s">
        <v>166</v>
      </c>
      <c r="BE358" s="231">
        <f>IF(N358="základní",J358,0)</f>
        <v>0</v>
      </c>
      <c r="BF358" s="231">
        <f>IF(N358="snížená",J358,0)</f>
        <v>0</v>
      </c>
      <c r="BG358" s="231">
        <f>IF(N358="zákl. přenesená",J358,0)</f>
        <v>0</v>
      </c>
      <c r="BH358" s="231">
        <f>IF(N358="sníž. přenesená",J358,0)</f>
        <v>0</v>
      </c>
      <c r="BI358" s="231">
        <f>IF(N358="nulová",J358,0)</f>
        <v>0</v>
      </c>
      <c r="BJ358" s="16" t="s">
        <v>8</v>
      </c>
      <c r="BK358" s="231">
        <f>ROUND(I358*H358,0)</f>
        <v>0</v>
      </c>
      <c r="BL358" s="16" t="s">
        <v>249</v>
      </c>
      <c r="BM358" s="230" t="s">
        <v>762</v>
      </c>
    </row>
    <row r="359" spans="1:65" s="2" customFormat="1" ht="16.5" customHeight="1">
      <c r="A359" s="37"/>
      <c r="B359" s="38"/>
      <c r="C359" s="218" t="s">
        <v>763</v>
      </c>
      <c r="D359" s="218" t="s">
        <v>169</v>
      </c>
      <c r="E359" s="219" t="s">
        <v>764</v>
      </c>
      <c r="F359" s="220" t="s">
        <v>765</v>
      </c>
      <c r="G359" s="221" t="s">
        <v>196</v>
      </c>
      <c r="H359" s="222">
        <v>13</v>
      </c>
      <c r="I359" s="223"/>
      <c r="J359" s="224">
        <f>ROUND(I359*H359,0)</f>
        <v>0</v>
      </c>
      <c r="K359" s="225"/>
      <c r="L359" s="43"/>
      <c r="M359" s="226" t="s">
        <v>1</v>
      </c>
      <c r="N359" s="227" t="s">
        <v>42</v>
      </c>
      <c r="O359" s="90"/>
      <c r="P359" s="228">
        <f>O359*H359</f>
        <v>0</v>
      </c>
      <c r="Q359" s="228">
        <v>0.00021</v>
      </c>
      <c r="R359" s="228">
        <f>Q359*H359</f>
        <v>0.0027300000000000002</v>
      </c>
      <c r="S359" s="228">
        <v>0</v>
      </c>
      <c r="T359" s="229">
        <f>S359*H359</f>
        <v>0</v>
      </c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R359" s="230" t="s">
        <v>249</v>
      </c>
      <c r="AT359" s="230" t="s">
        <v>169</v>
      </c>
      <c r="AU359" s="230" t="s">
        <v>86</v>
      </c>
      <c r="AY359" s="16" t="s">
        <v>166</v>
      </c>
      <c r="BE359" s="231">
        <f>IF(N359="základní",J359,0)</f>
        <v>0</v>
      </c>
      <c r="BF359" s="231">
        <f>IF(N359="snížená",J359,0)</f>
        <v>0</v>
      </c>
      <c r="BG359" s="231">
        <f>IF(N359="zákl. přenesená",J359,0)</f>
        <v>0</v>
      </c>
      <c r="BH359" s="231">
        <f>IF(N359="sníž. přenesená",J359,0)</f>
        <v>0</v>
      </c>
      <c r="BI359" s="231">
        <f>IF(N359="nulová",J359,0)</f>
        <v>0</v>
      </c>
      <c r="BJ359" s="16" t="s">
        <v>8</v>
      </c>
      <c r="BK359" s="231">
        <f>ROUND(I359*H359,0)</f>
        <v>0</v>
      </c>
      <c r="BL359" s="16" t="s">
        <v>249</v>
      </c>
      <c r="BM359" s="230" t="s">
        <v>766</v>
      </c>
    </row>
    <row r="360" spans="1:51" s="13" customFormat="1" ht="12">
      <c r="A360" s="13"/>
      <c r="B360" s="232"/>
      <c r="C360" s="233"/>
      <c r="D360" s="234" t="s">
        <v>175</v>
      </c>
      <c r="E360" s="235" t="s">
        <v>1</v>
      </c>
      <c r="F360" s="236" t="s">
        <v>767</v>
      </c>
      <c r="G360" s="233"/>
      <c r="H360" s="237">
        <v>13</v>
      </c>
      <c r="I360" s="238"/>
      <c r="J360" s="233"/>
      <c r="K360" s="233"/>
      <c r="L360" s="239"/>
      <c r="M360" s="240"/>
      <c r="N360" s="241"/>
      <c r="O360" s="241"/>
      <c r="P360" s="241"/>
      <c r="Q360" s="241"/>
      <c r="R360" s="241"/>
      <c r="S360" s="241"/>
      <c r="T360" s="242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3" t="s">
        <v>175</v>
      </c>
      <c r="AU360" s="243" t="s">
        <v>86</v>
      </c>
      <c r="AV360" s="13" t="s">
        <v>86</v>
      </c>
      <c r="AW360" s="13" t="s">
        <v>32</v>
      </c>
      <c r="AX360" s="13" t="s">
        <v>77</v>
      </c>
      <c r="AY360" s="243" t="s">
        <v>166</v>
      </c>
    </row>
    <row r="361" spans="1:65" s="2" customFormat="1" ht="16.5" customHeight="1">
      <c r="A361" s="37"/>
      <c r="B361" s="38"/>
      <c r="C361" s="218" t="s">
        <v>768</v>
      </c>
      <c r="D361" s="218" t="s">
        <v>169</v>
      </c>
      <c r="E361" s="219" t="s">
        <v>769</v>
      </c>
      <c r="F361" s="220" t="s">
        <v>770</v>
      </c>
      <c r="G361" s="221" t="s">
        <v>196</v>
      </c>
      <c r="H361" s="222">
        <v>1</v>
      </c>
      <c r="I361" s="223"/>
      <c r="J361" s="224">
        <f>ROUND(I361*H361,0)</f>
        <v>0</v>
      </c>
      <c r="K361" s="225"/>
      <c r="L361" s="43"/>
      <c r="M361" s="226" t="s">
        <v>1</v>
      </c>
      <c r="N361" s="227" t="s">
        <v>42</v>
      </c>
      <c r="O361" s="90"/>
      <c r="P361" s="228">
        <f>O361*H361</f>
        <v>0</v>
      </c>
      <c r="Q361" s="228">
        <v>0.0002</v>
      </c>
      <c r="R361" s="228">
        <f>Q361*H361</f>
        <v>0.0002</v>
      </c>
      <c r="S361" s="228">
        <v>0</v>
      </c>
      <c r="T361" s="229">
        <f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230" t="s">
        <v>249</v>
      </c>
      <c r="AT361" s="230" t="s">
        <v>169</v>
      </c>
      <c r="AU361" s="230" t="s">
        <v>86</v>
      </c>
      <c r="AY361" s="16" t="s">
        <v>166</v>
      </c>
      <c r="BE361" s="231">
        <f>IF(N361="základní",J361,0)</f>
        <v>0</v>
      </c>
      <c r="BF361" s="231">
        <f>IF(N361="snížená",J361,0)</f>
        <v>0</v>
      </c>
      <c r="BG361" s="231">
        <f>IF(N361="zákl. přenesená",J361,0)</f>
        <v>0</v>
      </c>
      <c r="BH361" s="231">
        <f>IF(N361="sníž. přenesená",J361,0)</f>
        <v>0</v>
      </c>
      <c r="BI361" s="231">
        <f>IF(N361="nulová",J361,0)</f>
        <v>0</v>
      </c>
      <c r="BJ361" s="16" t="s">
        <v>8</v>
      </c>
      <c r="BK361" s="231">
        <f>ROUND(I361*H361,0)</f>
        <v>0</v>
      </c>
      <c r="BL361" s="16" t="s">
        <v>249</v>
      </c>
      <c r="BM361" s="230" t="s">
        <v>771</v>
      </c>
    </row>
    <row r="362" spans="1:65" s="2" customFormat="1" ht="16.5" customHeight="1">
      <c r="A362" s="37"/>
      <c r="B362" s="38"/>
      <c r="C362" s="218" t="s">
        <v>772</v>
      </c>
      <c r="D362" s="218" t="s">
        <v>169</v>
      </c>
      <c r="E362" s="219" t="s">
        <v>773</v>
      </c>
      <c r="F362" s="220" t="s">
        <v>774</v>
      </c>
      <c r="G362" s="221" t="s">
        <v>215</v>
      </c>
      <c r="H362" s="222">
        <v>20.8</v>
      </c>
      <c r="I362" s="223"/>
      <c r="J362" s="224">
        <f>ROUND(I362*H362,0)</f>
        <v>0</v>
      </c>
      <c r="K362" s="225"/>
      <c r="L362" s="43"/>
      <c r="M362" s="226" t="s">
        <v>1</v>
      </c>
      <c r="N362" s="227" t="s">
        <v>42</v>
      </c>
      <c r="O362" s="90"/>
      <c r="P362" s="228">
        <f>O362*H362</f>
        <v>0</v>
      </c>
      <c r="Q362" s="228">
        <v>0.00032</v>
      </c>
      <c r="R362" s="228">
        <f>Q362*H362</f>
        <v>0.0066560000000000005</v>
      </c>
      <c r="S362" s="228">
        <v>0</v>
      </c>
      <c r="T362" s="229">
        <f>S362*H362</f>
        <v>0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230" t="s">
        <v>249</v>
      </c>
      <c r="AT362" s="230" t="s">
        <v>169</v>
      </c>
      <c r="AU362" s="230" t="s">
        <v>86</v>
      </c>
      <c r="AY362" s="16" t="s">
        <v>166</v>
      </c>
      <c r="BE362" s="231">
        <f>IF(N362="základní",J362,0)</f>
        <v>0</v>
      </c>
      <c r="BF362" s="231">
        <f>IF(N362="snížená",J362,0)</f>
        <v>0</v>
      </c>
      <c r="BG362" s="231">
        <f>IF(N362="zákl. přenesená",J362,0)</f>
        <v>0</v>
      </c>
      <c r="BH362" s="231">
        <f>IF(N362="sníž. přenesená",J362,0)</f>
        <v>0</v>
      </c>
      <c r="BI362" s="231">
        <f>IF(N362="nulová",J362,0)</f>
        <v>0</v>
      </c>
      <c r="BJ362" s="16" t="s">
        <v>8</v>
      </c>
      <c r="BK362" s="231">
        <f>ROUND(I362*H362,0)</f>
        <v>0</v>
      </c>
      <c r="BL362" s="16" t="s">
        <v>249</v>
      </c>
      <c r="BM362" s="230" t="s">
        <v>775</v>
      </c>
    </row>
    <row r="363" spans="1:51" s="13" customFormat="1" ht="12">
      <c r="A363" s="13"/>
      <c r="B363" s="232"/>
      <c r="C363" s="233"/>
      <c r="D363" s="234" t="s">
        <v>175</v>
      </c>
      <c r="E363" s="235" t="s">
        <v>1</v>
      </c>
      <c r="F363" s="236" t="s">
        <v>776</v>
      </c>
      <c r="G363" s="233"/>
      <c r="H363" s="237">
        <v>20.8</v>
      </c>
      <c r="I363" s="238"/>
      <c r="J363" s="233"/>
      <c r="K363" s="233"/>
      <c r="L363" s="239"/>
      <c r="M363" s="240"/>
      <c r="N363" s="241"/>
      <c r="O363" s="241"/>
      <c r="P363" s="241"/>
      <c r="Q363" s="241"/>
      <c r="R363" s="241"/>
      <c r="S363" s="241"/>
      <c r="T363" s="242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3" t="s">
        <v>175</v>
      </c>
      <c r="AU363" s="243" t="s">
        <v>86</v>
      </c>
      <c r="AV363" s="13" t="s">
        <v>86</v>
      </c>
      <c r="AW363" s="13" t="s">
        <v>32</v>
      </c>
      <c r="AX363" s="13" t="s">
        <v>77</v>
      </c>
      <c r="AY363" s="243" t="s">
        <v>166</v>
      </c>
    </row>
    <row r="364" spans="1:65" s="2" customFormat="1" ht="24.15" customHeight="1">
      <c r="A364" s="37"/>
      <c r="B364" s="38"/>
      <c r="C364" s="218" t="s">
        <v>777</v>
      </c>
      <c r="D364" s="218" t="s">
        <v>169</v>
      </c>
      <c r="E364" s="219" t="s">
        <v>778</v>
      </c>
      <c r="F364" s="220" t="s">
        <v>779</v>
      </c>
      <c r="G364" s="221" t="s">
        <v>183</v>
      </c>
      <c r="H364" s="222">
        <v>0.199</v>
      </c>
      <c r="I364" s="223"/>
      <c r="J364" s="224">
        <f>ROUND(I364*H364,0)</f>
        <v>0</v>
      </c>
      <c r="K364" s="225"/>
      <c r="L364" s="43"/>
      <c r="M364" s="226" t="s">
        <v>1</v>
      </c>
      <c r="N364" s="227" t="s">
        <v>42</v>
      </c>
      <c r="O364" s="90"/>
      <c r="P364" s="228">
        <f>O364*H364</f>
        <v>0</v>
      </c>
      <c r="Q364" s="228">
        <v>0</v>
      </c>
      <c r="R364" s="228">
        <f>Q364*H364</f>
        <v>0</v>
      </c>
      <c r="S364" s="228">
        <v>0</v>
      </c>
      <c r="T364" s="229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230" t="s">
        <v>249</v>
      </c>
      <c r="AT364" s="230" t="s">
        <v>169</v>
      </c>
      <c r="AU364" s="230" t="s">
        <v>86</v>
      </c>
      <c r="AY364" s="16" t="s">
        <v>166</v>
      </c>
      <c r="BE364" s="231">
        <f>IF(N364="základní",J364,0)</f>
        <v>0</v>
      </c>
      <c r="BF364" s="231">
        <f>IF(N364="snížená",J364,0)</f>
        <v>0</v>
      </c>
      <c r="BG364" s="231">
        <f>IF(N364="zákl. přenesená",J364,0)</f>
        <v>0</v>
      </c>
      <c r="BH364" s="231">
        <f>IF(N364="sníž. přenesená",J364,0)</f>
        <v>0</v>
      </c>
      <c r="BI364" s="231">
        <f>IF(N364="nulová",J364,0)</f>
        <v>0</v>
      </c>
      <c r="BJ364" s="16" t="s">
        <v>8</v>
      </c>
      <c r="BK364" s="231">
        <f>ROUND(I364*H364,0)</f>
        <v>0</v>
      </c>
      <c r="BL364" s="16" t="s">
        <v>249</v>
      </c>
      <c r="BM364" s="230" t="s">
        <v>780</v>
      </c>
    </row>
    <row r="365" spans="1:65" s="2" customFormat="1" ht="24.15" customHeight="1">
      <c r="A365" s="37"/>
      <c r="B365" s="38"/>
      <c r="C365" s="218" t="s">
        <v>781</v>
      </c>
      <c r="D365" s="218" t="s">
        <v>169</v>
      </c>
      <c r="E365" s="219" t="s">
        <v>782</v>
      </c>
      <c r="F365" s="220" t="s">
        <v>783</v>
      </c>
      <c r="G365" s="221" t="s">
        <v>183</v>
      </c>
      <c r="H365" s="222">
        <v>0.199</v>
      </c>
      <c r="I365" s="223"/>
      <c r="J365" s="224">
        <f>ROUND(I365*H365,0)</f>
        <v>0</v>
      </c>
      <c r="K365" s="225"/>
      <c r="L365" s="43"/>
      <c r="M365" s="226" t="s">
        <v>1</v>
      </c>
      <c r="N365" s="227" t="s">
        <v>42</v>
      </c>
      <c r="O365" s="90"/>
      <c r="P365" s="228">
        <f>O365*H365</f>
        <v>0</v>
      </c>
      <c r="Q365" s="228">
        <v>0</v>
      </c>
      <c r="R365" s="228">
        <f>Q365*H365</f>
        <v>0</v>
      </c>
      <c r="S365" s="228">
        <v>0</v>
      </c>
      <c r="T365" s="229">
        <f>S365*H365</f>
        <v>0</v>
      </c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R365" s="230" t="s">
        <v>249</v>
      </c>
      <c r="AT365" s="230" t="s">
        <v>169</v>
      </c>
      <c r="AU365" s="230" t="s">
        <v>86</v>
      </c>
      <c r="AY365" s="16" t="s">
        <v>166</v>
      </c>
      <c r="BE365" s="231">
        <f>IF(N365="základní",J365,0)</f>
        <v>0</v>
      </c>
      <c r="BF365" s="231">
        <f>IF(N365="snížená",J365,0)</f>
        <v>0</v>
      </c>
      <c r="BG365" s="231">
        <f>IF(N365="zákl. přenesená",J365,0)</f>
        <v>0</v>
      </c>
      <c r="BH365" s="231">
        <f>IF(N365="sníž. přenesená",J365,0)</f>
        <v>0</v>
      </c>
      <c r="BI365" s="231">
        <f>IF(N365="nulová",J365,0)</f>
        <v>0</v>
      </c>
      <c r="BJ365" s="16" t="s">
        <v>8</v>
      </c>
      <c r="BK365" s="231">
        <f>ROUND(I365*H365,0)</f>
        <v>0</v>
      </c>
      <c r="BL365" s="16" t="s">
        <v>249</v>
      </c>
      <c r="BM365" s="230" t="s">
        <v>784</v>
      </c>
    </row>
    <row r="366" spans="1:63" s="12" customFormat="1" ht="22.8" customHeight="1">
      <c r="A366" s="12"/>
      <c r="B366" s="202"/>
      <c r="C366" s="203"/>
      <c r="D366" s="204" t="s">
        <v>76</v>
      </c>
      <c r="E366" s="216" t="s">
        <v>785</v>
      </c>
      <c r="F366" s="216" t="s">
        <v>786</v>
      </c>
      <c r="G366" s="203"/>
      <c r="H366" s="203"/>
      <c r="I366" s="206"/>
      <c r="J366" s="217">
        <f>BK366</f>
        <v>0</v>
      </c>
      <c r="K366" s="203"/>
      <c r="L366" s="208"/>
      <c r="M366" s="209"/>
      <c r="N366" s="210"/>
      <c r="O366" s="210"/>
      <c r="P366" s="211">
        <f>SUM(P367:P399)</f>
        <v>0</v>
      </c>
      <c r="Q366" s="210"/>
      <c r="R366" s="211">
        <f>SUM(R367:R399)</f>
        <v>0.67968632</v>
      </c>
      <c r="S366" s="210"/>
      <c r="T366" s="212">
        <f>SUM(T367:T399)</f>
        <v>0.18178999999999998</v>
      </c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R366" s="213" t="s">
        <v>86</v>
      </c>
      <c r="AT366" s="214" t="s">
        <v>76</v>
      </c>
      <c r="AU366" s="214" t="s">
        <v>8</v>
      </c>
      <c r="AY366" s="213" t="s">
        <v>166</v>
      </c>
      <c r="BK366" s="215">
        <f>SUM(BK367:BK399)</f>
        <v>0</v>
      </c>
    </row>
    <row r="367" spans="1:65" s="2" customFormat="1" ht="24.15" customHeight="1">
      <c r="A367" s="37"/>
      <c r="B367" s="38"/>
      <c r="C367" s="218" t="s">
        <v>787</v>
      </c>
      <c r="D367" s="218" t="s">
        <v>169</v>
      </c>
      <c r="E367" s="219" t="s">
        <v>788</v>
      </c>
      <c r="F367" s="220" t="s">
        <v>789</v>
      </c>
      <c r="G367" s="221" t="s">
        <v>188</v>
      </c>
      <c r="H367" s="222">
        <v>66.08</v>
      </c>
      <c r="I367" s="223"/>
      <c r="J367" s="224">
        <f>ROUND(I367*H367,0)</f>
        <v>0</v>
      </c>
      <c r="K367" s="225"/>
      <c r="L367" s="43"/>
      <c r="M367" s="226" t="s">
        <v>1</v>
      </c>
      <c r="N367" s="227" t="s">
        <v>42</v>
      </c>
      <c r="O367" s="90"/>
      <c r="P367" s="228">
        <f>O367*H367</f>
        <v>0</v>
      </c>
      <c r="Q367" s="228">
        <v>0</v>
      </c>
      <c r="R367" s="228">
        <f>Q367*H367</f>
        <v>0</v>
      </c>
      <c r="S367" s="228">
        <v>0</v>
      </c>
      <c r="T367" s="229">
        <f>S367*H367</f>
        <v>0</v>
      </c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R367" s="230" t="s">
        <v>249</v>
      </c>
      <c r="AT367" s="230" t="s">
        <v>169</v>
      </c>
      <c r="AU367" s="230" t="s">
        <v>86</v>
      </c>
      <c r="AY367" s="16" t="s">
        <v>166</v>
      </c>
      <c r="BE367" s="231">
        <f>IF(N367="základní",J367,0)</f>
        <v>0</v>
      </c>
      <c r="BF367" s="231">
        <f>IF(N367="snížená",J367,0)</f>
        <v>0</v>
      </c>
      <c r="BG367" s="231">
        <f>IF(N367="zákl. přenesená",J367,0)</f>
        <v>0</v>
      </c>
      <c r="BH367" s="231">
        <f>IF(N367="sníž. přenesená",J367,0)</f>
        <v>0</v>
      </c>
      <c r="BI367" s="231">
        <f>IF(N367="nulová",J367,0)</f>
        <v>0</v>
      </c>
      <c r="BJ367" s="16" t="s">
        <v>8</v>
      </c>
      <c r="BK367" s="231">
        <f>ROUND(I367*H367,0)</f>
        <v>0</v>
      </c>
      <c r="BL367" s="16" t="s">
        <v>249</v>
      </c>
      <c r="BM367" s="230" t="s">
        <v>790</v>
      </c>
    </row>
    <row r="368" spans="1:51" s="13" customFormat="1" ht="12">
      <c r="A368" s="13"/>
      <c r="B368" s="232"/>
      <c r="C368" s="233"/>
      <c r="D368" s="234" t="s">
        <v>175</v>
      </c>
      <c r="E368" s="235" t="s">
        <v>1</v>
      </c>
      <c r="F368" s="236" t="s">
        <v>791</v>
      </c>
      <c r="G368" s="233"/>
      <c r="H368" s="237">
        <v>26.07</v>
      </c>
      <c r="I368" s="238"/>
      <c r="J368" s="233"/>
      <c r="K368" s="233"/>
      <c r="L368" s="239"/>
      <c r="M368" s="240"/>
      <c r="N368" s="241"/>
      <c r="O368" s="241"/>
      <c r="P368" s="241"/>
      <c r="Q368" s="241"/>
      <c r="R368" s="241"/>
      <c r="S368" s="241"/>
      <c r="T368" s="242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3" t="s">
        <v>175</v>
      </c>
      <c r="AU368" s="243" t="s">
        <v>86</v>
      </c>
      <c r="AV368" s="13" t="s">
        <v>86</v>
      </c>
      <c r="AW368" s="13" t="s">
        <v>32</v>
      </c>
      <c r="AX368" s="13" t="s">
        <v>77</v>
      </c>
      <c r="AY368" s="243" t="s">
        <v>166</v>
      </c>
    </row>
    <row r="369" spans="1:51" s="13" customFormat="1" ht="12">
      <c r="A369" s="13"/>
      <c r="B369" s="232"/>
      <c r="C369" s="233"/>
      <c r="D369" s="234" t="s">
        <v>175</v>
      </c>
      <c r="E369" s="235" t="s">
        <v>1</v>
      </c>
      <c r="F369" s="236" t="s">
        <v>792</v>
      </c>
      <c r="G369" s="233"/>
      <c r="H369" s="237">
        <v>26.07</v>
      </c>
      <c r="I369" s="238"/>
      <c r="J369" s="233"/>
      <c r="K369" s="233"/>
      <c r="L369" s="239"/>
      <c r="M369" s="240"/>
      <c r="N369" s="241"/>
      <c r="O369" s="241"/>
      <c r="P369" s="241"/>
      <c r="Q369" s="241"/>
      <c r="R369" s="241"/>
      <c r="S369" s="241"/>
      <c r="T369" s="242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3" t="s">
        <v>175</v>
      </c>
      <c r="AU369" s="243" t="s">
        <v>86</v>
      </c>
      <c r="AV369" s="13" t="s">
        <v>86</v>
      </c>
      <c r="AW369" s="13" t="s">
        <v>32</v>
      </c>
      <c r="AX369" s="13" t="s">
        <v>77</v>
      </c>
      <c r="AY369" s="243" t="s">
        <v>166</v>
      </c>
    </row>
    <row r="370" spans="1:51" s="13" customFormat="1" ht="12">
      <c r="A370" s="13"/>
      <c r="B370" s="232"/>
      <c r="C370" s="233"/>
      <c r="D370" s="234" t="s">
        <v>175</v>
      </c>
      <c r="E370" s="235" t="s">
        <v>1</v>
      </c>
      <c r="F370" s="236" t="s">
        <v>793</v>
      </c>
      <c r="G370" s="233"/>
      <c r="H370" s="237">
        <v>13.94</v>
      </c>
      <c r="I370" s="238"/>
      <c r="J370" s="233"/>
      <c r="K370" s="233"/>
      <c r="L370" s="239"/>
      <c r="M370" s="240"/>
      <c r="N370" s="241"/>
      <c r="O370" s="241"/>
      <c r="P370" s="241"/>
      <c r="Q370" s="241"/>
      <c r="R370" s="241"/>
      <c r="S370" s="241"/>
      <c r="T370" s="242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3" t="s">
        <v>175</v>
      </c>
      <c r="AU370" s="243" t="s">
        <v>86</v>
      </c>
      <c r="AV370" s="13" t="s">
        <v>86</v>
      </c>
      <c r="AW370" s="13" t="s">
        <v>32</v>
      </c>
      <c r="AX370" s="13" t="s">
        <v>77</v>
      </c>
      <c r="AY370" s="243" t="s">
        <v>166</v>
      </c>
    </row>
    <row r="371" spans="1:65" s="2" customFormat="1" ht="24.15" customHeight="1">
      <c r="A371" s="37"/>
      <c r="B371" s="38"/>
      <c r="C371" s="218" t="s">
        <v>794</v>
      </c>
      <c r="D371" s="218" t="s">
        <v>169</v>
      </c>
      <c r="E371" s="219" t="s">
        <v>795</v>
      </c>
      <c r="F371" s="220" t="s">
        <v>796</v>
      </c>
      <c r="G371" s="221" t="s">
        <v>188</v>
      </c>
      <c r="H371" s="222">
        <v>55.05</v>
      </c>
      <c r="I371" s="223"/>
      <c r="J371" s="224">
        <f>ROUND(I371*H371,0)</f>
        <v>0</v>
      </c>
      <c r="K371" s="225"/>
      <c r="L371" s="43"/>
      <c r="M371" s="226" t="s">
        <v>1</v>
      </c>
      <c r="N371" s="227" t="s">
        <v>42</v>
      </c>
      <c r="O371" s="90"/>
      <c r="P371" s="228">
        <f>O371*H371</f>
        <v>0</v>
      </c>
      <c r="Q371" s="228">
        <v>0.0002</v>
      </c>
      <c r="R371" s="228">
        <f>Q371*H371</f>
        <v>0.01101</v>
      </c>
      <c r="S371" s="228">
        <v>0</v>
      </c>
      <c r="T371" s="229">
        <f>S371*H371</f>
        <v>0</v>
      </c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R371" s="230" t="s">
        <v>249</v>
      </c>
      <c r="AT371" s="230" t="s">
        <v>169</v>
      </c>
      <c r="AU371" s="230" t="s">
        <v>86</v>
      </c>
      <c r="AY371" s="16" t="s">
        <v>166</v>
      </c>
      <c r="BE371" s="231">
        <f>IF(N371="základní",J371,0)</f>
        <v>0</v>
      </c>
      <c r="BF371" s="231">
        <f>IF(N371="snížená",J371,0)</f>
        <v>0</v>
      </c>
      <c r="BG371" s="231">
        <f>IF(N371="zákl. přenesená",J371,0)</f>
        <v>0</v>
      </c>
      <c r="BH371" s="231">
        <f>IF(N371="sníž. přenesená",J371,0)</f>
        <v>0</v>
      </c>
      <c r="BI371" s="231">
        <f>IF(N371="nulová",J371,0)</f>
        <v>0</v>
      </c>
      <c r="BJ371" s="16" t="s">
        <v>8</v>
      </c>
      <c r="BK371" s="231">
        <f>ROUND(I371*H371,0)</f>
        <v>0</v>
      </c>
      <c r="BL371" s="16" t="s">
        <v>249</v>
      </c>
      <c r="BM371" s="230" t="s">
        <v>797</v>
      </c>
    </row>
    <row r="372" spans="1:51" s="13" customFormat="1" ht="12">
      <c r="A372" s="13"/>
      <c r="B372" s="232"/>
      <c r="C372" s="233"/>
      <c r="D372" s="234" t="s">
        <v>175</v>
      </c>
      <c r="E372" s="235" t="s">
        <v>1</v>
      </c>
      <c r="F372" s="236" t="s">
        <v>798</v>
      </c>
      <c r="G372" s="233"/>
      <c r="H372" s="237">
        <v>55.05</v>
      </c>
      <c r="I372" s="238"/>
      <c r="J372" s="233"/>
      <c r="K372" s="233"/>
      <c r="L372" s="239"/>
      <c r="M372" s="240"/>
      <c r="N372" s="241"/>
      <c r="O372" s="241"/>
      <c r="P372" s="241"/>
      <c r="Q372" s="241"/>
      <c r="R372" s="241"/>
      <c r="S372" s="241"/>
      <c r="T372" s="242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3" t="s">
        <v>175</v>
      </c>
      <c r="AU372" s="243" t="s">
        <v>86</v>
      </c>
      <c r="AV372" s="13" t="s">
        <v>86</v>
      </c>
      <c r="AW372" s="13" t="s">
        <v>32</v>
      </c>
      <c r="AX372" s="13" t="s">
        <v>77</v>
      </c>
      <c r="AY372" s="243" t="s">
        <v>166</v>
      </c>
    </row>
    <row r="373" spans="1:65" s="2" customFormat="1" ht="33" customHeight="1">
      <c r="A373" s="37"/>
      <c r="B373" s="38"/>
      <c r="C373" s="218" t="s">
        <v>799</v>
      </c>
      <c r="D373" s="218" t="s">
        <v>169</v>
      </c>
      <c r="E373" s="219" t="s">
        <v>800</v>
      </c>
      <c r="F373" s="220" t="s">
        <v>801</v>
      </c>
      <c r="G373" s="221" t="s">
        <v>188</v>
      </c>
      <c r="H373" s="222">
        <v>55.05</v>
      </c>
      <c r="I373" s="223"/>
      <c r="J373" s="224">
        <f>ROUND(I373*H373,0)</f>
        <v>0</v>
      </c>
      <c r="K373" s="225"/>
      <c r="L373" s="43"/>
      <c r="M373" s="226" t="s">
        <v>1</v>
      </c>
      <c r="N373" s="227" t="s">
        <v>42</v>
      </c>
      <c r="O373" s="90"/>
      <c r="P373" s="228">
        <f>O373*H373</f>
        <v>0</v>
      </c>
      <c r="Q373" s="228">
        <v>0.0075</v>
      </c>
      <c r="R373" s="228">
        <f>Q373*H373</f>
        <v>0.41287499999999994</v>
      </c>
      <c r="S373" s="228">
        <v>0</v>
      </c>
      <c r="T373" s="229">
        <f>S373*H373</f>
        <v>0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230" t="s">
        <v>249</v>
      </c>
      <c r="AT373" s="230" t="s">
        <v>169</v>
      </c>
      <c r="AU373" s="230" t="s">
        <v>86</v>
      </c>
      <c r="AY373" s="16" t="s">
        <v>166</v>
      </c>
      <c r="BE373" s="231">
        <f>IF(N373="základní",J373,0)</f>
        <v>0</v>
      </c>
      <c r="BF373" s="231">
        <f>IF(N373="snížená",J373,0)</f>
        <v>0</v>
      </c>
      <c r="BG373" s="231">
        <f>IF(N373="zákl. přenesená",J373,0)</f>
        <v>0</v>
      </c>
      <c r="BH373" s="231">
        <f>IF(N373="sníž. přenesená",J373,0)</f>
        <v>0</v>
      </c>
      <c r="BI373" s="231">
        <f>IF(N373="nulová",J373,0)</f>
        <v>0</v>
      </c>
      <c r="BJ373" s="16" t="s">
        <v>8</v>
      </c>
      <c r="BK373" s="231">
        <f>ROUND(I373*H373,0)</f>
        <v>0</v>
      </c>
      <c r="BL373" s="16" t="s">
        <v>249</v>
      </c>
      <c r="BM373" s="230" t="s">
        <v>802</v>
      </c>
    </row>
    <row r="374" spans="1:65" s="2" customFormat="1" ht="24.15" customHeight="1">
      <c r="A374" s="37"/>
      <c r="B374" s="38"/>
      <c r="C374" s="218" t="s">
        <v>803</v>
      </c>
      <c r="D374" s="218" t="s">
        <v>169</v>
      </c>
      <c r="E374" s="219" t="s">
        <v>804</v>
      </c>
      <c r="F374" s="220" t="s">
        <v>805</v>
      </c>
      <c r="G374" s="221" t="s">
        <v>188</v>
      </c>
      <c r="H374" s="222">
        <v>66.08</v>
      </c>
      <c r="I374" s="223"/>
      <c r="J374" s="224">
        <f>ROUND(I374*H374,0)</f>
        <v>0</v>
      </c>
      <c r="K374" s="225"/>
      <c r="L374" s="43"/>
      <c r="M374" s="226" t="s">
        <v>1</v>
      </c>
      <c r="N374" s="227" t="s">
        <v>42</v>
      </c>
      <c r="O374" s="90"/>
      <c r="P374" s="228">
        <f>O374*H374</f>
        <v>0</v>
      </c>
      <c r="Q374" s="228">
        <v>0</v>
      </c>
      <c r="R374" s="228">
        <f>Q374*H374</f>
        <v>0</v>
      </c>
      <c r="S374" s="228">
        <v>0.0025</v>
      </c>
      <c r="T374" s="229">
        <f>S374*H374</f>
        <v>0.16519999999999999</v>
      </c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R374" s="230" t="s">
        <v>249</v>
      </c>
      <c r="AT374" s="230" t="s">
        <v>169</v>
      </c>
      <c r="AU374" s="230" t="s">
        <v>86</v>
      </c>
      <c r="AY374" s="16" t="s">
        <v>166</v>
      </c>
      <c r="BE374" s="231">
        <f>IF(N374="základní",J374,0)</f>
        <v>0</v>
      </c>
      <c r="BF374" s="231">
        <f>IF(N374="snížená",J374,0)</f>
        <v>0</v>
      </c>
      <c r="BG374" s="231">
        <f>IF(N374="zákl. přenesená",J374,0)</f>
        <v>0</v>
      </c>
      <c r="BH374" s="231">
        <f>IF(N374="sníž. přenesená",J374,0)</f>
        <v>0</v>
      </c>
      <c r="BI374" s="231">
        <f>IF(N374="nulová",J374,0)</f>
        <v>0</v>
      </c>
      <c r="BJ374" s="16" t="s">
        <v>8</v>
      </c>
      <c r="BK374" s="231">
        <f>ROUND(I374*H374,0)</f>
        <v>0</v>
      </c>
      <c r="BL374" s="16" t="s">
        <v>249</v>
      </c>
      <c r="BM374" s="230" t="s">
        <v>806</v>
      </c>
    </row>
    <row r="375" spans="1:51" s="13" customFormat="1" ht="12">
      <c r="A375" s="13"/>
      <c r="B375" s="232"/>
      <c r="C375" s="233"/>
      <c r="D375" s="234" t="s">
        <v>175</v>
      </c>
      <c r="E375" s="235" t="s">
        <v>1</v>
      </c>
      <c r="F375" s="236" t="s">
        <v>791</v>
      </c>
      <c r="G375" s="233"/>
      <c r="H375" s="237">
        <v>26.07</v>
      </c>
      <c r="I375" s="238"/>
      <c r="J375" s="233"/>
      <c r="K375" s="233"/>
      <c r="L375" s="239"/>
      <c r="M375" s="240"/>
      <c r="N375" s="241"/>
      <c r="O375" s="241"/>
      <c r="P375" s="241"/>
      <c r="Q375" s="241"/>
      <c r="R375" s="241"/>
      <c r="S375" s="241"/>
      <c r="T375" s="242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3" t="s">
        <v>175</v>
      </c>
      <c r="AU375" s="243" t="s">
        <v>86</v>
      </c>
      <c r="AV375" s="13" t="s">
        <v>86</v>
      </c>
      <c r="AW375" s="13" t="s">
        <v>32</v>
      </c>
      <c r="AX375" s="13" t="s">
        <v>77</v>
      </c>
      <c r="AY375" s="243" t="s">
        <v>166</v>
      </c>
    </row>
    <row r="376" spans="1:51" s="13" customFormat="1" ht="12">
      <c r="A376" s="13"/>
      <c r="B376" s="232"/>
      <c r="C376" s="233"/>
      <c r="D376" s="234" t="s">
        <v>175</v>
      </c>
      <c r="E376" s="235" t="s">
        <v>1</v>
      </c>
      <c r="F376" s="236" t="s">
        <v>792</v>
      </c>
      <c r="G376" s="233"/>
      <c r="H376" s="237">
        <v>26.07</v>
      </c>
      <c r="I376" s="238"/>
      <c r="J376" s="233"/>
      <c r="K376" s="233"/>
      <c r="L376" s="239"/>
      <c r="M376" s="240"/>
      <c r="N376" s="241"/>
      <c r="O376" s="241"/>
      <c r="P376" s="241"/>
      <c r="Q376" s="241"/>
      <c r="R376" s="241"/>
      <c r="S376" s="241"/>
      <c r="T376" s="242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3" t="s">
        <v>175</v>
      </c>
      <c r="AU376" s="243" t="s">
        <v>86</v>
      </c>
      <c r="AV376" s="13" t="s">
        <v>86</v>
      </c>
      <c r="AW376" s="13" t="s">
        <v>32</v>
      </c>
      <c r="AX376" s="13" t="s">
        <v>77</v>
      </c>
      <c r="AY376" s="243" t="s">
        <v>166</v>
      </c>
    </row>
    <row r="377" spans="1:51" s="13" customFormat="1" ht="12">
      <c r="A377" s="13"/>
      <c r="B377" s="232"/>
      <c r="C377" s="233"/>
      <c r="D377" s="234" t="s">
        <v>175</v>
      </c>
      <c r="E377" s="235" t="s">
        <v>1</v>
      </c>
      <c r="F377" s="236" t="s">
        <v>793</v>
      </c>
      <c r="G377" s="233"/>
      <c r="H377" s="237">
        <v>13.94</v>
      </c>
      <c r="I377" s="238"/>
      <c r="J377" s="233"/>
      <c r="K377" s="233"/>
      <c r="L377" s="239"/>
      <c r="M377" s="240"/>
      <c r="N377" s="241"/>
      <c r="O377" s="241"/>
      <c r="P377" s="241"/>
      <c r="Q377" s="241"/>
      <c r="R377" s="241"/>
      <c r="S377" s="241"/>
      <c r="T377" s="242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3" t="s">
        <v>175</v>
      </c>
      <c r="AU377" s="243" t="s">
        <v>86</v>
      </c>
      <c r="AV377" s="13" t="s">
        <v>86</v>
      </c>
      <c r="AW377" s="13" t="s">
        <v>32</v>
      </c>
      <c r="AX377" s="13" t="s">
        <v>77</v>
      </c>
      <c r="AY377" s="243" t="s">
        <v>166</v>
      </c>
    </row>
    <row r="378" spans="1:65" s="2" customFormat="1" ht="21.75" customHeight="1">
      <c r="A378" s="37"/>
      <c r="B378" s="38"/>
      <c r="C378" s="218" t="s">
        <v>807</v>
      </c>
      <c r="D378" s="218" t="s">
        <v>169</v>
      </c>
      <c r="E378" s="219" t="s">
        <v>808</v>
      </c>
      <c r="F378" s="220" t="s">
        <v>809</v>
      </c>
      <c r="G378" s="221" t="s">
        <v>188</v>
      </c>
      <c r="H378" s="222">
        <v>55.05</v>
      </c>
      <c r="I378" s="223"/>
      <c r="J378" s="224">
        <f>ROUND(I378*H378,0)</f>
        <v>0</v>
      </c>
      <c r="K378" s="225"/>
      <c r="L378" s="43"/>
      <c r="M378" s="226" t="s">
        <v>1</v>
      </c>
      <c r="N378" s="227" t="s">
        <v>42</v>
      </c>
      <c r="O378" s="90"/>
      <c r="P378" s="228">
        <f>O378*H378</f>
        <v>0</v>
      </c>
      <c r="Q378" s="228">
        <v>0.0003</v>
      </c>
      <c r="R378" s="228">
        <f>Q378*H378</f>
        <v>0.016515</v>
      </c>
      <c r="S378" s="228">
        <v>0</v>
      </c>
      <c r="T378" s="229">
        <f>S378*H378</f>
        <v>0</v>
      </c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R378" s="230" t="s">
        <v>249</v>
      </c>
      <c r="AT378" s="230" t="s">
        <v>169</v>
      </c>
      <c r="AU378" s="230" t="s">
        <v>86</v>
      </c>
      <c r="AY378" s="16" t="s">
        <v>166</v>
      </c>
      <c r="BE378" s="231">
        <f>IF(N378="základní",J378,0)</f>
        <v>0</v>
      </c>
      <c r="BF378" s="231">
        <f>IF(N378="snížená",J378,0)</f>
        <v>0</v>
      </c>
      <c r="BG378" s="231">
        <f>IF(N378="zákl. přenesená",J378,0)</f>
        <v>0</v>
      </c>
      <c r="BH378" s="231">
        <f>IF(N378="sníž. přenesená",J378,0)</f>
        <v>0</v>
      </c>
      <c r="BI378" s="231">
        <f>IF(N378="nulová",J378,0)</f>
        <v>0</v>
      </c>
      <c r="BJ378" s="16" t="s">
        <v>8</v>
      </c>
      <c r="BK378" s="231">
        <f>ROUND(I378*H378,0)</f>
        <v>0</v>
      </c>
      <c r="BL378" s="16" t="s">
        <v>249</v>
      </c>
      <c r="BM378" s="230" t="s">
        <v>810</v>
      </c>
    </row>
    <row r="379" spans="1:65" s="2" customFormat="1" ht="44.25" customHeight="1">
      <c r="A379" s="37"/>
      <c r="B379" s="38"/>
      <c r="C379" s="254" t="s">
        <v>811</v>
      </c>
      <c r="D379" s="254" t="s">
        <v>266</v>
      </c>
      <c r="E379" s="255" t="s">
        <v>812</v>
      </c>
      <c r="F379" s="256" t="s">
        <v>813</v>
      </c>
      <c r="G379" s="257" t="s">
        <v>188</v>
      </c>
      <c r="H379" s="258">
        <v>60.555</v>
      </c>
      <c r="I379" s="259"/>
      <c r="J379" s="260">
        <f>ROUND(I379*H379,0)</f>
        <v>0</v>
      </c>
      <c r="K379" s="261"/>
      <c r="L379" s="262"/>
      <c r="M379" s="263" t="s">
        <v>1</v>
      </c>
      <c r="N379" s="264" t="s">
        <v>42</v>
      </c>
      <c r="O379" s="90"/>
      <c r="P379" s="228">
        <f>O379*H379</f>
        <v>0</v>
      </c>
      <c r="Q379" s="228">
        <v>0.00368</v>
      </c>
      <c r="R379" s="228">
        <f>Q379*H379</f>
        <v>0.2228424</v>
      </c>
      <c r="S379" s="228">
        <v>0</v>
      </c>
      <c r="T379" s="229">
        <f>S379*H379</f>
        <v>0</v>
      </c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R379" s="230" t="s">
        <v>331</v>
      </c>
      <c r="AT379" s="230" t="s">
        <v>266</v>
      </c>
      <c r="AU379" s="230" t="s">
        <v>86</v>
      </c>
      <c r="AY379" s="16" t="s">
        <v>166</v>
      </c>
      <c r="BE379" s="231">
        <f>IF(N379="základní",J379,0)</f>
        <v>0</v>
      </c>
      <c r="BF379" s="231">
        <f>IF(N379="snížená",J379,0)</f>
        <v>0</v>
      </c>
      <c r="BG379" s="231">
        <f>IF(N379="zákl. přenesená",J379,0)</f>
        <v>0</v>
      </c>
      <c r="BH379" s="231">
        <f>IF(N379="sníž. přenesená",J379,0)</f>
        <v>0</v>
      </c>
      <c r="BI379" s="231">
        <f>IF(N379="nulová",J379,0)</f>
        <v>0</v>
      </c>
      <c r="BJ379" s="16" t="s">
        <v>8</v>
      </c>
      <c r="BK379" s="231">
        <f>ROUND(I379*H379,0)</f>
        <v>0</v>
      </c>
      <c r="BL379" s="16" t="s">
        <v>249</v>
      </c>
      <c r="BM379" s="230" t="s">
        <v>814</v>
      </c>
    </row>
    <row r="380" spans="1:51" s="13" customFormat="1" ht="12">
      <c r="A380" s="13"/>
      <c r="B380" s="232"/>
      <c r="C380" s="233"/>
      <c r="D380" s="234" t="s">
        <v>175</v>
      </c>
      <c r="E380" s="235" t="s">
        <v>1</v>
      </c>
      <c r="F380" s="236" t="s">
        <v>815</v>
      </c>
      <c r="G380" s="233"/>
      <c r="H380" s="237">
        <v>55.05</v>
      </c>
      <c r="I380" s="238"/>
      <c r="J380" s="233"/>
      <c r="K380" s="233"/>
      <c r="L380" s="239"/>
      <c r="M380" s="240"/>
      <c r="N380" s="241"/>
      <c r="O380" s="241"/>
      <c r="P380" s="241"/>
      <c r="Q380" s="241"/>
      <c r="R380" s="241"/>
      <c r="S380" s="241"/>
      <c r="T380" s="242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3" t="s">
        <v>175</v>
      </c>
      <c r="AU380" s="243" t="s">
        <v>86</v>
      </c>
      <c r="AV380" s="13" t="s">
        <v>86</v>
      </c>
      <c r="AW380" s="13" t="s">
        <v>32</v>
      </c>
      <c r="AX380" s="13" t="s">
        <v>8</v>
      </c>
      <c r="AY380" s="243" t="s">
        <v>166</v>
      </c>
    </row>
    <row r="381" spans="1:51" s="13" customFormat="1" ht="12">
      <c r="A381" s="13"/>
      <c r="B381" s="232"/>
      <c r="C381" s="233"/>
      <c r="D381" s="234" t="s">
        <v>175</v>
      </c>
      <c r="E381" s="233"/>
      <c r="F381" s="236" t="s">
        <v>816</v>
      </c>
      <c r="G381" s="233"/>
      <c r="H381" s="237">
        <v>60.555</v>
      </c>
      <c r="I381" s="238"/>
      <c r="J381" s="233"/>
      <c r="K381" s="233"/>
      <c r="L381" s="239"/>
      <c r="M381" s="240"/>
      <c r="N381" s="241"/>
      <c r="O381" s="241"/>
      <c r="P381" s="241"/>
      <c r="Q381" s="241"/>
      <c r="R381" s="241"/>
      <c r="S381" s="241"/>
      <c r="T381" s="242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3" t="s">
        <v>175</v>
      </c>
      <c r="AU381" s="243" t="s">
        <v>86</v>
      </c>
      <c r="AV381" s="13" t="s">
        <v>86</v>
      </c>
      <c r="AW381" s="13" t="s">
        <v>4</v>
      </c>
      <c r="AX381" s="13" t="s">
        <v>8</v>
      </c>
      <c r="AY381" s="243" t="s">
        <v>166</v>
      </c>
    </row>
    <row r="382" spans="1:65" s="2" customFormat="1" ht="21.75" customHeight="1">
      <c r="A382" s="37"/>
      <c r="B382" s="38"/>
      <c r="C382" s="218" t="s">
        <v>817</v>
      </c>
      <c r="D382" s="218" t="s">
        <v>169</v>
      </c>
      <c r="E382" s="219" t="s">
        <v>818</v>
      </c>
      <c r="F382" s="220" t="s">
        <v>819</v>
      </c>
      <c r="G382" s="221" t="s">
        <v>215</v>
      </c>
      <c r="H382" s="222">
        <v>55.3</v>
      </c>
      <c r="I382" s="223"/>
      <c r="J382" s="224">
        <f>ROUND(I382*H382,0)</f>
        <v>0</v>
      </c>
      <c r="K382" s="225"/>
      <c r="L382" s="43"/>
      <c r="M382" s="226" t="s">
        <v>1</v>
      </c>
      <c r="N382" s="227" t="s">
        <v>42</v>
      </c>
      <c r="O382" s="90"/>
      <c r="P382" s="228">
        <f>O382*H382</f>
        <v>0</v>
      </c>
      <c r="Q382" s="228">
        <v>0</v>
      </c>
      <c r="R382" s="228">
        <f>Q382*H382</f>
        <v>0</v>
      </c>
      <c r="S382" s="228">
        <v>0.0003</v>
      </c>
      <c r="T382" s="229">
        <f>S382*H382</f>
        <v>0.016589999999999997</v>
      </c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R382" s="230" t="s">
        <v>249</v>
      </c>
      <c r="AT382" s="230" t="s">
        <v>169</v>
      </c>
      <c r="AU382" s="230" t="s">
        <v>86</v>
      </c>
      <c r="AY382" s="16" t="s">
        <v>166</v>
      </c>
      <c r="BE382" s="231">
        <f>IF(N382="základní",J382,0)</f>
        <v>0</v>
      </c>
      <c r="BF382" s="231">
        <f>IF(N382="snížená",J382,0)</f>
        <v>0</v>
      </c>
      <c r="BG382" s="231">
        <f>IF(N382="zákl. přenesená",J382,0)</f>
        <v>0</v>
      </c>
      <c r="BH382" s="231">
        <f>IF(N382="sníž. přenesená",J382,0)</f>
        <v>0</v>
      </c>
      <c r="BI382" s="231">
        <f>IF(N382="nulová",J382,0)</f>
        <v>0</v>
      </c>
      <c r="BJ382" s="16" t="s">
        <v>8</v>
      </c>
      <c r="BK382" s="231">
        <f>ROUND(I382*H382,0)</f>
        <v>0</v>
      </c>
      <c r="BL382" s="16" t="s">
        <v>249</v>
      </c>
      <c r="BM382" s="230" t="s">
        <v>820</v>
      </c>
    </row>
    <row r="383" spans="1:51" s="13" customFormat="1" ht="12">
      <c r="A383" s="13"/>
      <c r="B383" s="232"/>
      <c r="C383" s="233"/>
      <c r="D383" s="234" t="s">
        <v>175</v>
      </c>
      <c r="E383" s="235" t="s">
        <v>1</v>
      </c>
      <c r="F383" s="236" t="s">
        <v>821</v>
      </c>
      <c r="G383" s="233"/>
      <c r="H383" s="237">
        <v>19.9</v>
      </c>
      <c r="I383" s="238"/>
      <c r="J383" s="233"/>
      <c r="K383" s="233"/>
      <c r="L383" s="239"/>
      <c r="M383" s="240"/>
      <c r="N383" s="241"/>
      <c r="O383" s="241"/>
      <c r="P383" s="241"/>
      <c r="Q383" s="241"/>
      <c r="R383" s="241"/>
      <c r="S383" s="241"/>
      <c r="T383" s="242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3" t="s">
        <v>175</v>
      </c>
      <c r="AU383" s="243" t="s">
        <v>86</v>
      </c>
      <c r="AV383" s="13" t="s">
        <v>86</v>
      </c>
      <c r="AW383" s="13" t="s">
        <v>32</v>
      </c>
      <c r="AX383" s="13" t="s">
        <v>77</v>
      </c>
      <c r="AY383" s="243" t="s">
        <v>166</v>
      </c>
    </row>
    <row r="384" spans="1:51" s="13" customFormat="1" ht="12">
      <c r="A384" s="13"/>
      <c r="B384" s="232"/>
      <c r="C384" s="233"/>
      <c r="D384" s="234" t="s">
        <v>175</v>
      </c>
      <c r="E384" s="235" t="s">
        <v>1</v>
      </c>
      <c r="F384" s="236" t="s">
        <v>822</v>
      </c>
      <c r="G384" s="233"/>
      <c r="H384" s="237">
        <v>19.9</v>
      </c>
      <c r="I384" s="238"/>
      <c r="J384" s="233"/>
      <c r="K384" s="233"/>
      <c r="L384" s="239"/>
      <c r="M384" s="240"/>
      <c r="N384" s="241"/>
      <c r="O384" s="241"/>
      <c r="P384" s="241"/>
      <c r="Q384" s="241"/>
      <c r="R384" s="241"/>
      <c r="S384" s="241"/>
      <c r="T384" s="242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3" t="s">
        <v>175</v>
      </c>
      <c r="AU384" s="243" t="s">
        <v>86</v>
      </c>
      <c r="AV384" s="13" t="s">
        <v>86</v>
      </c>
      <c r="AW384" s="13" t="s">
        <v>32</v>
      </c>
      <c r="AX384" s="13" t="s">
        <v>77</v>
      </c>
      <c r="AY384" s="243" t="s">
        <v>166</v>
      </c>
    </row>
    <row r="385" spans="1:51" s="13" customFormat="1" ht="12">
      <c r="A385" s="13"/>
      <c r="B385" s="232"/>
      <c r="C385" s="233"/>
      <c r="D385" s="234" t="s">
        <v>175</v>
      </c>
      <c r="E385" s="235" t="s">
        <v>1</v>
      </c>
      <c r="F385" s="236" t="s">
        <v>823</v>
      </c>
      <c r="G385" s="233"/>
      <c r="H385" s="237">
        <v>15.5</v>
      </c>
      <c r="I385" s="238"/>
      <c r="J385" s="233"/>
      <c r="K385" s="233"/>
      <c r="L385" s="239"/>
      <c r="M385" s="240"/>
      <c r="N385" s="241"/>
      <c r="O385" s="241"/>
      <c r="P385" s="241"/>
      <c r="Q385" s="241"/>
      <c r="R385" s="241"/>
      <c r="S385" s="241"/>
      <c r="T385" s="242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3" t="s">
        <v>175</v>
      </c>
      <c r="AU385" s="243" t="s">
        <v>86</v>
      </c>
      <c r="AV385" s="13" t="s">
        <v>86</v>
      </c>
      <c r="AW385" s="13" t="s">
        <v>32</v>
      </c>
      <c r="AX385" s="13" t="s">
        <v>77</v>
      </c>
      <c r="AY385" s="243" t="s">
        <v>166</v>
      </c>
    </row>
    <row r="386" spans="1:65" s="2" customFormat="1" ht="24.15" customHeight="1">
      <c r="A386" s="37"/>
      <c r="B386" s="38"/>
      <c r="C386" s="218" t="s">
        <v>824</v>
      </c>
      <c r="D386" s="218" t="s">
        <v>169</v>
      </c>
      <c r="E386" s="219" t="s">
        <v>825</v>
      </c>
      <c r="F386" s="220" t="s">
        <v>826</v>
      </c>
      <c r="G386" s="221" t="s">
        <v>215</v>
      </c>
      <c r="H386" s="222">
        <v>55.7</v>
      </c>
      <c r="I386" s="223"/>
      <c r="J386" s="224">
        <f>ROUND(I386*H386,0)</f>
        <v>0</v>
      </c>
      <c r="K386" s="225"/>
      <c r="L386" s="43"/>
      <c r="M386" s="226" t="s">
        <v>1</v>
      </c>
      <c r="N386" s="227" t="s">
        <v>42</v>
      </c>
      <c r="O386" s="90"/>
      <c r="P386" s="228">
        <f>O386*H386</f>
        <v>0</v>
      </c>
      <c r="Q386" s="228">
        <v>5E-05</v>
      </c>
      <c r="R386" s="228">
        <f>Q386*H386</f>
        <v>0.002785</v>
      </c>
      <c r="S386" s="228">
        <v>0</v>
      </c>
      <c r="T386" s="229">
        <f>S386*H386</f>
        <v>0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R386" s="230" t="s">
        <v>249</v>
      </c>
      <c r="AT386" s="230" t="s">
        <v>169</v>
      </c>
      <c r="AU386" s="230" t="s">
        <v>86</v>
      </c>
      <c r="AY386" s="16" t="s">
        <v>166</v>
      </c>
      <c r="BE386" s="231">
        <f>IF(N386="základní",J386,0)</f>
        <v>0</v>
      </c>
      <c r="BF386" s="231">
        <f>IF(N386="snížená",J386,0)</f>
        <v>0</v>
      </c>
      <c r="BG386" s="231">
        <f>IF(N386="zákl. přenesená",J386,0)</f>
        <v>0</v>
      </c>
      <c r="BH386" s="231">
        <f>IF(N386="sníž. přenesená",J386,0)</f>
        <v>0</v>
      </c>
      <c r="BI386" s="231">
        <f>IF(N386="nulová",J386,0)</f>
        <v>0</v>
      </c>
      <c r="BJ386" s="16" t="s">
        <v>8</v>
      </c>
      <c r="BK386" s="231">
        <f>ROUND(I386*H386,0)</f>
        <v>0</v>
      </c>
      <c r="BL386" s="16" t="s">
        <v>249</v>
      </c>
      <c r="BM386" s="230" t="s">
        <v>827</v>
      </c>
    </row>
    <row r="387" spans="1:51" s="13" customFormat="1" ht="12">
      <c r="A387" s="13"/>
      <c r="B387" s="232"/>
      <c r="C387" s="233"/>
      <c r="D387" s="234" t="s">
        <v>175</v>
      </c>
      <c r="E387" s="235" t="s">
        <v>1</v>
      </c>
      <c r="F387" s="236" t="s">
        <v>821</v>
      </c>
      <c r="G387" s="233"/>
      <c r="H387" s="237">
        <v>19.9</v>
      </c>
      <c r="I387" s="238"/>
      <c r="J387" s="233"/>
      <c r="K387" s="233"/>
      <c r="L387" s="239"/>
      <c r="M387" s="240"/>
      <c r="N387" s="241"/>
      <c r="O387" s="241"/>
      <c r="P387" s="241"/>
      <c r="Q387" s="241"/>
      <c r="R387" s="241"/>
      <c r="S387" s="241"/>
      <c r="T387" s="242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3" t="s">
        <v>175</v>
      </c>
      <c r="AU387" s="243" t="s">
        <v>86</v>
      </c>
      <c r="AV387" s="13" t="s">
        <v>86</v>
      </c>
      <c r="AW387" s="13" t="s">
        <v>32</v>
      </c>
      <c r="AX387" s="13" t="s">
        <v>77</v>
      </c>
      <c r="AY387" s="243" t="s">
        <v>166</v>
      </c>
    </row>
    <row r="388" spans="1:51" s="13" customFormat="1" ht="12">
      <c r="A388" s="13"/>
      <c r="B388" s="232"/>
      <c r="C388" s="233"/>
      <c r="D388" s="234" t="s">
        <v>175</v>
      </c>
      <c r="E388" s="235" t="s">
        <v>1</v>
      </c>
      <c r="F388" s="236" t="s">
        <v>822</v>
      </c>
      <c r="G388" s="233"/>
      <c r="H388" s="237">
        <v>19.9</v>
      </c>
      <c r="I388" s="238"/>
      <c r="J388" s="233"/>
      <c r="K388" s="233"/>
      <c r="L388" s="239"/>
      <c r="M388" s="240"/>
      <c r="N388" s="241"/>
      <c r="O388" s="241"/>
      <c r="P388" s="241"/>
      <c r="Q388" s="241"/>
      <c r="R388" s="241"/>
      <c r="S388" s="241"/>
      <c r="T388" s="242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3" t="s">
        <v>175</v>
      </c>
      <c r="AU388" s="243" t="s">
        <v>86</v>
      </c>
      <c r="AV388" s="13" t="s">
        <v>86</v>
      </c>
      <c r="AW388" s="13" t="s">
        <v>32</v>
      </c>
      <c r="AX388" s="13" t="s">
        <v>77</v>
      </c>
      <c r="AY388" s="243" t="s">
        <v>166</v>
      </c>
    </row>
    <row r="389" spans="1:51" s="13" customFormat="1" ht="12">
      <c r="A389" s="13"/>
      <c r="B389" s="232"/>
      <c r="C389" s="233"/>
      <c r="D389" s="234" t="s">
        <v>175</v>
      </c>
      <c r="E389" s="235" t="s">
        <v>1</v>
      </c>
      <c r="F389" s="236" t="s">
        <v>828</v>
      </c>
      <c r="G389" s="233"/>
      <c r="H389" s="237">
        <v>15.9</v>
      </c>
      <c r="I389" s="238"/>
      <c r="J389" s="233"/>
      <c r="K389" s="233"/>
      <c r="L389" s="239"/>
      <c r="M389" s="240"/>
      <c r="N389" s="241"/>
      <c r="O389" s="241"/>
      <c r="P389" s="241"/>
      <c r="Q389" s="241"/>
      <c r="R389" s="241"/>
      <c r="S389" s="241"/>
      <c r="T389" s="242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3" t="s">
        <v>175</v>
      </c>
      <c r="AU389" s="243" t="s">
        <v>86</v>
      </c>
      <c r="AV389" s="13" t="s">
        <v>86</v>
      </c>
      <c r="AW389" s="13" t="s">
        <v>32</v>
      </c>
      <c r="AX389" s="13" t="s">
        <v>77</v>
      </c>
      <c r="AY389" s="243" t="s">
        <v>166</v>
      </c>
    </row>
    <row r="390" spans="1:65" s="2" customFormat="1" ht="24.15" customHeight="1">
      <c r="A390" s="37"/>
      <c r="B390" s="38"/>
      <c r="C390" s="254" t="s">
        <v>829</v>
      </c>
      <c r="D390" s="254" t="s">
        <v>266</v>
      </c>
      <c r="E390" s="255" t="s">
        <v>830</v>
      </c>
      <c r="F390" s="256" t="s">
        <v>831</v>
      </c>
      <c r="G390" s="257" t="s">
        <v>215</v>
      </c>
      <c r="H390" s="258">
        <v>61.27</v>
      </c>
      <c r="I390" s="259"/>
      <c r="J390" s="260">
        <f>ROUND(I390*H390,0)</f>
        <v>0</v>
      </c>
      <c r="K390" s="261"/>
      <c r="L390" s="262"/>
      <c r="M390" s="263" t="s">
        <v>1</v>
      </c>
      <c r="N390" s="264" t="s">
        <v>42</v>
      </c>
      <c r="O390" s="90"/>
      <c r="P390" s="228">
        <f>O390*H390</f>
        <v>0</v>
      </c>
      <c r="Q390" s="228">
        <v>0.0002</v>
      </c>
      <c r="R390" s="228">
        <f>Q390*H390</f>
        <v>0.012254000000000001</v>
      </c>
      <c r="S390" s="228">
        <v>0</v>
      </c>
      <c r="T390" s="229">
        <f>S390*H390</f>
        <v>0</v>
      </c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R390" s="230" t="s">
        <v>331</v>
      </c>
      <c r="AT390" s="230" t="s">
        <v>266</v>
      </c>
      <c r="AU390" s="230" t="s">
        <v>86</v>
      </c>
      <c r="AY390" s="16" t="s">
        <v>166</v>
      </c>
      <c r="BE390" s="231">
        <f>IF(N390="základní",J390,0)</f>
        <v>0</v>
      </c>
      <c r="BF390" s="231">
        <f>IF(N390="snížená",J390,0)</f>
        <v>0</v>
      </c>
      <c r="BG390" s="231">
        <f>IF(N390="zákl. přenesená",J390,0)</f>
        <v>0</v>
      </c>
      <c r="BH390" s="231">
        <f>IF(N390="sníž. přenesená",J390,0)</f>
        <v>0</v>
      </c>
      <c r="BI390" s="231">
        <f>IF(N390="nulová",J390,0)</f>
        <v>0</v>
      </c>
      <c r="BJ390" s="16" t="s">
        <v>8</v>
      </c>
      <c r="BK390" s="231">
        <f>ROUND(I390*H390,0)</f>
        <v>0</v>
      </c>
      <c r="BL390" s="16" t="s">
        <v>249</v>
      </c>
      <c r="BM390" s="230" t="s">
        <v>832</v>
      </c>
    </row>
    <row r="391" spans="1:51" s="13" customFormat="1" ht="12">
      <c r="A391" s="13"/>
      <c r="B391" s="232"/>
      <c r="C391" s="233"/>
      <c r="D391" s="234" t="s">
        <v>175</v>
      </c>
      <c r="E391" s="235" t="s">
        <v>1</v>
      </c>
      <c r="F391" s="236" t="s">
        <v>833</v>
      </c>
      <c r="G391" s="233"/>
      <c r="H391" s="237">
        <v>55.7</v>
      </c>
      <c r="I391" s="238"/>
      <c r="J391" s="233"/>
      <c r="K391" s="233"/>
      <c r="L391" s="239"/>
      <c r="M391" s="240"/>
      <c r="N391" s="241"/>
      <c r="O391" s="241"/>
      <c r="P391" s="241"/>
      <c r="Q391" s="241"/>
      <c r="R391" s="241"/>
      <c r="S391" s="241"/>
      <c r="T391" s="242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3" t="s">
        <v>175</v>
      </c>
      <c r="AU391" s="243" t="s">
        <v>86</v>
      </c>
      <c r="AV391" s="13" t="s">
        <v>86</v>
      </c>
      <c r="AW391" s="13" t="s">
        <v>32</v>
      </c>
      <c r="AX391" s="13" t="s">
        <v>8</v>
      </c>
      <c r="AY391" s="243" t="s">
        <v>166</v>
      </c>
    </row>
    <row r="392" spans="1:51" s="13" customFormat="1" ht="12">
      <c r="A392" s="13"/>
      <c r="B392" s="232"/>
      <c r="C392" s="233"/>
      <c r="D392" s="234" t="s">
        <v>175</v>
      </c>
      <c r="E392" s="233"/>
      <c r="F392" s="236" t="s">
        <v>834</v>
      </c>
      <c r="G392" s="233"/>
      <c r="H392" s="237">
        <v>61.27</v>
      </c>
      <c r="I392" s="238"/>
      <c r="J392" s="233"/>
      <c r="K392" s="233"/>
      <c r="L392" s="239"/>
      <c r="M392" s="240"/>
      <c r="N392" s="241"/>
      <c r="O392" s="241"/>
      <c r="P392" s="241"/>
      <c r="Q392" s="241"/>
      <c r="R392" s="241"/>
      <c r="S392" s="241"/>
      <c r="T392" s="242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3" t="s">
        <v>175</v>
      </c>
      <c r="AU392" s="243" t="s">
        <v>86</v>
      </c>
      <c r="AV392" s="13" t="s">
        <v>86</v>
      </c>
      <c r="AW392" s="13" t="s">
        <v>4</v>
      </c>
      <c r="AX392" s="13" t="s">
        <v>8</v>
      </c>
      <c r="AY392" s="243" t="s">
        <v>166</v>
      </c>
    </row>
    <row r="393" spans="1:65" s="2" customFormat="1" ht="16.5" customHeight="1">
      <c r="A393" s="37"/>
      <c r="B393" s="38"/>
      <c r="C393" s="254" t="s">
        <v>835</v>
      </c>
      <c r="D393" s="254" t="s">
        <v>266</v>
      </c>
      <c r="E393" s="255" t="s">
        <v>836</v>
      </c>
      <c r="F393" s="256" t="s">
        <v>837</v>
      </c>
      <c r="G393" s="257" t="s">
        <v>215</v>
      </c>
      <c r="H393" s="258">
        <v>61.27</v>
      </c>
      <c r="I393" s="259"/>
      <c r="J393" s="260">
        <f>ROUND(I393*H393,0)</f>
        <v>0</v>
      </c>
      <c r="K393" s="261"/>
      <c r="L393" s="262"/>
      <c r="M393" s="263" t="s">
        <v>1</v>
      </c>
      <c r="N393" s="264" t="s">
        <v>42</v>
      </c>
      <c r="O393" s="90"/>
      <c r="P393" s="228">
        <f>O393*H393</f>
        <v>0</v>
      </c>
      <c r="Q393" s="228">
        <v>2E-05</v>
      </c>
      <c r="R393" s="228">
        <f>Q393*H393</f>
        <v>0.0012254000000000002</v>
      </c>
      <c r="S393" s="228">
        <v>0</v>
      </c>
      <c r="T393" s="229">
        <f>S393*H393</f>
        <v>0</v>
      </c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R393" s="230" t="s">
        <v>331</v>
      </c>
      <c r="AT393" s="230" t="s">
        <v>266</v>
      </c>
      <c r="AU393" s="230" t="s">
        <v>86</v>
      </c>
      <c r="AY393" s="16" t="s">
        <v>166</v>
      </c>
      <c r="BE393" s="231">
        <f>IF(N393="základní",J393,0)</f>
        <v>0</v>
      </c>
      <c r="BF393" s="231">
        <f>IF(N393="snížená",J393,0)</f>
        <v>0</v>
      </c>
      <c r="BG393" s="231">
        <f>IF(N393="zákl. přenesená",J393,0)</f>
        <v>0</v>
      </c>
      <c r="BH393" s="231">
        <f>IF(N393="sníž. přenesená",J393,0)</f>
        <v>0</v>
      </c>
      <c r="BI393" s="231">
        <f>IF(N393="nulová",J393,0)</f>
        <v>0</v>
      </c>
      <c r="BJ393" s="16" t="s">
        <v>8</v>
      </c>
      <c r="BK393" s="231">
        <f>ROUND(I393*H393,0)</f>
        <v>0</v>
      </c>
      <c r="BL393" s="16" t="s">
        <v>249</v>
      </c>
      <c r="BM393" s="230" t="s">
        <v>838</v>
      </c>
    </row>
    <row r="394" spans="1:65" s="2" customFormat="1" ht="16.5" customHeight="1">
      <c r="A394" s="37"/>
      <c r="B394" s="38"/>
      <c r="C394" s="218" t="s">
        <v>839</v>
      </c>
      <c r="D394" s="218" t="s">
        <v>169</v>
      </c>
      <c r="E394" s="219" t="s">
        <v>840</v>
      </c>
      <c r="F394" s="220" t="s">
        <v>841</v>
      </c>
      <c r="G394" s="221" t="s">
        <v>215</v>
      </c>
      <c r="H394" s="222">
        <v>1.1</v>
      </c>
      <c r="I394" s="223"/>
      <c r="J394" s="224">
        <f>ROUND(I394*H394,0)</f>
        <v>0</v>
      </c>
      <c r="K394" s="225"/>
      <c r="L394" s="43"/>
      <c r="M394" s="226" t="s">
        <v>1</v>
      </c>
      <c r="N394" s="227" t="s">
        <v>42</v>
      </c>
      <c r="O394" s="90"/>
      <c r="P394" s="228">
        <f>O394*H394</f>
        <v>0</v>
      </c>
      <c r="Q394" s="228">
        <v>0</v>
      </c>
      <c r="R394" s="228">
        <f>Q394*H394</f>
        <v>0</v>
      </c>
      <c r="S394" s="228">
        <v>0</v>
      </c>
      <c r="T394" s="229">
        <f>S394*H394</f>
        <v>0</v>
      </c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R394" s="230" t="s">
        <v>249</v>
      </c>
      <c r="AT394" s="230" t="s">
        <v>169</v>
      </c>
      <c r="AU394" s="230" t="s">
        <v>86</v>
      </c>
      <c r="AY394" s="16" t="s">
        <v>166</v>
      </c>
      <c r="BE394" s="231">
        <f>IF(N394="základní",J394,0)</f>
        <v>0</v>
      </c>
      <c r="BF394" s="231">
        <f>IF(N394="snížená",J394,0)</f>
        <v>0</v>
      </c>
      <c r="BG394" s="231">
        <f>IF(N394="zákl. přenesená",J394,0)</f>
        <v>0</v>
      </c>
      <c r="BH394" s="231">
        <f>IF(N394="sníž. přenesená",J394,0)</f>
        <v>0</v>
      </c>
      <c r="BI394" s="231">
        <f>IF(N394="nulová",J394,0)</f>
        <v>0</v>
      </c>
      <c r="BJ394" s="16" t="s">
        <v>8</v>
      </c>
      <c r="BK394" s="231">
        <f>ROUND(I394*H394,0)</f>
        <v>0</v>
      </c>
      <c r="BL394" s="16" t="s">
        <v>249</v>
      </c>
      <c r="BM394" s="230" t="s">
        <v>842</v>
      </c>
    </row>
    <row r="395" spans="1:65" s="2" customFormat="1" ht="16.5" customHeight="1">
      <c r="A395" s="37"/>
      <c r="B395" s="38"/>
      <c r="C395" s="254" t="s">
        <v>843</v>
      </c>
      <c r="D395" s="254" t="s">
        <v>266</v>
      </c>
      <c r="E395" s="255" t="s">
        <v>844</v>
      </c>
      <c r="F395" s="256" t="s">
        <v>845</v>
      </c>
      <c r="G395" s="257" t="s">
        <v>215</v>
      </c>
      <c r="H395" s="258">
        <v>1.122</v>
      </c>
      <c r="I395" s="259"/>
      <c r="J395" s="260">
        <f>ROUND(I395*H395,0)</f>
        <v>0</v>
      </c>
      <c r="K395" s="261"/>
      <c r="L395" s="262"/>
      <c r="M395" s="263" t="s">
        <v>1</v>
      </c>
      <c r="N395" s="264" t="s">
        <v>42</v>
      </c>
      <c r="O395" s="90"/>
      <c r="P395" s="228">
        <f>O395*H395</f>
        <v>0</v>
      </c>
      <c r="Q395" s="228">
        <v>0.00016</v>
      </c>
      <c r="R395" s="228">
        <f>Q395*H395</f>
        <v>0.00017952000000000004</v>
      </c>
      <c r="S395" s="228">
        <v>0</v>
      </c>
      <c r="T395" s="229">
        <f>S395*H395</f>
        <v>0</v>
      </c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R395" s="230" t="s">
        <v>331</v>
      </c>
      <c r="AT395" s="230" t="s">
        <v>266</v>
      </c>
      <c r="AU395" s="230" t="s">
        <v>86</v>
      </c>
      <c r="AY395" s="16" t="s">
        <v>166</v>
      </c>
      <c r="BE395" s="231">
        <f>IF(N395="základní",J395,0)</f>
        <v>0</v>
      </c>
      <c r="BF395" s="231">
        <f>IF(N395="snížená",J395,0)</f>
        <v>0</v>
      </c>
      <c r="BG395" s="231">
        <f>IF(N395="zákl. přenesená",J395,0)</f>
        <v>0</v>
      </c>
      <c r="BH395" s="231">
        <f>IF(N395="sníž. přenesená",J395,0)</f>
        <v>0</v>
      </c>
      <c r="BI395" s="231">
        <f>IF(N395="nulová",J395,0)</f>
        <v>0</v>
      </c>
      <c r="BJ395" s="16" t="s">
        <v>8</v>
      </c>
      <c r="BK395" s="231">
        <f>ROUND(I395*H395,0)</f>
        <v>0</v>
      </c>
      <c r="BL395" s="16" t="s">
        <v>249</v>
      </c>
      <c r="BM395" s="230" t="s">
        <v>846</v>
      </c>
    </row>
    <row r="396" spans="1:51" s="13" customFormat="1" ht="12">
      <c r="A396" s="13"/>
      <c r="B396" s="232"/>
      <c r="C396" s="233"/>
      <c r="D396" s="234" t="s">
        <v>175</v>
      </c>
      <c r="E396" s="235" t="s">
        <v>1</v>
      </c>
      <c r="F396" s="236" t="s">
        <v>847</v>
      </c>
      <c r="G396" s="233"/>
      <c r="H396" s="237">
        <v>1.1</v>
      </c>
      <c r="I396" s="238"/>
      <c r="J396" s="233"/>
      <c r="K396" s="233"/>
      <c r="L396" s="239"/>
      <c r="M396" s="240"/>
      <c r="N396" s="241"/>
      <c r="O396" s="241"/>
      <c r="P396" s="241"/>
      <c r="Q396" s="241"/>
      <c r="R396" s="241"/>
      <c r="S396" s="241"/>
      <c r="T396" s="242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3" t="s">
        <v>175</v>
      </c>
      <c r="AU396" s="243" t="s">
        <v>86</v>
      </c>
      <c r="AV396" s="13" t="s">
        <v>86</v>
      </c>
      <c r="AW396" s="13" t="s">
        <v>32</v>
      </c>
      <c r="AX396" s="13" t="s">
        <v>8</v>
      </c>
      <c r="AY396" s="243" t="s">
        <v>166</v>
      </c>
    </row>
    <row r="397" spans="1:51" s="13" customFormat="1" ht="12">
      <c r="A397" s="13"/>
      <c r="B397" s="232"/>
      <c r="C397" s="233"/>
      <c r="D397" s="234" t="s">
        <v>175</v>
      </c>
      <c r="E397" s="233"/>
      <c r="F397" s="236" t="s">
        <v>848</v>
      </c>
      <c r="G397" s="233"/>
      <c r="H397" s="237">
        <v>1.122</v>
      </c>
      <c r="I397" s="238"/>
      <c r="J397" s="233"/>
      <c r="K397" s="233"/>
      <c r="L397" s="239"/>
      <c r="M397" s="240"/>
      <c r="N397" s="241"/>
      <c r="O397" s="241"/>
      <c r="P397" s="241"/>
      <c r="Q397" s="241"/>
      <c r="R397" s="241"/>
      <c r="S397" s="241"/>
      <c r="T397" s="242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3" t="s">
        <v>175</v>
      </c>
      <c r="AU397" s="243" t="s">
        <v>86</v>
      </c>
      <c r="AV397" s="13" t="s">
        <v>86</v>
      </c>
      <c r="AW397" s="13" t="s">
        <v>4</v>
      </c>
      <c r="AX397" s="13" t="s">
        <v>8</v>
      </c>
      <c r="AY397" s="243" t="s">
        <v>166</v>
      </c>
    </row>
    <row r="398" spans="1:65" s="2" customFormat="1" ht="24.15" customHeight="1">
      <c r="A398" s="37"/>
      <c r="B398" s="38"/>
      <c r="C398" s="218" t="s">
        <v>849</v>
      </c>
      <c r="D398" s="218" t="s">
        <v>169</v>
      </c>
      <c r="E398" s="219" t="s">
        <v>850</v>
      </c>
      <c r="F398" s="220" t="s">
        <v>851</v>
      </c>
      <c r="G398" s="221" t="s">
        <v>183</v>
      </c>
      <c r="H398" s="222">
        <v>0.68</v>
      </c>
      <c r="I398" s="223"/>
      <c r="J398" s="224">
        <f>ROUND(I398*H398,0)</f>
        <v>0</v>
      </c>
      <c r="K398" s="225"/>
      <c r="L398" s="43"/>
      <c r="M398" s="226" t="s">
        <v>1</v>
      </c>
      <c r="N398" s="227" t="s">
        <v>42</v>
      </c>
      <c r="O398" s="90"/>
      <c r="P398" s="228">
        <f>O398*H398</f>
        <v>0</v>
      </c>
      <c r="Q398" s="228">
        <v>0</v>
      </c>
      <c r="R398" s="228">
        <f>Q398*H398</f>
        <v>0</v>
      </c>
      <c r="S398" s="228">
        <v>0</v>
      </c>
      <c r="T398" s="229">
        <f>S398*H398</f>
        <v>0</v>
      </c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R398" s="230" t="s">
        <v>249</v>
      </c>
      <c r="AT398" s="230" t="s">
        <v>169</v>
      </c>
      <c r="AU398" s="230" t="s">
        <v>86</v>
      </c>
      <c r="AY398" s="16" t="s">
        <v>166</v>
      </c>
      <c r="BE398" s="231">
        <f>IF(N398="základní",J398,0)</f>
        <v>0</v>
      </c>
      <c r="BF398" s="231">
        <f>IF(N398="snížená",J398,0)</f>
        <v>0</v>
      </c>
      <c r="BG398" s="231">
        <f>IF(N398="zákl. přenesená",J398,0)</f>
        <v>0</v>
      </c>
      <c r="BH398" s="231">
        <f>IF(N398="sníž. přenesená",J398,0)</f>
        <v>0</v>
      </c>
      <c r="BI398" s="231">
        <f>IF(N398="nulová",J398,0)</f>
        <v>0</v>
      </c>
      <c r="BJ398" s="16" t="s">
        <v>8</v>
      </c>
      <c r="BK398" s="231">
        <f>ROUND(I398*H398,0)</f>
        <v>0</v>
      </c>
      <c r="BL398" s="16" t="s">
        <v>249</v>
      </c>
      <c r="BM398" s="230" t="s">
        <v>852</v>
      </c>
    </row>
    <row r="399" spans="1:65" s="2" customFormat="1" ht="24.15" customHeight="1">
      <c r="A399" s="37"/>
      <c r="B399" s="38"/>
      <c r="C399" s="218" t="s">
        <v>853</v>
      </c>
      <c r="D399" s="218" t="s">
        <v>169</v>
      </c>
      <c r="E399" s="219" t="s">
        <v>854</v>
      </c>
      <c r="F399" s="220" t="s">
        <v>855</v>
      </c>
      <c r="G399" s="221" t="s">
        <v>183</v>
      </c>
      <c r="H399" s="222">
        <v>0.68</v>
      </c>
      <c r="I399" s="223"/>
      <c r="J399" s="224">
        <f>ROUND(I399*H399,0)</f>
        <v>0</v>
      </c>
      <c r="K399" s="225"/>
      <c r="L399" s="43"/>
      <c r="M399" s="226" t="s">
        <v>1</v>
      </c>
      <c r="N399" s="227" t="s">
        <v>42</v>
      </c>
      <c r="O399" s="90"/>
      <c r="P399" s="228">
        <f>O399*H399</f>
        <v>0</v>
      </c>
      <c r="Q399" s="228">
        <v>0</v>
      </c>
      <c r="R399" s="228">
        <f>Q399*H399</f>
        <v>0</v>
      </c>
      <c r="S399" s="228">
        <v>0</v>
      </c>
      <c r="T399" s="229">
        <f>S399*H399</f>
        <v>0</v>
      </c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R399" s="230" t="s">
        <v>249</v>
      </c>
      <c r="AT399" s="230" t="s">
        <v>169</v>
      </c>
      <c r="AU399" s="230" t="s">
        <v>86</v>
      </c>
      <c r="AY399" s="16" t="s">
        <v>166</v>
      </c>
      <c r="BE399" s="231">
        <f>IF(N399="základní",J399,0)</f>
        <v>0</v>
      </c>
      <c r="BF399" s="231">
        <f>IF(N399="snížená",J399,0)</f>
        <v>0</v>
      </c>
      <c r="BG399" s="231">
        <f>IF(N399="zákl. přenesená",J399,0)</f>
        <v>0</v>
      </c>
      <c r="BH399" s="231">
        <f>IF(N399="sníž. přenesená",J399,0)</f>
        <v>0</v>
      </c>
      <c r="BI399" s="231">
        <f>IF(N399="nulová",J399,0)</f>
        <v>0</v>
      </c>
      <c r="BJ399" s="16" t="s">
        <v>8</v>
      </c>
      <c r="BK399" s="231">
        <f>ROUND(I399*H399,0)</f>
        <v>0</v>
      </c>
      <c r="BL399" s="16" t="s">
        <v>249</v>
      </c>
      <c r="BM399" s="230" t="s">
        <v>856</v>
      </c>
    </row>
    <row r="400" spans="1:63" s="12" customFormat="1" ht="22.8" customHeight="1">
      <c r="A400" s="12"/>
      <c r="B400" s="202"/>
      <c r="C400" s="203"/>
      <c r="D400" s="204" t="s">
        <v>76</v>
      </c>
      <c r="E400" s="216" t="s">
        <v>857</v>
      </c>
      <c r="F400" s="216" t="s">
        <v>858</v>
      </c>
      <c r="G400" s="203"/>
      <c r="H400" s="203"/>
      <c r="I400" s="206"/>
      <c r="J400" s="217">
        <f>BK400</f>
        <v>0</v>
      </c>
      <c r="K400" s="203"/>
      <c r="L400" s="208"/>
      <c r="M400" s="209"/>
      <c r="N400" s="210"/>
      <c r="O400" s="210"/>
      <c r="P400" s="211">
        <f>SUM(P401:P431)</f>
        <v>0</v>
      </c>
      <c r="Q400" s="210"/>
      <c r="R400" s="211">
        <f>SUM(R401:R431)</f>
        <v>0.9906995999999999</v>
      </c>
      <c r="S400" s="210"/>
      <c r="T400" s="212">
        <f>SUM(T401:T431)</f>
        <v>0</v>
      </c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R400" s="213" t="s">
        <v>86</v>
      </c>
      <c r="AT400" s="214" t="s">
        <v>76</v>
      </c>
      <c r="AU400" s="214" t="s">
        <v>8</v>
      </c>
      <c r="AY400" s="213" t="s">
        <v>166</v>
      </c>
      <c r="BK400" s="215">
        <f>SUM(BK401:BK431)</f>
        <v>0</v>
      </c>
    </row>
    <row r="401" spans="1:65" s="2" customFormat="1" ht="16.5" customHeight="1">
      <c r="A401" s="37"/>
      <c r="B401" s="38"/>
      <c r="C401" s="218" t="s">
        <v>859</v>
      </c>
      <c r="D401" s="218" t="s">
        <v>169</v>
      </c>
      <c r="E401" s="219" t="s">
        <v>860</v>
      </c>
      <c r="F401" s="220" t="s">
        <v>861</v>
      </c>
      <c r="G401" s="221" t="s">
        <v>188</v>
      </c>
      <c r="H401" s="222">
        <v>43.282</v>
      </c>
      <c r="I401" s="223"/>
      <c r="J401" s="224">
        <f>ROUND(I401*H401,0)</f>
        <v>0</v>
      </c>
      <c r="K401" s="225"/>
      <c r="L401" s="43"/>
      <c r="M401" s="226" t="s">
        <v>1</v>
      </c>
      <c r="N401" s="227" t="s">
        <v>42</v>
      </c>
      <c r="O401" s="90"/>
      <c r="P401" s="228">
        <f>O401*H401</f>
        <v>0</v>
      </c>
      <c r="Q401" s="228">
        <v>0.0003</v>
      </c>
      <c r="R401" s="228">
        <f>Q401*H401</f>
        <v>0.012984599999999997</v>
      </c>
      <c r="S401" s="228">
        <v>0</v>
      </c>
      <c r="T401" s="229">
        <f>S401*H401</f>
        <v>0</v>
      </c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R401" s="230" t="s">
        <v>249</v>
      </c>
      <c r="AT401" s="230" t="s">
        <v>169</v>
      </c>
      <c r="AU401" s="230" t="s">
        <v>86</v>
      </c>
      <c r="AY401" s="16" t="s">
        <v>166</v>
      </c>
      <c r="BE401" s="231">
        <f>IF(N401="základní",J401,0)</f>
        <v>0</v>
      </c>
      <c r="BF401" s="231">
        <f>IF(N401="snížená",J401,0)</f>
        <v>0</v>
      </c>
      <c r="BG401" s="231">
        <f>IF(N401="zákl. přenesená",J401,0)</f>
        <v>0</v>
      </c>
      <c r="BH401" s="231">
        <f>IF(N401="sníž. přenesená",J401,0)</f>
        <v>0</v>
      </c>
      <c r="BI401" s="231">
        <f>IF(N401="nulová",J401,0)</f>
        <v>0</v>
      </c>
      <c r="BJ401" s="16" t="s">
        <v>8</v>
      </c>
      <c r="BK401" s="231">
        <f>ROUND(I401*H401,0)</f>
        <v>0</v>
      </c>
      <c r="BL401" s="16" t="s">
        <v>249</v>
      </c>
      <c r="BM401" s="230" t="s">
        <v>862</v>
      </c>
    </row>
    <row r="402" spans="1:51" s="13" customFormat="1" ht="12">
      <c r="A402" s="13"/>
      <c r="B402" s="232"/>
      <c r="C402" s="233"/>
      <c r="D402" s="234" t="s">
        <v>175</v>
      </c>
      <c r="E402" s="235" t="s">
        <v>1</v>
      </c>
      <c r="F402" s="236" t="s">
        <v>863</v>
      </c>
      <c r="G402" s="233"/>
      <c r="H402" s="237">
        <v>14.36</v>
      </c>
      <c r="I402" s="238"/>
      <c r="J402" s="233"/>
      <c r="K402" s="233"/>
      <c r="L402" s="239"/>
      <c r="M402" s="240"/>
      <c r="N402" s="241"/>
      <c r="O402" s="241"/>
      <c r="P402" s="241"/>
      <c r="Q402" s="241"/>
      <c r="R402" s="241"/>
      <c r="S402" s="241"/>
      <c r="T402" s="242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3" t="s">
        <v>175</v>
      </c>
      <c r="AU402" s="243" t="s">
        <v>86</v>
      </c>
      <c r="AV402" s="13" t="s">
        <v>86</v>
      </c>
      <c r="AW402" s="13" t="s">
        <v>32</v>
      </c>
      <c r="AX402" s="13" t="s">
        <v>77</v>
      </c>
      <c r="AY402" s="243" t="s">
        <v>166</v>
      </c>
    </row>
    <row r="403" spans="1:51" s="13" customFormat="1" ht="12">
      <c r="A403" s="13"/>
      <c r="B403" s="232"/>
      <c r="C403" s="233"/>
      <c r="D403" s="234" t="s">
        <v>175</v>
      </c>
      <c r="E403" s="235" t="s">
        <v>1</v>
      </c>
      <c r="F403" s="236" t="s">
        <v>864</v>
      </c>
      <c r="G403" s="233"/>
      <c r="H403" s="237">
        <v>14.36</v>
      </c>
      <c r="I403" s="238"/>
      <c r="J403" s="233"/>
      <c r="K403" s="233"/>
      <c r="L403" s="239"/>
      <c r="M403" s="240"/>
      <c r="N403" s="241"/>
      <c r="O403" s="241"/>
      <c r="P403" s="241"/>
      <c r="Q403" s="241"/>
      <c r="R403" s="241"/>
      <c r="S403" s="241"/>
      <c r="T403" s="242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3" t="s">
        <v>175</v>
      </c>
      <c r="AU403" s="243" t="s">
        <v>86</v>
      </c>
      <c r="AV403" s="13" t="s">
        <v>86</v>
      </c>
      <c r="AW403" s="13" t="s">
        <v>32</v>
      </c>
      <c r="AX403" s="13" t="s">
        <v>77</v>
      </c>
      <c r="AY403" s="243" t="s">
        <v>166</v>
      </c>
    </row>
    <row r="404" spans="1:51" s="13" customFormat="1" ht="12">
      <c r="A404" s="13"/>
      <c r="B404" s="232"/>
      <c r="C404" s="233"/>
      <c r="D404" s="234" t="s">
        <v>175</v>
      </c>
      <c r="E404" s="235" t="s">
        <v>1</v>
      </c>
      <c r="F404" s="236" t="s">
        <v>865</v>
      </c>
      <c r="G404" s="233"/>
      <c r="H404" s="237">
        <v>14.562</v>
      </c>
      <c r="I404" s="238"/>
      <c r="J404" s="233"/>
      <c r="K404" s="233"/>
      <c r="L404" s="239"/>
      <c r="M404" s="240"/>
      <c r="N404" s="241"/>
      <c r="O404" s="241"/>
      <c r="P404" s="241"/>
      <c r="Q404" s="241"/>
      <c r="R404" s="241"/>
      <c r="S404" s="241"/>
      <c r="T404" s="242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3" t="s">
        <v>175</v>
      </c>
      <c r="AU404" s="243" t="s">
        <v>86</v>
      </c>
      <c r="AV404" s="13" t="s">
        <v>86</v>
      </c>
      <c r="AW404" s="13" t="s">
        <v>32</v>
      </c>
      <c r="AX404" s="13" t="s">
        <v>77</v>
      </c>
      <c r="AY404" s="243" t="s">
        <v>166</v>
      </c>
    </row>
    <row r="405" spans="1:65" s="2" customFormat="1" ht="24.15" customHeight="1">
      <c r="A405" s="37"/>
      <c r="B405" s="38"/>
      <c r="C405" s="218" t="s">
        <v>866</v>
      </c>
      <c r="D405" s="218" t="s">
        <v>169</v>
      </c>
      <c r="E405" s="219" t="s">
        <v>867</v>
      </c>
      <c r="F405" s="220" t="s">
        <v>868</v>
      </c>
      <c r="G405" s="221" t="s">
        <v>188</v>
      </c>
      <c r="H405" s="222">
        <v>22.72</v>
      </c>
      <c r="I405" s="223"/>
      <c r="J405" s="224">
        <f>ROUND(I405*H405,0)</f>
        <v>0</v>
      </c>
      <c r="K405" s="225"/>
      <c r="L405" s="43"/>
      <c r="M405" s="226" t="s">
        <v>1</v>
      </c>
      <c r="N405" s="227" t="s">
        <v>42</v>
      </c>
      <c r="O405" s="90"/>
      <c r="P405" s="228">
        <f>O405*H405</f>
        <v>0</v>
      </c>
      <c r="Q405" s="228">
        <v>0.0015</v>
      </c>
      <c r="R405" s="228">
        <f>Q405*H405</f>
        <v>0.03408</v>
      </c>
      <c r="S405" s="228">
        <v>0</v>
      </c>
      <c r="T405" s="229">
        <f>S405*H405</f>
        <v>0</v>
      </c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R405" s="230" t="s">
        <v>249</v>
      </c>
      <c r="AT405" s="230" t="s">
        <v>169</v>
      </c>
      <c r="AU405" s="230" t="s">
        <v>86</v>
      </c>
      <c r="AY405" s="16" t="s">
        <v>166</v>
      </c>
      <c r="BE405" s="231">
        <f>IF(N405="základní",J405,0)</f>
        <v>0</v>
      </c>
      <c r="BF405" s="231">
        <f>IF(N405="snížená",J405,0)</f>
        <v>0</v>
      </c>
      <c r="BG405" s="231">
        <f>IF(N405="zákl. přenesená",J405,0)</f>
        <v>0</v>
      </c>
      <c r="BH405" s="231">
        <f>IF(N405="sníž. přenesená",J405,0)</f>
        <v>0</v>
      </c>
      <c r="BI405" s="231">
        <f>IF(N405="nulová",J405,0)</f>
        <v>0</v>
      </c>
      <c r="BJ405" s="16" t="s">
        <v>8</v>
      </c>
      <c r="BK405" s="231">
        <f>ROUND(I405*H405,0)</f>
        <v>0</v>
      </c>
      <c r="BL405" s="16" t="s">
        <v>249</v>
      </c>
      <c r="BM405" s="230" t="s">
        <v>869</v>
      </c>
    </row>
    <row r="406" spans="1:51" s="14" customFormat="1" ht="12">
      <c r="A406" s="14"/>
      <c r="B406" s="244"/>
      <c r="C406" s="245"/>
      <c r="D406" s="234" t="s">
        <v>175</v>
      </c>
      <c r="E406" s="246" t="s">
        <v>1</v>
      </c>
      <c r="F406" s="247" t="s">
        <v>870</v>
      </c>
      <c r="G406" s="245"/>
      <c r="H406" s="246" t="s">
        <v>1</v>
      </c>
      <c r="I406" s="248"/>
      <c r="J406" s="245"/>
      <c r="K406" s="245"/>
      <c r="L406" s="249"/>
      <c r="M406" s="250"/>
      <c r="N406" s="251"/>
      <c r="O406" s="251"/>
      <c r="P406" s="251"/>
      <c r="Q406" s="251"/>
      <c r="R406" s="251"/>
      <c r="S406" s="251"/>
      <c r="T406" s="252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3" t="s">
        <v>175</v>
      </c>
      <c r="AU406" s="253" t="s">
        <v>86</v>
      </c>
      <c r="AV406" s="14" t="s">
        <v>8</v>
      </c>
      <c r="AW406" s="14" t="s">
        <v>32</v>
      </c>
      <c r="AX406" s="14" t="s">
        <v>77</v>
      </c>
      <c r="AY406" s="253" t="s">
        <v>166</v>
      </c>
    </row>
    <row r="407" spans="1:51" s="13" customFormat="1" ht="12">
      <c r="A407" s="13"/>
      <c r="B407" s="232"/>
      <c r="C407" s="233"/>
      <c r="D407" s="234" t="s">
        <v>175</v>
      </c>
      <c r="E407" s="235" t="s">
        <v>1</v>
      </c>
      <c r="F407" s="236" t="s">
        <v>871</v>
      </c>
      <c r="G407" s="233"/>
      <c r="H407" s="237">
        <v>1.36</v>
      </c>
      <c r="I407" s="238"/>
      <c r="J407" s="233"/>
      <c r="K407" s="233"/>
      <c r="L407" s="239"/>
      <c r="M407" s="240"/>
      <c r="N407" s="241"/>
      <c r="O407" s="241"/>
      <c r="P407" s="241"/>
      <c r="Q407" s="241"/>
      <c r="R407" s="241"/>
      <c r="S407" s="241"/>
      <c r="T407" s="242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3" t="s">
        <v>175</v>
      </c>
      <c r="AU407" s="243" t="s">
        <v>86</v>
      </c>
      <c r="AV407" s="13" t="s">
        <v>86</v>
      </c>
      <c r="AW407" s="13" t="s">
        <v>32</v>
      </c>
      <c r="AX407" s="13" t="s">
        <v>77</v>
      </c>
      <c r="AY407" s="243" t="s">
        <v>166</v>
      </c>
    </row>
    <row r="408" spans="1:51" s="13" customFormat="1" ht="12">
      <c r="A408" s="13"/>
      <c r="B408" s="232"/>
      <c r="C408" s="233"/>
      <c r="D408" s="234" t="s">
        <v>175</v>
      </c>
      <c r="E408" s="235" t="s">
        <v>1</v>
      </c>
      <c r="F408" s="236" t="s">
        <v>872</v>
      </c>
      <c r="G408" s="233"/>
      <c r="H408" s="237">
        <v>1.36</v>
      </c>
      <c r="I408" s="238"/>
      <c r="J408" s="233"/>
      <c r="K408" s="233"/>
      <c r="L408" s="239"/>
      <c r="M408" s="240"/>
      <c r="N408" s="241"/>
      <c r="O408" s="241"/>
      <c r="P408" s="241"/>
      <c r="Q408" s="241"/>
      <c r="R408" s="241"/>
      <c r="S408" s="241"/>
      <c r="T408" s="242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3" t="s">
        <v>175</v>
      </c>
      <c r="AU408" s="243" t="s">
        <v>86</v>
      </c>
      <c r="AV408" s="13" t="s">
        <v>86</v>
      </c>
      <c r="AW408" s="13" t="s">
        <v>32</v>
      </c>
      <c r="AX408" s="13" t="s">
        <v>77</v>
      </c>
      <c r="AY408" s="243" t="s">
        <v>166</v>
      </c>
    </row>
    <row r="409" spans="1:51" s="13" customFormat="1" ht="12">
      <c r="A409" s="13"/>
      <c r="B409" s="232"/>
      <c r="C409" s="233"/>
      <c r="D409" s="234" t="s">
        <v>175</v>
      </c>
      <c r="E409" s="235" t="s">
        <v>1</v>
      </c>
      <c r="F409" s="236" t="s">
        <v>873</v>
      </c>
      <c r="G409" s="233"/>
      <c r="H409" s="237">
        <v>1.38</v>
      </c>
      <c r="I409" s="238"/>
      <c r="J409" s="233"/>
      <c r="K409" s="233"/>
      <c r="L409" s="239"/>
      <c r="M409" s="240"/>
      <c r="N409" s="241"/>
      <c r="O409" s="241"/>
      <c r="P409" s="241"/>
      <c r="Q409" s="241"/>
      <c r="R409" s="241"/>
      <c r="S409" s="241"/>
      <c r="T409" s="242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3" t="s">
        <v>175</v>
      </c>
      <c r="AU409" s="243" t="s">
        <v>86</v>
      </c>
      <c r="AV409" s="13" t="s">
        <v>86</v>
      </c>
      <c r="AW409" s="13" t="s">
        <v>32</v>
      </c>
      <c r="AX409" s="13" t="s">
        <v>77</v>
      </c>
      <c r="AY409" s="243" t="s">
        <v>166</v>
      </c>
    </row>
    <row r="410" spans="1:51" s="13" customFormat="1" ht="12">
      <c r="A410" s="13"/>
      <c r="B410" s="232"/>
      <c r="C410" s="233"/>
      <c r="D410" s="234" t="s">
        <v>175</v>
      </c>
      <c r="E410" s="235" t="s">
        <v>1</v>
      </c>
      <c r="F410" s="236" t="s">
        <v>874</v>
      </c>
      <c r="G410" s="233"/>
      <c r="H410" s="237">
        <v>18.62</v>
      </c>
      <c r="I410" s="238"/>
      <c r="J410" s="233"/>
      <c r="K410" s="233"/>
      <c r="L410" s="239"/>
      <c r="M410" s="240"/>
      <c r="N410" s="241"/>
      <c r="O410" s="241"/>
      <c r="P410" s="241"/>
      <c r="Q410" s="241"/>
      <c r="R410" s="241"/>
      <c r="S410" s="241"/>
      <c r="T410" s="242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3" t="s">
        <v>175</v>
      </c>
      <c r="AU410" s="243" t="s">
        <v>86</v>
      </c>
      <c r="AV410" s="13" t="s">
        <v>86</v>
      </c>
      <c r="AW410" s="13" t="s">
        <v>32</v>
      </c>
      <c r="AX410" s="13" t="s">
        <v>77</v>
      </c>
      <c r="AY410" s="243" t="s">
        <v>166</v>
      </c>
    </row>
    <row r="411" spans="1:65" s="2" customFormat="1" ht="16.5" customHeight="1">
      <c r="A411" s="37"/>
      <c r="B411" s="38"/>
      <c r="C411" s="218" t="s">
        <v>875</v>
      </c>
      <c r="D411" s="218" t="s">
        <v>169</v>
      </c>
      <c r="E411" s="219" t="s">
        <v>876</v>
      </c>
      <c r="F411" s="220" t="s">
        <v>877</v>
      </c>
      <c r="G411" s="221" t="s">
        <v>188</v>
      </c>
      <c r="H411" s="222">
        <v>24.15</v>
      </c>
      <c r="I411" s="223"/>
      <c r="J411" s="224">
        <f>ROUND(I411*H411,0)</f>
        <v>0</v>
      </c>
      <c r="K411" s="225"/>
      <c r="L411" s="43"/>
      <c r="M411" s="226" t="s">
        <v>1</v>
      </c>
      <c r="N411" s="227" t="s">
        <v>42</v>
      </c>
      <c r="O411" s="90"/>
      <c r="P411" s="228">
        <f>O411*H411</f>
        <v>0</v>
      </c>
      <c r="Q411" s="228">
        <v>0.0045</v>
      </c>
      <c r="R411" s="228">
        <f>Q411*H411</f>
        <v>0.10867499999999998</v>
      </c>
      <c r="S411" s="228">
        <v>0</v>
      </c>
      <c r="T411" s="229">
        <f>S411*H411</f>
        <v>0</v>
      </c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R411" s="230" t="s">
        <v>249</v>
      </c>
      <c r="AT411" s="230" t="s">
        <v>169</v>
      </c>
      <c r="AU411" s="230" t="s">
        <v>86</v>
      </c>
      <c r="AY411" s="16" t="s">
        <v>166</v>
      </c>
      <c r="BE411" s="231">
        <f>IF(N411="základní",J411,0)</f>
        <v>0</v>
      </c>
      <c r="BF411" s="231">
        <f>IF(N411="snížená",J411,0)</f>
        <v>0</v>
      </c>
      <c r="BG411" s="231">
        <f>IF(N411="zákl. přenesená",J411,0)</f>
        <v>0</v>
      </c>
      <c r="BH411" s="231">
        <f>IF(N411="sníž. přenesená",J411,0)</f>
        <v>0</v>
      </c>
      <c r="BI411" s="231">
        <f>IF(N411="nulová",J411,0)</f>
        <v>0</v>
      </c>
      <c r="BJ411" s="16" t="s">
        <v>8</v>
      </c>
      <c r="BK411" s="231">
        <f>ROUND(I411*H411,0)</f>
        <v>0</v>
      </c>
      <c r="BL411" s="16" t="s">
        <v>249</v>
      </c>
      <c r="BM411" s="230" t="s">
        <v>878</v>
      </c>
    </row>
    <row r="412" spans="1:51" s="14" customFormat="1" ht="12">
      <c r="A412" s="14"/>
      <c r="B412" s="244"/>
      <c r="C412" s="245"/>
      <c r="D412" s="234" t="s">
        <v>175</v>
      </c>
      <c r="E412" s="246" t="s">
        <v>1</v>
      </c>
      <c r="F412" s="247" t="s">
        <v>879</v>
      </c>
      <c r="G412" s="245"/>
      <c r="H412" s="246" t="s">
        <v>1</v>
      </c>
      <c r="I412" s="248"/>
      <c r="J412" s="245"/>
      <c r="K412" s="245"/>
      <c r="L412" s="249"/>
      <c r="M412" s="250"/>
      <c r="N412" s="251"/>
      <c r="O412" s="251"/>
      <c r="P412" s="251"/>
      <c r="Q412" s="251"/>
      <c r="R412" s="251"/>
      <c r="S412" s="251"/>
      <c r="T412" s="252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53" t="s">
        <v>175</v>
      </c>
      <c r="AU412" s="253" t="s">
        <v>86</v>
      </c>
      <c r="AV412" s="14" t="s">
        <v>8</v>
      </c>
      <c r="AW412" s="14" t="s">
        <v>32</v>
      </c>
      <c r="AX412" s="14" t="s">
        <v>77</v>
      </c>
      <c r="AY412" s="253" t="s">
        <v>166</v>
      </c>
    </row>
    <row r="413" spans="1:51" s="13" customFormat="1" ht="12">
      <c r="A413" s="13"/>
      <c r="B413" s="232"/>
      <c r="C413" s="233"/>
      <c r="D413" s="234" t="s">
        <v>175</v>
      </c>
      <c r="E413" s="235" t="s">
        <v>1</v>
      </c>
      <c r="F413" s="236" t="s">
        <v>880</v>
      </c>
      <c r="G413" s="233"/>
      <c r="H413" s="237">
        <v>8.19</v>
      </c>
      <c r="I413" s="238"/>
      <c r="J413" s="233"/>
      <c r="K413" s="233"/>
      <c r="L413" s="239"/>
      <c r="M413" s="240"/>
      <c r="N413" s="241"/>
      <c r="O413" s="241"/>
      <c r="P413" s="241"/>
      <c r="Q413" s="241"/>
      <c r="R413" s="241"/>
      <c r="S413" s="241"/>
      <c r="T413" s="242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3" t="s">
        <v>175</v>
      </c>
      <c r="AU413" s="243" t="s">
        <v>86</v>
      </c>
      <c r="AV413" s="13" t="s">
        <v>86</v>
      </c>
      <c r="AW413" s="13" t="s">
        <v>32</v>
      </c>
      <c r="AX413" s="13" t="s">
        <v>77</v>
      </c>
      <c r="AY413" s="243" t="s">
        <v>166</v>
      </c>
    </row>
    <row r="414" spans="1:51" s="13" customFormat="1" ht="12">
      <c r="A414" s="13"/>
      <c r="B414" s="232"/>
      <c r="C414" s="233"/>
      <c r="D414" s="234" t="s">
        <v>175</v>
      </c>
      <c r="E414" s="235" t="s">
        <v>1</v>
      </c>
      <c r="F414" s="236" t="s">
        <v>881</v>
      </c>
      <c r="G414" s="233"/>
      <c r="H414" s="237">
        <v>15.96</v>
      </c>
      <c r="I414" s="238"/>
      <c r="J414" s="233"/>
      <c r="K414" s="233"/>
      <c r="L414" s="239"/>
      <c r="M414" s="240"/>
      <c r="N414" s="241"/>
      <c r="O414" s="241"/>
      <c r="P414" s="241"/>
      <c r="Q414" s="241"/>
      <c r="R414" s="241"/>
      <c r="S414" s="241"/>
      <c r="T414" s="242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3" t="s">
        <v>175</v>
      </c>
      <c r="AU414" s="243" t="s">
        <v>86</v>
      </c>
      <c r="AV414" s="13" t="s">
        <v>86</v>
      </c>
      <c r="AW414" s="13" t="s">
        <v>32</v>
      </c>
      <c r="AX414" s="13" t="s">
        <v>77</v>
      </c>
      <c r="AY414" s="243" t="s">
        <v>166</v>
      </c>
    </row>
    <row r="415" spans="1:65" s="2" customFormat="1" ht="33" customHeight="1">
      <c r="A415" s="37"/>
      <c r="B415" s="38"/>
      <c r="C415" s="218" t="s">
        <v>882</v>
      </c>
      <c r="D415" s="218" t="s">
        <v>169</v>
      </c>
      <c r="E415" s="219" t="s">
        <v>883</v>
      </c>
      <c r="F415" s="220" t="s">
        <v>884</v>
      </c>
      <c r="G415" s="221" t="s">
        <v>188</v>
      </c>
      <c r="H415" s="222">
        <v>43.282</v>
      </c>
      <c r="I415" s="223"/>
      <c r="J415" s="224">
        <f>ROUND(I415*H415,0)</f>
        <v>0</v>
      </c>
      <c r="K415" s="225"/>
      <c r="L415" s="43"/>
      <c r="M415" s="226" t="s">
        <v>1</v>
      </c>
      <c r="N415" s="227" t="s">
        <v>42</v>
      </c>
      <c r="O415" s="90"/>
      <c r="P415" s="228">
        <f>O415*H415</f>
        <v>0</v>
      </c>
      <c r="Q415" s="228">
        <v>0.006</v>
      </c>
      <c r="R415" s="228">
        <f>Q415*H415</f>
        <v>0.259692</v>
      </c>
      <c r="S415" s="228">
        <v>0</v>
      </c>
      <c r="T415" s="229">
        <f>S415*H415</f>
        <v>0</v>
      </c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R415" s="230" t="s">
        <v>249</v>
      </c>
      <c r="AT415" s="230" t="s">
        <v>169</v>
      </c>
      <c r="AU415" s="230" t="s">
        <v>86</v>
      </c>
      <c r="AY415" s="16" t="s">
        <v>166</v>
      </c>
      <c r="BE415" s="231">
        <f>IF(N415="základní",J415,0)</f>
        <v>0</v>
      </c>
      <c r="BF415" s="231">
        <f>IF(N415="snížená",J415,0)</f>
        <v>0</v>
      </c>
      <c r="BG415" s="231">
        <f>IF(N415="zákl. přenesená",J415,0)</f>
        <v>0</v>
      </c>
      <c r="BH415" s="231">
        <f>IF(N415="sníž. přenesená",J415,0)</f>
        <v>0</v>
      </c>
      <c r="BI415" s="231">
        <f>IF(N415="nulová",J415,0)</f>
        <v>0</v>
      </c>
      <c r="BJ415" s="16" t="s">
        <v>8</v>
      </c>
      <c r="BK415" s="231">
        <f>ROUND(I415*H415,0)</f>
        <v>0</v>
      </c>
      <c r="BL415" s="16" t="s">
        <v>249</v>
      </c>
      <c r="BM415" s="230" t="s">
        <v>885</v>
      </c>
    </row>
    <row r="416" spans="1:65" s="2" customFormat="1" ht="16.5" customHeight="1">
      <c r="A416" s="37"/>
      <c r="B416" s="38"/>
      <c r="C416" s="254" t="s">
        <v>886</v>
      </c>
      <c r="D416" s="254" t="s">
        <v>266</v>
      </c>
      <c r="E416" s="255" t="s">
        <v>887</v>
      </c>
      <c r="F416" s="256" t="s">
        <v>888</v>
      </c>
      <c r="G416" s="257" t="s">
        <v>188</v>
      </c>
      <c r="H416" s="258">
        <v>47.61</v>
      </c>
      <c r="I416" s="259"/>
      <c r="J416" s="260">
        <f>ROUND(I416*H416,0)</f>
        <v>0</v>
      </c>
      <c r="K416" s="261"/>
      <c r="L416" s="262"/>
      <c r="M416" s="263" t="s">
        <v>1</v>
      </c>
      <c r="N416" s="264" t="s">
        <v>42</v>
      </c>
      <c r="O416" s="90"/>
      <c r="P416" s="228">
        <f>O416*H416</f>
        <v>0</v>
      </c>
      <c r="Q416" s="228">
        <v>0.0118</v>
      </c>
      <c r="R416" s="228">
        <f>Q416*H416</f>
        <v>0.561798</v>
      </c>
      <c r="S416" s="228">
        <v>0</v>
      </c>
      <c r="T416" s="229">
        <f>S416*H416</f>
        <v>0</v>
      </c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R416" s="230" t="s">
        <v>331</v>
      </c>
      <c r="AT416" s="230" t="s">
        <v>266</v>
      </c>
      <c r="AU416" s="230" t="s">
        <v>86</v>
      </c>
      <c r="AY416" s="16" t="s">
        <v>166</v>
      </c>
      <c r="BE416" s="231">
        <f>IF(N416="základní",J416,0)</f>
        <v>0</v>
      </c>
      <c r="BF416" s="231">
        <f>IF(N416="snížená",J416,0)</f>
        <v>0</v>
      </c>
      <c r="BG416" s="231">
        <f>IF(N416="zákl. přenesená",J416,0)</f>
        <v>0</v>
      </c>
      <c r="BH416" s="231">
        <f>IF(N416="sníž. přenesená",J416,0)</f>
        <v>0</v>
      </c>
      <c r="BI416" s="231">
        <f>IF(N416="nulová",J416,0)</f>
        <v>0</v>
      </c>
      <c r="BJ416" s="16" t="s">
        <v>8</v>
      </c>
      <c r="BK416" s="231">
        <f>ROUND(I416*H416,0)</f>
        <v>0</v>
      </c>
      <c r="BL416" s="16" t="s">
        <v>249</v>
      </c>
      <c r="BM416" s="230" t="s">
        <v>889</v>
      </c>
    </row>
    <row r="417" spans="1:51" s="13" customFormat="1" ht="12">
      <c r="A417" s="13"/>
      <c r="B417" s="232"/>
      <c r="C417" s="233"/>
      <c r="D417" s="234" t="s">
        <v>175</v>
      </c>
      <c r="E417" s="235" t="s">
        <v>1</v>
      </c>
      <c r="F417" s="236" t="s">
        <v>890</v>
      </c>
      <c r="G417" s="233"/>
      <c r="H417" s="237">
        <v>43.282</v>
      </c>
      <c r="I417" s="238"/>
      <c r="J417" s="233"/>
      <c r="K417" s="233"/>
      <c r="L417" s="239"/>
      <c r="M417" s="240"/>
      <c r="N417" s="241"/>
      <c r="O417" s="241"/>
      <c r="P417" s="241"/>
      <c r="Q417" s="241"/>
      <c r="R417" s="241"/>
      <c r="S417" s="241"/>
      <c r="T417" s="242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3" t="s">
        <v>175</v>
      </c>
      <c r="AU417" s="243" t="s">
        <v>86</v>
      </c>
      <c r="AV417" s="13" t="s">
        <v>86</v>
      </c>
      <c r="AW417" s="13" t="s">
        <v>32</v>
      </c>
      <c r="AX417" s="13" t="s">
        <v>8</v>
      </c>
      <c r="AY417" s="243" t="s">
        <v>166</v>
      </c>
    </row>
    <row r="418" spans="1:51" s="13" customFormat="1" ht="12">
      <c r="A418" s="13"/>
      <c r="B418" s="232"/>
      <c r="C418" s="233"/>
      <c r="D418" s="234" t="s">
        <v>175</v>
      </c>
      <c r="E418" s="233"/>
      <c r="F418" s="236" t="s">
        <v>891</v>
      </c>
      <c r="G418" s="233"/>
      <c r="H418" s="237">
        <v>47.61</v>
      </c>
      <c r="I418" s="238"/>
      <c r="J418" s="233"/>
      <c r="K418" s="233"/>
      <c r="L418" s="239"/>
      <c r="M418" s="240"/>
      <c r="N418" s="241"/>
      <c r="O418" s="241"/>
      <c r="P418" s="241"/>
      <c r="Q418" s="241"/>
      <c r="R418" s="241"/>
      <c r="S418" s="241"/>
      <c r="T418" s="242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3" t="s">
        <v>175</v>
      </c>
      <c r="AU418" s="243" t="s">
        <v>86</v>
      </c>
      <c r="AV418" s="13" t="s">
        <v>86</v>
      </c>
      <c r="AW418" s="13" t="s">
        <v>4</v>
      </c>
      <c r="AX418" s="13" t="s">
        <v>8</v>
      </c>
      <c r="AY418" s="243" t="s">
        <v>166</v>
      </c>
    </row>
    <row r="419" spans="1:65" s="2" customFormat="1" ht="24.15" customHeight="1">
      <c r="A419" s="37"/>
      <c r="B419" s="38"/>
      <c r="C419" s="218" t="s">
        <v>892</v>
      </c>
      <c r="D419" s="218" t="s">
        <v>169</v>
      </c>
      <c r="E419" s="219" t="s">
        <v>893</v>
      </c>
      <c r="F419" s="220" t="s">
        <v>894</v>
      </c>
      <c r="G419" s="221" t="s">
        <v>188</v>
      </c>
      <c r="H419" s="222">
        <v>43.282</v>
      </c>
      <c r="I419" s="223"/>
      <c r="J419" s="224">
        <f>ROUND(I419*H419,0)</f>
        <v>0</v>
      </c>
      <c r="K419" s="225"/>
      <c r="L419" s="43"/>
      <c r="M419" s="226" t="s">
        <v>1</v>
      </c>
      <c r="N419" s="227" t="s">
        <v>42</v>
      </c>
      <c r="O419" s="90"/>
      <c r="P419" s="228">
        <f>O419*H419</f>
        <v>0</v>
      </c>
      <c r="Q419" s="228">
        <v>0</v>
      </c>
      <c r="R419" s="228">
        <f>Q419*H419</f>
        <v>0</v>
      </c>
      <c r="S419" s="228">
        <v>0</v>
      </c>
      <c r="T419" s="229">
        <f>S419*H419</f>
        <v>0</v>
      </c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R419" s="230" t="s">
        <v>249</v>
      </c>
      <c r="AT419" s="230" t="s">
        <v>169</v>
      </c>
      <c r="AU419" s="230" t="s">
        <v>86</v>
      </c>
      <c r="AY419" s="16" t="s">
        <v>166</v>
      </c>
      <c r="BE419" s="231">
        <f>IF(N419="základní",J419,0)</f>
        <v>0</v>
      </c>
      <c r="BF419" s="231">
        <f>IF(N419="snížená",J419,0)</f>
        <v>0</v>
      </c>
      <c r="BG419" s="231">
        <f>IF(N419="zákl. přenesená",J419,0)</f>
        <v>0</v>
      </c>
      <c r="BH419" s="231">
        <f>IF(N419="sníž. přenesená",J419,0)</f>
        <v>0</v>
      </c>
      <c r="BI419" s="231">
        <f>IF(N419="nulová",J419,0)</f>
        <v>0</v>
      </c>
      <c r="BJ419" s="16" t="s">
        <v>8</v>
      </c>
      <c r="BK419" s="231">
        <f>ROUND(I419*H419,0)</f>
        <v>0</v>
      </c>
      <c r="BL419" s="16" t="s">
        <v>249</v>
      </c>
      <c r="BM419" s="230" t="s">
        <v>895</v>
      </c>
    </row>
    <row r="420" spans="1:65" s="2" customFormat="1" ht="21.75" customHeight="1">
      <c r="A420" s="37"/>
      <c r="B420" s="38"/>
      <c r="C420" s="218" t="s">
        <v>896</v>
      </c>
      <c r="D420" s="218" t="s">
        <v>169</v>
      </c>
      <c r="E420" s="219" t="s">
        <v>897</v>
      </c>
      <c r="F420" s="220" t="s">
        <v>898</v>
      </c>
      <c r="G420" s="221" t="s">
        <v>215</v>
      </c>
      <c r="H420" s="222">
        <v>2.1</v>
      </c>
      <c r="I420" s="223"/>
      <c r="J420" s="224">
        <f>ROUND(I420*H420,0)</f>
        <v>0</v>
      </c>
      <c r="K420" s="225"/>
      <c r="L420" s="43"/>
      <c r="M420" s="226" t="s">
        <v>1</v>
      </c>
      <c r="N420" s="227" t="s">
        <v>42</v>
      </c>
      <c r="O420" s="90"/>
      <c r="P420" s="228">
        <f>O420*H420</f>
        <v>0</v>
      </c>
      <c r="Q420" s="228">
        <v>0.00055</v>
      </c>
      <c r="R420" s="228">
        <f>Q420*H420</f>
        <v>0.0011550000000000002</v>
      </c>
      <c r="S420" s="228">
        <v>0</v>
      </c>
      <c r="T420" s="229">
        <f>S420*H420</f>
        <v>0</v>
      </c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R420" s="230" t="s">
        <v>249</v>
      </c>
      <c r="AT420" s="230" t="s">
        <v>169</v>
      </c>
      <c r="AU420" s="230" t="s">
        <v>86</v>
      </c>
      <c r="AY420" s="16" t="s">
        <v>166</v>
      </c>
      <c r="BE420" s="231">
        <f>IF(N420="základní",J420,0)</f>
        <v>0</v>
      </c>
      <c r="BF420" s="231">
        <f>IF(N420="snížená",J420,0)</f>
        <v>0</v>
      </c>
      <c r="BG420" s="231">
        <f>IF(N420="zákl. přenesená",J420,0)</f>
        <v>0</v>
      </c>
      <c r="BH420" s="231">
        <f>IF(N420="sníž. přenesená",J420,0)</f>
        <v>0</v>
      </c>
      <c r="BI420" s="231">
        <f>IF(N420="nulová",J420,0)</f>
        <v>0</v>
      </c>
      <c r="BJ420" s="16" t="s">
        <v>8</v>
      </c>
      <c r="BK420" s="231">
        <f>ROUND(I420*H420,0)</f>
        <v>0</v>
      </c>
      <c r="BL420" s="16" t="s">
        <v>249</v>
      </c>
      <c r="BM420" s="230" t="s">
        <v>899</v>
      </c>
    </row>
    <row r="421" spans="1:65" s="2" customFormat="1" ht="21.75" customHeight="1">
      <c r="A421" s="37"/>
      <c r="B421" s="38"/>
      <c r="C421" s="218" t="s">
        <v>900</v>
      </c>
      <c r="D421" s="218" t="s">
        <v>169</v>
      </c>
      <c r="E421" s="219" t="s">
        <v>901</v>
      </c>
      <c r="F421" s="220" t="s">
        <v>902</v>
      </c>
      <c r="G421" s="221" t="s">
        <v>215</v>
      </c>
      <c r="H421" s="222">
        <v>23.4</v>
      </c>
      <c r="I421" s="223"/>
      <c r="J421" s="224">
        <f>ROUND(I421*H421,0)</f>
        <v>0</v>
      </c>
      <c r="K421" s="225"/>
      <c r="L421" s="43"/>
      <c r="M421" s="226" t="s">
        <v>1</v>
      </c>
      <c r="N421" s="227" t="s">
        <v>42</v>
      </c>
      <c r="O421" s="90"/>
      <c r="P421" s="228">
        <f>O421*H421</f>
        <v>0</v>
      </c>
      <c r="Q421" s="228">
        <v>0.0005</v>
      </c>
      <c r="R421" s="228">
        <f>Q421*H421</f>
        <v>0.0117</v>
      </c>
      <c r="S421" s="228">
        <v>0</v>
      </c>
      <c r="T421" s="229">
        <f>S421*H421</f>
        <v>0</v>
      </c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R421" s="230" t="s">
        <v>249</v>
      </c>
      <c r="AT421" s="230" t="s">
        <v>169</v>
      </c>
      <c r="AU421" s="230" t="s">
        <v>86</v>
      </c>
      <c r="AY421" s="16" t="s">
        <v>166</v>
      </c>
      <c r="BE421" s="231">
        <f>IF(N421="základní",J421,0)</f>
        <v>0</v>
      </c>
      <c r="BF421" s="231">
        <f>IF(N421="snížená",J421,0)</f>
        <v>0</v>
      </c>
      <c r="BG421" s="231">
        <f>IF(N421="zákl. přenesená",J421,0)</f>
        <v>0</v>
      </c>
      <c r="BH421" s="231">
        <f>IF(N421="sníž. přenesená",J421,0)</f>
        <v>0</v>
      </c>
      <c r="BI421" s="231">
        <f>IF(N421="nulová",J421,0)</f>
        <v>0</v>
      </c>
      <c r="BJ421" s="16" t="s">
        <v>8</v>
      </c>
      <c r="BK421" s="231">
        <f>ROUND(I421*H421,0)</f>
        <v>0</v>
      </c>
      <c r="BL421" s="16" t="s">
        <v>249</v>
      </c>
      <c r="BM421" s="230" t="s">
        <v>903</v>
      </c>
    </row>
    <row r="422" spans="1:51" s="13" customFormat="1" ht="12">
      <c r="A422" s="13"/>
      <c r="B422" s="232"/>
      <c r="C422" s="233"/>
      <c r="D422" s="234" t="s">
        <v>175</v>
      </c>
      <c r="E422" s="235" t="s">
        <v>1</v>
      </c>
      <c r="F422" s="236" t="s">
        <v>904</v>
      </c>
      <c r="G422" s="233"/>
      <c r="H422" s="237">
        <v>7.8</v>
      </c>
      <c r="I422" s="238"/>
      <c r="J422" s="233"/>
      <c r="K422" s="233"/>
      <c r="L422" s="239"/>
      <c r="M422" s="240"/>
      <c r="N422" s="241"/>
      <c r="O422" s="241"/>
      <c r="P422" s="241"/>
      <c r="Q422" s="241"/>
      <c r="R422" s="241"/>
      <c r="S422" s="241"/>
      <c r="T422" s="242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3" t="s">
        <v>175</v>
      </c>
      <c r="AU422" s="243" t="s">
        <v>86</v>
      </c>
      <c r="AV422" s="13" t="s">
        <v>86</v>
      </c>
      <c r="AW422" s="13" t="s">
        <v>32</v>
      </c>
      <c r="AX422" s="13" t="s">
        <v>77</v>
      </c>
      <c r="AY422" s="243" t="s">
        <v>166</v>
      </c>
    </row>
    <row r="423" spans="1:51" s="13" customFormat="1" ht="12">
      <c r="A423" s="13"/>
      <c r="B423" s="232"/>
      <c r="C423" s="233"/>
      <c r="D423" s="234" t="s">
        <v>175</v>
      </c>
      <c r="E423" s="235" t="s">
        <v>1</v>
      </c>
      <c r="F423" s="236" t="s">
        <v>905</v>
      </c>
      <c r="G423" s="233"/>
      <c r="H423" s="237">
        <v>7.8</v>
      </c>
      <c r="I423" s="238"/>
      <c r="J423" s="233"/>
      <c r="K423" s="233"/>
      <c r="L423" s="239"/>
      <c r="M423" s="240"/>
      <c r="N423" s="241"/>
      <c r="O423" s="241"/>
      <c r="P423" s="241"/>
      <c r="Q423" s="241"/>
      <c r="R423" s="241"/>
      <c r="S423" s="241"/>
      <c r="T423" s="242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3" t="s">
        <v>175</v>
      </c>
      <c r="AU423" s="243" t="s">
        <v>86</v>
      </c>
      <c r="AV423" s="13" t="s">
        <v>86</v>
      </c>
      <c r="AW423" s="13" t="s">
        <v>32</v>
      </c>
      <c r="AX423" s="13" t="s">
        <v>77</v>
      </c>
      <c r="AY423" s="243" t="s">
        <v>166</v>
      </c>
    </row>
    <row r="424" spans="1:51" s="13" customFormat="1" ht="12">
      <c r="A424" s="13"/>
      <c r="B424" s="232"/>
      <c r="C424" s="233"/>
      <c r="D424" s="234" t="s">
        <v>175</v>
      </c>
      <c r="E424" s="235" t="s">
        <v>1</v>
      </c>
      <c r="F424" s="236" t="s">
        <v>906</v>
      </c>
      <c r="G424" s="233"/>
      <c r="H424" s="237">
        <v>7.8</v>
      </c>
      <c r="I424" s="238"/>
      <c r="J424" s="233"/>
      <c r="K424" s="233"/>
      <c r="L424" s="239"/>
      <c r="M424" s="240"/>
      <c r="N424" s="241"/>
      <c r="O424" s="241"/>
      <c r="P424" s="241"/>
      <c r="Q424" s="241"/>
      <c r="R424" s="241"/>
      <c r="S424" s="241"/>
      <c r="T424" s="242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3" t="s">
        <v>175</v>
      </c>
      <c r="AU424" s="243" t="s">
        <v>86</v>
      </c>
      <c r="AV424" s="13" t="s">
        <v>86</v>
      </c>
      <c r="AW424" s="13" t="s">
        <v>32</v>
      </c>
      <c r="AX424" s="13" t="s">
        <v>77</v>
      </c>
      <c r="AY424" s="243" t="s">
        <v>166</v>
      </c>
    </row>
    <row r="425" spans="1:65" s="2" customFormat="1" ht="16.5" customHeight="1">
      <c r="A425" s="37"/>
      <c r="B425" s="38"/>
      <c r="C425" s="218" t="s">
        <v>907</v>
      </c>
      <c r="D425" s="218" t="s">
        <v>169</v>
      </c>
      <c r="E425" s="219" t="s">
        <v>908</v>
      </c>
      <c r="F425" s="220" t="s">
        <v>909</v>
      </c>
      <c r="G425" s="221" t="s">
        <v>215</v>
      </c>
      <c r="H425" s="222">
        <v>20.5</v>
      </c>
      <c r="I425" s="223"/>
      <c r="J425" s="224">
        <f>ROUND(I425*H425,0)</f>
        <v>0</v>
      </c>
      <c r="K425" s="225"/>
      <c r="L425" s="43"/>
      <c r="M425" s="226" t="s">
        <v>1</v>
      </c>
      <c r="N425" s="227" t="s">
        <v>42</v>
      </c>
      <c r="O425" s="90"/>
      <c r="P425" s="228">
        <f>O425*H425</f>
        <v>0</v>
      </c>
      <c r="Q425" s="228">
        <v>3E-05</v>
      </c>
      <c r="R425" s="228">
        <f>Q425*H425</f>
        <v>0.000615</v>
      </c>
      <c r="S425" s="228">
        <v>0</v>
      </c>
      <c r="T425" s="229">
        <f>S425*H425</f>
        <v>0</v>
      </c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R425" s="230" t="s">
        <v>249</v>
      </c>
      <c r="AT425" s="230" t="s">
        <v>169</v>
      </c>
      <c r="AU425" s="230" t="s">
        <v>86</v>
      </c>
      <c r="AY425" s="16" t="s">
        <v>166</v>
      </c>
      <c r="BE425" s="231">
        <f>IF(N425="základní",J425,0)</f>
        <v>0</v>
      </c>
      <c r="BF425" s="231">
        <f>IF(N425="snížená",J425,0)</f>
        <v>0</v>
      </c>
      <c r="BG425" s="231">
        <f>IF(N425="zákl. přenesená",J425,0)</f>
        <v>0</v>
      </c>
      <c r="BH425" s="231">
        <f>IF(N425="sníž. přenesená",J425,0)</f>
        <v>0</v>
      </c>
      <c r="BI425" s="231">
        <f>IF(N425="nulová",J425,0)</f>
        <v>0</v>
      </c>
      <c r="BJ425" s="16" t="s">
        <v>8</v>
      </c>
      <c r="BK425" s="231">
        <f>ROUND(I425*H425,0)</f>
        <v>0</v>
      </c>
      <c r="BL425" s="16" t="s">
        <v>249</v>
      </c>
      <c r="BM425" s="230" t="s">
        <v>910</v>
      </c>
    </row>
    <row r="426" spans="1:51" s="14" customFormat="1" ht="12">
      <c r="A426" s="14"/>
      <c r="B426" s="244"/>
      <c r="C426" s="245"/>
      <c r="D426" s="234" t="s">
        <v>175</v>
      </c>
      <c r="E426" s="246" t="s">
        <v>1</v>
      </c>
      <c r="F426" s="247" t="s">
        <v>911</v>
      </c>
      <c r="G426" s="245"/>
      <c r="H426" s="246" t="s">
        <v>1</v>
      </c>
      <c r="I426" s="248"/>
      <c r="J426" s="245"/>
      <c r="K426" s="245"/>
      <c r="L426" s="249"/>
      <c r="M426" s="250"/>
      <c r="N426" s="251"/>
      <c r="O426" s="251"/>
      <c r="P426" s="251"/>
      <c r="Q426" s="251"/>
      <c r="R426" s="251"/>
      <c r="S426" s="251"/>
      <c r="T426" s="252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53" t="s">
        <v>175</v>
      </c>
      <c r="AU426" s="253" t="s">
        <v>86</v>
      </c>
      <c r="AV426" s="14" t="s">
        <v>8</v>
      </c>
      <c r="AW426" s="14" t="s">
        <v>32</v>
      </c>
      <c r="AX426" s="14" t="s">
        <v>77</v>
      </c>
      <c r="AY426" s="253" t="s">
        <v>166</v>
      </c>
    </row>
    <row r="427" spans="1:51" s="13" customFormat="1" ht="12">
      <c r="A427" s="13"/>
      <c r="B427" s="232"/>
      <c r="C427" s="233"/>
      <c r="D427" s="234" t="s">
        <v>175</v>
      </c>
      <c r="E427" s="235" t="s">
        <v>1</v>
      </c>
      <c r="F427" s="236" t="s">
        <v>912</v>
      </c>
      <c r="G427" s="233"/>
      <c r="H427" s="237">
        <v>6.8</v>
      </c>
      <c r="I427" s="238"/>
      <c r="J427" s="233"/>
      <c r="K427" s="233"/>
      <c r="L427" s="239"/>
      <c r="M427" s="240"/>
      <c r="N427" s="241"/>
      <c r="O427" s="241"/>
      <c r="P427" s="241"/>
      <c r="Q427" s="241"/>
      <c r="R427" s="241"/>
      <c r="S427" s="241"/>
      <c r="T427" s="242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3" t="s">
        <v>175</v>
      </c>
      <c r="AU427" s="243" t="s">
        <v>86</v>
      </c>
      <c r="AV427" s="13" t="s">
        <v>86</v>
      </c>
      <c r="AW427" s="13" t="s">
        <v>32</v>
      </c>
      <c r="AX427" s="13" t="s">
        <v>77</v>
      </c>
      <c r="AY427" s="243" t="s">
        <v>166</v>
      </c>
    </row>
    <row r="428" spans="1:51" s="13" customFormat="1" ht="12">
      <c r="A428" s="13"/>
      <c r="B428" s="232"/>
      <c r="C428" s="233"/>
      <c r="D428" s="234" t="s">
        <v>175</v>
      </c>
      <c r="E428" s="235" t="s">
        <v>1</v>
      </c>
      <c r="F428" s="236" t="s">
        <v>913</v>
      </c>
      <c r="G428" s="233"/>
      <c r="H428" s="237">
        <v>6.8</v>
      </c>
      <c r="I428" s="238"/>
      <c r="J428" s="233"/>
      <c r="K428" s="233"/>
      <c r="L428" s="239"/>
      <c r="M428" s="240"/>
      <c r="N428" s="241"/>
      <c r="O428" s="241"/>
      <c r="P428" s="241"/>
      <c r="Q428" s="241"/>
      <c r="R428" s="241"/>
      <c r="S428" s="241"/>
      <c r="T428" s="242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3" t="s">
        <v>175</v>
      </c>
      <c r="AU428" s="243" t="s">
        <v>86</v>
      </c>
      <c r="AV428" s="13" t="s">
        <v>86</v>
      </c>
      <c r="AW428" s="13" t="s">
        <v>32</v>
      </c>
      <c r="AX428" s="13" t="s">
        <v>77</v>
      </c>
      <c r="AY428" s="243" t="s">
        <v>166</v>
      </c>
    </row>
    <row r="429" spans="1:51" s="13" customFormat="1" ht="12">
      <c r="A429" s="13"/>
      <c r="B429" s="232"/>
      <c r="C429" s="233"/>
      <c r="D429" s="234" t="s">
        <v>175</v>
      </c>
      <c r="E429" s="235" t="s">
        <v>1</v>
      </c>
      <c r="F429" s="236" t="s">
        <v>914</v>
      </c>
      <c r="G429" s="233"/>
      <c r="H429" s="237">
        <v>6.9</v>
      </c>
      <c r="I429" s="238"/>
      <c r="J429" s="233"/>
      <c r="K429" s="233"/>
      <c r="L429" s="239"/>
      <c r="M429" s="240"/>
      <c r="N429" s="241"/>
      <c r="O429" s="241"/>
      <c r="P429" s="241"/>
      <c r="Q429" s="241"/>
      <c r="R429" s="241"/>
      <c r="S429" s="241"/>
      <c r="T429" s="242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3" t="s">
        <v>175</v>
      </c>
      <c r="AU429" s="243" t="s">
        <v>86</v>
      </c>
      <c r="AV429" s="13" t="s">
        <v>86</v>
      </c>
      <c r="AW429" s="13" t="s">
        <v>32</v>
      </c>
      <c r="AX429" s="13" t="s">
        <v>77</v>
      </c>
      <c r="AY429" s="243" t="s">
        <v>166</v>
      </c>
    </row>
    <row r="430" spans="1:65" s="2" customFormat="1" ht="24.15" customHeight="1">
      <c r="A430" s="37"/>
      <c r="B430" s="38"/>
      <c r="C430" s="218" t="s">
        <v>915</v>
      </c>
      <c r="D430" s="218" t="s">
        <v>169</v>
      </c>
      <c r="E430" s="219" t="s">
        <v>916</v>
      </c>
      <c r="F430" s="220" t="s">
        <v>917</v>
      </c>
      <c r="G430" s="221" t="s">
        <v>183</v>
      </c>
      <c r="H430" s="222">
        <v>0.991</v>
      </c>
      <c r="I430" s="223"/>
      <c r="J430" s="224">
        <f>ROUND(I430*H430,0)</f>
        <v>0</v>
      </c>
      <c r="K430" s="225"/>
      <c r="L430" s="43"/>
      <c r="M430" s="226" t="s">
        <v>1</v>
      </c>
      <c r="N430" s="227" t="s">
        <v>42</v>
      </c>
      <c r="O430" s="90"/>
      <c r="P430" s="228">
        <f>O430*H430</f>
        <v>0</v>
      </c>
      <c r="Q430" s="228">
        <v>0</v>
      </c>
      <c r="R430" s="228">
        <f>Q430*H430</f>
        <v>0</v>
      </c>
      <c r="S430" s="228">
        <v>0</v>
      </c>
      <c r="T430" s="229">
        <f>S430*H430</f>
        <v>0</v>
      </c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R430" s="230" t="s">
        <v>249</v>
      </c>
      <c r="AT430" s="230" t="s">
        <v>169</v>
      </c>
      <c r="AU430" s="230" t="s">
        <v>86</v>
      </c>
      <c r="AY430" s="16" t="s">
        <v>166</v>
      </c>
      <c r="BE430" s="231">
        <f>IF(N430="základní",J430,0)</f>
        <v>0</v>
      </c>
      <c r="BF430" s="231">
        <f>IF(N430="snížená",J430,0)</f>
        <v>0</v>
      </c>
      <c r="BG430" s="231">
        <f>IF(N430="zákl. přenesená",J430,0)</f>
        <v>0</v>
      </c>
      <c r="BH430" s="231">
        <f>IF(N430="sníž. přenesená",J430,0)</f>
        <v>0</v>
      </c>
      <c r="BI430" s="231">
        <f>IF(N430="nulová",J430,0)</f>
        <v>0</v>
      </c>
      <c r="BJ430" s="16" t="s">
        <v>8</v>
      </c>
      <c r="BK430" s="231">
        <f>ROUND(I430*H430,0)</f>
        <v>0</v>
      </c>
      <c r="BL430" s="16" t="s">
        <v>249</v>
      </c>
      <c r="BM430" s="230" t="s">
        <v>918</v>
      </c>
    </row>
    <row r="431" spans="1:65" s="2" customFormat="1" ht="24.15" customHeight="1">
      <c r="A431" s="37"/>
      <c r="B431" s="38"/>
      <c r="C431" s="218" t="s">
        <v>919</v>
      </c>
      <c r="D431" s="218" t="s">
        <v>169</v>
      </c>
      <c r="E431" s="219" t="s">
        <v>920</v>
      </c>
      <c r="F431" s="220" t="s">
        <v>921</v>
      </c>
      <c r="G431" s="221" t="s">
        <v>183</v>
      </c>
      <c r="H431" s="222">
        <v>0.991</v>
      </c>
      <c r="I431" s="223"/>
      <c r="J431" s="224">
        <f>ROUND(I431*H431,0)</f>
        <v>0</v>
      </c>
      <c r="K431" s="225"/>
      <c r="L431" s="43"/>
      <c r="M431" s="226" t="s">
        <v>1</v>
      </c>
      <c r="N431" s="227" t="s">
        <v>42</v>
      </c>
      <c r="O431" s="90"/>
      <c r="P431" s="228">
        <f>O431*H431</f>
        <v>0</v>
      </c>
      <c r="Q431" s="228">
        <v>0</v>
      </c>
      <c r="R431" s="228">
        <f>Q431*H431</f>
        <v>0</v>
      </c>
      <c r="S431" s="228">
        <v>0</v>
      </c>
      <c r="T431" s="229">
        <f>S431*H431</f>
        <v>0</v>
      </c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R431" s="230" t="s">
        <v>249</v>
      </c>
      <c r="AT431" s="230" t="s">
        <v>169</v>
      </c>
      <c r="AU431" s="230" t="s">
        <v>86</v>
      </c>
      <c r="AY431" s="16" t="s">
        <v>166</v>
      </c>
      <c r="BE431" s="231">
        <f>IF(N431="základní",J431,0)</f>
        <v>0</v>
      </c>
      <c r="BF431" s="231">
        <f>IF(N431="snížená",J431,0)</f>
        <v>0</v>
      </c>
      <c r="BG431" s="231">
        <f>IF(N431="zákl. přenesená",J431,0)</f>
        <v>0</v>
      </c>
      <c r="BH431" s="231">
        <f>IF(N431="sníž. přenesená",J431,0)</f>
        <v>0</v>
      </c>
      <c r="BI431" s="231">
        <f>IF(N431="nulová",J431,0)</f>
        <v>0</v>
      </c>
      <c r="BJ431" s="16" t="s">
        <v>8</v>
      </c>
      <c r="BK431" s="231">
        <f>ROUND(I431*H431,0)</f>
        <v>0</v>
      </c>
      <c r="BL431" s="16" t="s">
        <v>249</v>
      </c>
      <c r="BM431" s="230" t="s">
        <v>922</v>
      </c>
    </row>
    <row r="432" spans="1:63" s="12" customFormat="1" ht="22.8" customHeight="1">
      <c r="A432" s="12"/>
      <c r="B432" s="202"/>
      <c r="C432" s="203"/>
      <c r="D432" s="204" t="s">
        <v>76</v>
      </c>
      <c r="E432" s="216" t="s">
        <v>923</v>
      </c>
      <c r="F432" s="216" t="s">
        <v>924</v>
      </c>
      <c r="G432" s="203"/>
      <c r="H432" s="203"/>
      <c r="I432" s="206"/>
      <c r="J432" s="217">
        <f>BK432</f>
        <v>0</v>
      </c>
      <c r="K432" s="203"/>
      <c r="L432" s="208"/>
      <c r="M432" s="209"/>
      <c r="N432" s="210"/>
      <c r="O432" s="210"/>
      <c r="P432" s="211">
        <f>SUM(P433:P436)</f>
        <v>0</v>
      </c>
      <c r="Q432" s="210"/>
      <c r="R432" s="211">
        <f>SUM(R433:R436)</f>
        <v>0.00090364</v>
      </c>
      <c r="S432" s="210"/>
      <c r="T432" s="212">
        <f>SUM(T433:T436)</f>
        <v>0</v>
      </c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R432" s="213" t="s">
        <v>86</v>
      </c>
      <c r="AT432" s="214" t="s">
        <v>76</v>
      </c>
      <c r="AU432" s="214" t="s">
        <v>8</v>
      </c>
      <c r="AY432" s="213" t="s">
        <v>166</v>
      </c>
      <c r="BK432" s="215">
        <f>SUM(BK433:BK436)</f>
        <v>0</v>
      </c>
    </row>
    <row r="433" spans="1:65" s="2" customFormat="1" ht="24.15" customHeight="1">
      <c r="A433" s="37"/>
      <c r="B433" s="38"/>
      <c r="C433" s="218" t="s">
        <v>925</v>
      </c>
      <c r="D433" s="218" t="s">
        <v>169</v>
      </c>
      <c r="E433" s="219" t="s">
        <v>926</v>
      </c>
      <c r="F433" s="220" t="s">
        <v>927</v>
      </c>
      <c r="G433" s="221" t="s">
        <v>188</v>
      </c>
      <c r="H433" s="222">
        <v>4.472</v>
      </c>
      <c r="I433" s="223"/>
      <c r="J433" s="224">
        <f>ROUND(I433*H433,0)</f>
        <v>0</v>
      </c>
      <c r="K433" s="225"/>
      <c r="L433" s="43"/>
      <c r="M433" s="226" t="s">
        <v>1</v>
      </c>
      <c r="N433" s="227" t="s">
        <v>42</v>
      </c>
      <c r="O433" s="90"/>
      <c r="P433" s="228">
        <f>O433*H433</f>
        <v>0</v>
      </c>
      <c r="Q433" s="228">
        <v>0.00014</v>
      </c>
      <c r="R433" s="228">
        <f>Q433*H433</f>
        <v>0.00062608</v>
      </c>
      <c r="S433" s="228">
        <v>0</v>
      </c>
      <c r="T433" s="229">
        <f>S433*H433</f>
        <v>0</v>
      </c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R433" s="230" t="s">
        <v>249</v>
      </c>
      <c r="AT433" s="230" t="s">
        <v>169</v>
      </c>
      <c r="AU433" s="230" t="s">
        <v>86</v>
      </c>
      <c r="AY433" s="16" t="s">
        <v>166</v>
      </c>
      <c r="BE433" s="231">
        <f>IF(N433="základní",J433,0)</f>
        <v>0</v>
      </c>
      <c r="BF433" s="231">
        <f>IF(N433="snížená",J433,0)</f>
        <v>0</v>
      </c>
      <c r="BG433" s="231">
        <f>IF(N433="zákl. přenesená",J433,0)</f>
        <v>0</v>
      </c>
      <c r="BH433" s="231">
        <f>IF(N433="sníž. přenesená",J433,0)</f>
        <v>0</v>
      </c>
      <c r="BI433" s="231">
        <f>IF(N433="nulová",J433,0)</f>
        <v>0</v>
      </c>
      <c r="BJ433" s="16" t="s">
        <v>8</v>
      </c>
      <c r="BK433" s="231">
        <f>ROUND(I433*H433,0)</f>
        <v>0</v>
      </c>
      <c r="BL433" s="16" t="s">
        <v>249</v>
      </c>
      <c r="BM433" s="230" t="s">
        <v>928</v>
      </c>
    </row>
    <row r="434" spans="1:51" s="13" customFormat="1" ht="12">
      <c r="A434" s="13"/>
      <c r="B434" s="232"/>
      <c r="C434" s="233"/>
      <c r="D434" s="234" t="s">
        <v>175</v>
      </c>
      <c r="E434" s="235" t="s">
        <v>1</v>
      </c>
      <c r="F434" s="236" t="s">
        <v>929</v>
      </c>
      <c r="G434" s="233"/>
      <c r="H434" s="237">
        <v>4.472</v>
      </c>
      <c r="I434" s="238"/>
      <c r="J434" s="233"/>
      <c r="K434" s="233"/>
      <c r="L434" s="239"/>
      <c r="M434" s="240"/>
      <c r="N434" s="241"/>
      <c r="O434" s="241"/>
      <c r="P434" s="241"/>
      <c r="Q434" s="241"/>
      <c r="R434" s="241"/>
      <c r="S434" s="241"/>
      <c r="T434" s="242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3" t="s">
        <v>175</v>
      </c>
      <c r="AU434" s="243" t="s">
        <v>86</v>
      </c>
      <c r="AV434" s="13" t="s">
        <v>86</v>
      </c>
      <c r="AW434" s="13" t="s">
        <v>32</v>
      </c>
      <c r="AX434" s="13" t="s">
        <v>77</v>
      </c>
      <c r="AY434" s="243" t="s">
        <v>166</v>
      </c>
    </row>
    <row r="435" spans="1:65" s="2" customFormat="1" ht="24.15" customHeight="1">
      <c r="A435" s="37"/>
      <c r="B435" s="38"/>
      <c r="C435" s="218" t="s">
        <v>930</v>
      </c>
      <c r="D435" s="218" t="s">
        <v>169</v>
      </c>
      <c r="E435" s="219" t="s">
        <v>931</v>
      </c>
      <c r="F435" s="220" t="s">
        <v>932</v>
      </c>
      <c r="G435" s="221" t="s">
        <v>188</v>
      </c>
      <c r="H435" s="222">
        <v>2.313</v>
      </c>
      <c r="I435" s="223"/>
      <c r="J435" s="224">
        <f>ROUND(I435*H435,0)</f>
        <v>0</v>
      </c>
      <c r="K435" s="225"/>
      <c r="L435" s="43"/>
      <c r="M435" s="226" t="s">
        <v>1</v>
      </c>
      <c r="N435" s="227" t="s">
        <v>42</v>
      </c>
      <c r="O435" s="90"/>
      <c r="P435" s="228">
        <f>O435*H435</f>
        <v>0</v>
      </c>
      <c r="Q435" s="228">
        <v>0.00012</v>
      </c>
      <c r="R435" s="228">
        <f>Q435*H435</f>
        <v>0.00027756000000000005</v>
      </c>
      <c r="S435" s="228">
        <v>0</v>
      </c>
      <c r="T435" s="229">
        <f>S435*H435</f>
        <v>0</v>
      </c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R435" s="230" t="s">
        <v>249</v>
      </c>
      <c r="AT435" s="230" t="s">
        <v>169</v>
      </c>
      <c r="AU435" s="230" t="s">
        <v>86</v>
      </c>
      <c r="AY435" s="16" t="s">
        <v>166</v>
      </c>
      <c r="BE435" s="231">
        <f>IF(N435="základní",J435,0)</f>
        <v>0</v>
      </c>
      <c r="BF435" s="231">
        <f>IF(N435="snížená",J435,0)</f>
        <v>0</v>
      </c>
      <c r="BG435" s="231">
        <f>IF(N435="zákl. přenesená",J435,0)</f>
        <v>0</v>
      </c>
      <c r="BH435" s="231">
        <f>IF(N435="sníž. přenesená",J435,0)</f>
        <v>0</v>
      </c>
      <c r="BI435" s="231">
        <f>IF(N435="nulová",J435,0)</f>
        <v>0</v>
      </c>
      <c r="BJ435" s="16" t="s">
        <v>8</v>
      </c>
      <c r="BK435" s="231">
        <f>ROUND(I435*H435,0)</f>
        <v>0</v>
      </c>
      <c r="BL435" s="16" t="s">
        <v>249</v>
      </c>
      <c r="BM435" s="230" t="s">
        <v>933</v>
      </c>
    </row>
    <row r="436" spans="1:51" s="13" customFormat="1" ht="12">
      <c r="A436" s="13"/>
      <c r="B436" s="232"/>
      <c r="C436" s="233"/>
      <c r="D436" s="234" t="s">
        <v>175</v>
      </c>
      <c r="E436" s="235" t="s">
        <v>1</v>
      </c>
      <c r="F436" s="236" t="s">
        <v>934</v>
      </c>
      <c r="G436" s="233"/>
      <c r="H436" s="237">
        <v>2.313</v>
      </c>
      <c r="I436" s="238"/>
      <c r="J436" s="233"/>
      <c r="K436" s="233"/>
      <c r="L436" s="239"/>
      <c r="M436" s="240"/>
      <c r="N436" s="241"/>
      <c r="O436" s="241"/>
      <c r="P436" s="241"/>
      <c r="Q436" s="241"/>
      <c r="R436" s="241"/>
      <c r="S436" s="241"/>
      <c r="T436" s="242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3" t="s">
        <v>175</v>
      </c>
      <c r="AU436" s="243" t="s">
        <v>86</v>
      </c>
      <c r="AV436" s="13" t="s">
        <v>86</v>
      </c>
      <c r="AW436" s="13" t="s">
        <v>32</v>
      </c>
      <c r="AX436" s="13" t="s">
        <v>77</v>
      </c>
      <c r="AY436" s="243" t="s">
        <v>166</v>
      </c>
    </row>
    <row r="437" spans="1:63" s="12" customFormat="1" ht="22.8" customHeight="1">
      <c r="A437" s="12"/>
      <c r="B437" s="202"/>
      <c r="C437" s="203"/>
      <c r="D437" s="204" t="s">
        <v>76</v>
      </c>
      <c r="E437" s="216" t="s">
        <v>935</v>
      </c>
      <c r="F437" s="216" t="s">
        <v>936</v>
      </c>
      <c r="G437" s="203"/>
      <c r="H437" s="203"/>
      <c r="I437" s="206"/>
      <c r="J437" s="217">
        <f>BK437</f>
        <v>0</v>
      </c>
      <c r="K437" s="203"/>
      <c r="L437" s="208"/>
      <c r="M437" s="209"/>
      <c r="N437" s="210"/>
      <c r="O437" s="210"/>
      <c r="P437" s="211">
        <f>SUM(P438:P450)</f>
        <v>0</v>
      </c>
      <c r="Q437" s="210"/>
      <c r="R437" s="211">
        <f>SUM(R438:R450)</f>
        <v>0.25950548</v>
      </c>
      <c r="S437" s="210"/>
      <c r="T437" s="212">
        <f>SUM(T438:T450)</f>
        <v>0</v>
      </c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R437" s="213" t="s">
        <v>86</v>
      </c>
      <c r="AT437" s="214" t="s">
        <v>76</v>
      </c>
      <c r="AU437" s="214" t="s">
        <v>8</v>
      </c>
      <c r="AY437" s="213" t="s">
        <v>166</v>
      </c>
      <c r="BK437" s="215">
        <f>SUM(BK438:BK450)</f>
        <v>0</v>
      </c>
    </row>
    <row r="438" spans="1:65" s="2" customFormat="1" ht="24.15" customHeight="1">
      <c r="A438" s="37"/>
      <c r="B438" s="38"/>
      <c r="C438" s="218" t="s">
        <v>937</v>
      </c>
      <c r="D438" s="218" t="s">
        <v>169</v>
      </c>
      <c r="E438" s="219" t="s">
        <v>938</v>
      </c>
      <c r="F438" s="220" t="s">
        <v>939</v>
      </c>
      <c r="G438" s="221" t="s">
        <v>188</v>
      </c>
      <c r="H438" s="222">
        <v>348.692</v>
      </c>
      <c r="I438" s="223"/>
      <c r="J438" s="224">
        <f>ROUND(I438*H438,0)</f>
        <v>0</v>
      </c>
      <c r="K438" s="225"/>
      <c r="L438" s="43"/>
      <c r="M438" s="226" t="s">
        <v>1</v>
      </c>
      <c r="N438" s="227" t="s">
        <v>42</v>
      </c>
      <c r="O438" s="90"/>
      <c r="P438" s="228">
        <f>O438*H438</f>
        <v>0</v>
      </c>
      <c r="Q438" s="228">
        <v>0.0002</v>
      </c>
      <c r="R438" s="228">
        <f>Q438*H438</f>
        <v>0.0697384</v>
      </c>
      <c r="S438" s="228">
        <v>0</v>
      </c>
      <c r="T438" s="229">
        <f>S438*H438</f>
        <v>0</v>
      </c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R438" s="230" t="s">
        <v>249</v>
      </c>
      <c r="AT438" s="230" t="s">
        <v>169</v>
      </c>
      <c r="AU438" s="230" t="s">
        <v>86</v>
      </c>
      <c r="AY438" s="16" t="s">
        <v>166</v>
      </c>
      <c r="BE438" s="231">
        <f>IF(N438="základní",J438,0)</f>
        <v>0</v>
      </c>
      <c r="BF438" s="231">
        <f>IF(N438="snížená",J438,0)</f>
        <v>0</v>
      </c>
      <c r="BG438" s="231">
        <f>IF(N438="zákl. přenesená",J438,0)</f>
        <v>0</v>
      </c>
      <c r="BH438" s="231">
        <f>IF(N438="sníž. přenesená",J438,0)</f>
        <v>0</v>
      </c>
      <c r="BI438" s="231">
        <f>IF(N438="nulová",J438,0)</f>
        <v>0</v>
      </c>
      <c r="BJ438" s="16" t="s">
        <v>8</v>
      </c>
      <c r="BK438" s="231">
        <f>ROUND(I438*H438,0)</f>
        <v>0</v>
      </c>
      <c r="BL438" s="16" t="s">
        <v>249</v>
      </c>
      <c r="BM438" s="230" t="s">
        <v>940</v>
      </c>
    </row>
    <row r="439" spans="1:51" s="14" customFormat="1" ht="12">
      <c r="A439" s="14"/>
      <c r="B439" s="244"/>
      <c r="C439" s="245"/>
      <c r="D439" s="234" t="s">
        <v>175</v>
      </c>
      <c r="E439" s="246" t="s">
        <v>1</v>
      </c>
      <c r="F439" s="247" t="s">
        <v>941</v>
      </c>
      <c r="G439" s="245"/>
      <c r="H439" s="246" t="s">
        <v>1</v>
      </c>
      <c r="I439" s="248"/>
      <c r="J439" s="245"/>
      <c r="K439" s="245"/>
      <c r="L439" s="249"/>
      <c r="M439" s="250"/>
      <c r="N439" s="251"/>
      <c r="O439" s="251"/>
      <c r="P439" s="251"/>
      <c r="Q439" s="251"/>
      <c r="R439" s="251"/>
      <c r="S439" s="251"/>
      <c r="T439" s="252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3" t="s">
        <v>175</v>
      </c>
      <c r="AU439" s="253" t="s">
        <v>86</v>
      </c>
      <c r="AV439" s="14" t="s">
        <v>8</v>
      </c>
      <c r="AW439" s="14" t="s">
        <v>32</v>
      </c>
      <c r="AX439" s="14" t="s">
        <v>77</v>
      </c>
      <c r="AY439" s="253" t="s">
        <v>166</v>
      </c>
    </row>
    <row r="440" spans="1:51" s="13" customFormat="1" ht="12">
      <c r="A440" s="13"/>
      <c r="B440" s="232"/>
      <c r="C440" s="233"/>
      <c r="D440" s="234" t="s">
        <v>175</v>
      </c>
      <c r="E440" s="235" t="s">
        <v>1</v>
      </c>
      <c r="F440" s="236" t="s">
        <v>942</v>
      </c>
      <c r="G440" s="233"/>
      <c r="H440" s="237">
        <v>70.01</v>
      </c>
      <c r="I440" s="238"/>
      <c r="J440" s="233"/>
      <c r="K440" s="233"/>
      <c r="L440" s="239"/>
      <c r="M440" s="240"/>
      <c r="N440" s="241"/>
      <c r="O440" s="241"/>
      <c r="P440" s="241"/>
      <c r="Q440" s="241"/>
      <c r="R440" s="241"/>
      <c r="S440" s="241"/>
      <c r="T440" s="242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3" t="s">
        <v>175</v>
      </c>
      <c r="AU440" s="243" t="s">
        <v>86</v>
      </c>
      <c r="AV440" s="13" t="s">
        <v>86</v>
      </c>
      <c r="AW440" s="13" t="s">
        <v>32</v>
      </c>
      <c r="AX440" s="13" t="s">
        <v>77</v>
      </c>
      <c r="AY440" s="243" t="s">
        <v>166</v>
      </c>
    </row>
    <row r="441" spans="1:51" s="14" customFormat="1" ht="12">
      <c r="A441" s="14"/>
      <c r="B441" s="244"/>
      <c r="C441" s="245"/>
      <c r="D441" s="234" t="s">
        <v>175</v>
      </c>
      <c r="E441" s="246" t="s">
        <v>1</v>
      </c>
      <c r="F441" s="247" t="s">
        <v>943</v>
      </c>
      <c r="G441" s="245"/>
      <c r="H441" s="246" t="s">
        <v>1</v>
      </c>
      <c r="I441" s="248"/>
      <c r="J441" s="245"/>
      <c r="K441" s="245"/>
      <c r="L441" s="249"/>
      <c r="M441" s="250"/>
      <c r="N441" s="251"/>
      <c r="O441" s="251"/>
      <c r="P441" s="251"/>
      <c r="Q441" s="251"/>
      <c r="R441" s="251"/>
      <c r="S441" s="251"/>
      <c r="T441" s="252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3" t="s">
        <v>175</v>
      </c>
      <c r="AU441" s="253" t="s">
        <v>86</v>
      </c>
      <c r="AV441" s="14" t="s">
        <v>8</v>
      </c>
      <c r="AW441" s="14" t="s">
        <v>32</v>
      </c>
      <c r="AX441" s="14" t="s">
        <v>77</v>
      </c>
      <c r="AY441" s="253" t="s">
        <v>166</v>
      </c>
    </row>
    <row r="442" spans="1:51" s="13" customFormat="1" ht="12">
      <c r="A442" s="13"/>
      <c r="B442" s="232"/>
      <c r="C442" s="233"/>
      <c r="D442" s="234" t="s">
        <v>175</v>
      </c>
      <c r="E442" s="235" t="s">
        <v>1</v>
      </c>
      <c r="F442" s="236" t="s">
        <v>944</v>
      </c>
      <c r="G442" s="233"/>
      <c r="H442" s="237">
        <v>77.857</v>
      </c>
      <c r="I442" s="238"/>
      <c r="J442" s="233"/>
      <c r="K442" s="233"/>
      <c r="L442" s="239"/>
      <c r="M442" s="240"/>
      <c r="N442" s="241"/>
      <c r="O442" s="241"/>
      <c r="P442" s="241"/>
      <c r="Q442" s="241"/>
      <c r="R442" s="241"/>
      <c r="S442" s="241"/>
      <c r="T442" s="242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3" t="s">
        <v>175</v>
      </c>
      <c r="AU442" s="243" t="s">
        <v>86</v>
      </c>
      <c r="AV442" s="13" t="s">
        <v>86</v>
      </c>
      <c r="AW442" s="13" t="s">
        <v>32</v>
      </c>
      <c r="AX442" s="13" t="s">
        <v>77</v>
      </c>
      <c r="AY442" s="243" t="s">
        <v>166</v>
      </c>
    </row>
    <row r="443" spans="1:51" s="13" customFormat="1" ht="12">
      <c r="A443" s="13"/>
      <c r="B443" s="232"/>
      <c r="C443" s="233"/>
      <c r="D443" s="234" t="s">
        <v>175</v>
      </c>
      <c r="E443" s="235" t="s">
        <v>1</v>
      </c>
      <c r="F443" s="236" t="s">
        <v>945</v>
      </c>
      <c r="G443" s="233"/>
      <c r="H443" s="237">
        <v>130.284</v>
      </c>
      <c r="I443" s="238"/>
      <c r="J443" s="233"/>
      <c r="K443" s="233"/>
      <c r="L443" s="239"/>
      <c r="M443" s="240"/>
      <c r="N443" s="241"/>
      <c r="O443" s="241"/>
      <c r="P443" s="241"/>
      <c r="Q443" s="241"/>
      <c r="R443" s="241"/>
      <c r="S443" s="241"/>
      <c r="T443" s="242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3" t="s">
        <v>175</v>
      </c>
      <c r="AU443" s="243" t="s">
        <v>86</v>
      </c>
      <c r="AV443" s="13" t="s">
        <v>86</v>
      </c>
      <c r="AW443" s="13" t="s">
        <v>32</v>
      </c>
      <c r="AX443" s="13" t="s">
        <v>77</v>
      </c>
      <c r="AY443" s="243" t="s">
        <v>166</v>
      </c>
    </row>
    <row r="444" spans="1:51" s="13" customFormat="1" ht="12">
      <c r="A444" s="13"/>
      <c r="B444" s="232"/>
      <c r="C444" s="233"/>
      <c r="D444" s="234" t="s">
        <v>175</v>
      </c>
      <c r="E444" s="235" t="s">
        <v>1</v>
      </c>
      <c r="F444" s="236" t="s">
        <v>946</v>
      </c>
      <c r="G444" s="233"/>
      <c r="H444" s="237">
        <v>10.491</v>
      </c>
      <c r="I444" s="238"/>
      <c r="J444" s="233"/>
      <c r="K444" s="233"/>
      <c r="L444" s="239"/>
      <c r="M444" s="240"/>
      <c r="N444" s="241"/>
      <c r="O444" s="241"/>
      <c r="P444" s="241"/>
      <c r="Q444" s="241"/>
      <c r="R444" s="241"/>
      <c r="S444" s="241"/>
      <c r="T444" s="242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3" t="s">
        <v>175</v>
      </c>
      <c r="AU444" s="243" t="s">
        <v>86</v>
      </c>
      <c r="AV444" s="13" t="s">
        <v>86</v>
      </c>
      <c r="AW444" s="13" t="s">
        <v>32</v>
      </c>
      <c r="AX444" s="13" t="s">
        <v>77</v>
      </c>
      <c r="AY444" s="243" t="s">
        <v>166</v>
      </c>
    </row>
    <row r="445" spans="1:51" s="13" customFormat="1" ht="12">
      <c r="A445" s="13"/>
      <c r="B445" s="232"/>
      <c r="C445" s="233"/>
      <c r="D445" s="234" t="s">
        <v>175</v>
      </c>
      <c r="E445" s="235" t="s">
        <v>1</v>
      </c>
      <c r="F445" s="236" t="s">
        <v>947</v>
      </c>
      <c r="G445" s="233"/>
      <c r="H445" s="237">
        <v>21.294</v>
      </c>
      <c r="I445" s="238"/>
      <c r="J445" s="233"/>
      <c r="K445" s="233"/>
      <c r="L445" s="239"/>
      <c r="M445" s="240"/>
      <c r="N445" s="241"/>
      <c r="O445" s="241"/>
      <c r="P445" s="241"/>
      <c r="Q445" s="241"/>
      <c r="R445" s="241"/>
      <c r="S445" s="241"/>
      <c r="T445" s="242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3" t="s">
        <v>175</v>
      </c>
      <c r="AU445" s="243" t="s">
        <v>86</v>
      </c>
      <c r="AV445" s="13" t="s">
        <v>86</v>
      </c>
      <c r="AW445" s="13" t="s">
        <v>32</v>
      </c>
      <c r="AX445" s="13" t="s">
        <v>77</v>
      </c>
      <c r="AY445" s="243" t="s">
        <v>166</v>
      </c>
    </row>
    <row r="446" spans="1:51" s="13" customFormat="1" ht="12">
      <c r="A446" s="13"/>
      <c r="B446" s="232"/>
      <c r="C446" s="233"/>
      <c r="D446" s="234" t="s">
        <v>175</v>
      </c>
      <c r="E446" s="235" t="s">
        <v>1</v>
      </c>
      <c r="F446" s="236" t="s">
        <v>948</v>
      </c>
      <c r="G446" s="233"/>
      <c r="H446" s="237">
        <v>38.756</v>
      </c>
      <c r="I446" s="238"/>
      <c r="J446" s="233"/>
      <c r="K446" s="233"/>
      <c r="L446" s="239"/>
      <c r="M446" s="240"/>
      <c r="N446" s="241"/>
      <c r="O446" s="241"/>
      <c r="P446" s="241"/>
      <c r="Q446" s="241"/>
      <c r="R446" s="241"/>
      <c r="S446" s="241"/>
      <c r="T446" s="242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3" t="s">
        <v>175</v>
      </c>
      <c r="AU446" s="243" t="s">
        <v>86</v>
      </c>
      <c r="AV446" s="13" t="s">
        <v>86</v>
      </c>
      <c r="AW446" s="13" t="s">
        <v>32</v>
      </c>
      <c r="AX446" s="13" t="s">
        <v>77</v>
      </c>
      <c r="AY446" s="243" t="s">
        <v>166</v>
      </c>
    </row>
    <row r="447" spans="1:65" s="2" customFormat="1" ht="24.15" customHeight="1">
      <c r="A447" s="37"/>
      <c r="B447" s="38"/>
      <c r="C447" s="218" t="s">
        <v>949</v>
      </c>
      <c r="D447" s="218" t="s">
        <v>169</v>
      </c>
      <c r="E447" s="219" t="s">
        <v>950</v>
      </c>
      <c r="F447" s="220" t="s">
        <v>951</v>
      </c>
      <c r="G447" s="221" t="s">
        <v>188</v>
      </c>
      <c r="H447" s="222">
        <v>338.432</v>
      </c>
      <c r="I447" s="223"/>
      <c r="J447" s="224">
        <f>ROUND(I447*H447,0)</f>
        <v>0</v>
      </c>
      <c r="K447" s="225"/>
      <c r="L447" s="43"/>
      <c r="M447" s="226" t="s">
        <v>1</v>
      </c>
      <c r="N447" s="227" t="s">
        <v>42</v>
      </c>
      <c r="O447" s="90"/>
      <c r="P447" s="228">
        <f>O447*H447</f>
        <v>0</v>
      </c>
      <c r="Q447" s="228">
        <v>0.00029</v>
      </c>
      <c r="R447" s="228">
        <f>Q447*H447</f>
        <v>0.09814528</v>
      </c>
      <c r="S447" s="228">
        <v>0</v>
      </c>
      <c r="T447" s="229">
        <f>S447*H447</f>
        <v>0</v>
      </c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R447" s="230" t="s">
        <v>249</v>
      </c>
      <c r="AT447" s="230" t="s">
        <v>169</v>
      </c>
      <c r="AU447" s="230" t="s">
        <v>86</v>
      </c>
      <c r="AY447" s="16" t="s">
        <v>166</v>
      </c>
      <c r="BE447" s="231">
        <f>IF(N447="základní",J447,0)</f>
        <v>0</v>
      </c>
      <c r="BF447" s="231">
        <f>IF(N447="snížená",J447,0)</f>
        <v>0</v>
      </c>
      <c r="BG447" s="231">
        <f>IF(N447="zákl. přenesená",J447,0)</f>
        <v>0</v>
      </c>
      <c r="BH447" s="231">
        <f>IF(N447="sníž. přenesená",J447,0)</f>
        <v>0</v>
      </c>
      <c r="BI447" s="231">
        <f>IF(N447="nulová",J447,0)</f>
        <v>0</v>
      </c>
      <c r="BJ447" s="16" t="s">
        <v>8</v>
      </c>
      <c r="BK447" s="231">
        <f>ROUND(I447*H447,0)</f>
        <v>0</v>
      </c>
      <c r="BL447" s="16" t="s">
        <v>249</v>
      </c>
      <c r="BM447" s="230" t="s">
        <v>952</v>
      </c>
    </row>
    <row r="448" spans="1:51" s="13" customFormat="1" ht="12">
      <c r="A448" s="13"/>
      <c r="B448" s="232"/>
      <c r="C448" s="233"/>
      <c r="D448" s="234" t="s">
        <v>175</v>
      </c>
      <c r="E448" s="235" t="s">
        <v>1</v>
      </c>
      <c r="F448" s="236" t="s">
        <v>953</v>
      </c>
      <c r="G448" s="233"/>
      <c r="H448" s="237">
        <v>338.432</v>
      </c>
      <c r="I448" s="238"/>
      <c r="J448" s="233"/>
      <c r="K448" s="233"/>
      <c r="L448" s="239"/>
      <c r="M448" s="240"/>
      <c r="N448" s="241"/>
      <c r="O448" s="241"/>
      <c r="P448" s="241"/>
      <c r="Q448" s="241"/>
      <c r="R448" s="241"/>
      <c r="S448" s="241"/>
      <c r="T448" s="242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3" t="s">
        <v>175</v>
      </c>
      <c r="AU448" s="243" t="s">
        <v>86</v>
      </c>
      <c r="AV448" s="13" t="s">
        <v>86</v>
      </c>
      <c r="AW448" s="13" t="s">
        <v>32</v>
      </c>
      <c r="AX448" s="13" t="s">
        <v>77</v>
      </c>
      <c r="AY448" s="243" t="s">
        <v>166</v>
      </c>
    </row>
    <row r="449" spans="1:65" s="2" customFormat="1" ht="24.15" customHeight="1">
      <c r="A449" s="37"/>
      <c r="B449" s="38"/>
      <c r="C449" s="218" t="s">
        <v>954</v>
      </c>
      <c r="D449" s="218" t="s">
        <v>169</v>
      </c>
      <c r="E449" s="219" t="s">
        <v>955</v>
      </c>
      <c r="F449" s="220" t="s">
        <v>956</v>
      </c>
      <c r="G449" s="221" t="s">
        <v>188</v>
      </c>
      <c r="H449" s="222">
        <v>10.26</v>
      </c>
      <c r="I449" s="223"/>
      <c r="J449" s="224">
        <f>ROUND(I449*H449,0)</f>
        <v>0</v>
      </c>
      <c r="K449" s="225"/>
      <c r="L449" s="43"/>
      <c r="M449" s="226" t="s">
        <v>1</v>
      </c>
      <c r="N449" s="227" t="s">
        <v>42</v>
      </c>
      <c r="O449" s="90"/>
      <c r="P449" s="228">
        <f>O449*H449</f>
        <v>0</v>
      </c>
      <c r="Q449" s="228">
        <v>0.00893</v>
      </c>
      <c r="R449" s="228">
        <f>Q449*H449</f>
        <v>0.0916218</v>
      </c>
      <c r="S449" s="228">
        <v>0</v>
      </c>
      <c r="T449" s="229">
        <f>S449*H449</f>
        <v>0</v>
      </c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R449" s="230" t="s">
        <v>249</v>
      </c>
      <c r="AT449" s="230" t="s">
        <v>169</v>
      </c>
      <c r="AU449" s="230" t="s">
        <v>86</v>
      </c>
      <c r="AY449" s="16" t="s">
        <v>166</v>
      </c>
      <c r="BE449" s="231">
        <f>IF(N449="základní",J449,0)</f>
        <v>0</v>
      </c>
      <c r="BF449" s="231">
        <f>IF(N449="snížená",J449,0)</f>
        <v>0</v>
      </c>
      <c r="BG449" s="231">
        <f>IF(N449="zákl. přenesená",J449,0)</f>
        <v>0</v>
      </c>
      <c r="BH449" s="231">
        <f>IF(N449="sníž. přenesená",J449,0)</f>
        <v>0</v>
      </c>
      <c r="BI449" s="231">
        <f>IF(N449="nulová",J449,0)</f>
        <v>0</v>
      </c>
      <c r="BJ449" s="16" t="s">
        <v>8</v>
      </c>
      <c r="BK449" s="231">
        <f>ROUND(I449*H449,0)</f>
        <v>0</v>
      </c>
      <c r="BL449" s="16" t="s">
        <v>249</v>
      </c>
      <c r="BM449" s="230" t="s">
        <v>957</v>
      </c>
    </row>
    <row r="450" spans="1:51" s="13" customFormat="1" ht="12">
      <c r="A450" s="13"/>
      <c r="B450" s="232"/>
      <c r="C450" s="233"/>
      <c r="D450" s="234" t="s">
        <v>175</v>
      </c>
      <c r="E450" s="235" t="s">
        <v>1</v>
      </c>
      <c r="F450" s="236" t="s">
        <v>958</v>
      </c>
      <c r="G450" s="233"/>
      <c r="H450" s="237">
        <v>10.26</v>
      </c>
      <c r="I450" s="238"/>
      <c r="J450" s="233"/>
      <c r="K450" s="233"/>
      <c r="L450" s="239"/>
      <c r="M450" s="240"/>
      <c r="N450" s="241"/>
      <c r="O450" s="241"/>
      <c r="P450" s="241"/>
      <c r="Q450" s="241"/>
      <c r="R450" s="241"/>
      <c r="S450" s="241"/>
      <c r="T450" s="242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3" t="s">
        <v>175</v>
      </c>
      <c r="AU450" s="243" t="s">
        <v>86</v>
      </c>
      <c r="AV450" s="13" t="s">
        <v>86</v>
      </c>
      <c r="AW450" s="13" t="s">
        <v>32</v>
      </c>
      <c r="AX450" s="13" t="s">
        <v>77</v>
      </c>
      <c r="AY450" s="243" t="s">
        <v>166</v>
      </c>
    </row>
    <row r="451" spans="1:63" s="12" customFormat="1" ht="25.9" customHeight="1">
      <c r="A451" s="12"/>
      <c r="B451" s="202"/>
      <c r="C451" s="203"/>
      <c r="D451" s="204" t="s">
        <v>76</v>
      </c>
      <c r="E451" s="205" t="s">
        <v>959</v>
      </c>
      <c r="F451" s="205" t="s">
        <v>960</v>
      </c>
      <c r="G451" s="203"/>
      <c r="H451" s="203"/>
      <c r="I451" s="206"/>
      <c r="J451" s="207">
        <f>BK451</f>
        <v>0</v>
      </c>
      <c r="K451" s="203"/>
      <c r="L451" s="208"/>
      <c r="M451" s="209"/>
      <c r="N451" s="210"/>
      <c r="O451" s="210"/>
      <c r="P451" s="211">
        <f>P452+P454</f>
        <v>0</v>
      </c>
      <c r="Q451" s="210"/>
      <c r="R451" s="211">
        <f>R452+R454</f>
        <v>0</v>
      </c>
      <c r="S451" s="210"/>
      <c r="T451" s="212">
        <f>T452+T454</f>
        <v>0</v>
      </c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R451" s="213" t="s">
        <v>193</v>
      </c>
      <c r="AT451" s="214" t="s">
        <v>76</v>
      </c>
      <c r="AU451" s="214" t="s">
        <v>77</v>
      </c>
      <c r="AY451" s="213" t="s">
        <v>166</v>
      </c>
      <c r="BK451" s="215">
        <f>BK452+BK454</f>
        <v>0</v>
      </c>
    </row>
    <row r="452" spans="1:63" s="12" customFormat="1" ht="22.8" customHeight="1">
      <c r="A452" s="12"/>
      <c r="B452" s="202"/>
      <c r="C452" s="203"/>
      <c r="D452" s="204" t="s">
        <v>76</v>
      </c>
      <c r="E452" s="216" t="s">
        <v>961</v>
      </c>
      <c r="F452" s="216" t="s">
        <v>962</v>
      </c>
      <c r="G452" s="203"/>
      <c r="H452" s="203"/>
      <c r="I452" s="206"/>
      <c r="J452" s="217">
        <f>BK452</f>
        <v>0</v>
      </c>
      <c r="K452" s="203"/>
      <c r="L452" s="208"/>
      <c r="M452" s="209"/>
      <c r="N452" s="210"/>
      <c r="O452" s="210"/>
      <c r="P452" s="211">
        <f>P453</f>
        <v>0</v>
      </c>
      <c r="Q452" s="210"/>
      <c r="R452" s="211">
        <f>R453</f>
        <v>0</v>
      </c>
      <c r="S452" s="210"/>
      <c r="T452" s="212">
        <f>T453</f>
        <v>0</v>
      </c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R452" s="213" t="s">
        <v>193</v>
      </c>
      <c r="AT452" s="214" t="s">
        <v>76</v>
      </c>
      <c r="AU452" s="214" t="s">
        <v>8</v>
      </c>
      <c r="AY452" s="213" t="s">
        <v>166</v>
      </c>
      <c r="BK452" s="215">
        <f>BK453</f>
        <v>0</v>
      </c>
    </row>
    <row r="453" spans="1:65" s="2" customFormat="1" ht="16.5" customHeight="1">
      <c r="A453" s="37"/>
      <c r="B453" s="38"/>
      <c r="C453" s="218" t="s">
        <v>963</v>
      </c>
      <c r="D453" s="218" t="s">
        <v>169</v>
      </c>
      <c r="E453" s="219" t="s">
        <v>964</v>
      </c>
      <c r="F453" s="220" t="s">
        <v>962</v>
      </c>
      <c r="G453" s="221" t="s">
        <v>405</v>
      </c>
      <c r="H453" s="265"/>
      <c r="I453" s="223"/>
      <c r="J453" s="224">
        <f>ROUND(I453*H453,0)</f>
        <v>0</v>
      </c>
      <c r="K453" s="225"/>
      <c r="L453" s="43"/>
      <c r="M453" s="226" t="s">
        <v>1</v>
      </c>
      <c r="N453" s="227" t="s">
        <v>42</v>
      </c>
      <c r="O453" s="90"/>
      <c r="P453" s="228">
        <f>O453*H453</f>
        <v>0</v>
      </c>
      <c r="Q453" s="228">
        <v>0</v>
      </c>
      <c r="R453" s="228">
        <f>Q453*H453</f>
        <v>0</v>
      </c>
      <c r="S453" s="228">
        <v>0</v>
      </c>
      <c r="T453" s="229">
        <f>S453*H453</f>
        <v>0</v>
      </c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R453" s="230" t="s">
        <v>965</v>
      </c>
      <c r="AT453" s="230" t="s">
        <v>169</v>
      </c>
      <c r="AU453" s="230" t="s">
        <v>86</v>
      </c>
      <c r="AY453" s="16" t="s">
        <v>166</v>
      </c>
      <c r="BE453" s="231">
        <f>IF(N453="základní",J453,0)</f>
        <v>0</v>
      </c>
      <c r="BF453" s="231">
        <f>IF(N453="snížená",J453,0)</f>
        <v>0</v>
      </c>
      <c r="BG453" s="231">
        <f>IF(N453="zákl. přenesená",J453,0)</f>
        <v>0</v>
      </c>
      <c r="BH453" s="231">
        <f>IF(N453="sníž. přenesená",J453,0)</f>
        <v>0</v>
      </c>
      <c r="BI453" s="231">
        <f>IF(N453="nulová",J453,0)</f>
        <v>0</v>
      </c>
      <c r="BJ453" s="16" t="s">
        <v>8</v>
      </c>
      <c r="BK453" s="231">
        <f>ROUND(I453*H453,0)</f>
        <v>0</v>
      </c>
      <c r="BL453" s="16" t="s">
        <v>965</v>
      </c>
      <c r="BM453" s="230" t="s">
        <v>966</v>
      </c>
    </row>
    <row r="454" spans="1:63" s="12" customFormat="1" ht="22.8" customHeight="1">
      <c r="A454" s="12"/>
      <c r="B454" s="202"/>
      <c r="C454" s="203"/>
      <c r="D454" s="204" t="s">
        <v>76</v>
      </c>
      <c r="E454" s="216" t="s">
        <v>967</v>
      </c>
      <c r="F454" s="216" t="s">
        <v>968</v>
      </c>
      <c r="G454" s="203"/>
      <c r="H454" s="203"/>
      <c r="I454" s="206"/>
      <c r="J454" s="217">
        <f>BK454</f>
        <v>0</v>
      </c>
      <c r="K454" s="203"/>
      <c r="L454" s="208"/>
      <c r="M454" s="209"/>
      <c r="N454" s="210"/>
      <c r="O454" s="210"/>
      <c r="P454" s="211">
        <f>P455</f>
        <v>0</v>
      </c>
      <c r="Q454" s="210"/>
      <c r="R454" s="211">
        <f>R455</f>
        <v>0</v>
      </c>
      <c r="S454" s="210"/>
      <c r="T454" s="212">
        <f>T455</f>
        <v>0</v>
      </c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R454" s="213" t="s">
        <v>193</v>
      </c>
      <c r="AT454" s="214" t="s">
        <v>76</v>
      </c>
      <c r="AU454" s="214" t="s">
        <v>8</v>
      </c>
      <c r="AY454" s="213" t="s">
        <v>166</v>
      </c>
      <c r="BK454" s="215">
        <f>BK455</f>
        <v>0</v>
      </c>
    </row>
    <row r="455" spans="1:65" s="2" customFormat="1" ht="16.5" customHeight="1">
      <c r="A455" s="37"/>
      <c r="B455" s="38"/>
      <c r="C455" s="218" t="s">
        <v>969</v>
      </c>
      <c r="D455" s="218" t="s">
        <v>169</v>
      </c>
      <c r="E455" s="219" t="s">
        <v>970</v>
      </c>
      <c r="F455" s="220" t="s">
        <v>968</v>
      </c>
      <c r="G455" s="221" t="s">
        <v>405</v>
      </c>
      <c r="H455" s="265"/>
      <c r="I455" s="223"/>
      <c r="J455" s="224">
        <f>ROUND(I455*H455,0)</f>
        <v>0</v>
      </c>
      <c r="K455" s="225"/>
      <c r="L455" s="43"/>
      <c r="M455" s="266" t="s">
        <v>1</v>
      </c>
      <c r="N455" s="267" t="s">
        <v>42</v>
      </c>
      <c r="O455" s="268"/>
      <c r="P455" s="269">
        <f>O455*H455</f>
        <v>0</v>
      </c>
      <c r="Q455" s="269">
        <v>0</v>
      </c>
      <c r="R455" s="269">
        <f>Q455*H455</f>
        <v>0</v>
      </c>
      <c r="S455" s="269">
        <v>0</v>
      </c>
      <c r="T455" s="270">
        <f>S455*H455</f>
        <v>0</v>
      </c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R455" s="230" t="s">
        <v>965</v>
      </c>
      <c r="AT455" s="230" t="s">
        <v>169</v>
      </c>
      <c r="AU455" s="230" t="s">
        <v>86</v>
      </c>
      <c r="AY455" s="16" t="s">
        <v>166</v>
      </c>
      <c r="BE455" s="231">
        <f>IF(N455="základní",J455,0)</f>
        <v>0</v>
      </c>
      <c r="BF455" s="231">
        <f>IF(N455="snížená",J455,0)</f>
        <v>0</v>
      </c>
      <c r="BG455" s="231">
        <f>IF(N455="zákl. přenesená",J455,0)</f>
        <v>0</v>
      </c>
      <c r="BH455" s="231">
        <f>IF(N455="sníž. přenesená",J455,0)</f>
        <v>0</v>
      </c>
      <c r="BI455" s="231">
        <f>IF(N455="nulová",J455,0)</f>
        <v>0</v>
      </c>
      <c r="BJ455" s="16" t="s">
        <v>8</v>
      </c>
      <c r="BK455" s="231">
        <f>ROUND(I455*H455,0)</f>
        <v>0</v>
      </c>
      <c r="BL455" s="16" t="s">
        <v>965</v>
      </c>
      <c r="BM455" s="230" t="s">
        <v>971</v>
      </c>
    </row>
    <row r="456" spans="1:31" s="2" customFormat="1" ht="6.95" customHeight="1">
      <c r="A456" s="37"/>
      <c r="B456" s="65"/>
      <c r="C456" s="66"/>
      <c r="D456" s="66"/>
      <c r="E456" s="66"/>
      <c r="F456" s="66"/>
      <c r="G456" s="66"/>
      <c r="H456" s="66"/>
      <c r="I456" s="66"/>
      <c r="J456" s="66"/>
      <c r="K456" s="66"/>
      <c r="L456" s="43"/>
      <c r="M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</row>
  </sheetData>
  <sheetProtection password="F695" sheet="1" objects="1" scenarios="1" formatColumns="0" formatRows="0" autoFilter="0"/>
  <autoFilter ref="C144:K455"/>
  <mergeCells count="9">
    <mergeCell ref="E7:H7"/>
    <mergeCell ref="E9:H9"/>
    <mergeCell ref="E18:H18"/>
    <mergeCell ref="E27:H27"/>
    <mergeCell ref="E85:H85"/>
    <mergeCell ref="E87:H87"/>
    <mergeCell ref="E135:H135"/>
    <mergeCell ref="E137:H13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89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114</v>
      </c>
      <c r="L4" s="19"/>
      <c r="M4" s="138" t="s">
        <v>11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17</v>
      </c>
      <c r="L6" s="19"/>
    </row>
    <row r="7" spans="2:12" s="1" customFormat="1" ht="26.25" customHeight="1">
      <c r="B7" s="19"/>
      <c r="E7" s="140" t="str">
        <f>'Rekapitulace stavby'!K6</f>
        <v>Východní přístavba a stavební úpravy Nemocnice následné péče LDN Horažďovice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115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972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19</v>
      </c>
      <c r="E11" s="37"/>
      <c r="F11" s="142" t="s">
        <v>1</v>
      </c>
      <c r="G11" s="37"/>
      <c r="H11" s="37"/>
      <c r="I11" s="139" t="s">
        <v>20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21</v>
      </c>
      <c r="E12" s="37"/>
      <c r="F12" s="142" t="s">
        <v>22</v>
      </c>
      <c r="G12" s="37"/>
      <c r="H12" s="37"/>
      <c r="I12" s="139" t="s">
        <v>23</v>
      </c>
      <c r="J12" s="143" t="str">
        <f>'Rekapitulace stavby'!AN8</f>
        <v>26. 5. 2023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25</v>
      </c>
      <c r="E14" s="37"/>
      <c r="F14" s="37"/>
      <c r="G14" s="37"/>
      <c r="H14" s="37"/>
      <c r="I14" s="139" t="s">
        <v>26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29</v>
      </c>
      <c r="E17" s="37"/>
      <c r="F17" s="37"/>
      <c r="G17" s="37"/>
      <c r="H17" s="37"/>
      <c r="I17" s="139" t="s">
        <v>26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31</v>
      </c>
      <c r="E20" s="37"/>
      <c r="F20" s="37"/>
      <c r="G20" s="37"/>
      <c r="H20" s="37"/>
      <c r="I20" s="139" t="s">
        <v>26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33</v>
      </c>
      <c r="F21" s="37"/>
      <c r="G21" s="37"/>
      <c r="H21" s="37"/>
      <c r="I21" s="139" t="s">
        <v>28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34</v>
      </c>
      <c r="E23" s="37"/>
      <c r="F23" s="37"/>
      <c r="G23" s="37"/>
      <c r="H23" s="37"/>
      <c r="I23" s="139" t="s">
        <v>26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28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36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37</v>
      </c>
      <c r="E30" s="37"/>
      <c r="F30" s="37"/>
      <c r="G30" s="37"/>
      <c r="H30" s="37"/>
      <c r="I30" s="37"/>
      <c r="J30" s="150">
        <f>ROUND(J153,0)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39</v>
      </c>
      <c r="G32" s="37"/>
      <c r="H32" s="37"/>
      <c r="I32" s="151" t="s">
        <v>38</v>
      </c>
      <c r="J32" s="151" t="s">
        <v>40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41</v>
      </c>
      <c r="E33" s="139" t="s">
        <v>42</v>
      </c>
      <c r="F33" s="153">
        <f>ROUND((SUM(BE153:BE1290)),0)</f>
        <v>0</v>
      </c>
      <c r="G33" s="37"/>
      <c r="H33" s="37"/>
      <c r="I33" s="154">
        <v>0.21</v>
      </c>
      <c r="J33" s="153">
        <f>ROUND(((SUM(BE153:BE1290))*I33),0)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43</v>
      </c>
      <c r="F34" s="153">
        <f>ROUND((SUM(BF153:BF1290)),0)</f>
        <v>0</v>
      </c>
      <c r="G34" s="37"/>
      <c r="H34" s="37"/>
      <c r="I34" s="154">
        <v>0.15</v>
      </c>
      <c r="J34" s="153">
        <f>ROUND(((SUM(BF153:BF1290))*I34),0)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44</v>
      </c>
      <c r="F35" s="153">
        <f>ROUND((SUM(BG153:BG1290)),0)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45</v>
      </c>
      <c r="F36" s="153">
        <f>ROUND((SUM(BH153:BH1290)),0)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46</v>
      </c>
      <c r="F37" s="153">
        <f>ROUND((SUM(BI153:BI1290)),0)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47</v>
      </c>
      <c r="E39" s="157"/>
      <c r="F39" s="157"/>
      <c r="G39" s="158" t="s">
        <v>48</v>
      </c>
      <c r="H39" s="159" t="s">
        <v>49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50</v>
      </c>
      <c r="E50" s="163"/>
      <c r="F50" s="163"/>
      <c r="G50" s="162" t="s">
        <v>51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52</v>
      </c>
      <c r="E61" s="165"/>
      <c r="F61" s="166" t="s">
        <v>53</v>
      </c>
      <c r="G61" s="164" t="s">
        <v>52</v>
      </c>
      <c r="H61" s="165"/>
      <c r="I61" s="165"/>
      <c r="J61" s="167" t="s">
        <v>53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54</v>
      </c>
      <c r="E65" s="168"/>
      <c r="F65" s="168"/>
      <c r="G65" s="162" t="s">
        <v>55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52</v>
      </c>
      <c r="E76" s="165"/>
      <c r="F76" s="166" t="s">
        <v>53</v>
      </c>
      <c r="G76" s="164" t="s">
        <v>52</v>
      </c>
      <c r="H76" s="165"/>
      <c r="I76" s="165"/>
      <c r="J76" s="167" t="s">
        <v>53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117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3" t="str">
        <f>E7</f>
        <v>Východní přístavba a stavební úpravy Nemocnice následné péče LDN Horažďovice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115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 xml:space="preserve">020 - SO 01  Východní přístavba - stavební část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21</v>
      </c>
      <c r="D89" s="39"/>
      <c r="E89" s="39"/>
      <c r="F89" s="26" t="str">
        <f>F12</f>
        <v>Horažďovice</v>
      </c>
      <c r="G89" s="39"/>
      <c r="H89" s="39"/>
      <c r="I89" s="31" t="s">
        <v>23</v>
      </c>
      <c r="J89" s="78" t="str">
        <f>IF(J12="","",J12)</f>
        <v>26. 5. 2023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25</v>
      </c>
      <c r="D91" s="39"/>
      <c r="E91" s="39"/>
      <c r="F91" s="26" t="str">
        <f>E15</f>
        <v>Plzeňský kraj</v>
      </c>
      <c r="G91" s="39"/>
      <c r="H91" s="39"/>
      <c r="I91" s="31" t="s">
        <v>31</v>
      </c>
      <c r="J91" s="35" t="str">
        <f>E21</f>
        <v>Ing. arch. Jiří Kučera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34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118</v>
      </c>
      <c r="D94" s="175"/>
      <c r="E94" s="175"/>
      <c r="F94" s="175"/>
      <c r="G94" s="175"/>
      <c r="H94" s="175"/>
      <c r="I94" s="175"/>
      <c r="J94" s="176" t="s">
        <v>119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120</v>
      </c>
      <c r="D96" s="39"/>
      <c r="E96" s="39"/>
      <c r="F96" s="39"/>
      <c r="G96" s="39"/>
      <c r="H96" s="39"/>
      <c r="I96" s="39"/>
      <c r="J96" s="109">
        <f>J153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121</v>
      </c>
    </row>
    <row r="97" spans="1:31" s="9" customFormat="1" ht="24.95" customHeight="1">
      <c r="A97" s="9"/>
      <c r="B97" s="178"/>
      <c r="C97" s="179"/>
      <c r="D97" s="180" t="s">
        <v>122</v>
      </c>
      <c r="E97" s="181"/>
      <c r="F97" s="181"/>
      <c r="G97" s="181"/>
      <c r="H97" s="181"/>
      <c r="I97" s="181"/>
      <c r="J97" s="182">
        <f>J154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973</v>
      </c>
      <c r="E98" s="187"/>
      <c r="F98" s="187"/>
      <c r="G98" s="187"/>
      <c r="H98" s="187"/>
      <c r="I98" s="187"/>
      <c r="J98" s="188">
        <f>J155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974</v>
      </c>
      <c r="E99" s="187"/>
      <c r="F99" s="187"/>
      <c r="G99" s="187"/>
      <c r="H99" s="187"/>
      <c r="I99" s="187"/>
      <c r="J99" s="188">
        <f>J262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123</v>
      </c>
      <c r="E100" s="187"/>
      <c r="F100" s="187"/>
      <c r="G100" s="187"/>
      <c r="H100" s="187"/>
      <c r="I100" s="187"/>
      <c r="J100" s="188">
        <f>J296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975</v>
      </c>
      <c r="E101" s="187"/>
      <c r="F101" s="187"/>
      <c r="G101" s="187"/>
      <c r="H101" s="187"/>
      <c r="I101" s="187"/>
      <c r="J101" s="188">
        <f>J401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976</v>
      </c>
      <c r="E102" s="187"/>
      <c r="F102" s="187"/>
      <c r="G102" s="187"/>
      <c r="H102" s="187"/>
      <c r="I102" s="187"/>
      <c r="J102" s="188">
        <f>J462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4"/>
      <c r="C103" s="185"/>
      <c r="D103" s="186" t="s">
        <v>977</v>
      </c>
      <c r="E103" s="187"/>
      <c r="F103" s="187"/>
      <c r="G103" s="187"/>
      <c r="H103" s="187"/>
      <c r="I103" s="187"/>
      <c r="J103" s="188">
        <f>J486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4"/>
      <c r="C104" s="185"/>
      <c r="D104" s="186" t="s">
        <v>978</v>
      </c>
      <c r="E104" s="187"/>
      <c r="F104" s="187"/>
      <c r="G104" s="187"/>
      <c r="H104" s="187"/>
      <c r="I104" s="187"/>
      <c r="J104" s="188">
        <f>J548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4"/>
      <c r="C105" s="185"/>
      <c r="D105" s="186" t="s">
        <v>979</v>
      </c>
      <c r="E105" s="187"/>
      <c r="F105" s="187"/>
      <c r="G105" s="187"/>
      <c r="H105" s="187"/>
      <c r="I105" s="187"/>
      <c r="J105" s="188">
        <f>J601</f>
        <v>0</v>
      </c>
      <c r="K105" s="185"/>
      <c r="L105" s="18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4"/>
      <c r="C106" s="185"/>
      <c r="D106" s="186" t="s">
        <v>980</v>
      </c>
      <c r="E106" s="187"/>
      <c r="F106" s="187"/>
      <c r="G106" s="187"/>
      <c r="H106" s="187"/>
      <c r="I106" s="187"/>
      <c r="J106" s="188">
        <f>J625</f>
        <v>0</v>
      </c>
      <c r="K106" s="185"/>
      <c r="L106" s="18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4"/>
      <c r="C107" s="185"/>
      <c r="D107" s="186" t="s">
        <v>981</v>
      </c>
      <c r="E107" s="187"/>
      <c r="F107" s="187"/>
      <c r="G107" s="187"/>
      <c r="H107" s="187"/>
      <c r="I107" s="187"/>
      <c r="J107" s="188">
        <f>J687</f>
        <v>0</v>
      </c>
      <c r="K107" s="185"/>
      <c r="L107" s="18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4"/>
      <c r="C108" s="185"/>
      <c r="D108" s="186" t="s">
        <v>982</v>
      </c>
      <c r="E108" s="187"/>
      <c r="F108" s="187"/>
      <c r="G108" s="187"/>
      <c r="H108" s="187"/>
      <c r="I108" s="187"/>
      <c r="J108" s="188">
        <f>J739</f>
        <v>0</v>
      </c>
      <c r="K108" s="185"/>
      <c r="L108" s="18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4"/>
      <c r="C109" s="185"/>
      <c r="D109" s="186" t="s">
        <v>126</v>
      </c>
      <c r="E109" s="187"/>
      <c r="F109" s="187"/>
      <c r="G109" s="187"/>
      <c r="H109" s="187"/>
      <c r="I109" s="187"/>
      <c r="J109" s="188">
        <f>J763</f>
        <v>0</v>
      </c>
      <c r="K109" s="185"/>
      <c r="L109" s="18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4"/>
      <c r="C110" s="185"/>
      <c r="D110" s="186" t="s">
        <v>127</v>
      </c>
      <c r="E110" s="187"/>
      <c r="F110" s="187"/>
      <c r="G110" s="187"/>
      <c r="H110" s="187"/>
      <c r="I110" s="187"/>
      <c r="J110" s="188">
        <f>J773</f>
        <v>0</v>
      </c>
      <c r="K110" s="185"/>
      <c r="L110" s="18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9" customFormat="1" ht="24.95" customHeight="1">
      <c r="A111" s="9"/>
      <c r="B111" s="178"/>
      <c r="C111" s="179"/>
      <c r="D111" s="180" t="s">
        <v>128</v>
      </c>
      <c r="E111" s="181"/>
      <c r="F111" s="181"/>
      <c r="G111" s="181"/>
      <c r="H111" s="181"/>
      <c r="I111" s="181"/>
      <c r="J111" s="182">
        <f>J775</f>
        <v>0</v>
      </c>
      <c r="K111" s="179"/>
      <c r="L111" s="183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10" customFormat="1" ht="19.9" customHeight="1">
      <c r="A112" s="10"/>
      <c r="B112" s="184"/>
      <c r="C112" s="185"/>
      <c r="D112" s="186" t="s">
        <v>983</v>
      </c>
      <c r="E112" s="187"/>
      <c r="F112" s="187"/>
      <c r="G112" s="187"/>
      <c r="H112" s="187"/>
      <c r="I112" s="187"/>
      <c r="J112" s="188">
        <f>J776</f>
        <v>0</v>
      </c>
      <c r="K112" s="185"/>
      <c r="L112" s="18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4"/>
      <c r="C113" s="185"/>
      <c r="D113" s="186" t="s">
        <v>984</v>
      </c>
      <c r="E113" s="187"/>
      <c r="F113" s="187"/>
      <c r="G113" s="187"/>
      <c r="H113" s="187"/>
      <c r="I113" s="187"/>
      <c r="J113" s="188">
        <f>J804</f>
        <v>0</v>
      </c>
      <c r="K113" s="185"/>
      <c r="L113" s="18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4"/>
      <c r="C114" s="185"/>
      <c r="D114" s="186" t="s">
        <v>129</v>
      </c>
      <c r="E114" s="187"/>
      <c r="F114" s="187"/>
      <c r="G114" s="187"/>
      <c r="H114" s="187"/>
      <c r="I114" s="187"/>
      <c r="J114" s="188">
        <f>J854</f>
        <v>0</v>
      </c>
      <c r="K114" s="185"/>
      <c r="L114" s="18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4"/>
      <c r="C115" s="185"/>
      <c r="D115" s="186" t="s">
        <v>985</v>
      </c>
      <c r="E115" s="187"/>
      <c r="F115" s="187"/>
      <c r="G115" s="187"/>
      <c r="H115" s="187"/>
      <c r="I115" s="187"/>
      <c r="J115" s="188">
        <f>J937</f>
        <v>0</v>
      </c>
      <c r="K115" s="185"/>
      <c r="L115" s="18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84"/>
      <c r="C116" s="185"/>
      <c r="D116" s="186" t="s">
        <v>141</v>
      </c>
      <c r="E116" s="187"/>
      <c r="F116" s="187"/>
      <c r="G116" s="187"/>
      <c r="H116" s="187"/>
      <c r="I116" s="187"/>
      <c r="J116" s="188">
        <f>J978</f>
        <v>0</v>
      </c>
      <c r="K116" s="185"/>
      <c r="L116" s="189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84"/>
      <c r="C117" s="185"/>
      <c r="D117" s="186" t="s">
        <v>986</v>
      </c>
      <c r="E117" s="187"/>
      <c r="F117" s="187"/>
      <c r="G117" s="187"/>
      <c r="H117" s="187"/>
      <c r="I117" s="187"/>
      <c r="J117" s="188">
        <f>J1015</f>
        <v>0</v>
      </c>
      <c r="K117" s="185"/>
      <c r="L117" s="189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84"/>
      <c r="C118" s="185"/>
      <c r="D118" s="186" t="s">
        <v>987</v>
      </c>
      <c r="E118" s="187"/>
      <c r="F118" s="187"/>
      <c r="G118" s="187"/>
      <c r="H118" s="187"/>
      <c r="I118" s="187"/>
      <c r="J118" s="188">
        <f>J1026</f>
        <v>0</v>
      </c>
      <c r="K118" s="185"/>
      <c r="L118" s="189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84"/>
      <c r="C119" s="185"/>
      <c r="D119" s="186" t="s">
        <v>988</v>
      </c>
      <c r="E119" s="187"/>
      <c r="F119" s="187"/>
      <c r="G119" s="187"/>
      <c r="H119" s="187"/>
      <c r="I119" s="187"/>
      <c r="J119" s="188">
        <f>J1048</f>
        <v>0</v>
      </c>
      <c r="K119" s="185"/>
      <c r="L119" s="189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84"/>
      <c r="C120" s="185"/>
      <c r="D120" s="186" t="s">
        <v>142</v>
      </c>
      <c r="E120" s="187"/>
      <c r="F120" s="187"/>
      <c r="G120" s="187"/>
      <c r="H120" s="187"/>
      <c r="I120" s="187"/>
      <c r="J120" s="188">
        <f>J1055</f>
        <v>0</v>
      </c>
      <c r="K120" s="185"/>
      <c r="L120" s="189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184"/>
      <c r="C121" s="185"/>
      <c r="D121" s="186" t="s">
        <v>989</v>
      </c>
      <c r="E121" s="187"/>
      <c r="F121" s="187"/>
      <c r="G121" s="187"/>
      <c r="H121" s="187"/>
      <c r="I121" s="187"/>
      <c r="J121" s="188">
        <f>J1094</f>
        <v>0</v>
      </c>
      <c r="K121" s="185"/>
      <c r="L121" s="189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184"/>
      <c r="C122" s="185"/>
      <c r="D122" s="186" t="s">
        <v>143</v>
      </c>
      <c r="E122" s="187"/>
      <c r="F122" s="187"/>
      <c r="G122" s="187"/>
      <c r="H122" s="187"/>
      <c r="I122" s="187"/>
      <c r="J122" s="188">
        <f>J1137</f>
        <v>0</v>
      </c>
      <c r="K122" s="185"/>
      <c r="L122" s="189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9.9" customHeight="1">
      <c r="A123" s="10"/>
      <c r="B123" s="184"/>
      <c r="C123" s="185"/>
      <c r="D123" s="186" t="s">
        <v>144</v>
      </c>
      <c r="E123" s="187"/>
      <c r="F123" s="187"/>
      <c r="G123" s="187"/>
      <c r="H123" s="187"/>
      <c r="I123" s="187"/>
      <c r="J123" s="188">
        <f>J1172</f>
        <v>0</v>
      </c>
      <c r="K123" s="185"/>
      <c r="L123" s="189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10" customFormat="1" ht="19.9" customHeight="1">
      <c r="A124" s="10"/>
      <c r="B124" s="184"/>
      <c r="C124" s="185"/>
      <c r="D124" s="186" t="s">
        <v>990</v>
      </c>
      <c r="E124" s="187"/>
      <c r="F124" s="187"/>
      <c r="G124" s="187"/>
      <c r="H124" s="187"/>
      <c r="I124" s="187"/>
      <c r="J124" s="188">
        <f>J1213</f>
        <v>0</v>
      </c>
      <c r="K124" s="185"/>
      <c r="L124" s="189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s="10" customFormat="1" ht="19.9" customHeight="1">
      <c r="A125" s="10"/>
      <c r="B125" s="184"/>
      <c r="C125" s="185"/>
      <c r="D125" s="186" t="s">
        <v>145</v>
      </c>
      <c r="E125" s="187"/>
      <c r="F125" s="187"/>
      <c r="G125" s="187"/>
      <c r="H125" s="187"/>
      <c r="I125" s="187"/>
      <c r="J125" s="188">
        <f>J1220</f>
        <v>0</v>
      </c>
      <c r="K125" s="185"/>
      <c r="L125" s="189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s="10" customFormat="1" ht="19.9" customHeight="1">
      <c r="A126" s="10"/>
      <c r="B126" s="184"/>
      <c r="C126" s="185"/>
      <c r="D126" s="186" t="s">
        <v>146</v>
      </c>
      <c r="E126" s="187"/>
      <c r="F126" s="187"/>
      <c r="G126" s="187"/>
      <c r="H126" s="187"/>
      <c r="I126" s="187"/>
      <c r="J126" s="188">
        <f>J1257</f>
        <v>0</v>
      </c>
      <c r="K126" s="185"/>
      <c r="L126" s="189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s="10" customFormat="1" ht="19.9" customHeight="1">
      <c r="A127" s="10"/>
      <c r="B127" s="184"/>
      <c r="C127" s="185"/>
      <c r="D127" s="186" t="s">
        <v>147</v>
      </c>
      <c r="E127" s="187"/>
      <c r="F127" s="187"/>
      <c r="G127" s="187"/>
      <c r="H127" s="187"/>
      <c r="I127" s="187"/>
      <c r="J127" s="188">
        <f>J1268</f>
        <v>0</v>
      </c>
      <c r="K127" s="185"/>
      <c r="L127" s="189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1:31" s="10" customFormat="1" ht="19.9" customHeight="1">
      <c r="A128" s="10"/>
      <c r="B128" s="184"/>
      <c r="C128" s="185"/>
      <c r="D128" s="186" t="s">
        <v>991</v>
      </c>
      <c r="E128" s="187"/>
      <c r="F128" s="187"/>
      <c r="G128" s="187"/>
      <c r="H128" s="187"/>
      <c r="I128" s="187"/>
      <c r="J128" s="188">
        <f>J1274</f>
        <v>0</v>
      </c>
      <c r="K128" s="185"/>
      <c r="L128" s="189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1:31" s="9" customFormat="1" ht="24.95" customHeight="1">
      <c r="A129" s="9"/>
      <c r="B129" s="178"/>
      <c r="C129" s="179"/>
      <c r="D129" s="180" t="s">
        <v>992</v>
      </c>
      <c r="E129" s="181"/>
      <c r="F129" s="181"/>
      <c r="G129" s="181"/>
      <c r="H129" s="181"/>
      <c r="I129" s="181"/>
      <c r="J129" s="182">
        <f>J1278</f>
        <v>0</v>
      </c>
      <c r="K129" s="179"/>
      <c r="L129" s="183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</row>
    <row r="130" spans="1:31" s="10" customFormat="1" ht="19.9" customHeight="1">
      <c r="A130" s="10"/>
      <c r="B130" s="184"/>
      <c r="C130" s="185"/>
      <c r="D130" s="186" t="s">
        <v>993</v>
      </c>
      <c r="E130" s="187"/>
      <c r="F130" s="187"/>
      <c r="G130" s="187"/>
      <c r="H130" s="187"/>
      <c r="I130" s="187"/>
      <c r="J130" s="188">
        <f>J1279</f>
        <v>0</v>
      </c>
      <c r="K130" s="185"/>
      <c r="L130" s="189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1:31" s="9" customFormat="1" ht="24.95" customHeight="1">
      <c r="A131" s="9"/>
      <c r="B131" s="178"/>
      <c r="C131" s="179"/>
      <c r="D131" s="180" t="s">
        <v>148</v>
      </c>
      <c r="E131" s="181"/>
      <c r="F131" s="181"/>
      <c r="G131" s="181"/>
      <c r="H131" s="181"/>
      <c r="I131" s="181"/>
      <c r="J131" s="182">
        <f>J1282</f>
        <v>0</v>
      </c>
      <c r="K131" s="179"/>
      <c r="L131" s="183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</row>
    <row r="132" spans="1:31" s="10" customFormat="1" ht="19.9" customHeight="1">
      <c r="A132" s="10"/>
      <c r="B132" s="184"/>
      <c r="C132" s="185"/>
      <c r="D132" s="186" t="s">
        <v>994</v>
      </c>
      <c r="E132" s="187"/>
      <c r="F132" s="187"/>
      <c r="G132" s="187"/>
      <c r="H132" s="187"/>
      <c r="I132" s="187"/>
      <c r="J132" s="188">
        <f>J1283</f>
        <v>0</v>
      </c>
      <c r="K132" s="185"/>
      <c r="L132" s="189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</row>
    <row r="133" spans="1:31" s="10" customFormat="1" ht="19.9" customHeight="1">
      <c r="A133" s="10"/>
      <c r="B133" s="184"/>
      <c r="C133" s="185"/>
      <c r="D133" s="186" t="s">
        <v>149</v>
      </c>
      <c r="E133" s="187"/>
      <c r="F133" s="187"/>
      <c r="G133" s="187"/>
      <c r="H133" s="187"/>
      <c r="I133" s="187"/>
      <c r="J133" s="188">
        <f>J1289</f>
        <v>0</v>
      </c>
      <c r="K133" s="185"/>
      <c r="L133" s="189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</row>
    <row r="134" spans="1:31" s="2" customFormat="1" ht="21.8" customHeight="1">
      <c r="A134" s="37"/>
      <c r="B134" s="38"/>
      <c r="C134" s="39"/>
      <c r="D134" s="39"/>
      <c r="E134" s="39"/>
      <c r="F134" s="39"/>
      <c r="G134" s="39"/>
      <c r="H134" s="39"/>
      <c r="I134" s="39"/>
      <c r="J134" s="39"/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6.95" customHeight="1">
      <c r="A135" s="37"/>
      <c r="B135" s="65"/>
      <c r="C135" s="66"/>
      <c r="D135" s="66"/>
      <c r="E135" s="66"/>
      <c r="F135" s="66"/>
      <c r="G135" s="66"/>
      <c r="H135" s="66"/>
      <c r="I135" s="66"/>
      <c r="J135" s="66"/>
      <c r="K135" s="66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9" spans="1:31" s="2" customFormat="1" ht="6.95" customHeight="1">
      <c r="A139" s="37"/>
      <c r="B139" s="67"/>
      <c r="C139" s="68"/>
      <c r="D139" s="68"/>
      <c r="E139" s="68"/>
      <c r="F139" s="68"/>
      <c r="G139" s="68"/>
      <c r="H139" s="68"/>
      <c r="I139" s="68"/>
      <c r="J139" s="68"/>
      <c r="K139" s="68"/>
      <c r="L139" s="62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  <row r="140" spans="1:31" s="2" customFormat="1" ht="24.95" customHeight="1">
      <c r="A140" s="37"/>
      <c r="B140" s="38"/>
      <c r="C140" s="22" t="s">
        <v>151</v>
      </c>
      <c r="D140" s="39"/>
      <c r="E140" s="39"/>
      <c r="F140" s="39"/>
      <c r="G140" s="39"/>
      <c r="H140" s="39"/>
      <c r="I140" s="39"/>
      <c r="J140" s="39"/>
      <c r="K140" s="39"/>
      <c r="L140" s="62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</row>
    <row r="141" spans="1:31" s="2" customFormat="1" ht="6.95" customHeight="1">
      <c r="A141" s="37"/>
      <c r="B141" s="38"/>
      <c r="C141" s="39"/>
      <c r="D141" s="39"/>
      <c r="E141" s="39"/>
      <c r="F141" s="39"/>
      <c r="G141" s="39"/>
      <c r="H141" s="39"/>
      <c r="I141" s="39"/>
      <c r="J141" s="39"/>
      <c r="K141" s="39"/>
      <c r="L141" s="62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  <row r="142" spans="1:31" s="2" customFormat="1" ht="12" customHeight="1">
      <c r="A142" s="37"/>
      <c r="B142" s="38"/>
      <c r="C142" s="31" t="s">
        <v>17</v>
      </c>
      <c r="D142" s="39"/>
      <c r="E142" s="39"/>
      <c r="F142" s="39"/>
      <c r="G142" s="39"/>
      <c r="H142" s="39"/>
      <c r="I142" s="39"/>
      <c r="J142" s="39"/>
      <c r="K142" s="39"/>
      <c r="L142" s="62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</row>
    <row r="143" spans="1:31" s="2" customFormat="1" ht="26.25" customHeight="1">
      <c r="A143" s="37"/>
      <c r="B143" s="38"/>
      <c r="C143" s="39"/>
      <c r="D143" s="39"/>
      <c r="E143" s="173" t="str">
        <f>E7</f>
        <v>Východní přístavba a stavební úpravy Nemocnice následné péče LDN Horažďovice</v>
      </c>
      <c r="F143" s="31"/>
      <c r="G143" s="31"/>
      <c r="H143" s="31"/>
      <c r="I143" s="39"/>
      <c r="J143" s="39"/>
      <c r="K143" s="39"/>
      <c r="L143" s="62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</row>
    <row r="144" spans="1:31" s="2" customFormat="1" ht="12" customHeight="1">
      <c r="A144" s="37"/>
      <c r="B144" s="38"/>
      <c r="C144" s="31" t="s">
        <v>115</v>
      </c>
      <c r="D144" s="39"/>
      <c r="E144" s="39"/>
      <c r="F144" s="39"/>
      <c r="G144" s="39"/>
      <c r="H144" s="39"/>
      <c r="I144" s="39"/>
      <c r="J144" s="39"/>
      <c r="K144" s="39"/>
      <c r="L144" s="62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</row>
    <row r="145" spans="1:31" s="2" customFormat="1" ht="16.5" customHeight="1">
      <c r="A145" s="37"/>
      <c r="B145" s="38"/>
      <c r="C145" s="39"/>
      <c r="D145" s="39"/>
      <c r="E145" s="75" t="str">
        <f>E9</f>
        <v xml:space="preserve">020 - SO 01  Východní přístavba - stavební část</v>
      </c>
      <c r="F145" s="39"/>
      <c r="G145" s="39"/>
      <c r="H145" s="39"/>
      <c r="I145" s="39"/>
      <c r="J145" s="39"/>
      <c r="K145" s="39"/>
      <c r="L145" s="62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</row>
    <row r="146" spans="1:31" s="2" customFormat="1" ht="6.95" customHeight="1">
      <c r="A146" s="37"/>
      <c r="B146" s="38"/>
      <c r="C146" s="39"/>
      <c r="D146" s="39"/>
      <c r="E146" s="39"/>
      <c r="F146" s="39"/>
      <c r="G146" s="39"/>
      <c r="H146" s="39"/>
      <c r="I146" s="39"/>
      <c r="J146" s="39"/>
      <c r="K146" s="39"/>
      <c r="L146" s="62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</row>
    <row r="147" spans="1:31" s="2" customFormat="1" ht="12" customHeight="1">
      <c r="A147" s="37"/>
      <c r="B147" s="38"/>
      <c r="C147" s="31" t="s">
        <v>21</v>
      </c>
      <c r="D147" s="39"/>
      <c r="E147" s="39"/>
      <c r="F147" s="26" t="str">
        <f>F12</f>
        <v>Horažďovice</v>
      </c>
      <c r="G147" s="39"/>
      <c r="H147" s="39"/>
      <c r="I147" s="31" t="s">
        <v>23</v>
      </c>
      <c r="J147" s="78" t="str">
        <f>IF(J12="","",J12)</f>
        <v>26. 5. 2023</v>
      </c>
      <c r="K147" s="39"/>
      <c r="L147" s="62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</row>
    <row r="148" spans="1:31" s="2" customFormat="1" ht="6.95" customHeight="1">
      <c r="A148" s="37"/>
      <c r="B148" s="38"/>
      <c r="C148" s="39"/>
      <c r="D148" s="39"/>
      <c r="E148" s="39"/>
      <c r="F148" s="39"/>
      <c r="G148" s="39"/>
      <c r="H148" s="39"/>
      <c r="I148" s="39"/>
      <c r="J148" s="39"/>
      <c r="K148" s="39"/>
      <c r="L148" s="62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</row>
    <row r="149" spans="1:31" s="2" customFormat="1" ht="15.15" customHeight="1">
      <c r="A149" s="37"/>
      <c r="B149" s="38"/>
      <c r="C149" s="31" t="s">
        <v>25</v>
      </c>
      <c r="D149" s="39"/>
      <c r="E149" s="39"/>
      <c r="F149" s="26" t="str">
        <f>E15</f>
        <v>Plzeňský kraj</v>
      </c>
      <c r="G149" s="39"/>
      <c r="H149" s="39"/>
      <c r="I149" s="31" t="s">
        <v>31</v>
      </c>
      <c r="J149" s="35" t="str">
        <f>E21</f>
        <v>Ing. arch. Jiří Kučera</v>
      </c>
      <c r="K149" s="39"/>
      <c r="L149" s="62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</row>
    <row r="150" spans="1:31" s="2" customFormat="1" ht="15.15" customHeight="1">
      <c r="A150" s="37"/>
      <c r="B150" s="38"/>
      <c r="C150" s="31" t="s">
        <v>29</v>
      </c>
      <c r="D150" s="39"/>
      <c r="E150" s="39"/>
      <c r="F150" s="26" t="str">
        <f>IF(E18="","",E18)</f>
        <v>Vyplň údaj</v>
      </c>
      <c r="G150" s="39"/>
      <c r="H150" s="39"/>
      <c r="I150" s="31" t="s">
        <v>34</v>
      </c>
      <c r="J150" s="35" t="str">
        <f>E24</f>
        <v xml:space="preserve"> </v>
      </c>
      <c r="K150" s="39"/>
      <c r="L150" s="62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</row>
    <row r="151" spans="1:31" s="2" customFormat="1" ht="10.3" customHeight="1">
      <c r="A151" s="37"/>
      <c r="B151" s="38"/>
      <c r="C151" s="39"/>
      <c r="D151" s="39"/>
      <c r="E151" s="39"/>
      <c r="F151" s="39"/>
      <c r="G151" s="39"/>
      <c r="H151" s="39"/>
      <c r="I151" s="39"/>
      <c r="J151" s="39"/>
      <c r="K151" s="39"/>
      <c r="L151" s="62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</row>
    <row r="152" spans="1:31" s="11" customFormat="1" ht="29.25" customHeight="1">
      <c r="A152" s="190"/>
      <c r="B152" s="191"/>
      <c r="C152" s="192" t="s">
        <v>152</v>
      </c>
      <c r="D152" s="193" t="s">
        <v>62</v>
      </c>
      <c r="E152" s="193" t="s">
        <v>58</v>
      </c>
      <c r="F152" s="193" t="s">
        <v>59</v>
      </c>
      <c r="G152" s="193" t="s">
        <v>153</v>
      </c>
      <c r="H152" s="193" t="s">
        <v>154</v>
      </c>
      <c r="I152" s="193" t="s">
        <v>155</v>
      </c>
      <c r="J152" s="194" t="s">
        <v>119</v>
      </c>
      <c r="K152" s="195" t="s">
        <v>156</v>
      </c>
      <c r="L152" s="196"/>
      <c r="M152" s="99" t="s">
        <v>1</v>
      </c>
      <c r="N152" s="100" t="s">
        <v>41</v>
      </c>
      <c r="O152" s="100" t="s">
        <v>157</v>
      </c>
      <c r="P152" s="100" t="s">
        <v>158</v>
      </c>
      <c r="Q152" s="100" t="s">
        <v>159</v>
      </c>
      <c r="R152" s="100" t="s">
        <v>160</v>
      </c>
      <c r="S152" s="100" t="s">
        <v>161</v>
      </c>
      <c r="T152" s="101" t="s">
        <v>162</v>
      </c>
      <c r="U152" s="190"/>
      <c r="V152" s="190"/>
      <c r="W152" s="190"/>
      <c r="X152" s="190"/>
      <c r="Y152" s="190"/>
      <c r="Z152" s="190"/>
      <c r="AA152" s="190"/>
      <c r="AB152" s="190"/>
      <c r="AC152" s="190"/>
      <c r="AD152" s="190"/>
      <c r="AE152" s="190"/>
    </row>
    <row r="153" spans="1:63" s="2" customFormat="1" ht="22.8" customHeight="1">
      <c r="A153" s="37"/>
      <c r="B153" s="38"/>
      <c r="C153" s="106" t="s">
        <v>163</v>
      </c>
      <c r="D153" s="39"/>
      <c r="E153" s="39"/>
      <c r="F153" s="39"/>
      <c r="G153" s="39"/>
      <c r="H153" s="39"/>
      <c r="I153" s="39"/>
      <c r="J153" s="197">
        <f>BK153</f>
        <v>0</v>
      </c>
      <c r="K153" s="39"/>
      <c r="L153" s="43"/>
      <c r="M153" s="102"/>
      <c r="N153" s="198"/>
      <c r="O153" s="103"/>
      <c r="P153" s="199">
        <f>P154+P775+P1278+P1282</f>
        <v>0</v>
      </c>
      <c r="Q153" s="103"/>
      <c r="R153" s="199">
        <f>R154+R775+R1278+R1282</f>
        <v>1460.12347054</v>
      </c>
      <c r="S153" s="103"/>
      <c r="T153" s="200">
        <f>T154+T775+T1278+T1282</f>
        <v>100.24808999999999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76</v>
      </c>
      <c r="AU153" s="16" t="s">
        <v>121</v>
      </c>
      <c r="BK153" s="201">
        <f>BK154+BK775+BK1278+BK1282</f>
        <v>0</v>
      </c>
    </row>
    <row r="154" spans="1:63" s="12" customFormat="1" ht="25.9" customHeight="1">
      <c r="A154" s="12"/>
      <c r="B154" s="202"/>
      <c r="C154" s="203"/>
      <c r="D154" s="204" t="s">
        <v>76</v>
      </c>
      <c r="E154" s="205" t="s">
        <v>164</v>
      </c>
      <c r="F154" s="205" t="s">
        <v>165</v>
      </c>
      <c r="G154" s="203"/>
      <c r="H154" s="203"/>
      <c r="I154" s="206"/>
      <c r="J154" s="207">
        <f>BK154</f>
        <v>0</v>
      </c>
      <c r="K154" s="203"/>
      <c r="L154" s="208"/>
      <c r="M154" s="209"/>
      <c r="N154" s="210"/>
      <c r="O154" s="210"/>
      <c r="P154" s="211">
        <f>P155+P262+P296+P401+P462+P486+P548+P601+P625+P687+P739+P763+P773</f>
        <v>0</v>
      </c>
      <c r="Q154" s="210"/>
      <c r="R154" s="211">
        <f>R155+R262+R296+R401+R462+R486+R548+R601+R625+R687+R739+R763+R773</f>
        <v>1401.95022327</v>
      </c>
      <c r="S154" s="210"/>
      <c r="T154" s="212">
        <f>T155+T262+T296+T401+T462+T486+T548+T601+T625+T687+T739+T763+T773</f>
        <v>100.22789399999999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3" t="s">
        <v>8</v>
      </c>
      <c r="AT154" s="214" t="s">
        <v>76</v>
      </c>
      <c r="AU154" s="214" t="s">
        <v>77</v>
      </c>
      <c r="AY154" s="213" t="s">
        <v>166</v>
      </c>
      <c r="BK154" s="215">
        <f>BK155+BK262+BK296+BK401+BK462+BK486+BK548+BK601+BK625+BK687+BK739+BK763+BK773</f>
        <v>0</v>
      </c>
    </row>
    <row r="155" spans="1:63" s="12" customFormat="1" ht="22.8" customHeight="1">
      <c r="A155" s="12"/>
      <c r="B155" s="202"/>
      <c r="C155" s="203"/>
      <c r="D155" s="204" t="s">
        <v>76</v>
      </c>
      <c r="E155" s="216" t="s">
        <v>8</v>
      </c>
      <c r="F155" s="216" t="s">
        <v>995</v>
      </c>
      <c r="G155" s="203"/>
      <c r="H155" s="203"/>
      <c r="I155" s="206"/>
      <c r="J155" s="217">
        <f>BK155</f>
        <v>0</v>
      </c>
      <c r="K155" s="203"/>
      <c r="L155" s="208"/>
      <c r="M155" s="209"/>
      <c r="N155" s="210"/>
      <c r="O155" s="210"/>
      <c r="P155" s="211">
        <f>SUM(P156:P261)</f>
        <v>0</v>
      </c>
      <c r="Q155" s="210"/>
      <c r="R155" s="211">
        <f>SUM(R156:R261)</f>
        <v>0.001267</v>
      </c>
      <c r="S155" s="210"/>
      <c r="T155" s="212">
        <f>SUM(T156:T261)</f>
        <v>74.53956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3" t="s">
        <v>8</v>
      </c>
      <c r="AT155" s="214" t="s">
        <v>76</v>
      </c>
      <c r="AU155" s="214" t="s">
        <v>8</v>
      </c>
      <c r="AY155" s="213" t="s">
        <v>166</v>
      </c>
      <c r="BK155" s="215">
        <f>SUM(BK156:BK261)</f>
        <v>0</v>
      </c>
    </row>
    <row r="156" spans="1:65" s="2" customFormat="1" ht="33" customHeight="1">
      <c r="A156" s="37"/>
      <c r="B156" s="38"/>
      <c r="C156" s="218" t="s">
        <v>8</v>
      </c>
      <c r="D156" s="218" t="s">
        <v>169</v>
      </c>
      <c r="E156" s="219" t="s">
        <v>996</v>
      </c>
      <c r="F156" s="220" t="s">
        <v>997</v>
      </c>
      <c r="G156" s="221" t="s">
        <v>188</v>
      </c>
      <c r="H156" s="222">
        <v>146.156</v>
      </c>
      <c r="I156" s="223"/>
      <c r="J156" s="224">
        <f>ROUND(I156*H156,0)</f>
        <v>0</v>
      </c>
      <c r="K156" s="225"/>
      <c r="L156" s="43"/>
      <c r="M156" s="226" t="s">
        <v>1</v>
      </c>
      <c r="N156" s="227" t="s">
        <v>42</v>
      </c>
      <c r="O156" s="90"/>
      <c r="P156" s="228">
        <f>O156*H156</f>
        <v>0</v>
      </c>
      <c r="Q156" s="228">
        <v>0</v>
      </c>
      <c r="R156" s="228">
        <f>Q156*H156</f>
        <v>0</v>
      </c>
      <c r="S156" s="228">
        <v>0.29</v>
      </c>
      <c r="T156" s="229">
        <f>S156*H156</f>
        <v>42.385239999999996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0" t="s">
        <v>173</v>
      </c>
      <c r="AT156" s="230" t="s">
        <v>169</v>
      </c>
      <c r="AU156" s="230" t="s">
        <v>86</v>
      </c>
      <c r="AY156" s="16" t="s">
        <v>166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6" t="s">
        <v>8</v>
      </c>
      <c r="BK156" s="231">
        <f>ROUND(I156*H156,0)</f>
        <v>0</v>
      </c>
      <c r="BL156" s="16" t="s">
        <v>173</v>
      </c>
      <c r="BM156" s="230" t="s">
        <v>998</v>
      </c>
    </row>
    <row r="157" spans="1:51" s="13" customFormat="1" ht="12">
      <c r="A157" s="13"/>
      <c r="B157" s="232"/>
      <c r="C157" s="233"/>
      <c r="D157" s="234" t="s">
        <v>175</v>
      </c>
      <c r="E157" s="235" t="s">
        <v>1</v>
      </c>
      <c r="F157" s="236" t="s">
        <v>999</v>
      </c>
      <c r="G157" s="233"/>
      <c r="H157" s="237">
        <v>73.152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175</v>
      </c>
      <c r="AU157" s="243" t="s">
        <v>86</v>
      </c>
      <c r="AV157" s="13" t="s">
        <v>86</v>
      </c>
      <c r="AW157" s="13" t="s">
        <v>32</v>
      </c>
      <c r="AX157" s="13" t="s">
        <v>77</v>
      </c>
      <c r="AY157" s="243" t="s">
        <v>166</v>
      </c>
    </row>
    <row r="158" spans="1:51" s="13" customFormat="1" ht="12">
      <c r="A158" s="13"/>
      <c r="B158" s="232"/>
      <c r="C158" s="233"/>
      <c r="D158" s="234" t="s">
        <v>175</v>
      </c>
      <c r="E158" s="235" t="s">
        <v>1</v>
      </c>
      <c r="F158" s="236" t="s">
        <v>1000</v>
      </c>
      <c r="G158" s="233"/>
      <c r="H158" s="237">
        <v>73.004</v>
      </c>
      <c r="I158" s="238"/>
      <c r="J158" s="233"/>
      <c r="K158" s="233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175</v>
      </c>
      <c r="AU158" s="243" t="s">
        <v>86</v>
      </c>
      <c r="AV158" s="13" t="s">
        <v>86</v>
      </c>
      <c r="AW158" s="13" t="s">
        <v>32</v>
      </c>
      <c r="AX158" s="13" t="s">
        <v>77</v>
      </c>
      <c r="AY158" s="243" t="s">
        <v>166</v>
      </c>
    </row>
    <row r="159" spans="1:65" s="2" customFormat="1" ht="24.15" customHeight="1">
      <c r="A159" s="37"/>
      <c r="B159" s="38"/>
      <c r="C159" s="218" t="s">
        <v>86</v>
      </c>
      <c r="D159" s="218" t="s">
        <v>169</v>
      </c>
      <c r="E159" s="219" t="s">
        <v>1001</v>
      </c>
      <c r="F159" s="220" t="s">
        <v>1002</v>
      </c>
      <c r="G159" s="221" t="s">
        <v>188</v>
      </c>
      <c r="H159" s="222">
        <v>146.156</v>
      </c>
      <c r="I159" s="223"/>
      <c r="J159" s="224">
        <f>ROUND(I159*H159,0)</f>
        <v>0</v>
      </c>
      <c r="K159" s="225"/>
      <c r="L159" s="43"/>
      <c r="M159" s="226" t="s">
        <v>1</v>
      </c>
      <c r="N159" s="227" t="s">
        <v>42</v>
      </c>
      <c r="O159" s="90"/>
      <c r="P159" s="228">
        <f>O159*H159</f>
        <v>0</v>
      </c>
      <c r="Q159" s="228">
        <v>0</v>
      </c>
      <c r="R159" s="228">
        <f>Q159*H159</f>
        <v>0</v>
      </c>
      <c r="S159" s="228">
        <v>0.22</v>
      </c>
      <c r="T159" s="229">
        <f>S159*H159</f>
        <v>32.15432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0" t="s">
        <v>173</v>
      </c>
      <c r="AT159" s="230" t="s">
        <v>169</v>
      </c>
      <c r="AU159" s="230" t="s">
        <v>86</v>
      </c>
      <c r="AY159" s="16" t="s">
        <v>166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6" t="s">
        <v>8</v>
      </c>
      <c r="BK159" s="231">
        <f>ROUND(I159*H159,0)</f>
        <v>0</v>
      </c>
      <c r="BL159" s="16" t="s">
        <v>173</v>
      </c>
      <c r="BM159" s="230" t="s">
        <v>1003</v>
      </c>
    </row>
    <row r="160" spans="1:65" s="2" customFormat="1" ht="24.15" customHeight="1">
      <c r="A160" s="37"/>
      <c r="B160" s="38"/>
      <c r="C160" s="218" t="s">
        <v>167</v>
      </c>
      <c r="D160" s="218" t="s">
        <v>169</v>
      </c>
      <c r="E160" s="219" t="s">
        <v>1004</v>
      </c>
      <c r="F160" s="220" t="s">
        <v>1005</v>
      </c>
      <c r="G160" s="221" t="s">
        <v>188</v>
      </c>
      <c r="H160" s="222">
        <v>66</v>
      </c>
      <c r="I160" s="223"/>
      <c r="J160" s="224">
        <f>ROUND(I160*H160,0)</f>
        <v>0</v>
      </c>
      <c r="K160" s="225"/>
      <c r="L160" s="43"/>
      <c r="M160" s="226" t="s">
        <v>1</v>
      </c>
      <c r="N160" s="227" t="s">
        <v>42</v>
      </c>
      <c r="O160" s="90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0" t="s">
        <v>173</v>
      </c>
      <c r="AT160" s="230" t="s">
        <v>169</v>
      </c>
      <c r="AU160" s="230" t="s">
        <v>86</v>
      </c>
      <c r="AY160" s="16" t="s">
        <v>166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6" t="s">
        <v>8</v>
      </c>
      <c r="BK160" s="231">
        <f>ROUND(I160*H160,0)</f>
        <v>0</v>
      </c>
      <c r="BL160" s="16" t="s">
        <v>173</v>
      </c>
      <c r="BM160" s="230" t="s">
        <v>1006</v>
      </c>
    </row>
    <row r="161" spans="1:51" s="13" customFormat="1" ht="12">
      <c r="A161" s="13"/>
      <c r="B161" s="232"/>
      <c r="C161" s="233"/>
      <c r="D161" s="234" t="s">
        <v>175</v>
      </c>
      <c r="E161" s="235" t="s">
        <v>1</v>
      </c>
      <c r="F161" s="236" t="s">
        <v>1007</v>
      </c>
      <c r="G161" s="233"/>
      <c r="H161" s="237">
        <v>66</v>
      </c>
      <c r="I161" s="238"/>
      <c r="J161" s="233"/>
      <c r="K161" s="233"/>
      <c r="L161" s="239"/>
      <c r="M161" s="240"/>
      <c r="N161" s="241"/>
      <c r="O161" s="241"/>
      <c r="P161" s="241"/>
      <c r="Q161" s="241"/>
      <c r="R161" s="241"/>
      <c r="S161" s="241"/>
      <c r="T161" s="24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3" t="s">
        <v>175</v>
      </c>
      <c r="AU161" s="243" t="s">
        <v>86</v>
      </c>
      <c r="AV161" s="13" t="s">
        <v>86</v>
      </c>
      <c r="AW161" s="13" t="s">
        <v>32</v>
      </c>
      <c r="AX161" s="13" t="s">
        <v>77</v>
      </c>
      <c r="AY161" s="243" t="s">
        <v>166</v>
      </c>
    </row>
    <row r="162" spans="1:65" s="2" customFormat="1" ht="33" customHeight="1">
      <c r="A162" s="37"/>
      <c r="B162" s="38"/>
      <c r="C162" s="218" t="s">
        <v>173</v>
      </c>
      <c r="D162" s="218" t="s">
        <v>169</v>
      </c>
      <c r="E162" s="219" t="s">
        <v>1008</v>
      </c>
      <c r="F162" s="220" t="s">
        <v>1009</v>
      </c>
      <c r="G162" s="221" t="s">
        <v>172</v>
      </c>
      <c r="H162" s="222">
        <v>18.212</v>
      </c>
      <c r="I162" s="223"/>
      <c r="J162" s="224">
        <f>ROUND(I162*H162,0)</f>
        <v>0</v>
      </c>
      <c r="K162" s="225"/>
      <c r="L162" s="43"/>
      <c r="M162" s="226" t="s">
        <v>1</v>
      </c>
      <c r="N162" s="227" t="s">
        <v>42</v>
      </c>
      <c r="O162" s="90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0" t="s">
        <v>173</v>
      </c>
      <c r="AT162" s="230" t="s">
        <v>169</v>
      </c>
      <c r="AU162" s="230" t="s">
        <v>86</v>
      </c>
      <c r="AY162" s="16" t="s">
        <v>166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6" t="s">
        <v>8</v>
      </c>
      <c r="BK162" s="231">
        <f>ROUND(I162*H162,0)</f>
        <v>0</v>
      </c>
      <c r="BL162" s="16" t="s">
        <v>173</v>
      </c>
      <c r="BM162" s="230" t="s">
        <v>1010</v>
      </c>
    </row>
    <row r="163" spans="1:51" s="14" customFormat="1" ht="12">
      <c r="A163" s="14"/>
      <c r="B163" s="244"/>
      <c r="C163" s="245"/>
      <c r="D163" s="234" t="s">
        <v>175</v>
      </c>
      <c r="E163" s="246" t="s">
        <v>1</v>
      </c>
      <c r="F163" s="247" t="s">
        <v>1011</v>
      </c>
      <c r="G163" s="245"/>
      <c r="H163" s="246" t="s">
        <v>1</v>
      </c>
      <c r="I163" s="248"/>
      <c r="J163" s="245"/>
      <c r="K163" s="245"/>
      <c r="L163" s="249"/>
      <c r="M163" s="250"/>
      <c r="N163" s="251"/>
      <c r="O163" s="251"/>
      <c r="P163" s="251"/>
      <c r="Q163" s="251"/>
      <c r="R163" s="251"/>
      <c r="S163" s="251"/>
      <c r="T163" s="252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3" t="s">
        <v>175</v>
      </c>
      <c r="AU163" s="253" t="s">
        <v>86</v>
      </c>
      <c r="AV163" s="14" t="s">
        <v>8</v>
      </c>
      <c r="AW163" s="14" t="s">
        <v>32</v>
      </c>
      <c r="AX163" s="14" t="s">
        <v>77</v>
      </c>
      <c r="AY163" s="253" t="s">
        <v>166</v>
      </c>
    </row>
    <row r="164" spans="1:51" s="13" customFormat="1" ht="12">
      <c r="A164" s="13"/>
      <c r="B164" s="232"/>
      <c r="C164" s="233"/>
      <c r="D164" s="234" t="s">
        <v>175</v>
      </c>
      <c r="E164" s="235" t="s">
        <v>1</v>
      </c>
      <c r="F164" s="236" t="s">
        <v>1012</v>
      </c>
      <c r="G164" s="233"/>
      <c r="H164" s="237">
        <v>18.212</v>
      </c>
      <c r="I164" s="238"/>
      <c r="J164" s="233"/>
      <c r="K164" s="233"/>
      <c r="L164" s="239"/>
      <c r="M164" s="240"/>
      <c r="N164" s="241"/>
      <c r="O164" s="241"/>
      <c r="P164" s="241"/>
      <c r="Q164" s="241"/>
      <c r="R164" s="241"/>
      <c r="S164" s="241"/>
      <c r="T164" s="24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3" t="s">
        <v>175</v>
      </c>
      <c r="AU164" s="243" t="s">
        <v>86</v>
      </c>
      <c r="AV164" s="13" t="s">
        <v>86</v>
      </c>
      <c r="AW164" s="13" t="s">
        <v>32</v>
      </c>
      <c r="AX164" s="13" t="s">
        <v>77</v>
      </c>
      <c r="AY164" s="243" t="s">
        <v>166</v>
      </c>
    </row>
    <row r="165" spans="1:65" s="2" customFormat="1" ht="33" customHeight="1">
      <c r="A165" s="37"/>
      <c r="B165" s="38"/>
      <c r="C165" s="218" t="s">
        <v>193</v>
      </c>
      <c r="D165" s="218" t="s">
        <v>169</v>
      </c>
      <c r="E165" s="219" t="s">
        <v>1013</v>
      </c>
      <c r="F165" s="220" t="s">
        <v>1014</v>
      </c>
      <c r="G165" s="221" t="s">
        <v>172</v>
      </c>
      <c r="H165" s="222">
        <v>18.212</v>
      </c>
      <c r="I165" s="223"/>
      <c r="J165" s="224">
        <f>ROUND(I165*H165,0)</f>
        <v>0</v>
      </c>
      <c r="K165" s="225"/>
      <c r="L165" s="43"/>
      <c r="M165" s="226" t="s">
        <v>1</v>
      </c>
      <c r="N165" s="227" t="s">
        <v>42</v>
      </c>
      <c r="O165" s="90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0" t="s">
        <v>173</v>
      </c>
      <c r="AT165" s="230" t="s">
        <v>169</v>
      </c>
      <c r="AU165" s="230" t="s">
        <v>86</v>
      </c>
      <c r="AY165" s="16" t="s">
        <v>166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6" t="s">
        <v>8</v>
      </c>
      <c r="BK165" s="231">
        <f>ROUND(I165*H165,0)</f>
        <v>0</v>
      </c>
      <c r="BL165" s="16" t="s">
        <v>173</v>
      </c>
      <c r="BM165" s="230" t="s">
        <v>1015</v>
      </c>
    </row>
    <row r="166" spans="1:51" s="14" customFormat="1" ht="12">
      <c r="A166" s="14"/>
      <c r="B166" s="244"/>
      <c r="C166" s="245"/>
      <c r="D166" s="234" t="s">
        <v>175</v>
      </c>
      <c r="E166" s="246" t="s">
        <v>1</v>
      </c>
      <c r="F166" s="247" t="s">
        <v>1016</v>
      </c>
      <c r="G166" s="245"/>
      <c r="H166" s="246" t="s">
        <v>1</v>
      </c>
      <c r="I166" s="248"/>
      <c r="J166" s="245"/>
      <c r="K166" s="245"/>
      <c r="L166" s="249"/>
      <c r="M166" s="250"/>
      <c r="N166" s="251"/>
      <c r="O166" s="251"/>
      <c r="P166" s="251"/>
      <c r="Q166" s="251"/>
      <c r="R166" s="251"/>
      <c r="S166" s="251"/>
      <c r="T166" s="25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3" t="s">
        <v>175</v>
      </c>
      <c r="AU166" s="253" t="s">
        <v>86</v>
      </c>
      <c r="AV166" s="14" t="s">
        <v>8</v>
      </c>
      <c r="AW166" s="14" t="s">
        <v>32</v>
      </c>
      <c r="AX166" s="14" t="s">
        <v>77</v>
      </c>
      <c r="AY166" s="253" t="s">
        <v>166</v>
      </c>
    </row>
    <row r="167" spans="1:51" s="13" customFormat="1" ht="12">
      <c r="A167" s="13"/>
      <c r="B167" s="232"/>
      <c r="C167" s="233"/>
      <c r="D167" s="234" t="s">
        <v>175</v>
      </c>
      <c r="E167" s="235" t="s">
        <v>1</v>
      </c>
      <c r="F167" s="236" t="s">
        <v>1012</v>
      </c>
      <c r="G167" s="233"/>
      <c r="H167" s="237">
        <v>18.212</v>
      </c>
      <c r="I167" s="238"/>
      <c r="J167" s="233"/>
      <c r="K167" s="233"/>
      <c r="L167" s="239"/>
      <c r="M167" s="240"/>
      <c r="N167" s="241"/>
      <c r="O167" s="241"/>
      <c r="P167" s="241"/>
      <c r="Q167" s="241"/>
      <c r="R167" s="241"/>
      <c r="S167" s="241"/>
      <c r="T167" s="24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3" t="s">
        <v>175</v>
      </c>
      <c r="AU167" s="243" t="s">
        <v>86</v>
      </c>
      <c r="AV167" s="13" t="s">
        <v>86</v>
      </c>
      <c r="AW167" s="13" t="s">
        <v>32</v>
      </c>
      <c r="AX167" s="13" t="s">
        <v>77</v>
      </c>
      <c r="AY167" s="243" t="s">
        <v>166</v>
      </c>
    </row>
    <row r="168" spans="1:65" s="2" customFormat="1" ht="33" customHeight="1">
      <c r="A168" s="37"/>
      <c r="B168" s="38"/>
      <c r="C168" s="218" t="s">
        <v>191</v>
      </c>
      <c r="D168" s="218" t="s">
        <v>169</v>
      </c>
      <c r="E168" s="219" t="s">
        <v>1017</v>
      </c>
      <c r="F168" s="220" t="s">
        <v>1018</v>
      </c>
      <c r="G168" s="221" t="s">
        <v>172</v>
      </c>
      <c r="H168" s="222">
        <v>18.212</v>
      </c>
      <c r="I168" s="223"/>
      <c r="J168" s="224">
        <f>ROUND(I168*H168,0)</f>
        <v>0</v>
      </c>
      <c r="K168" s="225"/>
      <c r="L168" s="43"/>
      <c r="M168" s="226" t="s">
        <v>1</v>
      </c>
      <c r="N168" s="227" t="s">
        <v>42</v>
      </c>
      <c r="O168" s="90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0" t="s">
        <v>173</v>
      </c>
      <c r="AT168" s="230" t="s">
        <v>169</v>
      </c>
      <c r="AU168" s="230" t="s">
        <v>86</v>
      </c>
      <c r="AY168" s="16" t="s">
        <v>166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6" t="s">
        <v>8</v>
      </c>
      <c r="BK168" s="231">
        <f>ROUND(I168*H168,0)</f>
        <v>0</v>
      </c>
      <c r="BL168" s="16" t="s">
        <v>173</v>
      </c>
      <c r="BM168" s="230" t="s">
        <v>1019</v>
      </c>
    </row>
    <row r="169" spans="1:51" s="14" customFormat="1" ht="12">
      <c r="A169" s="14"/>
      <c r="B169" s="244"/>
      <c r="C169" s="245"/>
      <c r="D169" s="234" t="s">
        <v>175</v>
      </c>
      <c r="E169" s="246" t="s">
        <v>1</v>
      </c>
      <c r="F169" s="247" t="s">
        <v>1020</v>
      </c>
      <c r="G169" s="245"/>
      <c r="H169" s="246" t="s">
        <v>1</v>
      </c>
      <c r="I169" s="248"/>
      <c r="J169" s="245"/>
      <c r="K169" s="245"/>
      <c r="L169" s="249"/>
      <c r="M169" s="250"/>
      <c r="N169" s="251"/>
      <c r="O169" s="251"/>
      <c r="P169" s="251"/>
      <c r="Q169" s="251"/>
      <c r="R169" s="251"/>
      <c r="S169" s="251"/>
      <c r="T169" s="252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3" t="s">
        <v>175</v>
      </c>
      <c r="AU169" s="253" t="s">
        <v>86</v>
      </c>
      <c r="AV169" s="14" t="s">
        <v>8</v>
      </c>
      <c r="AW169" s="14" t="s">
        <v>32</v>
      </c>
      <c r="AX169" s="14" t="s">
        <v>77</v>
      </c>
      <c r="AY169" s="253" t="s">
        <v>166</v>
      </c>
    </row>
    <row r="170" spans="1:51" s="13" customFormat="1" ht="12">
      <c r="A170" s="13"/>
      <c r="B170" s="232"/>
      <c r="C170" s="233"/>
      <c r="D170" s="234" t="s">
        <v>175</v>
      </c>
      <c r="E170" s="235" t="s">
        <v>1</v>
      </c>
      <c r="F170" s="236" t="s">
        <v>1012</v>
      </c>
      <c r="G170" s="233"/>
      <c r="H170" s="237">
        <v>18.212</v>
      </c>
      <c r="I170" s="238"/>
      <c r="J170" s="233"/>
      <c r="K170" s="233"/>
      <c r="L170" s="239"/>
      <c r="M170" s="240"/>
      <c r="N170" s="241"/>
      <c r="O170" s="241"/>
      <c r="P170" s="241"/>
      <c r="Q170" s="241"/>
      <c r="R170" s="241"/>
      <c r="S170" s="241"/>
      <c r="T170" s="24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3" t="s">
        <v>175</v>
      </c>
      <c r="AU170" s="243" t="s">
        <v>86</v>
      </c>
      <c r="AV170" s="13" t="s">
        <v>86</v>
      </c>
      <c r="AW170" s="13" t="s">
        <v>32</v>
      </c>
      <c r="AX170" s="13" t="s">
        <v>77</v>
      </c>
      <c r="AY170" s="243" t="s">
        <v>166</v>
      </c>
    </row>
    <row r="171" spans="1:65" s="2" customFormat="1" ht="37.8" customHeight="1">
      <c r="A171" s="37"/>
      <c r="B171" s="38"/>
      <c r="C171" s="218" t="s">
        <v>203</v>
      </c>
      <c r="D171" s="218" t="s">
        <v>169</v>
      </c>
      <c r="E171" s="219" t="s">
        <v>1021</v>
      </c>
      <c r="F171" s="220" t="s">
        <v>1022</v>
      </c>
      <c r="G171" s="221" t="s">
        <v>172</v>
      </c>
      <c r="H171" s="222">
        <v>10.234</v>
      </c>
      <c r="I171" s="223"/>
      <c r="J171" s="224">
        <f>ROUND(I171*H171,0)</f>
        <v>0</v>
      </c>
      <c r="K171" s="225"/>
      <c r="L171" s="43"/>
      <c r="M171" s="226" t="s">
        <v>1</v>
      </c>
      <c r="N171" s="227" t="s">
        <v>42</v>
      </c>
      <c r="O171" s="90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0" t="s">
        <v>173</v>
      </c>
      <c r="AT171" s="230" t="s">
        <v>169</v>
      </c>
      <c r="AU171" s="230" t="s">
        <v>86</v>
      </c>
      <c r="AY171" s="16" t="s">
        <v>166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6" t="s">
        <v>8</v>
      </c>
      <c r="BK171" s="231">
        <f>ROUND(I171*H171,0)</f>
        <v>0</v>
      </c>
      <c r="BL171" s="16" t="s">
        <v>173</v>
      </c>
      <c r="BM171" s="230" t="s">
        <v>1023</v>
      </c>
    </row>
    <row r="172" spans="1:51" s="13" customFormat="1" ht="12">
      <c r="A172" s="13"/>
      <c r="B172" s="232"/>
      <c r="C172" s="233"/>
      <c r="D172" s="234" t="s">
        <v>175</v>
      </c>
      <c r="E172" s="235" t="s">
        <v>1</v>
      </c>
      <c r="F172" s="236" t="s">
        <v>1024</v>
      </c>
      <c r="G172" s="233"/>
      <c r="H172" s="237">
        <v>6.584</v>
      </c>
      <c r="I172" s="238"/>
      <c r="J172" s="233"/>
      <c r="K172" s="233"/>
      <c r="L172" s="239"/>
      <c r="M172" s="240"/>
      <c r="N172" s="241"/>
      <c r="O172" s="241"/>
      <c r="P172" s="241"/>
      <c r="Q172" s="241"/>
      <c r="R172" s="241"/>
      <c r="S172" s="241"/>
      <c r="T172" s="24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3" t="s">
        <v>175</v>
      </c>
      <c r="AU172" s="243" t="s">
        <v>86</v>
      </c>
      <c r="AV172" s="13" t="s">
        <v>86</v>
      </c>
      <c r="AW172" s="13" t="s">
        <v>32</v>
      </c>
      <c r="AX172" s="13" t="s">
        <v>77</v>
      </c>
      <c r="AY172" s="243" t="s">
        <v>166</v>
      </c>
    </row>
    <row r="173" spans="1:51" s="13" customFormat="1" ht="12">
      <c r="A173" s="13"/>
      <c r="B173" s="232"/>
      <c r="C173" s="233"/>
      <c r="D173" s="234" t="s">
        <v>175</v>
      </c>
      <c r="E173" s="235" t="s">
        <v>1</v>
      </c>
      <c r="F173" s="236" t="s">
        <v>1025</v>
      </c>
      <c r="G173" s="233"/>
      <c r="H173" s="237">
        <v>3.65</v>
      </c>
      <c r="I173" s="238"/>
      <c r="J173" s="233"/>
      <c r="K173" s="233"/>
      <c r="L173" s="239"/>
      <c r="M173" s="240"/>
      <c r="N173" s="241"/>
      <c r="O173" s="241"/>
      <c r="P173" s="241"/>
      <c r="Q173" s="241"/>
      <c r="R173" s="241"/>
      <c r="S173" s="241"/>
      <c r="T173" s="24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3" t="s">
        <v>175</v>
      </c>
      <c r="AU173" s="243" t="s">
        <v>86</v>
      </c>
      <c r="AV173" s="13" t="s">
        <v>86</v>
      </c>
      <c r="AW173" s="13" t="s">
        <v>32</v>
      </c>
      <c r="AX173" s="13" t="s">
        <v>77</v>
      </c>
      <c r="AY173" s="243" t="s">
        <v>166</v>
      </c>
    </row>
    <row r="174" spans="1:65" s="2" customFormat="1" ht="33" customHeight="1">
      <c r="A174" s="37"/>
      <c r="B174" s="38"/>
      <c r="C174" s="218" t="s">
        <v>208</v>
      </c>
      <c r="D174" s="218" t="s">
        <v>169</v>
      </c>
      <c r="E174" s="219" t="s">
        <v>1026</v>
      </c>
      <c r="F174" s="220" t="s">
        <v>1027</v>
      </c>
      <c r="G174" s="221" t="s">
        <v>172</v>
      </c>
      <c r="H174" s="222">
        <v>7.257</v>
      </c>
      <c r="I174" s="223"/>
      <c r="J174" s="224">
        <f>ROUND(I174*H174,0)</f>
        <v>0</v>
      </c>
      <c r="K174" s="225"/>
      <c r="L174" s="43"/>
      <c r="M174" s="226" t="s">
        <v>1</v>
      </c>
      <c r="N174" s="227" t="s">
        <v>42</v>
      </c>
      <c r="O174" s="90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30" t="s">
        <v>173</v>
      </c>
      <c r="AT174" s="230" t="s">
        <v>169</v>
      </c>
      <c r="AU174" s="230" t="s">
        <v>86</v>
      </c>
      <c r="AY174" s="16" t="s">
        <v>166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6" t="s">
        <v>8</v>
      </c>
      <c r="BK174" s="231">
        <f>ROUND(I174*H174,0)</f>
        <v>0</v>
      </c>
      <c r="BL174" s="16" t="s">
        <v>173</v>
      </c>
      <c r="BM174" s="230" t="s">
        <v>1028</v>
      </c>
    </row>
    <row r="175" spans="1:51" s="14" customFormat="1" ht="12">
      <c r="A175" s="14"/>
      <c r="B175" s="244"/>
      <c r="C175" s="245"/>
      <c r="D175" s="234" t="s">
        <v>175</v>
      </c>
      <c r="E175" s="246" t="s">
        <v>1</v>
      </c>
      <c r="F175" s="247" t="s">
        <v>1029</v>
      </c>
      <c r="G175" s="245"/>
      <c r="H175" s="246" t="s">
        <v>1</v>
      </c>
      <c r="I175" s="248"/>
      <c r="J175" s="245"/>
      <c r="K175" s="245"/>
      <c r="L175" s="249"/>
      <c r="M175" s="250"/>
      <c r="N175" s="251"/>
      <c r="O175" s="251"/>
      <c r="P175" s="251"/>
      <c r="Q175" s="251"/>
      <c r="R175" s="251"/>
      <c r="S175" s="251"/>
      <c r="T175" s="252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3" t="s">
        <v>175</v>
      </c>
      <c r="AU175" s="253" t="s">
        <v>86</v>
      </c>
      <c r="AV175" s="14" t="s">
        <v>8</v>
      </c>
      <c r="AW175" s="14" t="s">
        <v>32</v>
      </c>
      <c r="AX175" s="14" t="s">
        <v>77</v>
      </c>
      <c r="AY175" s="253" t="s">
        <v>166</v>
      </c>
    </row>
    <row r="176" spans="1:51" s="13" customFormat="1" ht="12">
      <c r="A176" s="13"/>
      <c r="B176" s="232"/>
      <c r="C176" s="233"/>
      <c r="D176" s="234" t="s">
        <v>175</v>
      </c>
      <c r="E176" s="235" t="s">
        <v>1</v>
      </c>
      <c r="F176" s="236" t="s">
        <v>1030</v>
      </c>
      <c r="G176" s="233"/>
      <c r="H176" s="237">
        <v>7.257</v>
      </c>
      <c r="I176" s="238"/>
      <c r="J176" s="233"/>
      <c r="K176" s="233"/>
      <c r="L176" s="239"/>
      <c r="M176" s="240"/>
      <c r="N176" s="241"/>
      <c r="O176" s="241"/>
      <c r="P176" s="241"/>
      <c r="Q176" s="241"/>
      <c r="R176" s="241"/>
      <c r="S176" s="241"/>
      <c r="T176" s="2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175</v>
      </c>
      <c r="AU176" s="243" t="s">
        <v>86</v>
      </c>
      <c r="AV176" s="13" t="s">
        <v>86</v>
      </c>
      <c r="AW176" s="13" t="s">
        <v>32</v>
      </c>
      <c r="AX176" s="13" t="s">
        <v>77</v>
      </c>
      <c r="AY176" s="243" t="s">
        <v>166</v>
      </c>
    </row>
    <row r="177" spans="1:65" s="2" customFormat="1" ht="33" customHeight="1">
      <c r="A177" s="37"/>
      <c r="B177" s="38"/>
      <c r="C177" s="218" t="s">
        <v>212</v>
      </c>
      <c r="D177" s="218" t="s">
        <v>169</v>
      </c>
      <c r="E177" s="219" t="s">
        <v>1031</v>
      </c>
      <c r="F177" s="220" t="s">
        <v>1032</v>
      </c>
      <c r="G177" s="221" t="s">
        <v>172</v>
      </c>
      <c r="H177" s="222">
        <v>7.257</v>
      </c>
      <c r="I177" s="223"/>
      <c r="J177" s="224">
        <f>ROUND(I177*H177,0)</f>
        <v>0</v>
      </c>
      <c r="K177" s="225"/>
      <c r="L177" s="43"/>
      <c r="M177" s="226" t="s">
        <v>1</v>
      </c>
      <c r="N177" s="227" t="s">
        <v>42</v>
      </c>
      <c r="O177" s="90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0" t="s">
        <v>173</v>
      </c>
      <c r="AT177" s="230" t="s">
        <v>169</v>
      </c>
      <c r="AU177" s="230" t="s">
        <v>86</v>
      </c>
      <c r="AY177" s="16" t="s">
        <v>166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6" t="s">
        <v>8</v>
      </c>
      <c r="BK177" s="231">
        <f>ROUND(I177*H177,0)</f>
        <v>0</v>
      </c>
      <c r="BL177" s="16" t="s">
        <v>173</v>
      </c>
      <c r="BM177" s="230" t="s">
        <v>1033</v>
      </c>
    </row>
    <row r="178" spans="1:51" s="14" customFormat="1" ht="12">
      <c r="A178" s="14"/>
      <c r="B178" s="244"/>
      <c r="C178" s="245"/>
      <c r="D178" s="234" t="s">
        <v>175</v>
      </c>
      <c r="E178" s="246" t="s">
        <v>1</v>
      </c>
      <c r="F178" s="247" t="s">
        <v>1034</v>
      </c>
      <c r="G178" s="245"/>
      <c r="H178" s="246" t="s">
        <v>1</v>
      </c>
      <c r="I178" s="248"/>
      <c r="J178" s="245"/>
      <c r="K178" s="245"/>
      <c r="L178" s="249"/>
      <c r="M178" s="250"/>
      <c r="N178" s="251"/>
      <c r="O178" s="251"/>
      <c r="P178" s="251"/>
      <c r="Q178" s="251"/>
      <c r="R178" s="251"/>
      <c r="S178" s="251"/>
      <c r="T178" s="252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3" t="s">
        <v>175</v>
      </c>
      <c r="AU178" s="253" t="s">
        <v>86</v>
      </c>
      <c r="AV178" s="14" t="s">
        <v>8</v>
      </c>
      <c r="AW178" s="14" t="s">
        <v>32</v>
      </c>
      <c r="AX178" s="14" t="s">
        <v>77</v>
      </c>
      <c r="AY178" s="253" t="s">
        <v>166</v>
      </c>
    </row>
    <row r="179" spans="1:51" s="13" customFormat="1" ht="12">
      <c r="A179" s="13"/>
      <c r="B179" s="232"/>
      <c r="C179" s="233"/>
      <c r="D179" s="234" t="s">
        <v>175</v>
      </c>
      <c r="E179" s="235" t="s">
        <v>1</v>
      </c>
      <c r="F179" s="236" t="s">
        <v>1030</v>
      </c>
      <c r="G179" s="233"/>
      <c r="H179" s="237">
        <v>7.257</v>
      </c>
      <c r="I179" s="238"/>
      <c r="J179" s="233"/>
      <c r="K179" s="233"/>
      <c r="L179" s="239"/>
      <c r="M179" s="240"/>
      <c r="N179" s="241"/>
      <c r="O179" s="241"/>
      <c r="P179" s="241"/>
      <c r="Q179" s="241"/>
      <c r="R179" s="241"/>
      <c r="S179" s="241"/>
      <c r="T179" s="24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3" t="s">
        <v>175</v>
      </c>
      <c r="AU179" s="243" t="s">
        <v>86</v>
      </c>
      <c r="AV179" s="13" t="s">
        <v>86</v>
      </c>
      <c r="AW179" s="13" t="s">
        <v>32</v>
      </c>
      <c r="AX179" s="13" t="s">
        <v>77</v>
      </c>
      <c r="AY179" s="243" t="s">
        <v>166</v>
      </c>
    </row>
    <row r="180" spans="1:65" s="2" customFormat="1" ht="37.8" customHeight="1">
      <c r="A180" s="37"/>
      <c r="B180" s="38"/>
      <c r="C180" s="218" t="s">
        <v>218</v>
      </c>
      <c r="D180" s="218" t="s">
        <v>169</v>
      </c>
      <c r="E180" s="219" t="s">
        <v>1035</v>
      </c>
      <c r="F180" s="220" t="s">
        <v>1036</v>
      </c>
      <c r="G180" s="221" t="s">
        <v>172</v>
      </c>
      <c r="H180" s="222">
        <v>9.28</v>
      </c>
      <c r="I180" s="223"/>
      <c r="J180" s="224">
        <f>ROUND(I180*H180,0)</f>
        <v>0</v>
      </c>
      <c r="K180" s="225"/>
      <c r="L180" s="43"/>
      <c r="M180" s="226" t="s">
        <v>1</v>
      </c>
      <c r="N180" s="227" t="s">
        <v>42</v>
      </c>
      <c r="O180" s="90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0" t="s">
        <v>173</v>
      </c>
      <c r="AT180" s="230" t="s">
        <v>169</v>
      </c>
      <c r="AU180" s="230" t="s">
        <v>86</v>
      </c>
      <c r="AY180" s="16" t="s">
        <v>166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6" t="s">
        <v>8</v>
      </c>
      <c r="BK180" s="231">
        <f>ROUND(I180*H180,0)</f>
        <v>0</v>
      </c>
      <c r="BL180" s="16" t="s">
        <v>173</v>
      </c>
      <c r="BM180" s="230" t="s">
        <v>1037</v>
      </c>
    </row>
    <row r="181" spans="1:51" s="14" customFormat="1" ht="12">
      <c r="A181" s="14"/>
      <c r="B181" s="244"/>
      <c r="C181" s="245"/>
      <c r="D181" s="234" t="s">
        <v>175</v>
      </c>
      <c r="E181" s="246" t="s">
        <v>1</v>
      </c>
      <c r="F181" s="247" t="s">
        <v>1038</v>
      </c>
      <c r="G181" s="245"/>
      <c r="H181" s="246" t="s">
        <v>1</v>
      </c>
      <c r="I181" s="248"/>
      <c r="J181" s="245"/>
      <c r="K181" s="245"/>
      <c r="L181" s="249"/>
      <c r="M181" s="250"/>
      <c r="N181" s="251"/>
      <c r="O181" s="251"/>
      <c r="P181" s="251"/>
      <c r="Q181" s="251"/>
      <c r="R181" s="251"/>
      <c r="S181" s="251"/>
      <c r="T181" s="25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3" t="s">
        <v>175</v>
      </c>
      <c r="AU181" s="253" t="s">
        <v>86</v>
      </c>
      <c r="AV181" s="14" t="s">
        <v>8</v>
      </c>
      <c r="AW181" s="14" t="s">
        <v>32</v>
      </c>
      <c r="AX181" s="14" t="s">
        <v>77</v>
      </c>
      <c r="AY181" s="253" t="s">
        <v>166</v>
      </c>
    </row>
    <row r="182" spans="1:51" s="13" customFormat="1" ht="12">
      <c r="A182" s="13"/>
      <c r="B182" s="232"/>
      <c r="C182" s="233"/>
      <c r="D182" s="234" t="s">
        <v>175</v>
      </c>
      <c r="E182" s="235" t="s">
        <v>1</v>
      </c>
      <c r="F182" s="236" t="s">
        <v>1039</v>
      </c>
      <c r="G182" s="233"/>
      <c r="H182" s="237">
        <v>0.348</v>
      </c>
      <c r="I182" s="238"/>
      <c r="J182" s="233"/>
      <c r="K182" s="233"/>
      <c r="L182" s="239"/>
      <c r="M182" s="240"/>
      <c r="N182" s="241"/>
      <c r="O182" s="241"/>
      <c r="P182" s="241"/>
      <c r="Q182" s="241"/>
      <c r="R182" s="241"/>
      <c r="S182" s="241"/>
      <c r="T182" s="24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3" t="s">
        <v>175</v>
      </c>
      <c r="AU182" s="243" t="s">
        <v>86</v>
      </c>
      <c r="AV182" s="13" t="s">
        <v>86</v>
      </c>
      <c r="AW182" s="13" t="s">
        <v>32</v>
      </c>
      <c r="AX182" s="13" t="s">
        <v>77</v>
      </c>
      <c r="AY182" s="243" t="s">
        <v>166</v>
      </c>
    </row>
    <row r="183" spans="1:51" s="13" customFormat="1" ht="12">
      <c r="A183" s="13"/>
      <c r="B183" s="232"/>
      <c r="C183" s="233"/>
      <c r="D183" s="234" t="s">
        <v>175</v>
      </c>
      <c r="E183" s="235" t="s">
        <v>1</v>
      </c>
      <c r="F183" s="236" t="s">
        <v>1040</v>
      </c>
      <c r="G183" s="233"/>
      <c r="H183" s="237">
        <v>6.836</v>
      </c>
      <c r="I183" s="238"/>
      <c r="J183" s="233"/>
      <c r="K183" s="233"/>
      <c r="L183" s="239"/>
      <c r="M183" s="240"/>
      <c r="N183" s="241"/>
      <c r="O183" s="241"/>
      <c r="P183" s="241"/>
      <c r="Q183" s="241"/>
      <c r="R183" s="241"/>
      <c r="S183" s="241"/>
      <c r="T183" s="24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3" t="s">
        <v>175</v>
      </c>
      <c r="AU183" s="243" t="s">
        <v>86</v>
      </c>
      <c r="AV183" s="13" t="s">
        <v>86</v>
      </c>
      <c r="AW183" s="13" t="s">
        <v>32</v>
      </c>
      <c r="AX183" s="13" t="s">
        <v>77</v>
      </c>
      <c r="AY183" s="243" t="s">
        <v>166</v>
      </c>
    </row>
    <row r="184" spans="1:51" s="13" customFormat="1" ht="12">
      <c r="A184" s="13"/>
      <c r="B184" s="232"/>
      <c r="C184" s="233"/>
      <c r="D184" s="234" t="s">
        <v>175</v>
      </c>
      <c r="E184" s="235" t="s">
        <v>1</v>
      </c>
      <c r="F184" s="236" t="s">
        <v>1041</v>
      </c>
      <c r="G184" s="233"/>
      <c r="H184" s="237">
        <v>2.096</v>
      </c>
      <c r="I184" s="238"/>
      <c r="J184" s="233"/>
      <c r="K184" s="233"/>
      <c r="L184" s="239"/>
      <c r="M184" s="240"/>
      <c r="N184" s="241"/>
      <c r="O184" s="241"/>
      <c r="P184" s="241"/>
      <c r="Q184" s="241"/>
      <c r="R184" s="241"/>
      <c r="S184" s="241"/>
      <c r="T184" s="24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3" t="s">
        <v>175</v>
      </c>
      <c r="AU184" s="243" t="s">
        <v>86</v>
      </c>
      <c r="AV184" s="13" t="s">
        <v>86</v>
      </c>
      <c r="AW184" s="13" t="s">
        <v>32</v>
      </c>
      <c r="AX184" s="13" t="s">
        <v>77</v>
      </c>
      <c r="AY184" s="243" t="s">
        <v>166</v>
      </c>
    </row>
    <row r="185" spans="1:65" s="2" customFormat="1" ht="37.8" customHeight="1">
      <c r="A185" s="37"/>
      <c r="B185" s="38"/>
      <c r="C185" s="218" t="s">
        <v>225</v>
      </c>
      <c r="D185" s="218" t="s">
        <v>169</v>
      </c>
      <c r="E185" s="219" t="s">
        <v>1042</v>
      </c>
      <c r="F185" s="220" t="s">
        <v>1043</v>
      </c>
      <c r="G185" s="221" t="s">
        <v>172</v>
      </c>
      <c r="H185" s="222">
        <v>1.507</v>
      </c>
      <c r="I185" s="223"/>
      <c r="J185" s="224">
        <f>ROUND(I185*H185,0)</f>
        <v>0</v>
      </c>
      <c r="K185" s="225"/>
      <c r="L185" s="43"/>
      <c r="M185" s="226" t="s">
        <v>1</v>
      </c>
      <c r="N185" s="227" t="s">
        <v>42</v>
      </c>
      <c r="O185" s="90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30" t="s">
        <v>173</v>
      </c>
      <c r="AT185" s="230" t="s">
        <v>169</v>
      </c>
      <c r="AU185" s="230" t="s">
        <v>86</v>
      </c>
      <c r="AY185" s="16" t="s">
        <v>166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6" t="s">
        <v>8</v>
      </c>
      <c r="BK185" s="231">
        <f>ROUND(I185*H185,0)</f>
        <v>0</v>
      </c>
      <c r="BL185" s="16" t="s">
        <v>173</v>
      </c>
      <c r="BM185" s="230" t="s">
        <v>1044</v>
      </c>
    </row>
    <row r="186" spans="1:51" s="14" customFormat="1" ht="12">
      <c r="A186" s="14"/>
      <c r="B186" s="244"/>
      <c r="C186" s="245"/>
      <c r="D186" s="234" t="s">
        <v>175</v>
      </c>
      <c r="E186" s="246" t="s">
        <v>1</v>
      </c>
      <c r="F186" s="247" t="s">
        <v>1038</v>
      </c>
      <c r="G186" s="245"/>
      <c r="H186" s="246" t="s">
        <v>1</v>
      </c>
      <c r="I186" s="248"/>
      <c r="J186" s="245"/>
      <c r="K186" s="245"/>
      <c r="L186" s="249"/>
      <c r="M186" s="250"/>
      <c r="N186" s="251"/>
      <c r="O186" s="251"/>
      <c r="P186" s="251"/>
      <c r="Q186" s="251"/>
      <c r="R186" s="251"/>
      <c r="S186" s="251"/>
      <c r="T186" s="252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3" t="s">
        <v>175</v>
      </c>
      <c r="AU186" s="253" t="s">
        <v>86</v>
      </c>
      <c r="AV186" s="14" t="s">
        <v>8</v>
      </c>
      <c r="AW186" s="14" t="s">
        <v>32</v>
      </c>
      <c r="AX186" s="14" t="s">
        <v>77</v>
      </c>
      <c r="AY186" s="253" t="s">
        <v>166</v>
      </c>
    </row>
    <row r="187" spans="1:51" s="13" customFormat="1" ht="12">
      <c r="A187" s="13"/>
      <c r="B187" s="232"/>
      <c r="C187" s="233"/>
      <c r="D187" s="234" t="s">
        <v>175</v>
      </c>
      <c r="E187" s="235" t="s">
        <v>1</v>
      </c>
      <c r="F187" s="236" t="s">
        <v>1045</v>
      </c>
      <c r="G187" s="233"/>
      <c r="H187" s="237">
        <v>1.507</v>
      </c>
      <c r="I187" s="238"/>
      <c r="J187" s="233"/>
      <c r="K187" s="233"/>
      <c r="L187" s="239"/>
      <c r="M187" s="240"/>
      <c r="N187" s="241"/>
      <c r="O187" s="241"/>
      <c r="P187" s="241"/>
      <c r="Q187" s="241"/>
      <c r="R187" s="241"/>
      <c r="S187" s="241"/>
      <c r="T187" s="24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3" t="s">
        <v>175</v>
      </c>
      <c r="AU187" s="243" t="s">
        <v>86</v>
      </c>
      <c r="AV187" s="13" t="s">
        <v>86</v>
      </c>
      <c r="AW187" s="13" t="s">
        <v>32</v>
      </c>
      <c r="AX187" s="13" t="s">
        <v>77</v>
      </c>
      <c r="AY187" s="243" t="s">
        <v>166</v>
      </c>
    </row>
    <row r="188" spans="1:65" s="2" customFormat="1" ht="33" customHeight="1">
      <c r="A188" s="37"/>
      <c r="B188" s="38"/>
      <c r="C188" s="218" t="s">
        <v>229</v>
      </c>
      <c r="D188" s="218" t="s">
        <v>169</v>
      </c>
      <c r="E188" s="219" t="s">
        <v>1046</v>
      </c>
      <c r="F188" s="220" t="s">
        <v>1047</v>
      </c>
      <c r="G188" s="221" t="s">
        <v>172</v>
      </c>
      <c r="H188" s="222">
        <v>37.123</v>
      </c>
      <c r="I188" s="223"/>
      <c r="J188" s="224">
        <f>ROUND(I188*H188,0)</f>
        <v>0</v>
      </c>
      <c r="K188" s="225"/>
      <c r="L188" s="43"/>
      <c r="M188" s="226" t="s">
        <v>1</v>
      </c>
      <c r="N188" s="227" t="s">
        <v>42</v>
      </c>
      <c r="O188" s="90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30" t="s">
        <v>173</v>
      </c>
      <c r="AT188" s="230" t="s">
        <v>169</v>
      </c>
      <c r="AU188" s="230" t="s">
        <v>86</v>
      </c>
      <c r="AY188" s="16" t="s">
        <v>166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6" t="s">
        <v>8</v>
      </c>
      <c r="BK188" s="231">
        <f>ROUND(I188*H188,0)</f>
        <v>0</v>
      </c>
      <c r="BL188" s="16" t="s">
        <v>173</v>
      </c>
      <c r="BM188" s="230" t="s">
        <v>1048</v>
      </c>
    </row>
    <row r="189" spans="1:51" s="14" customFormat="1" ht="12">
      <c r="A189" s="14"/>
      <c r="B189" s="244"/>
      <c r="C189" s="245"/>
      <c r="D189" s="234" t="s">
        <v>175</v>
      </c>
      <c r="E189" s="246" t="s">
        <v>1</v>
      </c>
      <c r="F189" s="247" t="s">
        <v>1049</v>
      </c>
      <c r="G189" s="245"/>
      <c r="H189" s="246" t="s">
        <v>1</v>
      </c>
      <c r="I189" s="248"/>
      <c r="J189" s="245"/>
      <c r="K189" s="245"/>
      <c r="L189" s="249"/>
      <c r="M189" s="250"/>
      <c r="N189" s="251"/>
      <c r="O189" s="251"/>
      <c r="P189" s="251"/>
      <c r="Q189" s="251"/>
      <c r="R189" s="251"/>
      <c r="S189" s="251"/>
      <c r="T189" s="252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3" t="s">
        <v>175</v>
      </c>
      <c r="AU189" s="253" t="s">
        <v>86</v>
      </c>
      <c r="AV189" s="14" t="s">
        <v>8</v>
      </c>
      <c r="AW189" s="14" t="s">
        <v>32</v>
      </c>
      <c r="AX189" s="14" t="s">
        <v>77</v>
      </c>
      <c r="AY189" s="253" t="s">
        <v>166</v>
      </c>
    </row>
    <row r="190" spans="1:51" s="13" customFormat="1" ht="12">
      <c r="A190" s="13"/>
      <c r="B190" s="232"/>
      <c r="C190" s="233"/>
      <c r="D190" s="234" t="s">
        <v>175</v>
      </c>
      <c r="E190" s="235" t="s">
        <v>1</v>
      </c>
      <c r="F190" s="236" t="s">
        <v>1050</v>
      </c>
      <c r="G190" s="233"/>
      <c r="H190" s="237">
        <v>1.393</v>
      </c>
      <c r="I190" s="238"/>
      <c r="J190" s="233"/>
      <c r="K190" s="233"/>
      <c r="L190" s="239"/>
      <c r="M190" s="240"/>
      <c r="N190" s="241"/>
      <c r="O190" s="241"/>
      <c r="P190" s="241"/>
      <c r="Q190" s="241"/>
      <c r="R190" s="241"/>
      <c r="S190" s="241"/>
      <c r="T190" s="24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3" t="s">
        <v>175</v>
      </c>
      <c r="AU190" s="243" t="s">
        <v>86</v>
      </c>
      <c r="AV190" s="13" t="s">
        <v>86</v>
      </c>
      <c r="AW190" s="13" t="s">
        <v>32</v>
      </c>
      <c r="AX190" s="13" t="s">
        <v>77</v>
      </c>
      <c r="AY190" s="243" t="s">
        <v>166</v>
      </c>
    </row>
    <row r="191" spans="1:51" s="13" customFormat="1" ht="12">
      <c r="A191" s="13"/>
      <c r="B191" s="232"/>
      <c r="C191" s="233"/>
      <c r="D191" s="234" t="s">
        <v>175</v>
      </c>
      <c r="E191" s="235" t="s">
        <v>1</v>
      </c>
      <c r="F191" s="236" t="s">
        <v>1051</v>
      </c>
      <c r="G191" s="233"/>
      <c r="H191" s="237">
        <v>27.345</v>
      </c>
      <c r="I191" s="238"/>
      <c r="J191" s="233"/>
      <c r="K191" s="233"/>
      <c r="L191" s="239"/>
      <c r="M191" s="240"/>
      <c r="N191" s="241"/>
      <c r="O191" s="241"/>
      <c r="P191" s="241"/>
      <c r="Q191" s="241"/>
      <c r="R191" s="241"/>
      <c r="S191" s="241"/>
      <c r="T191" s="24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3" t="s">
        <v>175</v>
      </c>
      <c r="AU191" s="243" t="s">
        <v>86</v>
      </c>
      <c r="AV191" s="13" t="s">
        <v>86</v>
      </c>
      <c r="AW191" s="13" t="s">
        <v>32</v>
      </c>
      <c r="AX191" s="13" t="s">
        <v>77</v>
      </c>
      <c r="AY191" s="243" t="s">
        <v>166</v>
      </c>
    </row>
    <row r="192" spans="1:51" s="13" customFormat="1" ht="12">
      <c r="A192" s="13"/>
      <c r="B192" s="232"/>
      <c r="C192" s="233"/>
      <c r="D192" s="234" t="s">
        <v>175</v>
      </c>
      <c r="E192" s="235" t="s">
        <v>1</v>
      </c>
      <c r="F192" s="236" t="s">
        <v>1052</v>
      </c>
      <c r="G192" s="233"/>
      <c r="H192" s="237">
        <v>8.385</v>
      </c>
      <c r="I192" s="238"/>
      <c r="J192" s="233"/>
      <c r="K192" s="233"/>
      <c r="L192" s="239"/>
      <c r="M192" s="240"/>
      <c r="N192" s="241"/>
      <c r="O192" s="241"/>
      <c r="P192" s="241"/>
      <c r="Q192" s="241"/>
      <c r="R192" s="241"/>
      <c r="S192" s="241"/>
      <c r="T192" s="24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3" t="s">
        <v>175</v>
      </c>
      <c r="AU192" s="243" t="s">
        <v>86</v>
      </c>
      <c r="AV192" s="13" t="s">
        <v>86</v>
      </c>
      <c r="AW192" s="13" t="s">
        <v>32</v>
      </c>
      <c r="AX192" s="13" t="s">
        <v>77</v>
      </c>
      <c r="AY192" s="243" t="s">
        <v>166</v>
      </c>
    </row>
    <row r="193" spans="1:65" s="2" customFormat="1" ht="33" customHeight="1">
      <c r="A193" s="37"/>
      <c r="B193" s="38"/>
      <c r="C193" s="218" t="s">
        <v>233</v>
      </c>
      <c r="D193" s="218" t="s">
        <v>169</v>
      </c>
      <c r="E193" s="219" t="s">
        <v>1053</v>
      </c>
      <c r="F193" s="220" t="s">
        <v>1054</v>
      </c>
      <c r="G193" s="221" t="s">
        <v>172</v>
      </c>
      <c r="H193" s="222">
        <v>6.03</v>
      </c>
      <c r="I193" s="223"/>
      <c r="J193" s="224">
        <f>ROUND(I193*H193,0)</f>
        <v>0</v>
      </c>
      <c r="K193" s="225"/>
      <c r="L193" s="43"/>
      <c r="M193" s="226" t="s">
        <v>1</v>
      </c>
      <c r="N193" s="227" t="s">
        <v>42</v>
      </c>
      <c r="O193" s="90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30" t="s">
        <v>173</v>
      </c>
      <c r="AT193" s="230" t="s">
        <v>169</v>
      </c>
      <c r="AU193" s="230" t="s">
        <v>86</v>
      </c>
      <c r="AY193" s="16" t="s">
        <v>166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6" t="s">
        <v>8</v>
      </c>
      <c r="BK193" s="231">
        <f>ROUND(I193*H193,0)</f>
        <v>0</v>
      </c>
      <c r="BL193" s="16" t="s">
        <v>173</v>
      </c>
      <c r="BM193" s="230" t="s">
        <v>1055</v>
      </c>
    </row>
    <row r="194" spans="1:51" s="14" customFormat="1" ht="12">
      <c r="A194" s="14"/>
      <c r="B194" s="244"/>
      <c r="C194" s="245"/>
      <c r="D194" s="234" t="s">
        <v>175</v>
      </c>
      <c r="E194" s="246" t="s">
        <v>1</v>
      </c>
      <c r="F194" s="247" t="s">
        <v>1049</v>
      </c>
      <c r="G194" s="245"/>
      <c r="H194" s="246" t="s">
        <v>1</v>
      </c>
      <c r="I194" s="248"/>
      <c r="J194" s="245"/>
      <c r="K194" s="245"/>
      <c r="L194" s="249"/>
      <c r="M194" s="250"/>
      <c r="N194" s="251"/>
      <c r="O194" s="251"/>
      <c r="P194" s="251"/>
      <c r="Q194" s="251"/>
      <c r="R194" s="251"/>
      <c r="S194" s="251"/>
      <c r="T194" s="252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3" t="s">
        <v>175</v>
      </c>
      <c r="AU194" s="253" t="s">
        <v>86</v>
      </c>
      <c r="AV194" s="14" t="s">
        <v>8</v>
      </c>
      <c r="AW194" s="14" t="s">
        <v>32</v>
      </c>
      <c r="AX194" s="14" t="s">
        <v>77</v>
      </c>
      <c r="AY194" s="253" t="s">
        <v>166</v>
      </c>
    </row>
    <row r="195" spans="1:51" s="13" customFormat="1" ht="12">
      <c r="A195" s="13"/>
      <c r="B195" s="232"/>
      <c r="C195" s="233"/>
      <c r="D195" s="234" t="s">
        <v>175</v>
      </c>
      <c r="E195" s="235" t="s">
        <v>1</v>
      </c>
      <c r="F195" s="236" t="s">
        <v>1056</v>
      </c>
      <c r="G195" s="233"/>
      <c r="H195" s="237">
        <v>6.03</v>
      </c>
      <c r="I195" s="238"/>
      <c r="J195" s="233"/>
      <c r="K195" s="233"/>
      <c r="L195" s="239"/>
      <c r="M195" s="240"/>
      <c r="N195" s="241"/>
      <c r="O195" s="241"/>
      <c r="P195" s="241"/>
      <c r="Q195" s="241"/>
      <c r="R195" s="241"/>
      <c r="S195" s="241"/>
      <c r="T195" s="24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3" t="s">
        <v>175</v>
      </c>
      <c r="AU195" s="243" t="s">
        <v>86</v>
      </c>
      <c r="AV195" s="13" t="s">
        <v>86</v>
      </c>
      <c r="AW195" s="13" t="s">
        <v>32</v>
      </c>
      <c r="AX195" s="13" t="s">
        <v>77</v>
      </c>
      <c r="AY195" s="243" t="s">
        <v>166</v>
      </c>
    </row>
    <row r="196" spans="1:65" s="2" customFormat="1" ht="37.8" customHeight="1">
      <c r="A196" s="37"/>
      <c r="B196" s="38"/>
      <c r="C196" s="218" t="s">
        <v>237</v>
      </c>
      <c r="D196" s="218" t="s">
        <v>169</v>
      </c>
      <c r="E196" s="219" t="s">
        <v>1057</v>
      </c>
      <c r="F196" s="220" t="s">
        <v>1058</v>
      </c>
      <c r="G196" s="221" t="s">
        <v>172</v>
      </c>
      <c r="H196" s="222">
        <v>9.28</v>
      </c>
      <c r="I196" s="223"/>
      <c r="J196" s="224">
        <f>ROUND(I196*H196,0)</f>
        <v>0</v>
      </c>
      <c r="K196" s="225"/>
      <c r="L196" s="43"/>
      <c r="M196" s="226" t="s">
        <v>1</v>
      </c>
      <c r="N196" s="227" t="s">
        <v>42</v>
      </c>
      <c r="O196" s="90"/>
      <c r="P196" s="228">
        <f>O196*H196</f>
        <v>0</v>
      </c>
      <c r="Q196" s="228">
        <v>0</v>
      </c>
      <c r="R196" s="228">
        <f>Q196*H196</f>
        <v>0</v>
      </c>
      <c r="S196" s="228">
        <v>0</v>
      </c>
      <c r="T196" s="229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30" t="s">
        <v>173</v>
      </c>
      <c r="AT196" s="230" t="s">
        <v>169</v>
      </c>
      <c r="AU196" s="230" t="s">
        <v>86</v>
      </c>
      <c r="AY196" s="16" t="s">
        <v>166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6" t="s">
        <v>8</v>
      </c>
      <c r="BK196" s="231">
        <f>ROUND(I196*H196,0)</f>
        <v>0</v>
      </c>
      <c r="BL196" s="16" t="s">
        <v>173</v>
      </c>
      <c r="BM196" s="230" t="s">
        <v>1059</v>
      </c>
    </row>
    <row r="197" spans="1:51" s="14" customFormat="1" ht="12">
      <c r="A197" s="14"/>
      <c r="B197" s="244"/>
      <c r="C197" s="245"/>
      <c r="D197" s="234" t="s">
        <v>175</v>
      </c>
      <c r="E197" s="246" t="s">
        <v>1</v>
      </c>
      <c r="F197" s="247" t="s">
        <v>1038</v>
      </c>
      <c r="G197" s="245"/>
      <c r="H197" s="246" t="s">
        <v>1</v>
      </c>
      <c r="I197" s="248"/>
      <c r="J197" s="245"/>
      <c r="K197" s="245"/>
      <c r="L197" s="249"/>
      <c r="M197" s="250"/>
      <c r="N197" s="251"/>
      <c r="O197" s="251"/>
      <c r="P197" s="251"/>
      <c r="Q197" s="251"/>
      <c r="R197" s="251"/>
      <c r="S197" s="251"/>
      <c r="T197" s="252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3" t="s">
        <v>175</v>
      </c>
      <c r="AU197" s="253" t="s">
        <v>86</v>
      </c>
      <c r="AV197" s="14" t="s">
        <v>8</v>
      </c>
      <c r="AW197" s="14" t="s">
        <v>32</v>
      </c>
      <c r="AX197" s="14" t="s">
        <v>77</v>
      </c>
      <c r="AY197" s="253" t="s">
        <v>166</v>
      </c>
    </row>
    <row r="198" spans="1:51" s="13" customFormat="1" ht="12">
      <c r="A198" s="13"/>
      <c r="B198" s="232"/>
      <c r="C198" s="233"/>
      <c r="D198" s="234" t="s">
        <v>175</v>
      </c>
      <c r="E198" s="235" t="s">
        <v>1</v>
      </c>
      <c r="F198" s="236" t="s">
        <v>1039</v>
      </c>
      <c r="G198" s="233"/>
      <c r="H198" s="237">
        <v>0.348</v>
      </c>
      <c r="I198" s="238"/>
      <c r="J198" s="233"/>
      <c r="K198" s="233"/>
      <c r="L198" s="239"/>
      <c r="M198" s="240"/>
      <c r="N198" s="241"/>
      <c r="O198" s="241"/>
      <c r="P198" s="241"/>
      <c r="Q198" s="241"/>
      <c r="R198" s="241"/>
      <c r="S198" s="241"/>
      <c r="T198" s="24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3" t="s">
        <v>175</v>
      </c>
      <c r="AU198" s="243" t="s">
        <v>86</v>
      </c>
      <c r="AV198" s="13" t="s">
        <v>86</v>
      </c>
      <c r="AW198" s="13" t="s">
        <v>32</v>
      </c>
      <c r="AX198" s="13" t="s">
        <v>77</v>
      </c>
      <c r="AY198" s="243" t="s">
        <v>166</v>
      </c>
    </row>
    <row r="199" spans="1:51" s="13" customFormat="1" ht="12">
      <c r="A199" s="13"/>
      <c r="B199" s="232"/>
      <c r="C199" s="233"/>
      <c r="D199" s="234" t="s">
        <v>175</v>
      </c>
      <c r="E199" s="235" t="s">
        <v>1</v>
      </c>
      <c r="F199" s="236" t="s">
        <v>1040</v>
      </c>
      <c r="G199" s="233"/>
      <c r="H199" s="237">
        <v>6.836</v>
      </c>
      <c r="I199" s="238"/>
      <c r="J199" s="233"/>
      <c r="K199" s="233"/>
      <c r="L199" s="239"/>
      <c r="M199" s="240"/>
      <c r="N199" s="241"/>
      <c r="O199" s="241"/>
      <c r="P199" s="241"/>
      <c r="Q199" s="241"/>
      <c r="R199" s="241"/>
      <c r="S199" s="241"/>
      <c r="T199" s="24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3" t="s">
        <v>175</v>
      </c>
      <c r="AU199" s="243" t="s">
        <v>86</v>
      </c>
      <c r="AV199" s="13" t="s">
        <v>86</v>
      </c>
      <c r="AW199" s="13" t="s">
        <v>32</v>
      </c>
      <c r="AX199" s="13" t="s">
        <v>77</v>
      </c>
      <c r="AY199" s="243" t="s">
        <v>166</v>
      </c>
    </row>
    <row r="200" spans="1:51" s="13" customFormat="1" ht="12">
      <c r="A200" s="13"/>
      <c r="B200" s="232"/>
      <c r="C200" s="233"/>
      <c r="D200" s="234" t="s">
        <v>175</v>
      </c>
      <c r="E200" s="235" t="s">
        <v>1</v>
      </c>
      <c r="F200" s="236" t="s">
        <v>1041</v>
      </c>
      <c r="G200" s="233"/>
      <c r="H200" s="237">
        <v>2.096</v>
      </c>
      <c r="I200" s="238"/>
      <c r="J200" s="233"/>
      <c r="K200" s="233"/>
      <c r="L200" s="239"/>
      <c r="M200" s="240"/>
      <c r="N200" s="241"/>
      <c r="O200" s="241"/>
      <c r="P200" s="241"/>
      <c r="Q200" s="241"/>
      <c r="R200" s="241"/>
      <c r="S200" s="241"/>
      <c r="T200" s="24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3" t="s">
        <v>175</v>
      </c>
      <c r="AU200" s="243" t="s">
        <v>86</v>
      </c>
      <c r="AV200" s="13" t="s">
        <v>86</v>
      </c>
      <c r="AW200" s="13" t="s">
        <v>32</v>
      </c>
      <c r="AX200" s="13" t="s">
        <v>77</v>
      </c>
      <c r="AY200" s="243" t="s">
        <v>166</v>
      </c>
    </row>
    <row r="201" spans="1:65" s="2" customFormat="1" ht="37.8" customHeight="1">
      <c r="A201" s="37"/>
      <c r="B201" s="38"/>
      <c r="C201" s="218" t="s">
        <v>9</v>
      </c>
      <c r="D201" s="218" t="s">
        <v>169</v>
      </c>
      <c r="E201" s="219" t="s">
        <v>1060</v>
      </c>
      <c r="F201" s="220" t="s">
        <v>1061</v>
      </c>
      <c r="G201" s="221" t="s">
        <v>172</v>
      </c>
      <c r="H201" s="222">
        <v>1.507</v>
      </c>
      <c r="I201" s="223"/>
      <c r="J201" s="224">
        <f>ROUND(I201*H201,0)</f>
        <v>0</v>
      </c>
      <c r="K201" s="225"/>
      <c r="L201" s="43"/>
      <c r="M201" s="226" t="s">
        <v>1</v>
      </c>
      <c r="N201" s="227" t="s">
        <v>42</v>
      </c>
      <c r="O201" s="90"/>
      <c r="P201" s="228">
        <f>O201*H201</f>
        <v>0</v>
      </c>
      <c r="Q201" s="228">
        <v>0</v>
      </c>
      <c r="R201" s="228">
        <f>Q201*H201</f>
        <v>0</v>
      </c>
      <c r="S201" s="228">
        <v>0</v>
      </c>
      <c r="T201" s="229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30" t="s">
        <v>173</v>
      </c>
      <c r="AT201" s="230" t="s">
        <v>169</v>
      </c>
      <c r="AU201" s="230" t="s">
        <v>86</v>
      </c>
      <c r="AY201" s="16" t="s">
        <v>166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6" t="s">
        <v>8</v>
      </c>
      <c r="BK201" s="231">
        <f>ROUND(I201*H201,0)</f>
        <v>0</v>
      </c>
      <c r="BL201" s="16" t="s">
        <v>173</v>
      </c>
      <c r="BM201" s="230" t="s">
        <v>1062</v>
      </c>
    </row>
    <row r="202" spans="1:51" s="14" customFormat="1" ht="12">
      <c r="A202" s="14"/>
      <c r="B202" s="244"/>
      <c r="C202" s="245"/>
      <c r="D202" s="234" t="s">
        <v>175</v>
      </c>
      <c r="E202" s="246" t="s">
        <v>1</v>
      </c>
      <c r="F202" s="247" t="s">
        <v>1038</v>
      </c>
      <c r="G202" s="245"/>
      <c r="H202" s="246" t="s">
        <v>1</v>
      </c>
      <c r="I202" s="248"/>
      <c r="J202" s="245"/>
      <c r="K202" s="245"/>
      <c r="L202" s="249"/>
      <c r="M202" s="250"/>
      <c r="N202" s="251"/>
      <c r="O202" s="251"/>
      <c r="P202" s="251"/>
      <c r="Q202" s="251"/>
      <c r="R202" s="251"/>
      <c r="S202" s="251"/>
      <c r="T202" s="252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3" t="s">
        <v>175</v>
      </c>
      <c r="AU202" s="253" t="s">
        <v>86</v>
      </c>
      <c r="AV202" s="14" t="s">
        <v>8</v>
      </c>
      <c r="AW202" s="14" t="s">
        <v>32</v>
      </c>
      <c r="AX202" s="14" t="s">
        <v>77</v>
      </c>
      <c r="AY202" s="253" t="s">
        <v>166</v>
      </c>
    </row>
    <row r="203" spans="1:51" s="13" customFormat="1" ht="12">
      <c r="A203" s="13"/>
      <c r="B203" s="232"/>
      <c r="C203" s="233"/>
      <c r="D203" s="234" t="s">
        <v>175</v>
      </c>
      <c r="E203" s="235" t="s">
        <v>1</v>
      </c>
      <c r="F203" s="236" t="s">
        <v>1045</v>
      </c>
      <c r="G203" s="233"/>
      <c r="H203" s="237">
        <v>1.507</v>
      </c>
      <c r="I203" s="238"/>
      <c r="J203" s="233"/>
      <c r="K203" s="233"/>
      <c r="L203" s="239"/>
      <c r="M203" s="240"/>
      <c r="N203" s="241"/>
      <c r="O203" s="241"/>
      <c r="P203" s="241"/>
      <c r="Q203" s="241"/>
      <c r="R203" s="241"/>
      <c r="S203" s="241"/>
      <c r="T203" s="24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3" t="s">
        <v>175</v>
      </c>
      <c r="AU203" s="243" t="s">
        <v>86</v>
      </c>
      <c r="AV203" s="13" t="s">
        <v>86</v>
      </c>
      <c r="AW203" s="13" t="s">
        <v>32</v>
      </c>
      <c r="AX203" s="13" t="s">
        <v>77</v>
      </c>
      <c r="AY203" s="243" t="s">
        <v>166</v>
      </c>
    </row>
    <row r="204" spans="1:65" s="2" customFormat="1" ht="33" customHeight="1">
      <c r="A204" s="37"/>
      <c r="B204" s="38"/>
      <c r="C204" s="218" t="s">
        <v>249</v>
      </c>
      <c r="D204" s="218" t="s">
        <v>169</v>
      </c>
      <c r="E204" s="219" t="s">
        <v>1063</v>
      </c>
      <c r="F204" s="220" t="s">
        <v>1064</v>
      </c>
      <c r="G204" s="221" t="s">
        <v>172</v>
      </c>
      <c r="H204" s="222">
        <v>37.123</v>
      </c>
      <c r="I204" s="223"/>
      <c r="J204" s="224">
        <f>ROUND(I204*H204,0)</f>
        <v>0</v>
      </c>
      <c r="K204" s="225"/>
      <c r="L204" s="43"/>
      <c r="M204" s="226" t="s">
        <v>1</v>
      </c>
      <c r="N204" s="227" t="s">
        <v>42</v>
      </c>
      <c r="O204" s="90"/>
      <c r="P204" s="228">
        <f>O204*H204</f>
        <v>0</v>
      </c>
      <c r="Q204" s="228">
        <v>0</v>
      </c>
      <c r="R204" s="228">
        <f>Q204*H204</f>
        <v>0</v>
      </c>
      <c r="S204" s="228">
        <v>0</v>
      </c>
      <c r="T204" s="229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30" t="s">
        <v>173</v>
      </c>
      <c r="AT204" s="230" t="s">
        <v>169</v>
      </c>
      <c r="AU204" s="230" t="s">
        <v>86</v>
      </c>
      <c r="AY204" s="16" t="s">
        <v>166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6" t="s">
        <v>8</v>
      </c>
      <c r="BK204" s="231">
        <f>ROUND(I204*H204,0)</f>
        <v>0</v>
      </c>
      <c r="BL204" s="16" t="s">
        <v>173</v>
      </c>
      <c r="BM204" s="230" t="s">
        <v>1065</v>
      </c>
    </row>
    <row r="205" spans="1:51" s="14" customFormat="1" ht="12">
      <c r="A205" s="14"/>
      <c r="B205" s="244"/>
      <c r="C205" s="245"/>
      <c r="D205" s="234" t="s">
        <v>175</v>
      </c>
      <c r="E205" s="246" t="s">
        <v>1</v>
      </c>
      <c r="F205" s="247" t="s">
        <v>1066</v>
      </c>
      <c r="G205" s="245"/>
      <c r="H205" s="246" t="s">
        <v>1</v>
      </c>
      <c r="I205" s="248"/>
      <c r="J205" s="245"/>
      <c r="K205" s="245"/>
      <c r="L205" s="249"/>
      <c r="M205" s="250"/>
      <c r="N205" s="251"/>
      <c r="O205" s="251"/>
      <c r="P205" s="251"/>
      <c r="Q205" s="251"/>
      <c r="R205" s="251"/>
      <c r="S205" s="251"/>
      <c r="T205" s="252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3" t="s">
        <v>175</v>
      </c>
      <c r="AU205" s="253" t="s">
        <v>86</v>
      </c>
      <c r="AV205" s="14" t="s">
        <v>8</v>
      </c>
      <c r="AW205" s="14" t="s">
        <v>32</v>
      </c>
      <c r="AX205" s="14" t="s">
        <v>77</v>
      </c>
      <c r="AY205" s="253" t="s">
        <v>166</v>
      </c>
    </row>
    <row r="206" spans="1:51" s="13" customFormat="1" ht="12">
      <c r="A206" s="13"/>
      <c r="B206" s="232"/>
      <c r="C206" s="233"/>
      <c r="D206" s="234" t="s">
        <v>175</v>
      </c>
      <c r="E206" s="235" t="s">
        <v>1</v>
      </c>
      <c r="F206" s="236" t="s">
        <v>1050</v>
      </c>
      <c r="G206" s="233"/>
      <c r="H206" s="237">
        <v>1.393</v>
      </c>
      <c r="I206" s="238"/>
      <c r="J206" s="233"/>
      <c r="K206" s="233"/>
      <c r="L206" s="239"/>
      <c r="M206" s="240"/>
      <c r="N206" s="241"/>
      <c r="O206" s="241"/>
      <c r="P206" s="241"/>
      <c r="Q206" s="241"/>
      <c r="R206" s="241"/>
      <c r="S206" s="241"/>
      <c r="T206" s="24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3" t="s">
        <v>175</v>
      </c>
      <c r="AU206" s="243" t="s">
        <v>86</v>
      </c>
      <c r="AV206" s="13" t="s">
        <v>86</v>
      </c>
      <c r="AW206" s="13" t="s">
        <v>32</v>
      </c>
      <c r="AX206" s="13" t="s">
        <v>77</v>
      </c>
      <c r="AY206" s="243" t="s">
        <v>166</v>
      </c>
    </row>
    <row r="207" spans="1:51" s="13" customFormat="1" ht="12">
      <c r="A207" s="13"/>
      <c r="B207" s="232"/>
      <c r="C207" s="233"/>
      <c r="D207" s="234" t="s">
        <v>175</v>
      </c>
      <c r="E207" s="235" t="s">
        <v>1</v>
      </c>
      <c r="F207" s="236" t="s">
        <v>1051</v>
      </c>
      <c r="G207" s="233"/>
      <c r="H207" s="237">
        <v>27.345</v>
      </c>
      <c r="I207" s="238"/>
      <c r="J207" s="233"/>
      <c r="K207" s="233"/>
      <c r="L207" s="239"/>
      <c r="M207" s="240"/>
      <c r="N207" s="241"/>
      <c r="O207" s="241"/>
      <c r="P207" s="241"/>
      <c r="Q207" s="241"/>
      <c r="R207" s="241"/>
      <c r="S207" s="241"/>
      <c r="T207" s="24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3" t="s">
        <v>175</v>
      </c>
      <c r="AU207" s="243" t="s">
        <v>86</v>
      </c>
      <c r="AV207" s="13" t="s">
        <v>86</v>
      </c>
      <c r="AW207" s="13" t="s">
        <v>32</v>
      </c>
      <c r="AX207" s="13" t="s">
        <v>77</v>
      </c>
      <c r="AY207" s="243" t="s">
        <v>166</v>
      </c>
    </row>
    <row r="208" spans="1:51" s="13" customFormat="1" ht="12">
      <c r="A208" s="13"/>
      <c r="B208" s="232"/>
      <c r="C208" s="233"/>
      <c r="D208" s="234" t="s">
        <v>175</v>
      </c>
      <c r="E208" s="235" t="s">
        <v>1</v>
      </c>
      <c r="F208" s="236" t="s">
        <v>1052</v>
      </c>
      <c r="G208" s="233"/>
      <c r="H208" s="237">
        <v>8.385</v>
      </c>
      <c r="I208" s="238"/>
      <c r="J208" s="233"/>
      <c r="K208" s="233"/>
      <c r="L208" s="239"/>
      <c r="M208" s="240"/>
      <c r="N208" s="241"/>
      <c r="O208" s="241"/>
      <c r="P208" s="241"/>
      <c r="Q208" s="241"/>
      <c r="R208" s="241"/>
      <c r="S208" s="241"/>
      <c r="T208" s="24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3" t="s">
        <v>175</v>
      </c>
      <c r="AU208" s="243" t="s">
        <v>86</v>
      </c>
      <c r="AV208" s="13" t="s">
        <v>86</v>
      </c>
      <c r="AW208" s="13" t="s">
        <v>32</v>
      </c>
      <c r="AX208" s="13" t="s">
        <v>77</v>
      </c>
      <c r="AY208" s="243" t="s">
        <v>166</v>
      </c>
    </row>
    <row r="209" spans="1:65" s="2" customFormat="1" ht="33" customHeight="1">
      <c r="A209" s="37"/>
      <c r="B209" s="38"/>
      <c r="C209" s="218" t="s">
        <v>256</v>
      </c>
      <c r="D209" s="218" t="s">
        <v>169</v>
      </c>
      <c r="E209" s="219" t="s">
        <v>1067</v>
      </c>
      <c r="F209" s="220" t="s">
        <v>1068</v>
      </c>
      <c r="G209" s="221" t="s">
        <v>172</v>
      </c>
      <c r="H209" s="222">
        <v>6.03</v>
      </c>
      <c r="I209" s="223"/>
      <c r="J209" s="224">
        <f>ROUND(I209*H209,0)</f>
        <v>0</v>
      </c>
      <c r="K209" s="225"/>
      <c r="L209" s="43"/>
      <c r="M209" s="226" t="s">
        <v>1</v>
      </c>
      <c r="N209" s="227" t="s">
        <v>42</v>
      </c>
      <c r="O209" s="90"/>
      <c r="P209" s="228">
        <f>O209*H209</f>
        <v>0</v>
      </c>
      <c r="Q209" s="228">
        <v>0</v>
      </c>
      <c r="R209" s="228">
        <f>Q209*H209</f>
        <v>0</v>
      </c>
      <c r="S209" s="228">
        <v>0</v>
      </c>
      <c r="T209" s="229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30" t="s">
        <v>173</v>
      </c>
      <c r="AT209" s="230" t="s">
        <v>169</v>
      </c>
      <c r="AU209" s="230" t="s">
        <v>86</v>
      </c>
      <c r="AY209" s="16" t="s">
        <v>166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6" t="s">
        <v>8</v>
      </c>
      <c r="BK209" s="231">
        <f>ROUND(I209*H209,0)</f>
        <v>0</v>
      </c>
      <c r="BL209" s="16" t="s">
        <v>173</v>
      </c>
      <c r="BM209" s="230" t="s">
        <v>1069</v>
      </c>
    </row>
    <row r="210" spans="1:51" s="14" customFormat="1" ht="12">
      <c r="A210" s="14"/>
      <c r="B210" s="244"/>
      <c r="C210" s="245"/>
      <c r="D210" s="234" t="s">
        <v>175</v>
      </c>
      <c r="E210" s="246" t="s">
        <v>1</v>
      </c>
      <c r="F210" s="247" t="s">
        <v>1066</v>
      </c>
      <c r="G210" s="245"/>
      <c r="H210" s="246" t="s">
        <v>1</v>
      </c>
      <c r="I210" s="248"/>
      <c r="J210" s="245"/>
      <c r="K210" s="245"/>
      <c r="L210" s="249"/>
      <c r="M210" s="250"/>
      <c r="N210" s="251"/>
      <c r="O210" s="251"/>
      <c r="P210" s="251"/>
      <c r="Q210" s="251"/>
      <c r="R210" s="251"/>
      <c r="S210" s="251"/>
      <c r="T210" s="252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3" t="s">
        <v>175</v>
      </c>
      <c r="AU210" s="253" t="s">
        <v>86</v>
      </c>
      <c r="AV210" s="14" t="s">
        <v>8</v>
      </c>
      <c r="AW210" s="14" t="s">
        <v>32</v>
      </c>
      <c r="AX210" s="14" t="s">
        <v>77</v>
      </c>
      <c r="AY210" s="253" t="s">
        <v>166</v>
      </c>
    </row>
    <row r="211" spans="1:51" s="13" customFormat="1" ht="12">
      <c r="A211" s="13"/>
      <c r="B211" s="232"/>
      <c r="C211" s="233"/>
      <c r="D211" s="234" t="s">
        <v>175</v>
      </c>
      <c r="E211" s="235" t="s">
        <v>1</v>
      </c>
      <c r="F211" s="236" t="s">
        <v>1056</v>
      </c>
      <c r="G211" s="233"/>
      <c r="H211" s="237">
        <v>6.03</v>
      </c>
      <c r="I211" s="238"/>
      <c r="J211" s="233"/>
      <c r="K211" s="233"/>
      <c r="L211" s="239"/>
      <c r="M211" s="240"/>
      <c r="N211" s="241"/>
      <c r="O211" s="241"/>
      <c r="P211" s="241"/>
      <c r="Q211" s="241"/>
      <c r="R211" s="241"/>
      <c r="S211" s="241"/>
      <c r="T211" s="24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3" t="s">
        <v>175</v>
      </c>
      <c r="AU211" s="243" t="s">
        <v>86</v>
      </c>
      <c r="AV211" s="13" t="s">
        <v>86</v>
      </c>
      <c r="AW211" s="13" t="s">
        <v>32</v>
      </c>
      <c r="AX211" s="13" t="s">
        <v>77</v>
      </c>
      <c r="AY211" s="243" t="s">
        <v>166</v>
      </c>
    </row>
    <row r="212" spans="1:65" s="2" customFormat="1" ht="24.15" customHeight="1">
      <c r="A212" s="37"/>
      <c r="B212" s="38"/>
      <c r="C212" s="218" t="s">
        <v>261</v>
      </c>
      <c r="D212" s="218" t="s">
        <v>169</v>
      </c>
      <c r="E212" s="219" t="s">
        <v>1070</v>
      </c>
      <c r="F212" s="220" t="s">
        <v>1071</v>
      </c>
      <c r="G212" s="221" t="s">
        <v>172</v>
      </c>
      <c r="H212" s="222">
        <v>7.742</v>
      </c>
      <c r="I212" s="223"/>
      <c r="J212" s="224">
        <f>ROUND(I212*H212,0)</f>
        <v>0</v>
      </c>
      <c r="K212" s="225"/>
      <c r="L212" s="43"/>
      <c r="M212" s="226" t="s">
        <v>1</v>
      </c>
      <c r="N212" s="227" t="s">
        <v>42</v>
      </c>
      <c r="O212" s="90"/>
      <c r="P212" s="228">
        <f>O212*H212</f>
        <v>0</v>
      </c>
      <c r="Q212" s="228">
        <v>0</v>
      </c>
      <c r="R212" s="228">
        <f>Q212*H212</f>
        <v>0</v>
      </c>
      <c r="S212" s="228">
        <v>0</v>
      </c>
      <c r="T212" s="229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30" t="s">
        <v>173</v>
      </c>
      <c r="AT212" s="230" t="s">
        <v>169</v>
      </c>
      <c r="AU212" s="230" t="s">
        <v>86</v>
      </c>
      <c r="AY212" s="16" t="s">
        <v>166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6" t="s">
        <v>8</v>
      </c>
      <c r="BK212" s="231">
        <f>ROUND(I212*H212,0)</f>
        <v>0</v>
      </c>
      <c r="BL212" s="16" t="s">
        <v>173</v>
      </c>
      <c r="BM212" s="230" t="s">
        <v>1072</v>
      </c>
    </row>
    <row r="213" spans="1:51" s="14" customFormat="1" ht="12">
      <c r="A213" s="14"/>
      <c r="B213" s="244"/>
      <c r="C213" s="245"/>
      <c r="D213" s="234" t="s">
        <v>175</v>
      </c>
      <c r="E213" s="246" t="s">
        <v>1</v>
      </c>
      <c r="F213" s="247" t="s">
        <v>1073</v>
      </c>
      <c r="G213" s="245"/>
      <c r="H213" s="246" t="s">
        <v>1</v>
      </c>
      <c r="I213" s="248"/>
      <c r="J213" s="245"/>
      <c r="K213" s="245"/>
      <c r="L213" s="249"/>
      <c r="M213" s="250"/>
      <c r="N213" s="251"/>
      <c r="O213" s="251"/>
      <c r="P213" s="251"/>
      <c r="Q213" s="251"/>
      <c r="R213" s="251"/>
      <c r="S213" s="251"/>
      <c r="T213" s="252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3" t="s">
        <v>175</v>
      </c>
      <c r="AU213" s="253" t="s">
        <v>86</v>
      </c>
      <c r="AV213" s="14" t="s">
        <v>8</v>
      </c>
      <c r="AW213" s="14" t="s">
        <v>32</v>
      </c>
      <c r="AX213" s="14" t="s">
        <v>77</v>
      </c>
      <c r="AY213" s="253" t="s">
        <v>166</v>
      </c>
    </row>
    <row r="214" spans="1:51" s="13" customFormat="1" ht="12">
      <c r="A214" s="13"/>
      <c r="B214" s="232"/>
      <c r="C214" s="233"/>
      <c r="D214" s="234" t="s">
        <v>175</v>
      </c>
      <c r="E214" s="235" t="s">
        <v>1</v>
      </c>
      <c r="F214" s="236" t="s">
        <v>1074</v>
      </c>
      <c r="G214" s="233"/>
      <c r="H214" s="237">
        <v>1.983</v>
      </c>
      <c r="I214" s="238"/>
      <c r="J214" s="233"/>
      <c r="K214" s="233"/>
      <c r="L214" s="239"/>
      <c r="M214" s="240"/>
      <c r="N214" s="241"/>
      <c r="O214" s="241"/>
      <c r="P214" s="241"/>
      <c r="Q214" s="241"/>
      <c r="R214" s="241"/>
      <c r="S214" s="241"/>
      <c r="T214" s="24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3" t="s">
        <v>175</v>
      </c>
      <c r="AU214" s="243" t="s">
        <v>86</v>
      </c>
      <c r="AV214" s="13" t="s">
        <v>86</v>
      </c>
      <c r="AW214" s="13" t="s">
        <v>32</v>
      </c>
      <c r="AX214" s="13" t="s">
        <v>77</v>
      </c>
      <c r="AY214" s="243" t="s">
        <v>166</v>
      </c>
    </row>
    <row r="215" spans="1:51" s="13" customFormat="1" ht="12">
      <c r="A215" s="13"/>
      <c r="B215" s="232"/>
      <c r="C215" s="233"/>
      <c r="D215" s="234" t="s">
        <v>175</v>
      </c>
      <c r="E215" s="235" t="s">
        <v>1</v>
      </c>
      <c r="F215" s="236" t="s">
        <v>1075</v>
      </c>
      <c r="G215" s="233"/>
      <c r="H215" s="237">
        <v>4.252</v>
      </c>
      <c r="I215" s="238"/>
      <c r="J215" s="233"/>
      <c r="K215" s="233"/>
      <c r="L215" s="239"/>
      <c r="M215" s="240"/>
      <c r="N215" s="241"/>
      <c r="O215" s="241"/>
      <c r="P215" s="241"/>
      <c r="Q215" s="241"/>
      <c r="R215" s="241"/>
      <c r="S215" s="241"/>
      <c r="T215" s="24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3" t="s">
        <v>175</v>
      </c>
      <c r="AU215" s="243" t="s">
        <v>86</v>
      </c>
      <c r="AV215" s="13" t="s">
        <v>86</v>
      </c>
      <c r="AW215" s="13" t="s">
        <v>32</v>
      </c>
      <c r="AX215" s="13" t="s">
        <v>77</v>
      </c>
      <c r="AY215" s="243" t="s">
        <v>166</v>
      </c>
    </row>
    <row r="216" spans="1:51" s="13" customFormat="1" ht="12">
      <c r="A216" s="13"/>
      <c r="B216" s="232"/>
      <c r="C216" s="233"/>
      <c r="D216" s="234" t="s">
        <v>175</v>
      </c>
      <c r="E216" s="235" t="s">
        <v>1</v>
      </c>
      <c r="F216" s="236" t="s">
        <v>1076</v>
      </c>
      <c r="G216" s="233"/>
      <c r="H216" s="237">
        <v>1.507</v>
      </c>
      <c r="I216" s="238"/>
      <c r="J216" s="233"/>
      <c r="K216" s="233"/>
      <c r="L216" s="239"/>
      <c r="M216" s="240"/>
      <c r="N216" s="241"/>
      <c r="O216" s="241"/>
      <c r="P216" s="241"/>
      <c r="Q216" s="241"/>
      <c r="R216" s="241"/>
      <c r="S216" s="241"/>
      <c r="T216" s="24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3" t="s">
        <v>175</v>
      </c>
      <c r="AU216" s="243" t="s">
        <v>86</v>
      </c>
      <c r="AV216" s="13" t="s">
        <v>86</v>
      </c>
      <c r="AW216" s="13" t="s">
        <v>32</v>
      </c>
      <c r="AX216" s="13" t="s">
        <v>77</v>
      </c>
      <c r="AY216" s="243" t="s">
        <v>166</v>
      </c>
    </row>
    <row r="217" spans="1:65" s="2" customFormat="1" ht="24.15" customHeight="1">
      <c r="A217" s="37"/>
      <c r="B217" s="38"/>
      <c r="C217" s="218" t="s">
        <v>265</v>
      </c>
      <c r="D217" s="218" t="s">
        <v>169</v>
      </c>
      <c r="E217" s="219" t="s">
        <v>1077</v>
      </c>
      <c r="F217" s="220" t="s">
        <v>1078</v>
      </c>
      <c r="G217" s="221" t="s">
        <v>172</v>
      </c>
      <c r="H217" s="222">
        <v>7.742</v>
      </c>
      <c r="I217" s="223"/>
      <c r="J217" s="224">
        <f>ROUND(I217*H217,0)</f>
        <v>0</v>
      </c>
      <c r="K217" s="225"/>
      <c r="L217" s="43"/>
      <c r="M217" s="226" t="s">
        <v>1</v>
      </c>
      <c r="N217" s="227" t="s">
        <v>42</v>
      </c>
      <c r="O217" s="90"/>
      <c r="P217" s="228">
        <f>O217*H217</f>
        <v>0</v>
      </c>
      <c r="Q217" s="228">
        <v>0</v>
      </c>
      <c r="R217" s="228">
        <f>Q217*H217</f>
        <v>0</v>
      </c>
      <c r="S217" s="228">
        <v>0</v>
      </c>
      <c r="T217" s="229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30" t="s">
        <v>173</v>
      </c>
      <c r="AT217" s="230" t="s">
        <v>169</v>
      </c>
      <c r="AU217" s="230" t="s">
        <v>86</v>
      </c>
      <c r="AY217" s="16" t="s">
        <v>166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6" t="s">
        <v>8</v>
      </c>
      <c r="BK217" s="231">
        <f>ROUND(I217*H217,0)</f>
        <v>0</v>
      </c>
      <c r="BL217" s="16" t="s">
        <v>173</v>
      </c>
      <c r="BM217" s="230" t="s">
        <v>1079</v>
      </c>
    </row>
    <row r="218" spans="1:51" s="14" customFormat="1" ht="12">
      <c r="A218" s="14"/>
      <c r="B218" s="244"/>
      <c r="C218" s="245"/>
      <c r="D218" s="234" t="s">
        <v>175</v>
      </c>
      <c r="E218" s="246" t="s">
        <v>1</v>
      </c>
      <c r="F218" s="247" t="s">
        <v>1080</v>
      </c>
      <c r="G218" s="245"/>
      <c r="H218" s="246" t="s">
        <v>1</v>
      </c>
      <c r="I218" s="248"/>
      <c r="J218" s="245"/>
      <c r="K218" s="245"/>
      <c r="L218" s="249"/>
      <c r="M218" s="250"/>
      <c r="N218" s="251"/>
      <c r="O218" s="251"/>
      <c r="P218" s="251"/>
      <c r="Q218" s="251"/>
      <c r="R218" s="251"/>
      <c r="S218" s="251"/>
      <c r="T218" s="252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3" t="s">
        <v>175</v>
      </c>
      <c r="AU218" s="253" t="s">
        <v>86</v>
      </c>
      <c r="AV218" s="14" t="s">
        <v>8</v>
      </c>
      <c r="AW218" s="14" t="s">
        <v>32</v>
      </c>
      <c r="AX218" s="14" t="s">
        <v>77</v>
      </c>
      <c r="AY218" s="253" t="s">
        <v>166</v>
      </c>
    </row>
    <row r="219" spans="1:51" s="13" customFormat="1" ht="12">
      <c r="A219" s="13"/>
      <c r="B219" s="232"/>
      <c r="C219" s="233"/>
      <c r="D219" s="234" t="s">
        <v>175</v>
      </c>
      <c r="E219" s="235" t="s">
        <v>1</v>
      </c>
      <c r="F219" s="236" t="s">
        <v>1074</v>
      </c>
      <c r="G219" s="233"/>
      <c r="H219" s="237">
        <v>1.983</v>
      </c>
      <c r="I219" s="238"/>
      <c r="J219" s="233"/>
      <c r="K219" s="233"/>
      <c r="L219" s="239"/>
      <c r="M219" s="240"/>
      <c r="N219" s="241"/>
      <c r="O219" s="241"/>
      <c r="P219" s="241"/>
      <c r="Q219" s="241"/>
      <c r="R219" s="241"/>
      <c r="S219" s="241"/>
      <c r="T219" s="24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3" t="s">
        <v>175</v>
      </c>
      <c r="AU219" s="243" t="s">
        <v>86</v>
      </c>
      <c r="AV219" s="13" t="s">
        <v>86</v>
      </c>
      <c r="AW219" s="13" t="s">
        <v>32</v>
      </c>
      <c r="AX219" s="13" t="s">
        <v>77</v>
      </c>
      <c r="AY219" s="243" t="s">
        <v>166</v>
      </c>
    </row>
    <row r="220" spans="1:51" s="13" customFormat="1" ht="12">
      <c r="A220" s="13"/>
      <c r="B220" s="232"/>
      <c r="C220" s="233"/>
      <c r="D220" s="234" t="s">
        <v>175</v>
      </c>
      <c r="E220" s="235" t="s">
        <v>1</v>
      </c>
      <c r="F220" s="236" t="s">
        <v>1075</v>
      </c>
      <c r="G220" s="233"/>
      <c r="H220" s="237">
        <v>4.252</v>
      </c>
      <c r="I220" s="238"/>
      <c r="J220" s="233"/>
      <c r="K220" s="233"/>
      <c r="L220" s="239"/>
      <c r="M220" s="240"/>
      <c r="N220" s="241"/>
      <c r="O220" s="241"/>
      <c r="P220" s="241"/>
      <c r="Q220" s="241"/>
      <c r="R220" s="241"/>
      <c r="S220" s="241"/>
      <c r="T220" s="24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3" t="s">
        <v>175</v>
      </c>
      <c r="AU220" s="243" t="s">
        <v>86</v>
      </c>
      <c r="AV220" s="13" t="s">
        <v>86</v>
      </c>
      <c r="AW220" s="13" t="s">
        <v>32</v>
      </c>
      <c r="AX220" s="13" t="s">
        <v>77</v>
      </c>
      <c r="AY220" s="243" t="s">
        <v>166</v>
      </c>
    </row>
    <row r="221" spans="1:51" s="13" customFormat="1" ht="12">
      <c r="A221" s="13"/>
      <c r="B221" s="232"/>
      <c r="C221" s="233"/>
      <c r="D221" s="234" t="s">
        <v>175</v>
      </c>
      <c r="E221" s="235" t="s">
        <v>1</v>
      </c>
      <c r="F221" s="236" t="s">
        <v>1076</v>
      </c>
      <c r="G221" s="233"/>
      <c r="H221" s="237">
        <v>1.507</v>
      </c>
      <c r="I221" s="238"/>
      <c r="J221" s="233"/>
      <c r="K221" s="233"/>
      <c r="L221" s="239"/>
      <c r="M221" s="240"/>
      <c r="N221" s="241"/>
      <c r="O221" s="241"/>
      <c r="P221" s="241"/>
      <c r="Q221" s="241"/>
      <c r="R221" s="241"/>
      <c r="S221" s="241"/>
      <c r="T221" s="24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3" t="s">
        <v>175</v>
      </c>
      <c r="AU221" s="243" t="s">
        <v>86</v>
      </c>
      <c r="AV221" s="13" t="s">
        <v>86</v>
      </c>
      <c r="AW221" s="13" t="s">
        <v>32</v>
      </c>
      <c r="AX221" s="13" t="s">
        <v>77</v>
      </c>
      <c r="AY221" s="243" t="s">
        <v>166</v>
      </c>
    </row>
    <row r="222" spans="1:65" s="2" customFormat="1" ht="24.15" customHeight="1">
      <c r="A222" s="37"/>
      <c r="B222" s="38"/>
      <c r="C222" s="218" t="s">
        <v>271</v>
      </c>
      <c r="D222" s="218" t="s">
        <v>169</v>
      </c>
      <c r="E222" s="219" t="s">
        <v>1081</v>
      </c>
      <c r="F222" s="220" t="s">
        <v>1082</v>
      </c>
      <c r="G222" s="221" t="s">
        <v>172</v>
      </c>
      <c r="H222" s="222">
        <v>7.742</v>
      </c>
      <c r="I222" s="223"/>
      <c r="J222" s="224">
        <f>ROUND(I222*H222,0)</f>
        <v>0</v>
      </c>
      <c r="K222" s="225"/>
      <c r="L222" s="43"/>
      <c r="M222" s="226" t="s">
        <v>1</v>
      </c>
      <c r="N222" s="227" t="s">
        <v>42</v>
      </c>
      <c r="O222" s="90"/>
      <c r="P222" s="228">
        <f>O222*H222</f>
        <v>0</v>
      </c>
      <c r="Q222" s="228">
        <v>0</v>
      </c>
      <c r="R222" s="228">
        <f>Q222*H222</f>
        <v>0</v>
      </c>
      <c r="S222" s="228">
        <v>0</v>
      </c>
      <c r="T222" s="229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30" t="s">
        <v>173</v>
      </c>
      <c r="AT222" s="230" t="s">
        <v>169</v>
      </c>
      <c r="AU222" s="230" t="s">
        <v>86</v>
      </c>
      <c r="AY222" s="16" t="s">
        <v>166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6" t="s">
        <v>8</v>
      </c>
      <c r="BK222" s="231">
        <f>ROUND(I222*H222,0)</f>
        <v>0</v>
      </c>
      <c r="BL222" s="16" t="s">
        <v>173</v>
      </c>
      <c r="BM222" s="230" t="s">
        <v>1083</v>
      </c>
    </row>
    <row r="223" spans="1:51" s="14" customFormat="1" ht="12">
      <c r="A223" s="14"/>
      <c r="B223" s="244"/>
      <c r="C223" s="245"/>
      <c r="D223" s="234" t="s">
        <v>175</v>
      </c>
      <c r="E223" s="246" t="s">
        <v>1</v>
      </c>
      <c r="F223" s="247" t="s">
        <v>1084</v>
      </c>
      <c r="G223" s="245"/>
      <c r="H223" s="246" t="s">
        <v>1</v>
      </c>
      <c r="I223" s="248"/>
      <c r="J223" s="245"/>
      <c r="K223" s="245"/>
      <c r="L223" s="249"/>
      <c r="M223" s="250"/>
      <c r="N223" s="251"/>
      <c r="O223" s="251"/>
      <c r="P223" s="251"/>
      <c r="Q223" s="251"/>
      <c r="R223" s="251"/>
      <c r="S223" s="251"/>
      <c r="T223" s="252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3" t="s">
        <v>175</v>
      </c>
      <c r="AU223" s="253" t="s">
        <v>86</v>
      </c>
      <c r="AV223" s="14" t="s">
        <v>8</v>
      </c>
      <c r="AW223" s="14" t="s">
        <v>32</v>
      </c>
      <c r="AX223" s="14" t="s">
        <v>77</v>
      </c>
      <c r="AY223" s="253" t="s">
        <v>166</v>
      </c>
    </row>
    <row r="224" spans="1:51" s="13" customFormat="1" ht="12">
      <c r="A224" s="13"/>
      <c r="B224" s="232"/>
      <c r="C224" s="233"/>
      <c r="D224" s="234" t="s">
        <v>175</v>
      </c>
      <c r="E224" s="235" t="s">
        <v>1</v>
      </c>
      <c r="F224" s="236" t="s">
        <v>1074</v>
      </c>
      <c r="G224" s="233"/>
      <c r="H224" s="237">
        <v>1.983</v>
      </c>
      <c r="I224" s="238"/>
      <c r="J224" s="233"/>
      <c r="K224" s="233"/>
      <c r="L224" s="239"/>
      <c r="M224" s="240"/>
      <c r="N224" s="241"/>
      <c r="O224" s="241"/>
      <c r="P224" s="241"/>
      <c r="Q224" s="241"/>
      <c r="R224" s="241"/>
      <c r="S224" s="241"/>
      <c r="T224" s="24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3" t="s">
        <v>175</v>
      </c>
      <c r="AU224" s="243" t="s">
        <v>86</v>
      </c>
      <c r="AV224" s="13" t="s">
        <v>86</v>
      </c>
      <c r="AW224" s="13" t="s">
        <v>32</v>
      </c>
      <c r="AX224" s="13" t="s">
        <v>77</v>
      </c>
      <c r="AY224" s="243" t="s">
        <v>166</v>
      </c>
    </row>
    <row r="225" spans="1:51" s="13" customFormat="1" ht="12">
      <c r="A225" s="13"/>
      <c r="B225" s="232"/>
      <c r="C225" s="233"/>
      <c r="D225" s="234" t="s">
        <v>175</v>
      </c>
      <c r="E225" s="235" t="s">
        <v>1</v>
      </c>
      <c r="F225" s="236" t="s">
        <v>1075</v>
      </c>
      <c r="G225" s="233"/>
      <c r="H225" s="237">
        <v>4.252</v>
      </c>
      <c r="I225" s="238"/>
      <c r="J225" s="233"/>
      <c r="K225" s="233"/>
      <c r="L225" s="239"/>
      <c r="M225" s="240"/>
      <c r="N225" s="241"/>
      <c r="O225" s="241"/>
      <c r="P225" s="241"/>
      <c r="Q225" s="241"/>
      <c r="R225" s="241"/>
      <c r="S225" s="241"/>
      <c r="T225" s="24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3" t="s">
        <v>175</v>
      </c>
      <c r="AU225" s="243" t="s">
        <v>86</v>
      </c>
      <c r="AV225" s="13" t="s">
        <v>86</v>
      </c>
      <c r="AW225" s="13" t="s">
        <v>32</v>
      </c>
      <c r="AX225" s="13" t="s">
        <v>77</v>
      </c>
      <c r="AY225" s="243" t="s">
        <v>166</v>
      </c>
    </row>
    <row r="226" spans="1:51" s="13" customFormat="1" ht="12">
      <c r="A226" s="13"/>
      <c r="B226" s="232"/>
      <c r="C226" s="233"/>
      <c r="D226" s="234" t="s">
        <v>175</v>
      </c>
      <c r="E226" s="235" t="s">
        <v>1</v>
      </c>
      <c r="F226" s="236" t="s">
        <v>1076</v>
      </c>
      <c r="G226" s="233"/>
      <c r="H226" s="237">
        <v>1.507</v>
      </c>
      <c r="I226" s="238"/>
      <c r="J226" s="233"/>
      <c r="K226" s="233"/>
      <c r="L226" s="239"/>
      <c r="M226" s="240"/>
      <c r="N226" s="241"/>
      <c r="O226" s="241"/>
      <c r="P226" s="241"/>
      <c r="Q226" s="241"/>
      <c r="R226" s="241"/>
      <c r="S226" s="241"/>
      <c r="T226" s="24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3" t="s">
        <v>175</v>
      </c>
      <c r="AU226" s="243" t="s">
        <v>86</v>
      </c>
      <c r="AV226" s="13" t="s">
        <v>86</v>
      </c>
      <c r="AW226" s="13" t="s">
        <v>32</v>
      </c>
      <c r="AX226" s="13" t="s">
        <v>77</v>
      </c>
      <c r="AY226" s="243" t="s">
        <v>166</v>
      </c>
    </row>
    <row r="227" spans="1:65" s="2" customFormat="1" ht="24.15" customHeight="1">
      <c r="A227" s="37"/>
      <c r="B227" s="38"/>
      <c r="C227" s="218" t="s">
        <v>7</v>
      </c>
      <c r="D227" s="218" t="s">
        <v>169</v>
      </c>
      <c r="E227" s="219" t="s">
        <v>1085</v>
      </c>
      <c r="F227" s="220" t="s">
        <v>1086</v>
      </c>
      <c r="G227" s="221" t="s">
        <v>172</v>
      </c>
      <c r="H227" s="222">
        <v>7.742</v>
      </c>
      <c r="I227" s="223"/>
      <c r="J227" s="224">
        <f>ROUND(I227*H227,0)</f>
        <v>0</v>
      </c>
      <c r="K227" s="225"/>
      <c r="L227" s="43"/>
      <c r="M227" s="226" t="s">
        <v>1</v>
      </c>
      <c r="N227" s="227" t="s">
        <v>42</v>
      </c>
      <c r="O227" s="90"/>
      <c r="P227" s="228">
        <f>O227*H227</f>
        <v>0</v>
      </c>
      <c r="Q227" s="228">
        <v>0</v>
      </c>
      <c r="R227" s="228">
        <f>Q227*H227</f>
        <v>0</v>
      </c>
      <c r="S227" s="228">
        <v>0</v>
      </c>
      <c r="T227" s="229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30" t="s">
        <v>173</v>
      </c>
      <c r="AT227" s="230" t="s">
        <v>169</v>
      </c>
      <c r="AU227" s="230" t="s">
        <v>86</v>
      </c>
      <c r="AY227" s="16" t="s">
        <v>166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6" t="s">
        <v>8</v>
      </c>
      <c r="BK227" s="231">
        <f>ROUND(I227*H227,0)</f>
        <v>0</v>
      </c>
      <c r="BL227" s="16" t="s">
        <v>173</v>
      </c>
      <c r="BM227" s="230" t="s">
        <v>1087</v>
      </c>
    </row>
    <row r="228" spans="1:51" s="14" customFormat="1" ht="12">
      <c r="A228" s="14"/>
      <c r="B228" s="244"/>
      <c r="C228" s="245"/>
      <c r="D228" s="234" t="s">
        <v>175</v>
      </c>
      <c r="E228" s="246" t="s">
        <v>1</v>
      </c>
      <c r="F228" s="247" t="s">
        <v>1088</v>
      </c>
      <c r="G228" s="245"/>
      <c r="H228" s="246" t="s">
        <v>1</v>
      </c>
      <c r="I228" s="248"/>
      <c r="J228" s="245"/>
      <c r="K228" s="245"/>
      <c r="L228" s="249"/>
      <c r="M228" s="250"/>
      <c r="N228" s="251"/>
      <c r="O228" s="251"/>
      <c r="P228" s="251"/>
      <c r="Q228" s="251"/>
      <c r="R228" s="251"/>
      <c r="S228" s="251"/>
      <c r="T228" s="252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3" t="s">
        <v>175</v>
      </c>
      <c r="AU228" s="253" t="s">
        <v>86</v>
      </c>
      <c r="AV228" s="14" t="s">
        <v>8</v>
      </c>
      <c r="AW228" s="14" t="s">
        <v>32</v>
      </c>
      <c r="AX228" s="14" t="s">
        <v>77</v>
      </c>
      <c r="AY228" s="253" t="s">
        <v>166</v>
      </c>
    </row>
    <row r="229" spans="1:51" s="13" customFormat="1" ht="12">
      <c r="A229" s="13"/>
      <c r="B229" s="232"/>
      <c r="C229" s="233"/>
      <c r="D229" s="234" t="s">
        <v>175</v>
      </c>
      <c r="E229" s="235" t="s">
        <v>1</v>
      </c>
      <c r="F229" s="236" t="s">
        <v>1074</v>
      </c>
      <c r="G229" s="233"/>
      <c r="H229" s="237">
        <v>1.983</v>
      </c>
      <c r="I229" s="238"/>
      <c r="J229" s="233"/>
      <c r="K229" s="233"/>
      <c r="L229" s="239"/>
      <c r="M229" s="240"/>
      <c r="N229" s="241"/>
      <c r="O229" s="241"/>
      <c r="P229" s="241"/>
      <c r="Q229" s="241"/>
      <c r="R229" s="241"/>
      <c r="S229" s="241"/>
      <c r="T229" s="24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3" t="s">
        <v>175</v>
      </c>
      <c r="AU229" s="243" t="s">
        <v>86</v>
      </c>
      <c r="AV229" s="13" t="s">
        <v>86</v>
      </c>
      <c r="AW229" s="13" t="s">
        <v>32</v>
      </c>
      <c r="AX229" s="13" t="s">
        <v>77</v>
      </c>
      <c r="AY229" s="243" t="s">
        <v>166</v>
      </c>
    </row>
    <row r="230" spans="1:51" s="13" customFormat="1" ht="12">
      <c r="A230" s="13"/>
      <c r="B230" s="232"/>
      <c r="C230" s="233"/>
      <c r="D230" s="234" t="s">
        <v>175</v>
      </c>
      <c r="E230" s="235" t="s">
        <v>1</v>
      </c>
      <c r="F230" s="236" t="s">
        <v>1075</v>
      </c>
      <c r="G230" s="233"/>
      <c r="H230" s="237">
        <v>4.252</v>
      </c>
      <c r="I230" s="238"/>
      <c r="J230" s="233"/>
      <c r="K230" s="233"/>
      <c r="L230" s="239"/>
      <c r="M230" s="240"/>
      <c r="N230" s="241"/>
      <c r="O230" s="241"/>
      <c r="P230" s="241"/>
      <c r="Q230" s="241"/>
      <c r="R230" s="241"/>
      <c r="S230" s="241"/>
      <c r="T230" s="24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3" t="s">
        <v>175</v>
      </c>
      <c r="AU230" s="243" t="s">
        <v>86</v>
      </c>
      <c r="AV230" s="13" t="s">
        <v>86</v>
      </c>
      <c r="AW230" s="13" t="s">
        <v>32</v>
      </c>
      <c r="AX230" s="13" t="s">
        <v>77</v>
      </c>
      <c r="AY230" s="243" t="s">
        <v>166</v>
      </c>
    </row>
    <row r="231" spans="1:51" s="13" customFormat="1" ht="12">
      <c r="A231" s="13"/>
      <c r="B231" s="232"/>
      <c r="C231" s="233"/>
      <c r="D231" s="234" t="s">
        <v>175</v>
      </c>
      <c r="E231" s="235" t="s">
        <v>1</v>
      </c>
      <c r="F231" s="236" t="s">
        <v>1076</v>
      </c>
      <c r="G231" s="233"/>
      <c r="H231" s="237">
        <v>1.507</v>
      </c>
      <c r="I231" s="238"/>
      <c r="J231" s="233"/>
      <c r="K231" s="233"/>
      <c r="L231" s="239"/>
      <c r="M231" s="240"/>
      <c r="N231" s="241"/>
      <c r="O231" s="241"/>
      <c r="P231" s="241"/>
      <c r="Q231" s="241"/>
      <c r="R231" s="241"/>
      <c r="S231" s="241"/>
      <c r="T231" s="24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3" t="s">
        <v>175</v>
      </c>
      <c r="AU231" s="243" t="s">
        <v>86</v>
      </c>
      <c r="AV231" s="13" t="s">
        <v>86</v>
      </c>
      <c r="AW231" s="13" t="s">
        <v>32</v>
      </c>
      <c r="AX231" s="13" t="s">
        <v>77</v>
      </c>
      <c r="AY231" s="243" t="s">
        <v>166</v>
      </c>
    </row>
    <row r="232" spans="1:65" s="2" customFormat="1" ht="37.8" customHeight="1">
      <c r="A232" s="37"/>
      <c r="B232" s="38"/>
      <c r="C232" s="218" t="s">
        <v>279</v>
      </c>
      <c r="D232" s="218" t="s">
        <v>169</v>
      </c>
      <c r="E232" s="219" t="s">
        <v>1089</v>
      </c>
      <c r="F232" s="220" t="s">
        <v>1090</v>
      </c>
      <c r="G232" s="221" t="s">
        <v>172</v>
      </c>
      <c r="H232" s="222">
        <v>38.027</v>
      </c>
      <c r="I232" s="223"/>
      <c r="J232" s="224">
        <f>ROUND(I232*H232,0)</f>
        <v>0</v>
      </c>
      <c r="K232" s="225"/>
      <c r="L232" s="43"/>
      <c r="M232" s="226" t="s">
        <v>1</v>
      </c>
      <c r="N232" s="227" t="s">
        <v>42</v>
      </c>
      <c r="O232" s="90"/>
      <c r="P232" s="228">
        <f>O232*H232</f>
        <v>0</v>
      </c>
      <c r="Q232" s="228">
        <v>0</v>
      </c>
      <c r="R232" s="228">
        <f>Q232*H232</f>
        <v>0</v>
      </c>
      <c r="S232" s="228">
        <v>0</v>
      </c>
      <c r="T232" s="229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30" t="s">
        <v>173</v>
      </c>
      <c r="AT232" s="230" t="s">
        <v>169</v>
      </c>
      <c r="AU232" s="230" t="s">
        <v>86</v>
      </c>
      <c r="AY232" s="16" t="s">
        <v>166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6" t="s">
        <v>8</v>
      </c>
      <c r="BK232" s="231">
        <f>ROUND(I232*H232,0)</f>
        <v>0</v>
      </c>
      <c r="BL232" s="16" t="s">
        <v>173</v>
      </c>
      <c r="BM232" s="230" t="s">
        <v>1091</v>
      </c>
    </row>
    <row r="233" spans="1:51" s="13" customFormat="1" ht="12">
      <c r="A233" s="13"/>
      <c r="B233" s="232"/>
      <c r="C233" s="233"/>
      <c r="D233" s="234" t="s">
        <v>175</v>
      </c>
      <c r="E233" s="235" t="s">
        <v>1</v>
      </c>
      <c r="F233" s="236" t="s">
        <v>1092</v>
      </c>
      <c r="G233" s="233"/>
      <c r="H233" s="237">
        <v>38.027</v>
      </c>
      <c r="I233" s="238"/>
      <c r="J233" s="233"/>
      <c r="K233" s="233"/>
      <c r="L233" s="239"/>
      <c r="M233" s="240"/>
      <c r="N233" s="241"/>
      <c r="O233" s="241"/>
      <c r="P233" s="241"/>
      <c r="Q233" s="241"/>
      <c r="R233" s="241"/>
      <c r="S233" s="241"/>
      <c r="T233" s="24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3" t="s">
        <v>175</v>
      </c>
      <c r="AU233" s="243" t="s">
        <v>86</v>
      </c>
      <c r="AV233" s="13" t="s">
        <v>86</v>
      </c>
      <c r="AW233" s="13" t="s">
        <v>32</v>
      </c>
      <c r="AX233" s="13" t="s">
        <v>77</v>
      </c>
      <c r="AY233" s="243" t="s">
        <v>166</v>
      </c>
    </row>
    <row r="234" spans="1:65" s="2" customFormat="1" ht="37.8" customHeight="1">
      <c r="A234" s="37"/>
      <c r="B234" s="38"/>
      <c r="C234" s="218" t="s">
        <v>285</v>
      </c>
      <c r="D234" s="218" t="s">
        <v>169</v>
      </c>
      <c r="E234" s="219" t="s">
        <v>1093</v>
      </c>
      <c r="F234" s="220" t="s">
        <v>1094</v>
      </c>
      <c r="G234" s="221" t="s">
        <v>172</v>
      </c>
      <c r="H234" s="222">
        <v>304.216</v>
      </c>
      <c r="I234" s="223"/>
      <c r="J234" s="224">
        <f>ROUND(I234*H234,0)</f>
        <v>0</v>
      </c>
      <c r="K234" s="225"/>
      <c r="L234" s="43"/>
      <c r="M234" s="226" t="s">
        <v>1</v>
      </c>
      <c r="N234" s="227" t="s">
        <v>42</v>
      </c>
      <c r="O234" s="90"/>
      <c r="P234" s="228">
        <f>O234*H234</f>
        <v>0</v>
      </c>
      <c r="Q234" s="228">
        <v>0</v>
      </c>
      <c r="R234" s="228">
        <f>Q234*H234</f>
        <v>0</v>
      </c>
      <c r="S234" s="228">
        <v>0</v>
      </c>
      <c r="T234" s="229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30" t="s">
        <v>173</v>
      </c>
      <c r="AT234" s="230" t="s">
        <v>169</v>
      </c>
      <c r="AU234" s="230" t="s">
        <v>86</v>
      </c>
      <c r="AY234" s="16" t="s">
        <v>166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6" t="s">
        <v>8</v>
      </c>
      <c r="BK234" s="231">
        <f>ROUND(I234*H234,0)</f>
        <v>0</v>
      </c>
      <c r="BL234" s="16" t="s">
        <v>173</v>
      </c>
      <c r="BM234" s="230" t="s">
        <v>1095</v>
      </c>
    </row>
    <row r="235" spans="1:51" s="13" customFormat="1" ht="12">
      <c r="A235" s="13"/>
      <c r="B235" s="232"/>
      <c r="C235" s="233"/>
      <c r="D235" s="234" t="s">
        <v>175</v>
      </c>
      <c r="E235" s="235" t="s">
        <v>1</v>
      </c>
      <c r="F235" s="236" t="s">
        <v>1096</v>
      </c>
      <c r="G235" s="233"/>
      <c r="H235" s="237">
        <v>304.216</v>
      </c>
      <c r="I235" s="238"/>
      <c r="J235" s="233"/>
      <c r="K235" s="233"/>
      <c r="L235" s="239"/>
      <c r="M235" s="240"/>
      <c r="N235" s="241"/>
      <c r="O235" s="241"/>
      <c r="P235" s="241"/>
      <c r="Q235" s="241"/>
      <c r="R235" s="241"/>
      <c r="S235" s="241"/>
      <c r="T235" s="24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3" t="s">
        <v>175</v>
      </c>
      <c r="AU235" s="243" t="s">
        <v>86</v>
      </c>
      <c r="AV235" s="13" t="s">
        <v>86</v>
      </c>
      <c r="AW235" s="13" t="s">
        <v>32</v>
      </c>
      <c r="AX235" s="13" t="s">
        <v>77</v>
      </c>
      <c r="AY235" s="243" t="s">
        <v>166</v>
      </c>
    </row>
    <row r="236" spans="1:65" s="2" customFormat="1" ht="37.8" customHeight="1">
      <c r="A236" s="37"/>
      <c r="B236" s="38"/>
      <c r="C236" s="218" t="s">
        <v>290</v>
      </c>
      <c r="D236" s="218" t="s">
        <v>169</v>
      </c>
      <c r="E236" s="219" t="s">
        <v>1097</v>
      </c>
      <c r="F236" s="220" t="s">
        <v>1098</v>
      </c>
      <c r="G236" s="221" t="s">
        <v>172</v>
      </c>
      <c r="H236" s="222">
        <v>156.69</v>
      </c>
      <c r="I236" s="223"/>
      <c r="J236" s="224">
        <f>ROUND(I236*H236,0)</f>
        <v>0</v>
      </c>
      <c r="K236" s="225"/>
      <c r="L236" s="43"/>
      <c r="M236" s="226" t="s">
        <v>1</v>
      </c>
      <c r="N236" s="227" t="s">
        <v>42</v>
      </c>
      <c r="O236" s="90"/>
      <c r="P236" s="228">
        <f>O236*H236</f>
        <v>0</v>
      </c>
      <c r="Q236" s="228">
        <v>0</v>
      </c>
      <c r="R236" s="228">
        <f>Q236*H236</f>
        <v>0</v>
      </c>
      <c r="S236" s="228">
        <v>0</v>
      </c>
      <c r="T236" s="229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30" t="s">
        <v>173</v>
      </c>
      <c r="AT236" s="230" t="s">
        <v>169</v>
      </c>
      <c r="AU236" s="230" t="s">
        <v>86</v>
      </c>
      <c r="AY236" s="16" t="s">
        <v>166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6" t="s">
        <v>8</v>
      </c>
      <c r="BK236" s="231">
        <f>ROUND(I236*H236,0)</f>
        <v>0</v>
      </c>
      <c r="BL236" s="16" t="s">
        <v>173</v>
      </c>
      <c r="BM236" s="230" t="s">
        <v>1099</v>
      </c>
    </row>
    <row r="237" spans="1:51" s="13" customFormat="1" ht="12">
      <c r="A237" s="13"/>
      <c r="B237" s="232"/>
      <c r="C237" s="233"/>
      <c r="D237" s="234" t="s">
        <v>175</v>
      </c>
      <c r="E237" s="235" t="s">
        <v>1</v>
      </c>
      <c r="F237" s="236" t="s">
        <v>1100</v>
      </c>
      <c r="G237" s="233"/>
      <c r="H237" s="237">
        <v>156.69</v>
      </c>
      <c r="I237" s="238"/>
      <c r="J237" s="233"/>
      <c r="K237" s="233"/>
      <c r="L237" s="239"/>
      <c r="M237" s="240"/>
      <c r="N237" s="241"/>
      <c r="O237" s="241"/>
      <c r="P237" s="241"/>
      <c r="Q237" s="241"/>
      <c r="R237" s="241"/>
      <c r="S237" s="241"/>
      <c r="T237" s="24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3" t="s">
        <v>175</v>
      </c>
      <c r="AU237" s="243" t="s">
        <v>86</v>
      </c>
      <c r="AV237" s="13" t="s">
        <v>86</v>
      </c>
      <c r="AW237" s="13" t="s">
        <v>32</v>
      </c>
      <c r="AX237" s="13" t="s">
        <v>77</v>
      </c>
      <c r="AY237" s="243" t="s">
        <v>166</v>
      </c>
    </row>
    <row r="238" spans="1:65" s="2" customFormat="1" ht="37.8" customHeight="1">
      <c r="A238" s="37"/>
      <c r="B238" s="38"/>
      <c r="C238" s="218" t="s">
        <v>295</v>
      </c>
      <c r="D238" s="218" t="s">
        <v>169</v>
      </c>
      <c r="E238" s="219" t="s">
        <v>1101</v>
      </c>
      <c r="F238" s="220" t="s">
        <v>1102</v>
      </c>
      <c r="G238" s="221" t="s">
        <v>172</v>
      </c>
      <c r="H238" s="222">
        <v>1253.52</v>
      </c>
      <c r="I238" s="223"/>
      <c r="J238" s="224">
        <f>ROUND(I238*H238,0)</f>
        <v>0</v>
      </c>
      <c r="K238" s="225"/>
      <c r="L238" s="43"/>
      <c r="M238" s="226" t="s">
        <v>1</v>
      </c>
      <c r="N238" s="227" t="s">
        <v>42</v>
      </c>
      <c r="O238" s="90"/>
      <c r="P238" s="228">
        <f>O238*H238</f>
        <v>0</v>
      </c>
      <c r="Q238" s="228">
        <v>0</v>
      </c>
      <c r="R238" s="228">
        <f>Q238*H238</f>
        <v>0</v>
      </c>
      <c r="S238" s="228">
        <v>0</v>
      </c>
      <c r="T238" s="229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30" t="s">
        <v>173</v>
      </c>
      <c r="AT238" s="230" t="s">
        <v>169</v>
      </c>
      <c r="AU238" s="230" t="s">
        <v>86</v>
      </c>
      <c r="AY238" s="16" t="s">
        <v>166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6" t="s">
        <v>8</v>
      </c>
      <c r="BK238" s="231">
        <f>ROUND(I238*H238,0)</f>
        <v>0</v>
      </c>
      <c r="BL238" s="16" t="s">
        <v>173</v>
      </c>
      <c r="BM238" s="230" t="s">
        <v>1103</v>
      </c>
    </row>
    <row r="239" spans="1:51" s="13" customFormat="1" ht="12">
      <c r="A239" s="13"/>
      <c r="B239" s="232"/>
      <c r="C239" s="233"/>
      <c r="D239" s="234" t="s">
        <v>175</v>
      </c>
      <c r="E239" s="235" t="s">
        <v>1</v>
      </c>
      <c r="F239" s="236" t="s">
        <v>1104</v>
      </c>
      <c r="G239" s="233"/>
      <c r="H239" s="237">
        <v>1253.52</v>
      </c>
      <c r="I239" s="238"/>
      <c r="J239" s="233"/>
      <c r="K239" s="233"/>
      <c r="L239" s="239"/>
      <c r="M239" s="240"/>
      <c r="N239" s="241"/>
      <c r="O239" s="241"/>
      <c r="P239" s="241"/>
      <c r="Q239" s="241"/>
      <c r="R239" s="241"/>
      <c r="S239" s="241"/>
      <c r="T239" s="24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3" t="s">
        <v>175</v>
      </c>
      <c r="AU239" s="243" t="s">
        <v>86</v>
      </c>
      <c r="AV239" s="13" t="s">
        <v>86</v>
      </c>
      <c r="AW239" s="13" t="s">
        <v>32</v>
      </c>
      <c r="AX239" s="13" t="s">
        <v>77</v>
      </c>
      <c r="AY239" s="243" t="s">
        <v>166</v>
      </c>
    </row>
    <row r="240" spans="1:65" s="2" customFormat="1" ht="33" customHeight="1">
      <c r="A240" s="37"/>
      <c r="B240" s="38"/>
      <c r="C240" s="218" t="s">
        <v>300</v>
      </c>
      <c r="D240" s="218" t="s">
        <v>169</v>
      </c>
      <c r="E240" s="219" t="s">
        <v>1105</v>
      </c>
      <c r="F240" s="220" t="s">
        <v>1106</v>
      </c>
      <c r="G240" s="221" t="s">
        <v>183</v>
      </c>
      <c r="H240" s="222">
        <v>340.755</v>
      </c>
      <c r="I240" s="223"/>
      <c r="J240" s="224">
        <f>ROUND(I240*H240,0)</f>
        <v>0</v>
      </c>
      <c r="K240" s="225"/>
      <c r="L240" s="43"/>
      <c r="M240" s="226" t="s">
        <v>1</v>
      </c>
      <c r="N240" s="227" t="s">
        <v>42</v>
      </c>
      <c r="O240" s="90"/>
      <c r="P240" s="228">
        <f>O240*H240</f>
        <v>0</v>
      </c>
      <c r="Q240" s="228">
        <v>0</v>
      </c>
      <c r="R240" s="228">
        <f>Q240*H240</f>
        <v>0</v>
      </c>
      <c r="S240" s="228">
        <v>0</v>
      </c>
      <c r="T240" s="229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30" t="s">
        <v>173</v>
      </c>
      <c r="AT240" s="230" t="s">
        <v>169</v>
      </c>
      <c r="AU240" s="230" t="s">
        <v>86</v>
      </c>
      <c r="AY240" s="16" t="s">
        <v>166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16" t="s">
        <v>8</v>
      </c>
      <c r="BK240" s="231">
        <f>ROUND(I240*H240,0)</f>
        <v>0</v>
      </c>
      <c r="BL240" s="16" t="s">
        <v>173</v>
      </c>
      <c r="BM240" s="230" t="s">
        <v>1107</v>
      </c>
    </row>
    <row r="241" spans="1:51" s="13" customFormat="1" ht="12">
      <c r="A241" s="13"/>
      <c r="B241" s="232"/>
      <c r="C241" s="233"/>
      <c r="D241" s="234" t="s">
        <v>175</v>
      </c>
      <c r="E241" s="235" t="s">
        <v>1</v>
      </c>
      <c r="F241" s="236" t="s">
        <v>1108</v>
      </c>
      <c r="G241" s="233"/>
      <c r="H241" s="237">
        <v>340.755</v>
      </c>
      <c r="I241" s="238"/>
      <c r="J241" s="233"/>
      <c r="K241" s="233"/>
      <c r="L241" s="239"/>
      <c r="M241" s="240"/>
      <c r="N241" s="241"/>
      <c r="O241" s="241"/>
      <c r="P241" s="241"/>
      <c r="Q241" s="241"/>
      <c r="R241" s="241"/>
      <c r="S241" s="241"/>
      <c r="T241" s="24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3" t="s">
        <v>175</v>
      </c>
      <c r="AU241" s="243" t="s">
        <v>86</v>
      </c>
      <c r="AV241" s="13" t="s">
        <v>86</v>
      </c>
      <c r="AW241" s="13" t="s">
        <v>32</v>
      </c>
      <c r="AX241" s="13" t="s">
        <v>77</v>
      </c>
      <c r="AY241" s="243" t="s">
        <v>166</v>
      </c>
    </row>
    <row r="242" spans="1:65" s="2" customFormat="1" ht="16.5" customHeight="1">
      <c r="A242" s="37"/>
      <c r="B242" s="38"/>
      <c r="C242" s="218" t="s">
        <v>305</v>
      </c>
      <c r="D242" s="218" t="s">
        <v>169</v>
      </c>
      <c r="E242" s="219" t="s">
        <v>1109</v>
      </c>
      <c r="F242" s="220" t="s">
        <v>1110</v>
      </c>
      <c r="G242" s="221" t="s">
        <v>172</v>
      </c>
      <c r="H242" s="222">
        <v>194.717</v>
      </c>
      <c r="I242" s="223"/>
      <c r="J242" s="224">
        <f>ROUND(I242*H242,0)</f>
        <v>0</v>
      </c>
      <c r="K242" s="225"/>
      <c r="L242" s="43"/>
      <c r="M242" s="226" t="s">
        <v>1</v>
      </c>
      <c r="N242" s="227" t="s">
        <v>42</v>
      </c>
      <c r="O242" s="90"/>
      <c r="P242" s="228">
        <f>O242*H242</f>
        <v>0</v>
      </c>
      <c r="Q242" s="228">
        <v>0</v>
      </c>
      <c r="R242" s="228">
        <f>Q242*H242</f>
        <v>0</v>
      </c>
      <c r="S242" s="228">
        <v>0</v>
      </c>
      <c r="T242" s="229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30" t="s">
        <v>173</v>
      </c>
      <c r="AT242" s="230" t="s">
        <v>169</v>
      </c>
      <c r="AU242" s="230" t="s">
        <v>86</v>
      </c>
      <c r="AY242" s="16" t="s">
        <v>166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16" t="s">
        <v>8</v>
      </c>
      <c r="BK242" s="231">
        <f>ROUND(I242*H242,0)</f>
        <v>0</v>
      </c>
      <c r="BL242" s="16" t="s">
        <v>173</v>
      </c>
      <c r="BM242" s="230" t="s">
        <v>1111</v>
      </c>
    </row>
    <row r="243" spans="1:51" s="13" customFormat="1" ht="12">
      <c r="A243" s="13"/>
      <c r="B243" s="232"/>
      <c r="C243" s="233"/>
      <c r="D243" s="234" t="s">
        <v>175</v>
      </c>
      <c r="E243" s="235" t="s">
        <v>1</v>
      </c>
      <c r="F243" s="236" t="s">
        <v>1112</v>
      </c>
      <c r="G243" s="233"/>
      <c r="H243" s="237">
        <v>194.717</v>
      </c>
      <c r="I243" s="238"/>
      <c r="J243" s="233"/>
      <c r="K243" s="233"/>
      <c r="L243" s="239"/>
      <c r="M243" s="240"/>
      <c r="N243" s="241"/>
      <c r="O243" s="241"/>
      <c r="P243" s="241"/>
      <c r="Q243" s="241"/>
      <c r="R243" s="241"/>
      <c r="S243" s="241"/>
      <c r="T243" s="24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3" t="s">
        <v>175</v>
      </c>
      <c r="AU243" s="243" t="s">
        <v>86</v>
      </c>
      <c r="AV243" s="13" t="s">
        <v>86</v>
      </c>
      <c r="AW243" s="13" t="s">
        <v>32</v>
      </c>
      <c r="AX243" s="13" t="s">
        <v>77</v>
      </c>
      <c r="AY243" s="243" t="s">
        <v>166</v>
      </c>
    </row>
    <row r="244" spans="1:65" s="2" customFormat="1" ht="24.15" customHeight="1">
      <c r="A244" s="37"/>
      <c r="B244" s="38"/>
      <c r="C244" s="218" t="s">
        <v>310</v>
      </c>
      <c r="D244" s="218" t="s">
        <v>169</v>
      </c>
      <c r="E244" s="219" t="s">
        <v>1113</v>
      </c>
      <c r="F244" s="220" t="s">
        <v>1114</v>
      </c>
      <c r="G244" s="221" t="s">
        <v>172</v>
      </c>
      <c r="H244" s="222">
        <v>24.115</v>
      </c>
      <c r="I244" s="223"/>
      <c r="J244" s="224">
        <f>ROUND(I244*H244,0)</f>
        <v>0</v>
      </c>
      <c r="K244" s="225"/>
      <c r="L244" s="43"/>
      <c r="M244" s="226" t="s">
        <v>1</v>
      </c>
      <c r="N244" s="227" t="s">
        <v>42</v>
      </c>
      <c r="O244" s="90"/>
      <c r="P244" s="228">
        <f>O244*H244</f>
        <v>0</v>
      </c>
      <c r="Q244" s="228">
        <v>0</v>
      </c>
      <c r="R244" s="228">
        <f>Q244*H244</f>
        <v>0</v>
      </c>
      <c r="S244" s="228">
        <v>0</v>
      </c>
      <c r="T244" s="229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30" t="s">
        <v>173</v>
      </c>
      <c r="AT244" s="230" t="s">
        <v>169</v>
      </c>
      <c r="AU244" s="230" t="s">
        <v>86</v>
      </c>
      <c r="AY244" s="16" t="s">
        <v>166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6" t="s">
        <v>8</v>
      </c>
      <c r="BK244" s="231">
        <f>ROUND(I244*H244,0)</f>
        <v>0</v>
      </c>
      <c r="BL244" s="16" t="s">
        <v>173</v>
      </c>
      <c r="BM244" s="230" t="s">
        <v>1115</v>
      </c>
    </row>
    <row r="245" spans="1:51" s="14" customFormat="1" ht="12">
      <c r="A245" s="14"/>
      <c r="B245" s="244"/>
      <c r="C245" s="245"/>
      <c r="D245" s="234" t="s">
        <v>175</v>
      </c>
      <c r="E245" s="246" t="s">
        <v>1</v>
      </c>
      <c r="F245" s="247" t="s">
        <v>1116</v>
      </c>
      <c r="G245" s="245"/>
      <c r="H245" s="246" t="s">
        <v>1</v>
      </c>
      <c r="I245" s="248"/>
      <c r="J245" s="245"/>
      <c r="K245" s="245"/>
      <c r="L245" s="249"/>
      <c r="M245" s="250"/>
      <c r="N245" s="251"/>
      <c r="O245" s="251"/>
      <c r="P245" s="251"/>
      <c r="Q245" s="251"/>
      <c r="R245" s="251"/>
      <c r="S245" s="251"/>
      <c r="T245" s="252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3" t="s">
        <v>175</v>
      </c>
      <c r="AU245" s="253" t="s">
        <v>86</v>
      </c>
      <c r="AV245" s="14" t="s">
        <v>8</v>
      </c>
      <c r="AW245" s="14" t="s">
        <v>32</v>
      </c>
      <c r="AX245" s="14" t="s">
        <v>77</v>
      </c>
      <c r="AY245" s="253" t="s">
        <v>166</v>
      </c>
    </row>
    <row r="246" spans="1:51" s="13" customFormat="1" ht="12">
      <c r="A246" s="13"/>
      <c r="B246" s="232"/>
      <c r="C246" s="233"/>
      <c r="D246" s="234" t="s">
        <v>175</v>
      </c>
      <c r="E246" s="235" t="s">
        <v>1</v>
      </c>
      <c r="F246" s="236" t="s">
        <v>1117</v>
      </c>
      <c r="G246" s="233"/>
      <c r="H246" s="237">
        <v>24.115</v>
      </c>
      <c r="I246" s="238"/>
      <c r="J246" s="233"/>
      <c r="K246" s="233"/>
      <c r="L246" s="239"/>
      <c r="M246" s="240"/>
      <c r="N246" s="241"/>
      <c r="O246" s="241"/>
      <c r="P246" s="241"/>
      <c r="Q246" s="241"/>
      <c r="R246" s="241"/>
      <c r="S246" s="241"/>
      <c r="T246" s="24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3" t="s">
        <v>175</v>
      </c>
      <c r="AU246" s="243" t="s">
        <v>86</v>
      </c>
      <c r="AV246" s="13" t="s">
        <v>86</v>
      </c>
      <c r="AW246" s="13" t="s">
        <v>32</v>
      </c>
      <c r="AX246" s="13" t="s">
        <v>77</v>
      </c>
      <c r="AY246" s="243" t="s">
        <v>166</v>
      </c>
    </row>
    <row r="247" spans="1:65" s="2" customFormat="1" ht="24.15" customHeight="1">
      <c r="A247" s="37"/>
      <c r="B247" s="38"/>
      <c r="C247" s="218" t="s">
        <v>318</v>
      </c>
      <c r="D247" s="218" t="s">
        <v>169</v>
      </c>
      <c r="E247" s="219" t="s">
        <v>1118</v>
      </c>
      <c r="F247" s="220" t="s">
        <v>1119</v>
      </c>
      <c r="G247" s="221" t="s">
        <v>188</v>
      </c>
      <c r="H247" s="222">
        <v>146.156</v>
      </c>
      <c r="I247" s="223"/>
      <c r="J247" s="224">
        <f>ROUND(I247*H247,0)</f>
        <v>0</v>
      </c>
      <c r="K247" s="225"/>
      <c r="L247" s="43"/>
      <c r="M247" s="226" t="s">
        <v>1</v>
      </c>
      <c r="N247" s="227" t="s">
        <v>42</v>
      </c>
      <c r="O247" s="90"/>
      <c r="P247" s="228">
        <f>O247*H247</f>
        <v>0</v>
      </c>
      <c r="Q247" s="228">
        <v>0</v>
      </c>
      <c r="R247" s="228">
        <f>Q247*H247</f>
        <v>0</v>
      </c>
      <c r="S247" s="228">
        <v>0</v>
      </c>
      <c r="T247" s="229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30" t="s">
        <v>173</v>
      </c>
      <c r="AT247" s="230" t="s">
        <v>169</v>
      </c>
      <c r="AU247" s="230" t="s">
        <v>86</v>
      </c>
      <c r="AY247" s="16" t="s">
        <v>166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6" t="s">
        <v>8</v>
      </c>
      <c r="BK247" s="231">
        <f>ROUND(I247*H247,0)</f>
        <v>0</v>
      </c>
      <c r="BL247" s="16" t="s">
        <v>173</v>
      </c>
      <c r="BM247" s="230" t="s">
        <v>1120</v>
      </c>
    </row>
    <row r="248" spans="1:51" s="13" customFormat="1" ht="12">
      <c r="A248" s="13"/>
      <c r="B248" s="232"/>
      <c r="C248" s="233"/>
      <c r="D248" s="234" t="s">
        <v>175</v>
      </c>
      <c r="E248" s="235" t="s">
        <v>1</v>
      </c>
      <c r="F248" s="236" t="s">
        <v>999</v>
      </c>
      <c r="G248" s="233"/>
      <c r="H248" s="237">
        <v>73.152</v>
      </c>
      <c r="I248" s="238"/>
      <c r="J248" s="233"/>
      <c r="K248" s="233"/>
      <c r="L248" s="239"/>
      <c r="M248" s="240"/>
      <c r="N248" s="241"/>
      <c r="O248" s="241"/>
      <c r="P248" s="241"/>
      <c r="Q248" s="241"/>
      <c r="R248" s="241"/>
      <c r="S248" s="241"/>
      <c r="T248" s="24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3" t="s">
        <v>175</v>
      </c>
      <c r="AU248" s="243" t="s">
        <v>86</v>
      </c>
      <c r="AV248" s="13" t="s">
        <v>86</v>
      </c>
      <c r="AW248" s="13" t="s">
        <v>32</v>
      </c>
      <c r="AX248" s="13" t="s">
        <v>77</v>
      </c>
      <c r="AY248" s="243" t="s">
        <v>166</v>
      </c>
    </row>
    <row r="249" spans="1:51" s="13" customFormat="1" ht="12">
      <c r="A249" s="13"/>
      <c r="B249" s="232"/>
      <c r="C249" s="233"/>
      <c r="D249" s="234" t="s">
        <v>175</v>
      </c>
      <c r="E249" s="235" t="s">
        <v>1</v>
      </c>
      <c r="F249" s="236" t="s">
        <v>1000</v>
      </c>
      <c r="G249" s="233"/>
      <c r="H249" s="237">
        <v>73.004</v>
      </c>
      <c r="I249" s="238"/>
      <c r="J249" s="233"/>
      <c r="K249" s="233"/>
      <c r="L249" s="239"/>
      <c r="M249" s="240"/>
      <c r="N249" s="241"/>
      <c r="O249" s="241"/>
      <c r="P249" s="241"/>
      <c r="Q249" s="241"/>
      <c r="R249" s="241"/>
      <c r="S249" s="241"/>
      <c r="T249" s="24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3" t="s">
        <v>175</v>
      </c>
      <c r="AU249" s="243" t="s">
        <v>86</v>
      </c>
      <c r="AV249" s="13" t="s">
        <v>86</v>
      </c>
      <c r="AW249" s="13" t="s">
        <v>32</v>
      </c>
      <c r="AX249" s="13" t="s">
        <v>77</v>
      </c>
      <c r="AY249" s="243" t="s">
        <v>166</v>
      </c>
    </row>
    <row r="250" spans="1:65" s="2" customFormat="1" ht="24.15" customHeight="1">
      <c r="A250" s="37"/>
      <c r="B250" s="38"/>
      <c r="C250" s="218" t="s">
        <v>322</v>
      </c>
      <c r="D250" s="218" t="s">
        <v>169</v>
      </c>
      <c r="E250" s="219" t="s">
        <v>1121</v>
      </c>
      <c r="F250" s="220" t="s">
        <v>1122</v>
      </c>
      <c r="G250" s="221" t="s">
        <v>188</v>
      </c>
      <c r="H250" s="222">
        <v>40.94</v>
      </c>
      <c r="I250" s="223"/>
      <c r="J250" s="224">
        <f>ROUND(I250*H250,0)</f>
        <v>0</v>
      </c>
      <c r="K250" s="225"/>
      <c r="L250" s="43"/>
      <c r="M250" s="226" t="s">
        <v>1</v>
      </c>
      <c r="N250" s="227" t="s">
        <v>42</v>
      </c>
      <c r="O250" s="90"/>
      <c r="P250" s="228">
        <f>O250*H250</f>
        <v>0</v>
      </c>
      <c r="Q250" s="228">
        <v>0</v>
      </c>
      <c r="R250" s="228">
        <f>Q250*H250</f>
        <v>0</v>
      </c>
      <c r="S250" s="228">
        <v>0</v>
      </c>
      <c r="T250" s="229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30" t="s">
        <v>173</v>
      </c>
      <c r="AT250" s="230" t="s">
        <v>169</v>
      </c>
      <c r="AU250" s="230" t="s">
        <v>86</v>
      </c>
      <c r="AY250" s="16" t="s">
        <v>166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6" t="s">
        <v>8</v>
      </c>
      <c r="BK250" s="231">
        <f>ROUND(I250*H250,0)</f>
        <v>0</v>
      </c>
      <c r="BL250" s="16" t="s">
        <v>173</v>
      </c>
      <c r="BM250" s="230" t="s">
        <v>1123</v>
      </c>
    </row>
    <row r="251" spans="1:51" s="13" customFormat="1" ht="12">
      <c r="A251" s="13"/>
      <c r="B251" s="232"/>
      <c r="C251" s="233"/>
      <c r="D251" s="234" t="s">
        <v>175</v>
      </c>
      <c r="E251" s="235" t="s">
        <v>1</v>
      </c>
      <c r="F251" s="236" t="s">
        <v>1124</v>
      </c>
      <c r="G251" s="233"/>
      <c r="H251" s="237">
        <v>40.94</v>
      </c>
      <c r="I251" s="238"/>
      <c r="J251" s="233"/>
      <c r="K251" s="233"/>
      <c r="L251" s="239"/>
      <c r="M251" s="240"/>
      <c r="N251" s="241"/>
      <c r="O251" s="241"/>
      <c r="P251" s="241"/>
      <c r="Q251" s="241"/>
      <c r="R251" s="241"/>
      <c r="S251" s="241"/>
      <c r="T251" s="24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3" t="s">
        <v>175</v>
      </c>
      <c r="AU251" s="243" t="s">
        <v>86</v>
      </c>
      <c r="AV251" s="13" t="s">
        <v>86</v>
      </c>
      <c r="AW251" s="13" t="s">
        <v>32</v>
      </c>
      <c r="AX251" s="13" t="s">
        <v>77</v>
      </c>
      <c r="AY251" s="243" t="s">
        <v>166</v>
      </c>
    </row>
    <row r="252" spans="1:65" s="2" customFormat="1" ht="24.15" customHeight="1">
      <c r="A252" s="37"/>
      <c r="B252" s="38"/>
      <c r="C252" s="218" t="s">
        <v>326</v>
      </c>
      <c r="D252" s="218" t="s">
        <v>169</v>
      </c>
      <c r="E252" s="219" t="s">
        <v>1125</v>
      </c>
      <c r="F252" s="220" t="s">
        <v>1126</v>
      </c>
      <c r="G252" s="221" t="s">
        <v>188</v>
      </c>
      <c r="H252" s="222">
        <v>40.94</v>
      </c>
      <c r="I252" s="223"/>
      <c r="J252" s="224">
        <f>ROUND(I252*H252,0)</f>
        <v>0</v>
      </c>
      <c r="K252" s="225"/>
      <c r="L252" s="43"/>
      <c r="M252" s="226" t="s">
        <v>1</v>
      </c>
      <c r="N252" s="227" t="s">
        <v>42</v>
      </c>
      <c r="O252" s="90"/>
      <c r="P252" s="228">
        <f>O252*H252</f>
        <v>0</v>
      </c>
      <c r="Q252" s="228">
        <v>0</v>
      </c>
      <c r="R252" s="228">
        <f>Q252*H252</f>
        <v>0</v>
      </c>
      <c r="S252" s="228">
        <v>0</v>
      </c>
      <c r="T252" s="229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30" t="s">
        <v>173</v>
      </c>
      <c r="AT252" s="230" t="s">
        <v>169</v>
      </c>
      <c r="AU252" s="230" t="s">
        <v>86</v>
      </c>
      <c r="AY252" s="16" t="s">
        <v>166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16" t="s">
        <v>8</v>
      </c>
      <c r="BK252" s="231">
        <f>ROUND(I252*H252,0)</f>
        <v>0</v>
      </c>
      <c r="BL252" s="16" t="s">
        <v>173</v>
      </c>
      <c r="BM252" s="230" t="s">
        <v>1127</v>
      </c>
    </row>
    <row r="253" spans="1:65" s="2" customFormat="1" ht="24.15" customHeight="1">
      <c r="A253" s="37"/>
      <c r="B253" s="38"/>
      <c r="C253" s="218" t="s">
        <v>331</v>
      </c>
      <c r="D253" s="218" t="s">
        <v>169</v>
      </c>
      <c r="E253" s="219" t="s">
        <v>1128</v>
      </c>
      <c r="F253" s="220" t="s">
        <v>1129</v>
      </c>
      <c r="G253" s="221" t="s">
        <v>188</v>
      </c>
      <c r="H253" s="222">
        <v>22.413</v>
      </c>
      <c r="I253" s="223"/>
      <c r="J253" s="224">
        <f>ROUND(I253*H253,0)</f>
        <v>0</v>
      </c>
      <c r="K253" s="225"/>
      <c r="L253" s="43"/>
      <c r="M253" s="226" t="s">
        <v>1</v>
      </c>
      <c r="N253" s="227" t="s">
        <v>42</v>
      </c>
      <c r="O253" s="90"/>
      <c r="P253" s="228">
        <f>O253*H253</f>
        <v>0</v>
      </c>
      <c r="Q253" s="228">
        <v>0</v>
      </c>
      <c r="R253" s="228">
        <f>Q253*H253</f>
        <v>0</v>
      </c>
      <c r="S253" s="228">
        <v>0</v>
      </c>
      <c r="T253" s="229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30" t="s">
        <v>173</v>
      </c>
      <c r="AT253" s="230" t="s">
        <v>169</v>
      </c>
      <c r="AU253" s="230" t="s">
        <v>86</v>
      </c>
      <c r="AY253" s="16" t="s">
        <v>166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16" t="s">
        <v>8</v>
      </c>
      <c r="BK253" s="231">
        <f>ROUND(I253*H253,0)</f>
        <v>0</v>
      </c>
      <c r="BL253" s="16" t="s">
        <v>173</v>
      </c>
      <c r="BM253" s="230" t="s">
        <v>1130</v>
      </c>
    </row>
    <row r="254" spans="1:65" s="2" customFormat="1" ht="16.5" customHeight="1">
      <c r="A254" s="37"/>
      <c r="B254" s="38"/>
      <c r="C254" s="254" t="s">
        <v>337</v>
      </c>
      <c r="D254" s="254" t="s">
        <v>266</v>
      </c>
      <c r="E254" s="255" t="s">
        <v>1131</v>
      </c>
      <c r="F254" s="256" t="s">
        <v>1132</v>
      </c>
      <c r="G254" s="257" t="s">
        <v>1133</v>
      </c>
      <c r="H254" s="258">
        <v>1.267</v>
      </c>
      <c r="I254" s="259"/>
      <c r="J254" s="260">
        <f>ROUND(I254*H254,0)</f>
        <v>0</v>
      </c>
      <c r="K254" s="261"/>
      <c r="L254" s="262"/>
      <c r="M254" s="263" t="s">
        <v>1</v>
      </c>
      <c r="N254" s="264" t="s">
        <v>42</v>
      </c>
      <c r="O254" s="90"/>
      <c r="P254" s="228">
        <f>O254*H254</f>
        <v>0</v>
      </c>
      <c r="Q254" s="228">
        <v>0.001</v>
      </c>
      <c r="R254" s="228">
        <f>Q254*H254</f>
        <v>0.001267</v>
      </c>
      <c r="S254" s="228">
        <v>0</v>
      </c>
      <c r="T254" s="229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30" t="s">
        <v>208</v>
      </c>
      <c r="AT254" s="230" t="s">
        <v>266</v>
      </c>
      <c r="AU254" s="230" t="s">
        <v>86</v>
      </c>
      <c r="AY254" s="16" t="s">
        <v>166</v>
      </c>
      <c r="BE254" s="231">
        <f>IF(N254="základní",J254,0)</f>
        <v>0</v>
      </c>
      <c r="BF254" s="231">
        <f>IF(N254="snížená",J254,0)</f>
        <v>0</v>
      </c>
      <c r="BG254" s="231">
        <f>IF(N254="zákl. přenesená",J254,0)</f>
        <v>0</v>
      </c>
      <c r="BH254" s="231">
        <f>IF(N254="sníž. přenesená",J254,0)</f>
        <v>0</v>
      </c>
      <c r="BI254" s="231">
        <f>IF(N254="nulová",J254,0)</f>
        <v>0</v>
      </c>
      <c r="BJ254" s="16" t="s">
        <v>8</v>
      </c>
      <c r="BK254" s="231">
        <f>ROUND(I254*H254,0)</f>
        <v>0</v>
      </c>
      <c r="BL254" s="16" t="s">
        <v>173</v>
      </c>
      <c r="BM254" s="230" t="s">
        <v>1134</v>
      </c>
    </row>
    <row r="255" spans="1:51" s="13" customFormat="1" ht="12">
      <c r="A255" s="13"/>
      <c r="B255" s="232"/>
      <c r="C255" s="233"/>
      <c r="D255" s="234" t="s">
        <v>175</v>
      </c>
      <c r="E255" s="235" t="s">
        <v>1</v>
      </c>
      <c r="F255" s="236" t="s">
        <v>1135</v>
      </c>
      <c r="G255" s="233"/>
      <c r="H255" s="237">
        <v>63.353</v>
      </c>
      <c r="I255" s="238"/>
      <c r="J255" s="233"/>
      <c r="K255" s="233"/>
      <c r="L255" s="239"/>
      <c r="M255" s="240"/>
      <c r="N255" s="241"/>
      <c r="O255" s="241"/>
      <c r="P255" s="241"/>
      <c r="Q255" s="241"/>
      <c r="R255" s="241"/>
      <c r="S255" s="241"/>
      <c r="T255" s="24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3" t="s">
        <v>175</v>
      </c>
      <c r="AU255" s="243" t="s">
        <v>86</v>
      </c>
      <c r="AV255" s="13" t="s">
        <v>86</v>
      </c>
      <c r="AW255" s="13" t="s">
        <v>32</v>
      </c>
      <c r="AX255" s="13" t="s">
        <v>8</v>
      </c>
      <c r="AY255" s="243" t="s">
        <v>166</v>
      </c>
    </row>
    <row r="256" spans="1:51" s="13" customFormat="1" ht="12">
      <c r="A256" s="13"/>
      <c r="B256" s="232"/>
      <c r="C256" s="233"/>
      <c r="D256" s="234" t="s">
        <v>175</v>
      </c>
      <c r="E256" s="233"/>
      <c r="F256" s="236" t="s">
        <v>1136</v>
      </c>
      <c r="G256" s="233"/>
      <c r="H256" s="237">
        <v>1.267</v>
      </c>
      <c r="I256" s="238"/>
      <c r="J256" s="233"/>
      <c r="K256" s="233"/>
      <c r="L256" s="239"/>
      <c r="M256" s="240"/>
      <c r="N256" s="241"/>
      <c r="O256" s="241"/>
      <c r="P256" s="241"/>
      <c r="Q256" s="241"/>
      <c r="R256" s="241"/>
      <c r="S256" s="241"/>
      <c r="T256" s="24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3" t="s">
        <v>175</v>
      </c>
      <c r="AU256" s="243" t="s">
        <v>86</v>
      </c>
      <c r="AV256" s="13" t="s">
        <v>86</v>
      </c>
      <c r="AW256" s="13" t="s">
        <v>4</v>
      </c>
      <c r="AX256" s="13" t="s">
        <v>8</v>
      </c>
      <c r="AY256" s="243" t="s">
        <v>166</v>
      </c>
    </row>
    <row r="257" spans="1:65" s="2" customFormat="1" ht="24.15" customHeight="1">
      <c r="A257" s="37"/>
      <c r="B257" s="38"/>
      <c r="C257" s="218" t="s">
        <v>345</v>
      </c>
      <c r="D257" s="218" t="s">
        <v>169</v>
      </c>
      <c r="E257" s="219" t="s">
        <v>1137</v>
      </c>
      <c r="F257" s="220" t="s">
        <v>1138</v>
      </c>
      <c r="G257" s="221" t="s">
        <v>188</v>
      </c>
      <c r="H257" s="222">
        <v>304.696</v>
      </c>
      <c r="I257" s="223"/>
      <c r="J257" s="224">
        <f>ROUND(I257*H257,0)</f>
        <v>0</v>
      </c>
      <c r="K257" s="225"/>
      <c r="L257" s="43"/>
      <c r="M257" s="226" t="s">
        <v>1</v>
      </c>
      <c r="N257" s="227" t="s">
        <v>42</v>
      </c>
      <c r="O257" s="90"/>
      <c r="P257" s="228">
        <f>O257*H257</f>
        <v>0</v>
      </c>
      <c r="Q257" s="228">
        <v>0</v>
      </c>
      <c r="R257" s="228">
        <f>Q257*H257</f>
        <v>0</v>
      </c>
      <c r="S257" s="228">
        <v>0</v>
      </c>
      <c r="T257" s="229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30" t="s">
        <v>173</v>
      </c>
      <c r="AT257" s="230" t="s">
        <v>169</v>
      </c>
      <c r="AU257" s="230" t="s">
        <v>86</v>
      </c>
      <c r="AY257" s="16" t="s">
        <v>166</v>
      </c>
      <c r="BE257" s="231">
        <f>IF(N257="základní",J257,0)</f>
        <v>0</v>
      </c>
      <c r="BF257" s="231">
        <f>IF(N257="snížená",J257,0)</f>
        <v>0</v>
      </c>
      <c r="BG257" s="231">
        <f>IF(N257="zákl. přenesená",J257,0)</f>
        <v>0</v>
      </c>
      <c r="BH257" s="231">
        <f>IF(N257="sníž. přenesená",J257,0)</f>
        <v>0</v>
      </c>
      <c r="BI257" s="231">
        <f>IF(N257="nulová",J257,0)</f>
        <v>0</v>
      </c>
      <c r="BJ257" s="16" t="s">
        <v>8</v>
      </c>
      <c r="BK257" s="231">
        <f>ROUND(I257*H257,0)</f>
        <v>0</v>
      </c>
      <c r="BL257" s="16" t="s">
        <v>173</v>
      </c>
      <c r="BM257" s="230" t="s">
        <v>1139</v>
      </c>
    </row>
    <row r="258" spans="1:51" s="13" customFormat="1" ht="12">
      <c r="A258" s="13"/>
      <c r="B258" s="232"/>
      <c r="C258" s="233"/>
      <c r="D258" s="234" t="s">
        <v>175</v>
      </c>
      <c r="E258" s="235" t="s">
        <v>1</v>
      </c>
      <c r="F258" s="236" t="s">
        <v>1140</v>
      </c>
      <c r="G258" s="233"/>
      <c r="H258" s="237">
        <v>304.696</v>
      </c>
      <c r="I258" s="238"/>
      <c r="J258" s="233"/>
      <c r="K258" s="233"/>
      <c r="L258" s="239"/>
      <c r="M258" s="240"/>
      <c r="N258" s="241"/>
      <c r="O258" s="241"/>
      <c r="P258" s="241"/>
      <c r="Q258" s="241"/>
      <c r="R258" s="241"/>
      <c r="S258" s="241"/>
      <c r="T258" s="24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3" t="s">
        <v>175</v>
      </c>
      <c r="AU258" s="243" t="s">
        <v>86</v>
      </c>
      <c r="AV258" s="13" t="s">
        <v>86</v>
      </c>
      <c r="AW258" s="13" t="s">
        <v>32</v>
      </c>
      <c r="AX258" s="13" t="s">
        <v>77</v>
      </c>
      <c r="AY258" s="243" t="s">
        <v>166</v>
      </c>
    </row>
    <row r="259" spans="1:65" s="2" customFormat="1" ht="24.15" customHeight="1">
      <c r="A259" s="37"/>
      <c r="B259" s="38"/>
      <c r="C259" s="218" t="s">
        <v>349</v>
      </c>
      <c r="D259" s="218" t="s">
        <v>169</v>
      </c>
      <c r="E259" s="219" t="s">
        <v>1141</v>
      </c>
      <c r="F259" s="220" t="s">
        <v>1142</v>
      </c>
      <c r="G259" s="221" t="s">
        <v>188</v>
      </c>
      <c r="H259" s="222">
        <v>22.413</v>
      </c>
      <c r="I259" s="223"/>
      <c r="J259" s="224">
        <f>ROUND(I259*H259,0)</f>
        <v>0</v>
      </c>
      <c r="K259" s="225"/>
      <c r="L259" s="43"/>
      <c r="M259" s="226" t="s">
        <v>1</v>
      </c>
      <c r="N259" s="227" t="s">
        <v>42</v>
      </c>
      <c r="O259" s="90"/>
      <c r="P259" s="228">
        <f>O259*H259</f>
        <v>0</v>
      </c>
      <c r="Q259" s="228">
        <v>0</v>
      </c>
      <c r="R259" s="228">
        <f>Q259*H259</f>
        <v>0</v>
      </c>
      <c r="S259" s="228">
        <v>0</v>
      </c>
      <c r="T259" s="229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30" t="s">
        <v>173</v>
      </c>
      <c r="AT259" s="230" t="s">
        <v>169</v>
      </c>
      <c r="AU259" s="230" t="s">
        <v>86</v>
      </c>
      <c r="AY259" s="16" t="s">
        <v>166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6" t="s">
        <v>8</v>
      </c>
      <c r="BK259" s="231">
        <f>ROUND(I259*H259,0)</f>
        <v>0</v>
      </c>
      <c r="BL259" s="16" t="s">
        <v>173</v>
      </c>
      <c r="BM259" s="230" t="s">
        <v>1143</v>
      </c>
    </row>
    <row r="260" spans="1:51" s="13" customFormat="1" ht="12">
      <c r="A260" s="13"/>
      <c r="B260" s="232"/>
      <c r="C260" s="233"/>
      <c r="D260" s="234" t="s">
        <v>175</v>
      </c>
      <c r="E260" s="235" t="s">
        <v>1</v>
      </c>
      <c r="F260" s="236" t="s">
        <v>1144</v>
      </c>
      <c r="G260" s="233"/>
      <c r="H260" s="237">
        <v>22.413</v>
      </c>
      <c r="I260" s="238"/>
      <c r="J260" s="233"/>
      <c r="K260" s="233"/>
      <c r="L260" s="239"/>
      <c r="M260" s="240"/>
      <c r="N260" s="241"/>
      <c r="O260" s="241"/>
      <c r="P260" s="241"/>
      <c r="Q260" s="241"/>
      <c r="R260" s="241"/>
      <c r="S260" s="241"/>
      <c r="T260" s="24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3" t="s">
        <v>175</v>
      </c>
      <c r="AU260" s="243" t="s">
        <v>86</v>
      </c>
      <c r="AV260" s="13" t="s">
        <v>86</v>
      </c>
      <c r="AW260" s="13" t="s">
        <v>32</v>
      </c>
      <c r="AX260" s="13" t="s">
        <v>77</v>
      </c>
      <c r="AY260" s="243" t="s">
        <v>166</v>
      </c>
    </row>
    <row r="261" spans="1:65" s="2" customFormat="1" ht="24.15" customHeight="1">
      <c r="A261" s="37"/>
      <c r="B261" s="38"/>
      <c r="C261" s="218" t="s">
        <v>355</v>
      </c>
      <c r="D261" s="218" t="s">
        <v>169</v>
      </c>
      <c r="E261" s="219" t="s">
        <v>1145</v>
      </c>
      <c r="F261" s="220" t="s">
        <v>1146</v>
      </c>
      <c r="G261" s="221" t="s">
        <v>188</v>
      </c>
      <c r="H261" s="222">
        <v>22.413</v>
      </c>
      <c r="I261" s="223"/>
      <c r="J261" s="224">
        <f>ROUND(I261*H261,0)</f>
        <v>0</v>
      </c>
      <c r="K261" s="225"/>
      <c r="L261" s="43"/>
      <c r="M261" s="226" t="s">
        <v>1</v>
      </c>
      <c r="N261" s="227" t="s">
        <v>42</v>
      </c>
      <c r="O261" s="90"/>
      <c r="P261" s="228">
        <f>O261*H261</f>
        <v>0</v>
      </c>
      <c r="Q261" s="228">
        <v>0</v>
      </c>
      <c r="R261" s="228">
        <f>Q261*H261</f>
        <v>0</v>
      </c>
      <c r="S261" s="228">
        <v>0</v>
      </c>
      <c r="T261" s="229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30" t="s">
        <v>173</v>
      </c>
      <c r="AT261" s="230" t="s">
        <v>169</v>
      </c>
      <c r="AU261" s="230" t="s">
        <v>86</v>
      </c>
      <c r="AY261" s="16" t="s">
        <v>166</v>
      </c>
      <c r="BE261" s="231">
        <f>IF(N261="základní",J261,0)</f>
        <v>0</v>
      </c>
      <c r="BF261" s="231">
        <f>IF(N261="snížená",J261,0)</f>
        <v>0</v>
      </c>
      <c r="BG261" s="231">
        <f>IF(N261="zákl. přenesená",J261,0)</f>
        <v>0</v>
      </c>
      <c r="BH261" s="231">
        <f>IF(N261="sníž. přenesená",J261,0)</f>
        <v>0</v>
      </c>
      <c r="BI261" s="231">
        <f>IF(N261="nulová",J261,0)</f>
        <v>0</v>
      </c>
      <c r="BJ261" s="16" t="s">
        <v>8</v>
      </c>
      <c r="BK261" s="231">
        <f>ROUND(I261*H261,0)</f>
        <v>0</v>
      </c>
      <c r="BL261" s="16" t="s">
        <v>173</v>
      </c>
      <c r="BM261" s="230" t="s">
        <v>1147</v>
      </c>
    </row>
    <row r="262" spans="1:63" s="12" customFormat="1" ht="22.8" customHeight="1">
      <c r="A262" s="12"/>
      <c r="B262" s="202"/>
      <c r="C262" s="203"/>
      <c r="D262" s="204" t="s">
        <v>76</v>
      </c>
      <c r="E262" s="216" t="s">
        <v>86</v>
      </c>
      <c r="F262" s="216" t="s">
        <v>1148</v>
      </c>
      <c r="G262" s="203"/>
      <c r="H262" s="203"/>
      <c r="I262" s="206"/>
      <c r="J262" s="217">
        <f>BK262</f>
        <v>0</v>
      </c>
      <c r="K262" s="203"/>
      <c r="L262" s="208"/>
      <c r="M262" s="209"/>
      <c r="N262" s="210"/>
      <c r="O262" s="210"/>
      <c r="P262" s="211">
        <f>SUM(P263:P295)</f>
        <v>0</v>
      </c>
      <c r="Q262" s="210"/>
      <c r="R262" s="211">
        <f>SUM(R263:R295)</f>
        <v>505.83787287999996</v>
      </c>
      <c r="S262" s="210"/>
      <c r="T262" s="212">
        <f>SUM(T263:T295)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13" t="s">
        <v>8</v>
      </c>
      <c r="AT262" s="214" t="s">
        <v>76</v>
      </c>
      <c r="AU262" s="214" t="s">
        <v>8</v>
      </c>
      <c r="AY262" s="213" t="s">
        <v>166</v>
      </c>
      <c r="BK262" s="215">
        <f>SUM(BK263:BK295)</f>
        <v>0</v>
      </c>
    </row>
    <row r="263" spans="1:65" s="2" customFormat="1" ht="24.15" customHeight="1">
      <c r="A263" s="37"/>
      <c r="B263" s="38"/>
      <c r="C263" s="218" t="s">
        <v>359</v>
      </c>
      <c r="D263" s="218" t="s">
        <v>169</v>
      </c>
      <c r="E263" s="219" t="s">
        <v>1149</v>
      </c>
      <c r="F263" s="220" t="s">
        <v>1150</v>
      </c>
      <c r="G263" s="221" t="s">
        <v>172</v>
      </c>
      <c r="H263" s="222">
        <v>35.549</v>
      </c>
      <c r="I263" s="223"/>
      <c r="J263" s="224">
        <f>ROUND(I263*H263,0)</f>
        <v>0</v>
      </c>
      <c r="K263" s="225"/>
      <c r="L263" s="43"/>
      <c r="M263" s="226" t="s">
        <v>1</v>
      </c>
      <c r="N263" s="227" t="s">
        <v>42</v>
      </c>
      <c r="O263" s="90"/>
      <c r="P263" s="228">
        <f>O263*H263</f>
        <v>0</v>
      </c>
      <c r="Q263" s="228">
        <v>2.16</v>
      </c>
      <c r="R263" s="228">
        <f>Q263*H263</f>
        <v>76.78584000000001</v>
      </c>
      <c r="S263" s="228">
        <v>0</v>
      </c>
      <c r="T263" s="229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30" t="s">
        <v>173</v>
      </c>
      <c r="AT263" s="230" t="s">
        <v>169</v>
      </c>
      <c r="AU263" s="230" t="s">
        <v>86</v>
      </c>
      <c r="AY263" s="16" t="s">
        <v>166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6" t="s">
        <v>8</v>
      </c>
      <c r="BK263" s="231">
        <f>ROUND(I263*H263,0)</f>
        <v>0</v>
      </c>
      <c r="BL263" s="16" t="s">
        <v>173</v>
      </c>
      <c r="BM263" s="230" t="s">
        <v>1151</v>
      </c>
    </row>
    <row r="264" spans="1:51" s="13" customFormat="1" ht="12">
      <c r="A264" s="13"/>
      <c r="B264" s="232"/>
      <c r="C264" s="233"/>
      <c r="D264" s="234" t="s">
        <v>175</v>
      </c>
      <c r="E264" s="235" t="s">
        <v>1</v>
      </c>
      <c r="F264" s="236" t="s">
        <v>1152</v>
      </c>
      <c r="G264" s="233"/>
      <c r="H264" s="237">
        <v>0.305</v>
      </c>
      <c r="I264" s="238"/>
      <c r="J264" s="233"/>
      <c r="K264" s="233"/>
      <c r="L264" s="239"/>
      <c r="M264" s="240"/>
      <c r="N264" s="241"/>
      <c r="O264" s="241"/>
      <c r="P264" s="241"/>
      <c r="Q264" s="241"/>
      <c r="R264" s="241"/>
      <c r="S264" s="241"/>
      <c r="T264" s="24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3" t="s">
        <v>175</v>
      </c>
      <c r="AU264" s="243" t="s">
        <v>86</v>
      </c>
      <c r="AV264" s="13" t="s">
        <v>86</v>
      </c>
      <c r="AW264" s="13" t="s">
        <v>32</v>
      </c>
      <c r="AX264" s="13" t="s">
        <v>77</v>
      </c>
      <c r="AY264" s="243" t="s">
        <v>166</v>
      </c>
    </row>
    <row r="265" spans="1:51" s="13" customFormat="1" ht="12">
      <c r="A265" s="13"/>
      <c r="B265" s="232"/>
      <c r="C265" s="233"/>
      <c r="D265" s="234" t="s">
        <v>175</v>
      </c>
      <c r="E265" s="235" t="s">
        <v>1</v>
      </c>
      <c r="F265" s="236" t="s">
        <v>1153</v>
      </c>
      <c r="G265" s="233"/>
      <c r="H265" s="237">
        <v>35.244</v>
      </c>
      <c r="I265" s="238"/>
      <c r="J265" s="233"/>
      <c r="K265" s="233"/>
      <c r="L265" s="239"/>
      <c r="M265" s="240"/>
      <c r="N265" s="241"/>
      <c r="O265" s="241"/>
      <c r="P265" s="241"/>
      <c r="Q265" s="241"/>
      <c r="R265" s="241"/>
      <c r="S265" s="241"/>
      <c r="T265" s="24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3" t="s">
        <v>175</v>
      </c>
      <c r="AU265" s="243" t="s">
        <v>86</v>
      </c>
      <c r="AV265" s="13" t="s">
        <v>86</v>
      </c>
      <c r="AW265" s="13" t="s">
        <v>32</v>
      </c>
      <c r="AX265" s="13" t="s">
        <v>77</v>
      </c>
      <c r="AY265" s="243" t="s">
        <v>166</v>
      </c>
    </row>
    <row r="266" spans="1:65" s="2" customFormat="1" ht="24.15" customHeight="1">
      <c r="A266" s="37"/>
      <c r="B266" s="38"/>
      <c r="C266" s="218" t="s">
        <v>365</v>
      </c>
      <c r="D266" s="218" t="s">
        <v>169</v>
      </c>
      <c r="E266" s="219" t="s">
        <v>1154</v>
      </c>
      <c r="F266" s="220" t="s">
        <v>1155</v>
      </c>
      <c r="G266" s="221" t="s">
        <v>172</v>
      </c>
      <c r="H266" s="222">
        <v>44.198</v>
      </c>
      <c r="I266" s="223"/>
      <c r="J266" s="224">
        <f>ROUND(I266*H266,0)</f>
        <v>0</v>
      </c>
      <c r="K266" s="225"/>
      <c r="L266" s="43"/>
      <c r="M266" s="226" t="s">
        <v>1</v>
      </c>
      <c r="N266" s="227" t="s">
        <v>42</v>
      </c>
      <c r="O266" s="90"/>
      <c r="P266" s="228">
        <f>O266*H266</f>
        <v>0</v>
      </c>
      <c r="Q266" s="228">
        <v>2.50187</v>
      </c>
      <c r="R266" s="228">
        <f>Q266*H266</f>
        <v>110.57765026</v>
      </c>
      <c r="S266" s="228">
        <v>0</v>
      </c>
      <c r="T266" s="229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30" t="s">
        <v>173</v>
      </c>
      <c r="AT266" s="230" t="s">
        <v>169</v>
      </c>
      <c r="AU266" s="230" t="s">
        <v>86</v>
      </c>
      <c r="AY266" s="16" t="s">
        <v>166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6" t="s">
        <v>8</v>
      </c>
      <c r="BK266" s="231">
        <f>ROUND(I266*H266,0)</f>
        <v>0</v>
      </c>
      <c r="BL266" s="16" t="s">
        <v>173</v>
      </c>
      <c r="BM266" s="230" t="s">
        <v>1156</v>
      </c>
    </row>
    <row r="267" spans="1:51" s="13" customFormat="1" ht="12">
      <c r="A267" s="13"/>
      <c r="B267" s="232"/>
      <c r="C267" s="233"/>
      <c r="D267" s="234" t="s">
        <v>175</v>
      </c>
      <c r="E267" s="235" t="s">
        <v>1</v>
      </c>
      <c r="F267" s="236" t="s">
        <v>1157</v>
      </c>
      <c r="G267" s="233"/>
      <c r="H267" s="237">
        <v>2.025</v>
      </c>
      <c r="I267" s="238"/>
      <c r="J267" s="233"/>
      <c r="K267" s="233"/>
      <c r="L267" s="239"/>
      <c r="M267" s="240"/>
      <c r="N267" s="241"/>
      <c r="O267" s="241"/>
      <c r="P267" s="241"/>
      <c r="Q267" s="241"/>
      <c r="R267" s="241"/>
      <c r="S267" s="241"/>
      <c r="T267" s="24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3" t="s">
        <v>175</v>
      </c>
      <c r="AU267" s="243" t="s">
        <v>86</v>
      </c>
      <c r="AV267" s="13" t="s">
        <v>86</v>
      </c>
      <c r="AW267" s="13" t="s">
        <v>32</v>
      </c>
      <c r="AX267" s="13" t="s">
        <v>77</v>
      </c>
      <c r="AY267" s="243" t="s">
        <v>166</v>
      </c>
    </row>
    <row r="268" spans="1:51" s="13" customFormat="1" ht="12">
      <c r="A268" s="13"/>
      <c r="B268" s="232"/>
      <c r="C268" s="233"/>
      <c r="D268" s="234" t="s">
        <v>175</v>
      </c>
      <c r="E268" s="235" t="s">
        <v>1</v>
      </c>
      <c r="F268" s="236" t="s">
        <v>1158</v>
      </c>
      <c r="G268" s="233"/>
      <c r="H268" s="237">
        <v>42.173</v>
      </c>
      <c r="I268" s="238"/>
      <c r="J268" s="233"/>
      <c r="K268" s="233"/>
      <c r="L268" s="239"/>
      <c r="M268" s="240"/>
      <c r="N268" s="241"/>
      <c r="O268" s="241"/>
      <c r="P268" s="241"/>
      <c r="Q268" s="241"/>
      <c r="R268" s="241"/>
      <c r="S268" s="241"/>
      <c r="T268" s="24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3" t="s">
        <v>175</v>
      </c>
      <c r="AU268" s="243" t="s">
        <v>86</v>
      </c>
      <c r="AV268" s="13" t="s">
        <v>86</v>
      </c>
      <c r="AW268" s="13" t="s">
        <v>32</v>
      </c>
      <c r="AX268" s="13" t="s">
        <v>77</v>
      </c>
      <c r="AY268" s="243" t="s">
        <v>166</v>
      </c>
    </row>
    <row r="269" spans="1:65" s="2" customFormat="1" ht="16.5" customHeight="1">
      <c r="A269" s="37"/>
      <c r="B269" s="38"/>
      <c r="C269" s="218" t="s">
        <v>371</v>
      </c>
      <c r="D269" s="218" t="s">
        <v>169</v>
      </c>
      <c r="E269" s="219" t="s">
        <v>1159</v>
      </c>
      <c r="F269" s="220" t="s">
        <v>1160</v>
      </c>
      <c r="G269" s="221" t="s">
        <v>188</v>
      </c>
      <c r="H269" s="222">
        <v>13.587</v>
      </c>
      <c r="I269" s="223"/>
      <c r="J269" s="224">
        <f>ROUND(I269*H269,0)</f>
        <v>0</v>
      </c>
      <c r="K269" s="225"/>
      <c r="L269" s="43"/>
      <c r="M269" s="226" t="s">
        <v>1</v>
      </c>
      <c r="N269" s="227" t="s">
        <v>42</v>
      </c>
      <c r="O269" s="90"/>
      <c r="P269" s="228">
        <f>O269*H269</f>
        <v>0</v>
      </c>
      <c r="Q269" s="228">
        <v>0.00247</v>
      </c>
      <c r="R269" s="228">
        <f>Q269*H269</f>
        <v>0.03355989</v>
      </c>
      <c r="S269" s="228">
        <v>0</v>
      </c>
      <c r="T269" s="229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30" t="s">
        <v>173</v>
      </c>
      <c r="AT269" s="230" t="s">
        <v>169</v>
      </c>
      <c r="AU269" s="230" t="s">
        <v>86</v>
      </c>
      <c r="AY269" s="16" t="s">
        <v>166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6" t="s">
        <v>8</v>
      </c>
      <c r="BK269" s="231">
        <f>ROUND(I269*H269,0)</f>
        <v>0</v>
      </c>
      <c r="BL269" s="16" t="s">
        <v>173</v>
      </c>
      <c r="BM269" s="230" t="s">
        <v>1161</v>
      </c>
    </row>
    <row r="270" spans="1:51" s="13" customFormat="1" ht="12">
      <c r="A270" s="13"/>
      <c r="B270" s="232"/>
      <c r="C270" s="233"/>
      <c r="D270" s="234" t="s">
        <v>175</v>
      </c>
      <c r="E270" s="235" t="s">
        <v>1</v>
      </c>
      <c r="F270" s="236" t="s">
        <v>1162</v>
      </c>
      <c r="G270" s="233"/>
      <c r="H270" s="237">
        <v>2.208</v>
      </c>
      <c r="I270" s="238"/>
      <c r="J270" s="233"/>
      <c r="K270" s="233"/>
      <c r="L270" s="239"/>
      <c r="M270" s="240"/>
      <c r="N270" s="241"/>
      <c r="O270" s="241"/>
      <c r="P270" s="241"/>
      <c r="Q270" s="241"/>
      <c r="R270" s="241"/>
      <c r="S270" s="241"/>
      <c r="T270" s="24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3" t="s">
        <v>175</v>
      </c>
      <c r="AU270" s="243" t="s">
        <v>86</v>
      </c>
      <c r="AV270" s="13" t="s">
        <v>86</v>
      </c>
      <c r="AW270" s="13" t="s">
        <v>32</v>
      </c>
      <c r="AX270" s="13" t="s">
        <v>77</v>
      </c>
      <c r="AY270" s="243" t="s">
        <v>166</v>
      </c>
    </row>
    <row r="271" spans="1:51" s="13" customFormat="1" ht="12">
      <c r="A271" s="13"/>
      <c r="B271" s="232"/>
      <c r="C271" s="233"/>
      <c r="D271" s="234" t="s">
        <v>175</v>
      </c>
      <c r="E271" s="235" t="s">
        <v>1</v>
      </c>
      <c r="F271" s="236" t="s">
        <v>1163</v>
      </c>
      <c r="G271" s="233"/>
      <c r="H271" s="237">
        <v>11.379</v>
      </c>
      <c r="I271" s="238"/>
      <c r="J271" s="233"/>
      <c r="K271" s="233"/>
      <c r="L271" s="239"/>
      <c r="M271" s="240"/>
      <c r="N271" s="241"/>
      <c r="O271" s="241"/>
      <c r="P271" s="241"/>
      <c r="Q271" s="241"/>
      <c r="R271" s="241"/>
      <c r="S271" s="241"/>
      <c r="T271" s="24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3" t="s">
        <v>175</v>
      </c>
      <c r="AU271" s="243" t="s">
        <v>86</v>
      </c>
      <c r="AV271" s="13" t="s">
        <v>86</v>
      </c>
      <c r="AW271" s="13" t="s">
        <v>32</v>
      </c>
      <c r="AX271" s="13" t="s">
        <v>77</v>
      </c>
      <c r="AY271" s="243" t="s">
        <v>166</v>
      </c>
    </row>
    <row r="272" spans="1:65" s="2" customFormat="1" ht="16.5" customHeight="1">
      <c r="A272" s="37"/>
      <c r="B272" s="38"/>
      <c r="C272" s="218" t="s">
        <v>376</v>
      </c>
      <c r="D272" s="218" t="s">
        <v>169</v>
      </c>
      <c r="E272" s="219" t="s">
        <v>1164</v>
      </c>
      <c r="F272" s="220" t="s">
        <v>1165</v>
      </c>
      <c r="G272" s="221" t="s">
        <v>188</v>
      </c>
      <c r="H272" s="222">
        <v>13.587</v>
      </c>
      <c r="I272" s="223"/>
      <c r="J272" s="224">
        <f>ROUND(I272*H272,0)</f>
        <v>0</v>
      </c>
      <c r="K272" s="225"/>
      <c r="L272" s="43"/>
      <c r="M272" s="226" t="s">
        <v>1</v>
      </c>
      <c r="N272" s="227" t="s">
        <v>42</v>
      </c>
      <c r="O272" s="90"/>
      <c r="P272" s="228">
        <f>O272*H272</f>
        <v>0</v>
      </c>
      <c r="Q272" s="228">
        <v>0</v>
      </c>
      <c r="R272" s="228">
        <f>Q272*H272</f>
        <v>0</v>
      </c>
      <c r="S272" s="228">
        <v>0</v>
      </c>
      <c r="T272" s="229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30" t="s">
        <v>173</v>
      </c>
      <c r="AT272" s="230" t="s">
        <v>169</v>
      </c>
      <c r="AU272" s="230" t="s">
        <v>86</v>
      </c>
      <c r="AY272" s="16" t="s">
        <v>166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16" t="s">
        <v>8</v>
      </c>
      <c r="BK272" s="231">
        <f>ROUND(I272*H272,0)</f>
        <v>0</v>
      </c>
      <c r="BL272" s="16" t="s">
        <v>173</v>
      </c>
      <c r="BM272" s="230" t="s">
        <v>1166</v>
      </c>
    </row>
    <row r="273" spans="1:65" s="2" customFormat="1" ht="16.5" customHeight="1">
      <c r="A273" s="37"/>
      <c r="B273" s="38"/>
      <c r="C273" s="218" t="s">
        <v>381</v>
      </c>
      <c r="D273" s="218" t="s">
        <v>169</v>
      </c>
      <c r="E273" s="219" t="s">
        <v>1167</v>
      </c>
      <c r="F273" s="220" t="s">
        <v>1168</v>
      </c>
      <c r="G273" s="221" t="s">
        <v>183</v>
      </c>
      <c r="H273" s="222">
        <v>2.177</v>
      </c>
      <c r="I273" s="223"/>
      <c r="J273" s="224">
        <f>ROUND(I273*H273,0)</f>
        <v>0</v>
      </c>
      <c r="K273" s="225"/>
      <c r="L273" s="43"/>
      <c r="M273" s="226" t="s">
        <v>1</v>
      </c>
      <c r="N273" s="227" t="s">
        <v>42</v>
      </c>
      <c r="O273" s="90"/>
      <c r="P273" s="228">
        <f>O273*H273</f>
        <v>0</v>
      </c>
      <c r="Q273" s="228">
        <v>1.06277</v>
      </c>
      <c r="R273" s="228">
        <f>Q273*H273</f>
        <v>2.31365029</v>
      </c>
      <c r="S273" s="228">
        <v>0</v>
      </c>
      <c r="T273" s="229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30" t="s">
        <v>173</v>
      </c>
      <c r="AT273" s="230" t="s">
        <v>169</v>
      </c>
      <c r="AU273" s="230" t="s">
        <v>86</v>
      </c>
      <c r="AY273" s="16" t="s">
        <v>166</v>
      </c>
      <c r="BE273" s="231">
        <f>IF(N273="základní",J273,0)</f>
        <v>0</v>
      </c>
      <c r="BF273" s="231">
        <f>IF(N273="snížená",J273,0)</f>
        <v>0</v>
      </c>
      <c r="BG273" s="231">
        <f>IF(N273="zákl. přenesená",J273,0)</f>
        <v>0</v>
      </c>
      <c r="BH273" s="231">
        <f>IF(N273="sníž. přenesená",J273,0)</f>
        <v>0</v>
      </c>
      <c r="BI273" s="231">
        <f>IF(N273="nulová",J273,0)</f>
        <v>0</v>
      </c>
      <c r="BJ273" s="16" t="s">
        <v>8</v>
      </c>
      <c r="BK273" s="231">
        <f>ROUND(I273*H273,0)</f>
        <v>0</v>
      </c>
      <c r="BL273" s="16" t="s">
        <v>173</v>
      </c>
      <c r="BM273" s="230" t="s">
        <v>1169</v>
      </c>
    </row>
    <row r="274" spans="1:51" s="13" customFormat="1" ht="12">
      <c r="A274" s="13"/>
      <c r="B274" s="232"/>
      <c r="C274" s="233"/>
      <c r="D274" s="234" t="s">
        <v>175</v>
      </c>
      <c r="E274" s="235" t="s">
        <v>1</v>
      </c>
      <c r="F274" s="236" t="s">
        <v>1170</v>
      </c>
      <c r="G274" s="233"/>
      <c r="H274" s="237">
        <v>2.177</v>
      </c>
      <c r="I274" s="238"/>
      <c r="J274" s="233"/>
      <c r="K274" s="233"/>
      <c r="L274" s="239"/>
      <c r="M274" s="240"/>
      <c r="N274" s="241"/>
      <c r="O274" s="241"/>
      <c r="P274" s="241"/>
      <c r="Q274" s="241"/>
      <c r="R274" s="241"/>
      <c r="S274" s="241"/>
      <c r="T274" s="24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3" t="s">
        <v>175</v>
      </c>
      <c r="AU274" s="243" t="s">
        <v>86</v>
      </c>
      <c r="AV274" s="13" t="s">
        <v>86</v>
      </c>
      <c r="AW274" s="13" t="s">
        <v>32</v>
      </c>
      <c r="AX274" s="13" t="s">
        <v>77</v>
      </c>
      <c r="AY274" s="243" t="s">
        <v>166</v>
      </c>
    </row>
    <row r="275" spans="1:65" s="2" customFormat="1" ht="16.5" customHeight="1">
      <c r="A275" s="37"/>
      <c r="B275" s="38"/>
      <c r="C275" s="218" t="s">
        <v>385</v>
      </c>
      <c r="D275" s="218" t="s">
        <v>169</v>
      </c>
      <c r="E275" s="219" t="s">
        <v>1171</v>
      </c>
      <c r="F275" s="220" t="s">
        <v>1172</v>
      </c>
      <c r="G275" s="221" t="s">
        <v>172</v>
      </c>
      <c r="H275" s="222">
        <v>103.992</v>
      </c>
      <c r="I275" s="223"/>
      <c r="J275" s="224">
        <f>ROUND(I275*H275,0)</f>
        <v>0</v>
      </c>
      <c r="K275" s="225"/>
      <c r="L275" s="43"/>
      <c r="M275" s="226" t="s">
        <v>1</v>
      </c>
      <c r="N275" s="227" t="s">
        <v>42</v>
      </c>
      <c r="O275" s="90"/>
      <c r="P275" s="228">
        <f>O275*H275</f>
        <v>0</v>
      </c>
      <c r="Q275" s="228">
        <v>2.50187</v>
      </c>
      <c r="R275" s="228">
        <f>Q275*H275</f>
        <v>260.17446504</v>
      </c>
      <c r="S275" s="228">
        <v>0</v>
      </c>
      <c r="T275" s="229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30" t="s">
        <v>173</v>
      </c>
      <c r="AT275" s="230" t="s">
        <v>169</v>
      </c>
      <c r="AU275" s="230" t="s">
        <v>86</v>
      </c>
      <c r="AY275" s="16" t="s">
        <v>166</v>
      </c>
      <c r="BE275" s="231">
        <f>IF(N275="základní",J275,0)</f>
        <v>0</v>
      </c>
      <c r="BF275" s="231">
        <f>IF(N275="snížená",J275,0)</f>
        <v>0</v>
      </c>
      <c r="BG275" s="231">
        <f>IF(N275="zákl. přenesená",J275,0)</f>
        <v>0</v>
      </c>
      <c r="BH275" s="231">
        <f>IF(N275="sníž. přenesená",J275,0)</f>
        <v>0</v>
      </c>
      <c r="BI275" s="231">
        <f>IF(N275="nulová",J275,0)</f>
        <v>0</v>
      </c>
      <c r="BJ275" s="16" t="s">
        <v>8</v>
      </c>
      <c r="BK275" s="231">
        <f>ROUND(I275*H275,0)</f>
        <v>0</v>
      </c>
      <c r="BL275" s="16" t="s">
        <v>173</v>
      </c>
      <c r="BM275" s="230" t="s">
        <v>1173</v>
      </c>
    </row>
    <row r="276" spans="1:51" s="13" customFormat="1" ht="12">
      <c r="A276" s="13"/>
      <c r="B276" s="232"/>
      <c r="C276" s="233"/>
      <c r="D276" s="234" t="s">
        <v>175</v>
      </c>
      <c r="E276" s="235" t="s">
        <v>1</v>
      </c>
      <c r="F276" s="236" t="s">
        <v>1174</v>
      </c>
      <c r="G276" s="233"/>
      <c r="H276" s="237">
        <v>3.482</v>
      </c>
      <c r="I276" s="238"/>
      <c r="J276" s="233"/>
      <c r="K276" s="233"/>
      <c r="L276" s="239"/>
      <c r="M276" s="240"/>
      <c r="N276" s="241"/>
      <c r="O276" s="241"/>
      <c r="P276" s="241"/>
      <c r="Q276" s="241"/>
      <c r="R276" s="241"/>
      <c r="S276" s="241"/>
      <c r="T276" s="24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3" t="s">
        <v>175</v>
      </c>
      <c r="AU276" s="243" t="s">
        <v>86</v>
      </c>
      <c r="AV276" s="13" t="s">
        <v>86</v>
      </c>
      <c r="AW276" s="13" t="s">
        <v>32</v>
      </c>
      <c r="AX276" s="13" t="s">
        <v>77</v>
      </c>
      <c r="AY276" s="243" t="s">
        <v>166</v>
      </c>
    </row>
    <row r="277" spans="1:51" s="13" customFormat="1" ht="12">
      <c r="A277" s="13"/>
      <c r="B277" s="232"/>
      <c r="C277" s="233"/>
      <c r="D277" s="234" t="s">
        <v>175</v>
      </c>
      <c r="E277" s="235" t="s">
        <v>1</v>
      </c>
      <c r="F277" s="236" t="s">
        <v>1175</v>
      </c>
      <c r="G277" s="233"/>
      <c r="H277" s="237">
        <v>63.48</v>
      </c>
      <c r="I277" s="238"/>
      <c r="J277" s="233"/>
      <c r="K277" s="233"/>
      <c r="L277" s="239"/>
      <c r="M277" s="240"/>
      <c r="N277" s="241"/>
      <c r="O277" s="241"/>
      <c r="P277" s="241"/>
      <c r="Q277" s="241"/>
      <c r="R277" s="241"/>
      <c r="S277" s="241"/>
      <c r="T277" s="24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3" t="s">
        <v>175</v>
      </c>
      <c r="AU277" s="243" t="s">
        <v>86</v>
      </c>
      <c r="AV277" s="13" t="s">
        <v>86</v>
      </c>
      <c r="AW277" s="13" t="s">
        <v>32</v>
      </c>
      <c r="AX277" s="13" t="s">
        <v>77</v>
      </c>
      <c r="AY277" s="243" t="s">
        <v>166</v>
      </c>
    </row>
    <row r="278" spans="1:51" s="13" customFormat="1" ht="12">
      <c r="A278" s="13"/>
      <c r="B278" s="232"/>
      <c r="C278" s="233"/>
      <c r="D278" s="234" t="s">
        <v>175</v>
      </c>
      <c r="E278" s="235" t="s">
        <v>1</v>
      </c>
      <c r="F278" s="236" t="s">
        <v>1176</v>
      </c>
      <c r="G278" s="233"/>
      <c r="H278" s="237">
        <v>19.474</v>
      </c>
      <c r="I278" s="238"/>
      <c r="J278" s="233"/>
      <c r="K278" s="233"/>
      <c r="L278" s="239"/>
      <c r="M278" s="240"/>
      <c r="N278" s="241"/>
      <c r="O278" s="241"/>
      <c r="P278" s="241"/>
      <c r="Q278" s="241"/>
      <c r="R278" s="241"/>
      <c r="S278" s="241"/>
      <c r="T278" s="24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3" t="s">
        <v>175</v>
      </c>
      <c r="AU278" s="243" t="s">
        <v>86</v>
      </c>
      <c r="AV278" s="13" t="s">
        <v>86</v>
      </c>
      <c r="AW278" s="13" t="s">
        <v>32</v>
      </c>
      <c r="AX278" s="13" t="s">
        <v>77</v>
      </c>
      <c r="AY278" s="243" t="s">
        <v>166</v>
      </c>
    </row>
    <row r="279" spans="1:51" s="13" customFormat="1" ht="12">
      <c r="A279" s="13"/>
      <c r="B279" s="232"/>
      <c r="C279" s="233"/>
      <c r="D279" s="234" t="s">
        <v>175</v>
      </c>
      <c r="E279" s="235" t="s">
        <v>1</v>
      </c>
      <c r="F279" s="236" t="s">
        <v>1177</v>
      </c>
      <c r="G279" s="233"/>
      <c r="H279" s="237">
        <v>14.039</v>
      </c>
      <c r="I279" s="238"/>
      <c r="J279" s="233"/>
      <c r="K279" s="233"/>
      <c r="L279" s="239"/>
      <c r="M279" s="240"/>
      <c r="N279" s="241"/>
      <c r="O279" s="241"/>
      <c r="P279" s="241"/>
      <c r="Q279" s="241"/>
      <c r="R279" s="241"/>
      <c r="S279" s="241"/>
      <c r="T279" s="24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3" t="s">
        <v>175</v>
      </c>
      <c r="AU279" s="243" t="s">
        <v>86</v>
      </c>
      <c r="AV279" s="13" t="s">
        <v>86</v>
      </c>
      <c r="AW279" s="13" t="s">
        <v>32</v>
      </c>
      <c r="AX279" s="13" t="s">
        <v>77</v>
      </c>
      <c r="AY279" s="243" t="s">
        <v>166</v>
      </c>
    </row>
    <row r="280" spans="1:51" s="13" customFormat="1" ht="12">
      <c r="A280" s="13"/>
      <c r="B280" s="232"/>
      <c r="C280" s="233"/>
      <c r="D280" s="234" t="s">
        <v>175</v>
      </c>
      <c r="E280" s="235" t="s">
        <v>1</v>
      </c>
      <c r="F280" s="236" t="s">
        <v>1178</v>
      </c>
      <c r="G280" s="233"/>
      <c r="H280" s="237">
        <v>3.517</v>
      </c>
      <c r="I280" s="238"/>
      <c r="J280" s="233"/>
      <c r="K280" s="233"/>
      <c r="L280" s="239"/>
      <c r="M280" s="240"/>
      <c r="N280" s="241"/>
      <c r="O280" s="241"/>
      <c r="P280" s="241"/>
      <c r="Q280" s="241"/>
      <c r="R280" s="241"/>
      <c r="S280" s="241"/>
      <c r="T280" s="24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3" t="s">
        <v>175</v>
      </c>
      <c r="AU280" s="243" t="s">
        <v>86</v>
      </c>
      <c r="AV280" s="13" t="s">
        <v>86</v>
      </c>
      <c r="AW280" s="13" t="s">
        <v>32</v>
      </c>
      <c r="AX280" s="13" t="s">
        <v>77</v>
      </c>
      <c r="AY280" s="243" t="s">
        <v>166</v>
      </c>
    </row>
    <row r="281" spans="1:65" s="2" customFormat="1" ht="33" customHeight="1">
      <c r="A281" s="37"/>
      <c r="B281" s="38"/>
      <c r="C281" s="218" t="s">
        <v>389</v>
      </c>
      <c r="D281" s="218" t="s">
        <v>169</v>
      </c>
      <c r="E281" s="219" t="s">
        <v>1179</v>
      </c>
      <c r="F281" s="220" t="s">
        <v>1180</v>
      </c>
      <c r="G281" s="221" t="s">
        <v>196</v>
      </c>
      <c r="H281" s="222">
        <v>1</v>
      </c>
      <c r="I281" s="223"/>
      <c r="J281" s="224">
        <f>ROUND(I281*H281,0)</f>
        <v>0</v>
      </c>
      <c r="K281" s="225"/>
      <c r="L281" s="43"/>
      <c r="M281" s="226" t="s">
        <v>1</v>
      </c>
      <c r="N281" s="227" t="s">
        <v>42</v>
      </c>
      <c r="O281" s="90"/>
      <c r="P281" s="228">
        <f>O281*H281</f>
        <v>0</v>
      </c>
      <c r="Q281" s="228">
        <v>0.0094</v>
      </c>
      <c r="R281" s="228">
        <f>Q281*H281</f>
        <v>0.0094</v>
      </c>
      <c r="S281" s="228">
        <v>0</v>
      </c>
      <c r="T281" s="229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30" t="s">
        <v>173</v>
      </c>
      <c r="AT281" s="230" t="s">
        <v>169</v>
      </c>
      <c r="AU281" s="230" t="s">
        <v>86</v>
      </c>
      <c r="AY281" s="16" t="s">
        <v>166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16" t="s">
        <v>8</v>
      </c>
      <c r="BK281" s="231">
        <f>ROUND(I281*H281,0)</f>
        <v>0</v>
      </c>
      <c r="BL281" s="16" t="s">
        <v>173</v>
      </c>
      <c r="BM281" s="230" t="s">
        <v>1181</v>
      </c>
    </row>
    <row r="282" spans="1:65" s="2" customFormat="1" ht="33" customHeight="1">
      <c r="A282" s="37"/>
      <c r="B282" s="38"/>
      <c r="C282" s="218" t="s">
        <v>393</v>
      </c>
      <c r="D282" s="218" t="s">
        <v>169</v>
      </c>
      <c r="E282" s="219" t="s">
        <v>1182</v>
      </c>
      <c r="F282" s="220" t="s">
        <v>1183</v>
      </c>
      <c r="G282" s="221" t="s">
        <v>196</v>
      </c>
      <c r="H282" s="222">
        <v>1</v>
      </c>
      <c r="I282" s="223"/>
      <c r="J282" s="224">
        <f>ROUND(I282*H282,0)</f>
        <v>0</v>
      </c>
      <c r="K282" s="225"/>
      <c r="L282" s="43"/>
      <c r="M282" s="226" t="s">
        <v>1</v>
      </c>
      <c r="N282" s="227" t="s">
        <v>42</v>
      </c>
      <c r="O282" s="90"/>
      <c r="P282" s="228">
        <f>O282*H282</f>
        <v>0</v>
      </c>
      <c r="Q282" s="228">
        <v>0.02592</v>
      </c>
      <c r="R282" s="228">
        <f>Q282*H282</f>
        <v>0.02592</v>
      </c>
      <c r="S282" s="228">
        <v>0</v>
      </c>
      <c r="T282" s="229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30" t="s">
        <v>173</v>
      </c>
      <c r="AT282" s="230" t="s">
        <v>169</v>
      </c>
      <c r="AU282" s="230" t="s">
        <v>86</v>
      </c>
      <c r="AY282" s="16" t="s">
        <v>166</v>
      </c>
      <c r="BE282" s="231">
        <f>IF(N282="základní",J282,0)</f>
        <v>0</v>
      </c>
      <c r="BF282" s="231">
        <f>IF(N282="snížená",J282,0)</f>
        <v>0</v>
      </c>
      <c r="BG282" s="231">
        <f>IF(N282="zákl. přenesená",J282,0)</f>
        <v>0</v>
      </c>
      <c r="BH282" s="231">
        <f>IF(N282="sníž. přenesená",J282,0)</f>
        <v>0</v>
      </c>
      <c r="BI282" s="231">
        <f>IF(N282="nulová",J282,0)</f>
        <v>0</v>
      </c>
      <c r="BJ282" s="16" t="s">
        <v>8</v>
      </c>
      <c r="BK282" s="231">
        <f>ROUND(I282*H282,0)</f>
        <v>0</v>
      </c>
      <c r="BL282" s="16" t="s">
        <v>173</v>
      </c>
      <c r="BM282" s="230" t="s">
        <v>1184</v>
      </c>
    </row>
    <row r="283" spans="1:65" s="2" customFormat="1" ht="16.5" customHeight="1">
      <c r="A283" s="37"/>
      <c r="B283" s="38"/>
      <c r="C283" s="218" t="s">
        <v>397</v>
      </c>
      <c r="D283" s="218" t="s">
        <v>169</v>
      </c>
      <c r="E283" s="219" t="s">
        <v>1185</v>
      </c>
      <c r="F283" s="220" t="s">
        <v>1186</v>
      </c>
      <c r="G283" s="221" t="s">
        <v>172</v>
      </c>
      <c r="H283" s="222">
        <v>5.48</v>
      </c>
      <c r="I283" s="223"/>
      <c r="J283" s="224">
        <f>ROUND(I283*H283,0)</f>
        <v>0</v>
      </c>
      <c r="K283" s="225"/>
      <c r="L283" s="43"/>
      <c r="M283" s="226" t="s">
        <v>1</v>
      </c>
      <c r="N283" s="227" t="s">
        <v>42</v>
      </c>
      <c r="O283" s="90"/>
      <c r="P283" s="228">
        <f>O283*H283</f>
        <v>0</v>
      </c>
      <c r="Q283" s="228">
        <v>2.50187</v>
      </c>
      <c r="R283" s="228">
        <f>Q283*H283</f>
        <v>13.7102476</v>
      </c>
      <c r="S283" s="228">
        <v>0</v>
      </c>
      <c r="T283" s="229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30" t="s">
        <v>173</v>
      </c>
      <c r="AT283" s="230" t="s">
        <v>169</v>
      </c>
      <c r="AU283" s="230" t="s">
        <v>86</v>
      </c>
      <c r="AY283" s="16" t="s">
        <v>166</v>
      </c>
      <c r="BE283" s="231">
        <f>IF(N283="základní",J283,0)</f>
        <v>0</v>
      </c>
      <c r="BF283" s="231">
        <f>IF(N283="snížená",J283,0)</f>
        <v>0</v>
      </c>
      <c r="BG283" s="231">
        <f>IF(N283="zákl. přenesená",J283,0)</f>
        <v>0</v>
      </c>
      <c r="BH283" s="231">
        <f>IF(N283="sníž. přenesená",J283,0)</f>
        <v>0</v>
      </c>
      <c r="BI283" s="231">
        <f>IF(N283="nulová",J283,0)</f>
        <v>0</v>
      </c>
      <c r="BJ283" s="16" t="s">
        <v>8</v>
      </c>
      <c r="BK283" s="231">
        <f>ROUND(I283*H283,0)</f>
        <v>0</v>
      </c>
      <c r="BL283" s="16" t="s">
        <v>173</v>
      </c>
      <c r="BM283" s="230" t="s">
        <v>1187</v>
      </c>
    </row>
    <row r="284" spans="1:51" s="13" customFormat="1" ht="12">
      <c r="A284" s="13"/>
      <c r="B284" s="232"/>
      <c r="C284" s="233"/>
      <c r="D284" s="234" t="s">
        <v>175</v>
      </c>
      <c r="E284" s="235" t="s">
        <v>1</v>
      </c>
      <c r="F284" s="236" t="s">
        <v>1188</v>
      </c>
      <c r="G284" s="233"/>
      <c r="H284" s="237">
        <v>5.48</v>
      </c>
      <c r="I284" s="238"/>
      <c r="J284" s="233"/>
      <c r="K284" s="233"/>
      <c r="L284" s="239"/>
      <c r="M284" s="240"/>
      <c r="N284" s="241"/>
      <c r="O284" s="241"/>
      <c r="P284" s="241"/>
      <c r="Q284" s="241"/>
      <c r="R284" s="241"/>
      <c r="S284" s="241"/>
      <c r="T284" s="242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3" t="s">
        <v>175</v>
      </c>
      <c r="AU284" s="243" t="s">
        <v>86</v>
      </c>
      <c r="AV284" s="13" t="s">
        <v>86</v>
      </c>
      <c r="AW284" s="13" t="s">
        <v>32</v>
      </c>
      <c r="AX284" s="13" t="s">
        <v>77</v>
      </c>
      <c r="AY284" s="243" t="s">
        <v>166</v>
      </c>
    </row>
    <row r="285" spans="1:65" s="2" customFormat="1" ht="16.5" customHeight="1">
      <c r="A285" s="37"/>
      <c r="B285" s="38"/>
      <c r="C285" s="218" t="s">
        <v>402</v>
      </c>
      <c r="D285" s="218" t="s">
        <v>169</v>
      </c>
      <c r="E285" s="219" t="s">
        <v>1189</v>
      </c>
      <c r="F285" s="220" t="s">
        <v>1190</v>
      </c>
      <c r="G285" s="221" t="s">
        <v>188</v>
      </c>
      <c r="H285" s="222">
        <v>28.96</v>
      </c>
      <c r="I285" s="223"/>
      <c r="J285" s="224">
        <f>ROUND(I285*H285,0)</f>
        <v>0</v>
      </c>
      <c r="K285" s="225"/>
      <c r="L285" s="43"/>
      <c r="M285" s="226" t="s">
        <v>1</v>
      </c>
      <c r="N285" s="227" t="s">
        <v>42</v>
      </c>
      <c r="O285" s="90"/>
      <c r="P285" s="228">
        <f>O285*H285</f>
        <v>0</v>
      </c>
      <c r="Q285" s="228">
        <v>0.00264</v>
      </c>
      <c r="R285" s="228">
        <f>Q285*H285</f>
        <v>0.0764544</v>
      </c>
      <c r="S285" s="228">
        <v>0</v>
      </c>
      <c r="T285" s="229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30" t="s">
        <v>173</v>
      </c>
      <c r="AT285" s="230" t="s">
        <v>169</v>
      </c>
      <c r="AU285" s="230" t="s">
        <v>86</v>
      </c>
      <c r="AY285" s="16" t="s">
        <v>166</v>
      </c>
      <c r="BE285" s="231">
        <f>IF(N285="základní",J285,0)</f>
        <v>0</v>
      </c>
      <c r="BF285" s="231">
        <f>IF(N285="snížená",J285,0)</f>
        <v>0</v>
      </c>
      <c r="BG285" s="231">
        <f>IF(N285="zákl. přenesená",J285,0)</f>
        <v>0</v>
      </c>
      <c r="BH285" s="231">
        <f>IF(N285="sníž. přenesená",J285,0)</f>
        <v>0</v>
      </c>
      <c r="BI285" s="231">
        <f>IF(N285="nulová",J285,0)</f>
        <v>0</v>
      </c>
      <c r="BJ285" s="16" t="s">
        <v>8</v>
      </c>
      <c r="BK285" s="231">
        <f>ROUND(I285*H285,0)</f>
        <v>0</v>
      </c>
      <c r="BL285" s="16" t="s">
        <v>173</v>
      </c>
      <c r="BM285" s="230" t="s">
        <v>1191</v>
      </c>
    </row>
    <row r="286" spans="1:51" s="13" customFormat="1" ht="12">
      <c r="A286" s="13"/>
      <c r="B286" s="232"/>
      <c r="C286" s="233"/>
      <c r="D286" s="234" t="s">
        <v>175</v>
      </c>
      <c r="E286" s="235" t="s">
        <v>1</v>
      </c>
      <c r="F286" s="236" t="s">
        <v>1192</v>
      </c>
      <c r="G286" s="233"/>
      <c r="H286" s="237">
        <v>28.96</v>
      </c>
      <c r="I286" s="238"/>
      <c r="J286" s="233"/>
      <c r="K286" s="233"/>
      <c r="L286" s="239"/>
      <c r="M286" s="240"/>
      <c r="N286" s="241"/>
      <c r="O286" s="241"/>
      <c r="P286" s="241"/>
      <c r="Q286" s="241"/>
      <c r="R286" s="241"/>
      <c r="S286" s="241"/>
      <c r="T286" s="24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3" t="s">
        <v>175</v>
      </c>
      <c r="AU286" s="243" t="s">
        <v>86</v>
      </c>
      <c r="AV286" s="13" t="s">
        <v>86</v>
      </c>
      <c r="AW286" s="13" t="s">
        <v>32</v>
      </c>
      <c r="AX286" s="13" t="s">
        <v>77</v>
      </c>
      <c r="AY286" s="243" t="s">
        <v>166</v>
      </c>
    </row>
    <row r="287" spans="1:65" s="2" customFormat="1" ht="16.5" customHeight="1">
      <c r="A287" s="37"/>
      <c r="B287" s="38"/>
      <c r="C287" s="218" t="s">
        <v>407</v>
      </c>
      <c r="D287" s="218" t="s">
        <v>169</v>
      </c>
      <c r="E287" s="219" t="s">
        <v>1193</v>
      </c>
      <c r="F287" s="220" t="s">
        <v>1194</v>
      </c>
      <c r="G287" s="221" t="s">
        <v>188</v>
      </c>
      <c r="H287" s="222">
        <v>28.96</v>
      </c>
      <c r="I287" s="223"/>
      <c r="J287" s="224">
        <f>ROUND(I287*H287,0)</f>
        <v>0</v>
      </c>
      <c r="K287" s="225"/>
      <c r="L287" s="43"/>
      <c r="M287" s="226" t="s">
        <v>1</v>
      </c>
      <c r="N287" s="227" t="s">
        <v>42</v>
      </c>
      <c r="O287" s="90"/>
      <c r="P287" s="228">
        <f>O287*H287</f>
        <v>0</v>
      </c>
      <c r="Q287" s="228">
        <v>0</v>
      </c>
      <c r="R287" s="228">
        <f>Q287*H287</f>
        <v>0</v>
      </c>
      <c r="S287" s="228">
        <v>0</v>
      </c>
      <c r="T287" s="229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30" t="s">
        <v>173</v>
      </c>
      <c r="AT287" s="230" t="s">
        <v>169</v>
      </c>
      <c r="AU287" s="230" t="s">
        <v>86</v>
      </c>
      <c r="AY287" s="16" t="s">
        <v>166</v>
      </c>
      <c r="BE287" s="231">
        <f>IF(N287="základní",J287,0)</f>
        <v>0</v>
      </c>
      <c r="BF287" s="231">
        <f>IF(N287="snížená",J287,0)</f>
        <v>0</v>
      </c>
      <c r="BG287" s="231">
        <f>IF(N287="zákl. přenesená",J287,0)</f>
        <v>0</v>
      </c>
      <c r="BH287" s="231">
        <f>IF(N287="sníž. přenesená",J287,0)</f>
        <v>0</v>
      </c>
      <c r="BI287" s="231">
        <f>IF(N287="nulová",J287,0)</f>
        <v>0</v>
      </c>
      <c r="BJ287" s="16" t="s">
        <v>8</v>
      </c>
      <c r="BK287" s="231">
        <f>ROUND(I287*H287,0)</f>
        <v>0</v>
      </c>
      <c r="BL287" s="16" t="s">
        <v>173</v>
      </c>
      <c r="BM287" s="230" t="s">
        <v>1195</v>
      </c>
    </row>
    <row r="288" spans="1:65" s="2" customFormat="1" ht="33" customHeight="1">
      <c r="A288" s="37"/>
      <c r="B288" s="38"/>
      <c r="C288" s="218" t="s">
        <v>411</v>
      </c>
      <c r="D288" s="218" t="s">
        <v>169</v>
      </c>
      <c r="E288" s="219" t="s">
        <v>1196</v>
      </c>
      <c r="F288" s="220" t="s">
        <v>1197</v>
      </c>
      <c r="G288" s="221" t="s">
        <v>188</v>
      </c>
      <c r="H288" s="222">
        <v>9</v>
      </c>
      <c r="I288" s="223"/>
      <c r="J288" s="224">
        <f>ROUND(I288*H288,0)</f>
        <v>0</v>
      </c>
      <c r="K288" s="225"/>
      <c r="L288" s="43"/>
      <c r="M288" s="226" t="s">
        <v>1</v>
      </c>
      <c r="N288" s="227" t="s">
        <v>42</v>
      </c>
      <c r="O288" s="90"/>
      <c r="P288" s="228">
        <f>O288*H288</f>
        <v>0</v>
      </c>
      <c r="Q288" s="228">
        <v>0.49689</v>
      </c>
      <c r="R288" s="228">
        <f>Q288*H288</f>
        <v>4.47201</v>
      </c>
      <c r="S288" s="228">
        <v>0</v>
      </c>
      <c r="T288" s="229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30" t="s">
        <v>173</v>
      </c>
      <c r="AT288" s="230" t="s">
        <v>169</v>
      </c>
      <c r="AU288" s="230" t="s">
        <v>86</v>
      </c>
      <c r="AY288" s="16" t="s">
        <v>166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6" t="s">
        <v>8</v>
      </c>
      <c r="BK288" s="231">
        <f>ROUND(I288*H288,0)</f>
        <v>0</v>
      </c>
      <c r="BL288" s="16" t="s">
        <v>173</v>
      </c>
      <c r="BM288" s="230" t="s">
        <v>1198</v>
      </c>
    </row>
    <row r="289" spans="1:51" s="13" customFormat="1" ht="12">
      <c r="A289" s="13"/>
      <c r="B289" s="232"/>
      <c r="C289" s="233"/>
      <c r="D289" s="234" t="s">
        <v>175</v>
      </c>
      <c r="E289" s="235" t="s">
        <v>1</v>
      </c>
      <c r="F289" s="236" t="s">
        <v>1199</v>
      </c>
      <c r="G289" s="233"/>
      <c r="H289" s="237">
        <v>9</v>
      </c>
      <c r="I289" s="238"/>
      <c r="J289" s="233"/>
      <c r="K289" s="233"/>
      <c r="L289" s="239"/>
      <c r="M289" s="240"/>
      <c r="N289" s="241"/>
      <c r="O289" s="241"/>
      <c r="P289" s="241"/>
      <c r="Q289" s="241"/>
      <c r="R289" s="241"/>
      <c r="S289" s="241"/>
      <c r="T289" s="24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3" t="s">
        <v>175</v>
      </c>
      <c r="AU289" s="243" t="s">
        <v>86</v>
      </c>
      <c r="AV289" s="13" t="s">
        <v>86</v>
      </c>
      <c r="AW289" s="13" t="s">
        <v>32</v>
      </c>
      <c r="AX289" s="13" t="s">
        <v>77</v>
      </c>
      <c r="AY289" s="243" t="s">
        <v>166</v>
      </c>
    </row>
    <row r="290" spans="1:65" s="2" customFormat="1" ht="33" customHeight="1">
      <c r="A290" s="37"/>
      <c r="B290" s="38"/>
      <c r="C290" s="218" t="s">
        <v>417</v>
      </c>
      <c r="D290" s="218" t="s">
        <v>169</v>
      </c>
      <c r="E290" s="219" t="s">
        <v>1200</v>
      </c>
      <c r="F290" s="220" t="s">
        <v>1201</v>
      </c>
      <c r="G290" s="221" t="s">
        <v>188</v>
      </c>
      <c r="H290" s="222">
        <v>14.343</v>
      </c>
      <c r="I290" s="223"/>
      <c r="J290" s="224">
        <f>ROUND(I290*H290,0)</f>
        <v>0</v>
      </c>
      <c r="K290" s="225"/>
      <c r="L290" s="43"/>
      <c r="M290" s="226" t="s">
        <v>1</v>
      </c>
      <c r="N290" s="227" t="s">
        <v>42</v>
      </c>
      <c r="O290" s="90"/>
      <c r="P290" s="228">
        <f>O290*H290</f>
        <v>0</v>
      </c>
      <c r="Q290" s="228">
        <v>0.73404</v>
      </c>
      <c r="R290" s="228">
        <f>Q290*H290</f>
        <v>10.528335720000001</v>
      </c>
      <c r="S290" s="228">
        <v>0</v>
      </c>
      <c r="T290" s="229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30" t="s">
        <v>173</v>
      </c>
      <c r="AT290" s="230" t="s">
        <v>169</v>
      </c>
      <c r="AU290" s="230" t="s">
        <v>86</v>
      </c>
      <c r="AY290" s="16" t="s">
        <v>166</v>
      </c>
      <c r="BE290" s="231">
        <f>IF(N290="základní",J290,0)</f>
        <v>0</v>
      </c>
      <c r="BF290" s="231">
        <f>IF(N290="snížená",J290,0)</f>
        <v>0</v>
      </c>
      <c r="BG290" s="231">
        <f>IF(N290="zákl. přenesená",J290,0)</f>
        <v>0</v>
      </c>
      <c r="BH290" s="231">
        <f>IF(N290="sníž. přenesená",J290,0)</f>
        <v>0</v>
      </c>
      <c r="BI290" s="231">
        <f>IF(N290="nulová",J290,0)</f>
        <v>0</v>
      </c>
      <c r="BJ290" s="16" t="s">
        <v>8</v>
      </c>
      <c r="BK290" s="231">
        <f>ROUND(I290*H290,0)</f>
        <v>0</v>
      </c>
      <c r="BL290" s="16" t="s">
        <v>173</v>
      </c>
      <c r="BM290" s="230" t="s">
        <v>1202</v>
      </c>
    </row>
    <row r="291" spans="1:51" s="13" customFormat="1" ht="12">
      <c r="A291" s="13"/>
      <c r="B291" s="232"/>
      <c r="C291" s="233"/>
      <c r="D291" s="234" t="s">
        <v>175</v>
      </c>
      <c r="E291" s="235" t="s">
        <v>1</v>
      </c>
      <c r="F291" s="236" t="s">
        <v>1203</v>
      </c>
      <c r="G291" s="233"/>
      <c r="H291" s="237">
        <v>14.343</v>
      </c>
      <c r="I291" s="238"/>
      <c r="J291" s="233"/>
      <c r="K291" s="233"/>
      <c r="L291" s="239"/>
      <c r="M291" s="240"/>
      <c r="N291" s="241"/>
      <c r="O291" s="241"/>
      <c r="P291" s="241"/>
      <c r="Q291" s="241"/>
      <c r="R291" s="241"/>
      <c r="S291" s="241"/>
      <c r="T291" s="242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3" t="s">
        <v>175</v>
      </c>
      <c r="AU291" s="243" t="s">
        <v>86</v>
      </c>
      <c r="AV291" s="13" t="s">
        <v>86</v>
      </c>
      <c r="AW291" s="13" t="s">
        <v>32</v>
      </c>
      <c r="AX291" s="13" t="s">
        <v>77</v>
      </c>
      <c r="AY291" s="243" t="s">
        <v>166</v>
      </c>
    </row>
    <row r="292" spans="1:65" s="2" customFormat="1" ht="33" customHeight="1">
      <c r="A292" s="37"/>
      <c r="B292" s="38"/>
      <c r="C292" s="218" t="s">
        <v>423</v>
      </c>
      <c r="D292" s="218" t="s">
        <v>169</v>
      </c>
      <c r="E292" s="219" t="s">
        <v>1204</v>
      </c>
      <c r="F292" s="220" t="s">
        <v>1205</v>
      </c>
      <c r="G292" s="221" t="s">
        <v>188</v>
      </c>
      <c r="H292" s="222">
        <v>26.128</v>
      </c>
      <c r="I292" s="223"/>
      <c r="J292" s="224">
        <f>ROUND(I292*H292,0)</f>
        <v>0</v>
      </c>
      <c r="K292" s="225"/>
      <c r="L292" s="43"/>
      <c r="M292" s="226" t="s">
        <v>1</v>
      </c>
      <c r="N292" s="227" t="s">
        <v>42</v>
      </c>
      <c r="O292" s="90"/>
      <c r="P292" s="228">
        <f>O292*H292</f>
        <v>0</v>
      </c>
      <c r="Q292" s="228">
        <v>1.02036</v>
      </c>
      <c r="R292" s="228">
        <f>Q292*H292</f>
        <v>26.659966079999997</v>
      </c>
      <c r="S292" s="228">
        <v>0</v>
      </c>
      <c r="T292" s="229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30" t="s">
        <v>173</v>
      </c>
      <c r="AT292" s="230" t="s">
        <v>169</v>
      </c>
      <c r="AU292" s="230" t="s">
        <v>86</v>
      </c>
      <c r="AY292" s="16" t="s">
        <v>166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16" t="s">
        <v>8</v>
      </c>
      <c r="BK292" s="231">
        <f>ROUND(I292*H292,0)</f>
        <v>0</v>
      </c>
      <c r="BL292" s="16" t="s">
        <v>173</v>
      </c>
      <c r="BM292" s="230" t="s">
        <v>1206</v>
      </c>
    </row>
    <row r="293" spans="1:51" s="13" customFormat="1" ht="12">
      <c r="A293" s="13"/>
      <c r="B293" s="232"/>
      <c r="C293" s="233"/>
      <c r="D293" s="234" t="s">
        <v>175</v>
      </c>
      <c r="E293" s="235" t="s">
        <v>1</v>
      </c>
      <c r="F293" s="236" t="s">
        <v>1207</v>
      </c>
      <c r="G293" s="233"/>
      <c r="H293" s="237">
        <v>26.128</v>
      </c>
      <c r="I293" s="238"/>
      <c r="J293" s="233"/>
      <c r="K293" s="233"/>
      <c r="L293" s="239"/>
      <c r="M293" s="240"/>
      <c r="N293" s="241"/>
      <c r="O293" s="241"/>
      <c r="P293" s="241"/>
      <c r="Q293" s="241"/>
      <c r="R293" s="241"/>
      <c r="S293" s="241"/>
      <c r="T293" s="242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3" t="s">
        <v>175</v>
      </c>
      <c r="AU293" s="243" t="s">
        <v>86</v>
      </c>
      <c r="AV293" s="13" t="s">
        <v>86</v>
      </c>
      <c r="AW293" s="13" t="s">
        <v>32</v>
      </c>
      <c r="AX293" s="13" t="s">
        <v>77</v>
      </c>
      <c r="AY293" s="243" t="s">
        <v>166</v>
      </c>
    </row>
    <row r="294" spans="1:65" s="2" customFormat="1" ht="24.15" customHeight="1">
      <c r="A294" s="37"/>
      <c r="B294" s="38"/>
      <c r="C294" s="218" t="s">
        <v>428</v>
      </c>
      <c r="D294" s="218" t="s">
        <v>169</v>
      </c>
      <c r="E294" s="219" t="s">
        <v>1208</v>
      </c>
      <c r="F294" s="220" t="s">
        <v>1209</v>
      </c>
      <c r="G294" s="221" t="s">
        <v>183</v>
      </c>
      <c r="H294" s="222">
        <v>0.444</v>
      </c>
      <c r="I294" s="223"/>
      <c r="J294" s="224">
        <f>ROUND(I294*H294,0)</f>
        <v>0</v>
      </c>
      <c r="K294" s="225"/>
      <c r="L294" s="43"/>
      <c r="M294" s="226" t="s">
        <v>1</v>
      </c>
      <c r="N294" s="227" t="s">
        <v>42</v>
      </c>
      <c r="O294" s="90"/>
      <c r="P294" s="228">
        <f>O294*H294</f>
        <v>0</v>
      </c>
      <c r="Q294" s="228">
        <v>1.0594</v>
      </c>
      <c r="R294" s="228">
        <f>Q294*H294</f>
        <v>0.47037359999999995</v>
      </c>
      <c r="S294" s="228">
        <v>0</v>
      </c>
      <c r="T294" s="229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30" t="s">
        <v>173</v>
      </c>
      <c r="AT294" s="230" t="s">
        <v>169</v>
      </c>
      <c r="AU294" s="230" t="s">
        <v>86</v>
      </c>
      <c r="AY294" s="16" t="s">
        <v>166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16" t="s">
        <v>8</v>
      </c>
      <c r="BK294" s="231">
        <f>ROUND(I294*H294,0)</f>
        <v>0</v>
      </c>
      <c r="BL294" s="16" t="s">
        <v>173</v>
      </c>
      <c r="BM294" s="230" t="s">
        <v>1210</v>
      </c>
    </row>
    <row r="295" spans="1:51" s="13" customFormat="1" ht="12">
      <c r="A295" s="13"/>
      <c r="B295" s="232"/>
      <c r="C295" s="233"/>
      <c r="D295" s="234" t="s">
        <v>175</v>
      </c>
      <c r="E295" s="235" t="s">
        <v>1</v>
      </c>
      <c r="F295" s="236" t="s">
        <v>1211</v>
      </c>
      <c r="G295" s="233"/>
      <c r="H295" s="237">
        <v>0.444</v>
      </c>
      <c r="I295" s="238"/>
      <c r="J295" s="233"/>
      <c r="K295" s="233"/>
      <c r="L295" s="239"/>
      <c r="M295" s="240"/>
      <c r="N295" s="241"/>
      <c r="O295" s="241"/>
      <c r="P295" s="241"/>
      <c r="Q295" s="241"/>
      <c r="R295" s="241"/>
      <c r="S295" s="241"/>
      <c r="T295" s="24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3" t="s">
        <v>175</v>
      </c>
      <c r="AU295" s="243" t="s">
        <v>86</v>
      </c>
      <c r="AV295" s="13" t="s">
        <v>86</v>
      </c>
      <c r="AW295" s="13" t="s">
        <v>32</v>
      </c>
      <c r="AX295" s="13" t="s">
        <v>77</v>
      </c>
      <c r="AY295" s="243" t="s">
        <v>166</v>
      </c>
    </row>
    <row r="296" spans="1:63" s="12" customFormat="1" ht="22.8" customHeight="1">
      <c r="A296" s="12"/>
      <c r="B296" s="202"/>
      <c r="C296" s="203"/>
      <c r="D296" s="204" t="s">
        <v>76</v>
      </c>
      <c r="E296" s="216" t="s">
        <v>167</v>
      </c>
      <c r="F296" s="216" t="s">
        <v>168</v>
      </c>
      <c r="G296" s="203"/>
      <c r="H296" s="203"/>
      <c r="I296" s="206"/>
      <c r="J296" s="217">
        <f>BK296</f>
        <v>0</v>
      </c>
      <c r="K296" s="203"/>
      <c r="L296" s="208"/>
      <c r="M296" s="209"/>
      <c r="N296" s="210"/>
      <c r="O296" s="210"/>
      <c r="P296" s="211">
        <f>SUM(P297:P400)</f>
        <v>0</v>
      </c>
      <c r="Q296" s="210"/>
      <c r="R296" s="211">
        <f>SUM(R297:R400)</f>
        <v>375.1385015500001</v>
      </c>
      <c r="S296" s="210"/>
      <c r="T296" s="212">
        <f>SUM(T297:T400)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13" t="s">
        <v>8</v>
      </c>
      <c r="AT296" s="214" t="s">
        <v>76</v>
      </c>
      <c r="AU296" s="214" t="s">
        <v>8</v>
      </c>
      <c r="AY296" s="213" t="s">
        <v>166</v>
      </c>
      <c r="BK296" s="215">
        <f>SUM(BK297:BK400)</f>
        <v>0</v>
      </c>
    </row>
    <row r="297" spans="1:65" s="2" customFormat="1" ht="24.15" customHeight="1">
      <c r="A297" s="37"/>
      <c r="B297" s="38"/>
      <c r="C297" s="218" t="s">
        <v>432</v>
      </c>
      <c r="D297" s="218" t="s">
        <v>169</v>
      </c>
      <c r="E297" s="219" t="s">
        <v>1212</v>
      </c>
      <c r="F297" s="220" t="s">
        <v>1213</v>
      </c>
      <c r="G297" s="221" t="s">
        <v>188</v>
      </c>
      <c r="H297" s="222">
        <v>266.607</v>
      </c>
      <c r="I297" s="223"/>
      <c r="J297" s="224">
        <f>ROUND(I297*H297,0)</f>
        <v>0</v>
      </c>
      <c r="K297" s="225"/>
      <c r="L297" s="43"/>
      <c r="M297" s="226" t="s">
        <v>1</v>
      </c>
      <c r="N297" s="227" t="s">
        <v>42</v>
      </c>
      <c r="O297" s="90"/>
      <c r="P297" s="228">
        <f>O297*H297</f>
        <v>0</v>
      </c>
      <c r="Q297" s="228">
        <v>0.26905</v>
      </c>
      <c r="R297" s="228">
        <f>Q297*H297</f>
        <v>71.73061335000001</v>
      </c>
      <c r="S297" s="228">
        <v>0</v>
      </c>
      <c r="T297" s="229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30" t="s">
        <v>173</v>
      </c>
      <c r="AT297" s="230" t="s">
        <v>169</v>
      </c>
      <c r="AU297" s="230" t="s">
        <v>86</v>
      </c>
      <c r="AY297" s="16" t="s">
        <v>166</v>
      </c>
      <c r="BE297" s="231">
        <f>IF(N297="základní",J297,0)</f>
        <v>0</v>
      </c>
      <c r="BF297" s="231">
        <f>IF(N297="snížená",J297,0)</f>
        <v>0</v>
      </c>
      <c r="BG297" s="231">
        <f>IF(N297="zákl. přenesená",J297,0)</f>
        <v>0</v>
      </c>
      <c r="BH297" s="231">
        <f>IF(N297="sníž. přenesená",J297,0)</f>
        <v>0</v>
      </c>
      <c r="BI297" s="231">
        <f>IF(N297="nulová",J297,0)</f>
        <v>0</v>
      </c>
      <c r="BJ297" s="16" t="s">
        <v>8</v>
      </c>
      <c r="BK297" s="231">
        <f>ROUND(I297*H297,0)</f>
        <v>0</v>
      </c>
      <c r="BL297" s="16" t="s">
        <v>173</v>
      </c>
      <c r="BM297" s="230" t="s">
        <v>1214</v>
      </c>
    </row>
    <row r="298" spans="1:51" s="13" customFormat="1" ht="12">
      <c r="A298" s="13"/>
      <c r="B298" s="232"/>
      <c r="C298" s="233"/>
      <c r="D298" s="234" t="s">
        <v>175</v>
      </c>
      <c r="E298" s="235" t="s">
        <v>1</v>
      </c>
      <c r="F298" s="236" t="s">
        <v>1215</v>
      </c>
      <c r="G298" s="233"/>
      <c r="H298" s="237">
        <v>119.966</v>
      </c>
      <c r="I298" s="238"/>
      <c r="J298" s="233"/>
      <c r="K298" s="233"/>
      <c r="L298" s="239"/>
      <c r="M298" s="240"/>
      <c r="N298" s="241"/>
      <c r="O298" s="241"/>
      <c r="P298" s="241"/>
      <c r="Q298" s="241"/>
      <c r="R298" s="241"/>
      <c r="S298" s="241"/>
      <c r="T298" s="24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3" t="s">
        <v>175</v>
      </c>
      <c r="AU298" s="243" t="s">
        <v>86</v>
      </c>
      <c r="AV298" s="13" t="s">
        <v>86</v>
      </c>
      <c r="AW298" s="13" t="s">
        <v>32</v>
      </c>
      <c r="AX298" s="13" t="s">
        <v>77</v>
      </c>
      <c r="AY298" s="243" t="s">
        <v>166</v>
      </c>
    </row>
    <row r="299" spans="1:51" s="13" customFormat="1" ht="12">
      <c r="A299" s="13"/>
      <c r="B299" s="232"/>
      <c r="C299" s="233"/>
      <c r="D299" s="234" t="s">
        <v>175</v>
      </c>
      <c r="E299" s="235" t="s">
        <v>1</v>
      </c>
      <c r="F299" s="236" t="s">
        <v>1216</v>
      </c>
      <c r="G299" s="233"/>
      <c r="H299" s="237">
        <v>1.675</v>
      </c>
      <c r="I299" s="238"/>
      <c r="J299" s="233"/>
      <c r="K299" s="233"/>
      <c r="L299" s="239"/>
      <c r="M299" s="240"/>
      <c r="N299" s="241"/>
      <c r="O299" s="241"/>
      <c r="P299" s="241"/>
      <c r="Q299" s="241"/>
      <c r="R299" s="241"/>
      <c r="S299" s="241"/>
      <c r="T299" s="24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3" t="s">
        <v>175</v>
      </c>
      <c r="AU299" s="243" t="s">
        <v>86</v>
      </c>
      <c r="AV299" s="13" t="s">
        <v>86</v>
      </c>
      <c r="AW299" s="13" t="s">
        <v>32</v>
      </c>
      <c r="AX299" s="13" t="s">
        <v>77</v>
      </c>
      <c r="AY299" s="243" t="s">
        <v>166</v>
      </c>
    </row>
    <row r="300" spans="1:51" s="13" customFormat="1" ht="12">
      <c r="A300" s="13"/>
      <c r="B300" s="232"/>
      <c r="C300" s="233"/>
      <c r="D300" s="234" t="s">
        <v>175</v>
      </c>
      <c r="E300" s="235" t="s">
        <v>1</v>
      </c>
      <c r="F300" s="236" t="s">
        <v>1217</v>
      </c>
      <c r="G300" s="233"/>
      <c r="H300" s="237">
        <v>69.448</v>
      </c>
      <c r="I300" s="238"/>
      <c r="J300" s="233"/>
      <c r="K300" s="233"/>
      <c r="L300" s="239"/>
      <c r="M300" s="240"/>
      <c r="N300" s="241"/>
      <c r="O300" s="241"/>
      <c r="P300" s="241"/>
      <c r="Q300" s="241"/>
      <c r="R300" s="241"/>
      <c r="S300" s="241"/>
      <c r="T300" s="24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3" t="s">
        <v>175</v>
      </c>
      <c r="AU300" s="243" t="s">
        <v>86</v>
      </c>
      <c r="AV300" s="13" t="s">
        <v>86</v>
      </c>
      <c r="AW300" s="13" t="s">
        <v>32</v>
      </c>
      <c r="AX300" s="13" t="s">
        <v>77</v>
      </c>
      <c r="AY300" s="243" t="s">
        <v>166</v>
      </c>
    </row>
    <row r="301" spans="1:51" s="13" customFormat="1" ht="12">
      <c r="A301" s="13"/>
      <c r="B301" s="232"/>
      <c r="C301" s="233"/>
      <c r="D301" s="234" t="s">
        <v>175</v>
      </c>
      <c r="E301" s="235" t="s">
        <v>1</v>
      </c>
      <c r="F301" s="236" t="s">
        <v>1218</v>
      </c>
      <c r="G301" s="233"/>
      <c r="H301" s="237">
        <v>75.518</v>
      </c>
      <c r="I301" s="238"/>
      <c r="J301" s="233"/>
      <c r="K301" s="233"/>
      <c r="L301" s="239"/>
      <c r="M301" s="240"/>
      <c r="N301" s="241"/>
      <c r="O301" s="241"/>
      <c r="P301" s="241"/>
      <c r="Q301" s="241"/>
      <c r="R301" s="241"/>
      <c r="S301" s="241"/>
      <c r="T301" s="242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3" t="s">
        <v>175</v>
      </c>
      <c r="AU301" s="243" t="s">
        <v>86</v>
      </c>
      <c r="AV301" s="13" t="s">
        <v>86</v>
      </c>
      <c r="AW301" s="13" t="s">
        <v>32</v>
      </c>
      <c r="AX301" s="13" t="s">
        <v>77</v>
      </c>
      <c r="AY301" s="243" t="s">
        <v>166</v>
      </c>
    </row>
    <row r="302" spans="1:65" s="2" customFormat="1" ht="24.15" customHeight="1">
      <c r="A302" s="37"/>
      <c r="B302" s="38"/>
      <c r="C302" s="218" t="s">
        <v>436</v>
      </c>
      <c r="D302" s="218" t="s">
        <v>169</v>
      </c>
      <c r="E302" s="219" t="s">
        <v>1219</v>
      </c>
      <c r="F302" s="220" t="s">
        <v>1220</v>
      </c>
      <c r="G302" s="221" t="s">
        <v>188</v>
      </c>
      <c r="H302" s="222">
        <v>130.809</v>
      </c>
      <c r="I302" s="223"/>
      <c r="J302" s="224">
        <f>ROUND(I302*H302,0)</f>
        <v>0</v>
      </c>
      <c r="K302" s="225"/>
      <c r="L302" s="43"/>
      <c r="M302" s="226" t="s">
        <v>1</v>
      </c>
      <c r="N302" s="227" t="s">
        <v>42</v>
      </c>
      <c r="O302" s="90"/>
      <c r="P302" s="228">
        <f>O302*H302</f>
        <v>0</v>
      </c>
      <c r="Q302" s="228">
        <v>0.30131</v>
      </c>
      <c r="R302" s="228">
        <f>Q302*H302</f>
        <v>39.41405979</v>
      </c>
      <c r="S302" s="228">
        <v>0</v>
      </c>
      <c r="T302" s="229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30" t="s">
        <v>173</v>
      </c>
      <c r="AT302" s="230" t="s">
        <v>169</v>
      </c>
      <c r="AU302" s="230" t="s">
        <v>86</v>
      </c>
      <c r="AY302" s="16" t="s">
        <v>166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16" t="s">
        <v>8</v>
      </c>
      <c r="BK302" s="231">
        <f>ROUND(I302*H302,0)</f>
        <v>0</v>
      </c>
      <c r="BL302" s="16" t="s">
        <v>173</v>
      </c>
      <c r="BM302" s="230" t="s">
        <v>1221</v>
      </c>
    </row>
    <row r="303" spans="1:51" s="13" customFormat="1" ht="12">
      <c r="A303" s="13"/>
      <c r="B303" s="232"/>
      <c r="C303" s="233"/>
      <c r="D303" s="234" t="s">
        <v>175</v>
      </c>
      <c r="E303" s="235" t="s">
        <v>1</v>
      </c>
      <c r="F303" s="236" t="s">
        <v>1222</v>
      </c>
      <c r="G303" s="233"/>
      <c r="H303" s="237">
        <v>73.429</v>
      </c>
      <c r="I303" s="238"/>
      <c r="J303" s="233"/>
      <c r="K303" s="233"/>
      <c r="L303" s="239"/>
      <c r="M303" s="240"/>
      <c r="N303" s="241"/>
      <c r="O303" s="241"/>
      <c r="P303" s="241"/>
      <c r="Q303" s="241"/>
      <c r="R303" s="241"/>
      <c r="S303" s="241"/>
      <c r="T303" s="24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3" t="s">
        <v>175</v>
      </c>
      <c r="AU303" s="243" t="s">
        <v>86</v>
      </c>
      <c r="AV303" s="13" t="s">
        <v>86</v>
      </c>
      <c r="AW303" s="13" t="s">
        <v>32</v>
      </c>
      <c r="AX303" s="13" t="s">
        <v>77</v>
      </c>
      <c r="AY303" s="243" t="s">
        <v>166</v>
      </c>
    </row>
    <row r="304" spans="1:51" s="13" customFormat="1" ht="12">
      <c r="A304" s="13"/>
      <c r="B304" s="232"/>
      <c r="C304" s="233"/>
      <c r="D304" s="234" t="s">
        <v>175</v>
      </c>
      <c r="E304" s="235" t="s">
        <v>1</v>
      </c>
      <c r="F304" s="236" t="s">
        <v>1223</v>
      </c>
      <c r="G304" s="233"/>
      <c r="H304" s="237">
        <v>53.64</v>
      </c>
      <c r="I304" s="238"/>
      <c r="J304" s="233"/>
      <c r="K304" s="233"/>
      <c r="L304" s="239"/>
      <c r="M304" s="240"/>
      <c r="N304" s="241"/>
      <c r="O304" s="241"/>
      <c r="P304" s="241"/>
      <c r="Q304" s="241"/>
      <c r="R304" s="241"/>
      <c r="S304" s="241"/>
      <c r="T304" s="24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3" t="s">
        <v>175</v>
      </c>
      <c r="AU304" s="243" t="s">
        <v>86</v>
      </c>
      <c r="AV304" s="13" t="s">
        <v>86</v>
      </c>
      <c r="AW304" s="13" t="s">
        <v>32</v>
      </c>
      <c r="AX304" s="13" t="s">
        <v>77</v>
      </c>
      <c r="AY304" s="243" t="s">
        <v>166</v>
      </c>
    </row>
    <row r="305" spans="1:51" s="13" customFormat="1" ht="12">
      <c r="A305" s="13"/>
      <c r="B305" s="232"/>
      <c r="C305" s="233"/>
      <c r="D305" s="234" t="s">
        <v>175</v>
      </c>
      <c r="E305" s="235" t="s">
        <v>1</v>
      </c>
      <c r="F305" s="236" t="s">
        <v>1224</v>
      </c>
      <c r="G305" s="233"/>
      <c r="H305" s="237">
        <v>3.74</v>
      </c>
      <c r="I305" s="238"/>
      <c r="J305" s="233"/>
      <c r="K305" s="233"/>
      <c r="L305" s="239"/>
      <c r="M305" s="240"/>
      <c r="N305" s="241"/>
      <c r="O305" s="241"/>
      <c r="P305" s="241"/>
      <c r="Q305" s="241"/>
      <c r="R305" s="241"/>
      <c r="S305" s="241"/>
      <c r="T305" s="242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3" t="s">
        <v>175</v>
      </c>
      <c r="AU305" s="243" t="s">
        <v>86</v>
      </c>
      <c r="AV305" s="13" t="s">
        <v>86</v>
      </c>
      <c r="AW305" s="13" t="s">
        <v>32</v>
      </c>
      <c r="AX305" s="13" t="s">
        <v>77</v>
      </c>
      <c r="AY305" s="243" t="s">
        <v>166</v>
      </c>
    </row>
    <row r="306" spans="1:65" s="2" customFormat="1" ht="44.25" customHeight="1">
      <c r="A306" s="37"/>
      <c r="B306" s="38"/>
      <c r="C306" s="218" t="s">
        <v>442</v>
      </c>
      <c r="D306" s="218" t="s">
        <v>169</v>
      </c>
      <c r="E306" s="219" t="s">
        <v>1225</v>
      </c>
      <c r="F306" s="220" t="s">
        <v>1226</v>
      </c>
      <c r="G306" s="221" t="s">
        <v>188</v>
      </c>
      <c r="H306" s="222">
        <v>605.035</v>
      </c>
      <c r="I306" s="223"/>
      <c r="J306" s="224">
        <f>ROUND(I306*H306,0)</f>
        <v>0</v>
      </c>
      <c r="K306" s="225"/>
      <c r="L306" s="43"/>
      <c r="M306" s="226" t="s">
        <v>1</v>
      </c>
      <c r="N306" s="227" t="s">
        <v>42</v>
      </c>
      <c r="O306" s="90"/>
      <c r="P306" s="228">
        <f>O306*H306</f>
        <v>0</v>
      </c>
      <c r="Q306" s="228">
        <v>0.32007</v>
      </c>
      <c r="R306" s="228">
        <f>Q306*H306</f>
        <v>193.65355245</v>
      </c>
      <c r="S306" s="228">
        <v>0</v>
      </c>
      <c r="T306" s="229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30" t="s">
        <v>173</v>
      </c>
      <c r="AT306" s="230" t="s">
        <v>169</v>
      </c>
      <c r="AU306" s="230" t="s">
        <v>86</v>
      </c>
      <c r="AY306" s="16" t="s">
        <v>166</v>
      </c>
      <c r="BE306" s="231">
        <f>IF(N306="základní",J306,0)</f>
        <v>0</v>
      </c>
      <c r="BF306" s="231">
        <f>IF(N306="snížená",J306,0)</f>
        <v>0</v>
      </c>
      <c r="BG306" s="231">
        <f>IF(N306="zákl. přenesená",J306,0)</f>
        <v>0</v>
      </c>
      <c r="BH306" s="231">
        <f>IF(N306="sníž. přenesená",J306,0)</f>
        <v>0</v>
      </c>
      <c r="BI306" s="231">
        <f>IF(N306="nulová",J306,0)</f>
        <v>0</v>
      </c>
      <c r="BJ306" s="16" t="s">
        <v>8</v>
      </c>
      <c r="BK306" s="231">
        <f>ROUND(I306*H306,0)</f>
        <v>0</v>
      </c>
      <c r="BL306" s="16" t="s">
        <v>173</v>
      </c>
      <c r="BM306" s="230" t="s">
        <v>1227</v>
      </c>
    </row>
    <row r="307" spans="1:51" s="13" customFormat="1" ht="12">
      <c r="A307" s="13"/>
      <c r="B307" s="232"/>
      <c r="C307" s="233"/>
      <c r="D307" s="234" t="s">
        <v>175</v>
      </c>
      <c r="E307" s="235" t="s">
        <v>1</v>
      </c>
      <c r="F307" s="236" t="s">
        <v>1228</v>
      </c>
      <c r="G307" s="233"/>
      <c r="H307" s="237">
        <v>200.498</v>
      </c>
      <c r="I307" s="238"/>
      <c r="J307" s="233"/>
      <c r="K307" s="233"/>
      <c r="L307" s="239"/>
      <c r="M307" s="240"/>
      <c r="N307" s="241"/>
      <c r="O307" s="241"/>
      <c r="P307" s="241"/>
      <c r="Q307" s="241"/>
      <c r="R307" s="241"/>
      <c r="S307" s="241"/>
      <c r="T307" s="242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3" t="s">
        <v>175</v>
      </c>
      <c r="AU307" s="243" t="s">
        <v>86</v>
      </c>
      <c r="AV307" s="13" t="s">
        <v>86</v>
      </c>
      <c r="AW307" s="13" t="s">
        <v>32</v>
      </c>
      <c r="AX307" s="13" t="s">
        <v>77</v>
      </c>
      <c r="AY307" s="243" t="s">
        <v>166</v>
      </c>
    </row>
    <row r="308" spans="1:51" s="13" customFormat="1" ht="12">
      <c r="A308" s="13"/>
      <c r="B308" s="232"/>
      <c r="C308" s="233"/>
      <c r="D308" s="234" t="s">
        <v>175</v>
      </c>
      <c r="E308" s="235" t="s">
        <v>1</v>
      </c>
      <c r="F308" s="236" t="s">
        <v>1229</v>
      </c>
      <c r="G308" s="233"/>
      <c r="H308" s="237">
        <v>9.401</v>
      </c>
      <c r="I308" s="238"/>
      <c r="J308" s="233"/>
      <c r="K308" s="233"/>
      <c r="L308" s="239"/>
      <c r="M308" s="240"/>
      <c r="N308" s="241"/>
      <c r="O308" s="241"/>
      <c r="P308" s="241"/>
      <c r="Q308" s="241"/>
      <c r="R308" s="241"/>
      <c r="S308" s="241"/>
      <c r="T308" s="242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3" t="s">
        <v>175</v>
      </c>
      <c r="AU308" s="243" t="s">
        <v>86</v>
      </c>
      <c r="AV308" s="13" t="s">
        <v>86</v>
      </c>
      <c r="AW308" s="13" t="s">
        <v>32</v>
      </c>
      <c r="AX308" s="13" t="s">
        <v>77</v>
      </c>
      <c r="AY308" s="243" t="s">
        <v>166</v>
      </c>
    </row>
    <row r="309" spans="1:51" s="13" customFormat="1" ht="12">
      <c r="A309" s="13"/>
      <c r="B309" s="232"/>
      <c r="C309" s="233"/>
      <c r="D309" s="234" t="s">
        <v>175</v>
      </c>
      <c r="E309" s="235" t="s">
        <v>1</v>
      </c>
      <c r="F309" s="236" t="s">
        <v>1230</v>
      </c>
      <c r="G309" s="233"/>
      <c r="H309" s="237">
        <v>186.393</v>
      </c>
      <c r="I309" s="238"/>
      <c r="J309" s="233"/>
      <c r="K309" s="233"/>
      <c r="L309" s="239"/>
      <c r="M309" s="240"/>
      <c r="N309" s="241"/>
      <c r="O309" s="241"/>
      <c r="P309" s="241"/>
      <c r="Q309" s="241"/>
      <c r="R309" s="241"/>
      <c r="S309" s="241"/>
      <c r="T309" s="242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3" t="s">
        <v>175</v>
      </c>
      <c r="AU309" s="243" t="s">
        <v>86</v>
      </c>
      <c r="AV309" s="13" t="s">
        <v>86</v>
      </c>
      <c r="AW309" s="13" t="s">
        <v>32</v>
      </c>
      <c r="AX309" s="13" t="s">
        <v>77</v>
      </c>
      <c r="AY309" s="243" t="s">
        <v>166</v>
      </c>
    </row>
    <row r="310" spans="1:51" s="13" customFormat="1" ht="12">
      <c r="A310" s="13"/>
      <c r="B310" s="232"/>
      <c r="C310" s="233"/>
      <c r="D310" s="234" t="s">
        <v>175</v>
      </c>
      <c r="E310" s="235" t="s">
        <v>1</v>
      </c>
      <c r="F310" s="236" t="s">
        <v>1231</v>
      </c>
      <c r="G310" s="233"/>
      <c r="H310" s="237">
        <v>11.175</v>
      </c>
      <c r="I310" s="238"/>
      <c r="J310" s="233"/>
      <c r="K310" s="233"/>
      <c r="L310" s="239"/>
      <c r="M310" s="240"/>
      <c r="N310" s="241"/>
      <c r="O310" s="241"/>
      <c r="P310" s="241"/>
      <c r="Q310" s="241"/>
      <c r="R310" s="241"/>
      <c r="S310" s="241"/>
      <c r="T310" s="242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3" t="s">
        <v>175</v>
      </c>
      <c r="AU310" s="243" t="s">
        <v>86</v>
      </c>
      <c r="AV310" s="13" t="s">
        <v>86</v>
      </c>
      <c r="AW310" s="13" t="s">
        <v>32</v>
      </c>
      <c r="AX310" s="13" t="s">
        <v>77</v>
      </c>
      <c r="AY310" s="243" t="s">
        <v>166</v>
      </c>
    </row>
    <row r="311" spans="1:51" s="13" customFormat="1" ht="12">
      <c r="A311" s="13"/>
      <c r="B311" s="232"/>
      <c r="C311" s="233"/>
      <c r="D311" s="234" t="s">
        <v>175</v>
      </c>
      <c r="E311" s="235" t="s">
        <v>1</v>
      </c>
      <c r="F311" s="236" t="s">
        <v>1232</v>
      </c>
      <c r="G311" s="233"/>
      <c r="H311" s="237">
        <v>186.393</v>
      </c>
      <c r="I311" s="238"/>
      <c r="J311" s="233"/>
      <c r="K311" s="233"/>
      <c r="L311" s="239"/>
      <c r="M311" s="240"/>
      <c r="N311" s="241"/>
      <c r="O311" s="241"/>
      <c r="P311" s="241"/>
      <c r="Q311" s="241"/>
      <c r="R311" s="241"/>
      <c r="S311" s="241"/>
      <c r="T311" s="24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3" t="s">
        <v>175</v>
      </c>
      <c r="AU311" s="243" t="s">
        <v>86</v>
      </c>
      <c r="AV311" s="13" t="s">
        <v>86</v>
      </c>
      <c r="AW311" s="13" t="s">
        <v>32</v>
      </c>
      <c r="AX311" s="13" t="s">
        <v>77</v>
      </c>
      <c r="AY311" s="243" t="s">
        <v>166</v>
      </c>
    </row>
    <row r="312" spans="1:51" s="13" customFormat="1" ht="12">
      <c r="A312" s="13"/>
      <c r="B312" s="232"/>
      <c r="C312" s="233"/>
      <c r="D312" s="234" t="s">
        <v>175</v>
      </c>
      <c r="E312" s="235" t="s">
        <v>1</v>
      </c>
      <c r="F312" s="236" t="s">
        <v>1231</v>
      </c>
      <c r="G312" s="233"/>
      <c r="H312" s="237">
        <v>11.175</v>
      </c>
      <c r="I312" s="238"/>
      <c r="J312" s="233"/>
      <c r="K312" s="233"/>
      <c r="L312" s="239"/>
      <c r="M312" s="240"/>
      <c r="N312" s="241"/>
      <c r="O312" s="241"/>
      <c r="P312" s="241"/>
      <c r="Q312" s="241"/>
      <c r="R312" s="241"/>
      <c r="S312" s="241"/>
      <c r="T312" s="242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3" t="s">
        <v>175</v>
      </c>
      <c r="AU312" s="243" t="s">
        <v>86</v>
      </c>
      <c r="AV312" s="13" t="s">
        <v>86</v>
      </c>
      <c r="AW312" s="13" t="s">
        <v>32</v>
      </c>
      <c r="AX312" s="13" t="s">
        <v>77</v>
      </c>
      <c r="AY312" s="243" t="s">
        <v>166</v>
      </c>
    </row>
    <row r="313" spans="1:65" s="2" customFormat="1" ht="44.25" customHeight="1">
      <c r="A313" s="37"/>
      <c r="B313" s="38"/>
      <c r="C313" s="218" t="s">
        <v>448</v>
      </c>
      <c r="D313" s="218" t="s">
        <v>169</v>
      </c>
      <c r="E313" s="219" t="s">
        <v>1233</v>
      </c>
      <c r="F313" s="220" t="s">
        <v>1234</v>
      </c>
      <c r="G313" s="221" t="s">
        <v>188</v>
      </c>
      <c r="H313" s="222">
        <v>4.875</v>
      </c>
      <c r="I313" s="223"/>
      <c r="J313" s="224">
        <f>ROUND(I313*H313,0)</f>
        <v>0</v>
      </c>
      <c r="K313" s="225"/>
      <c r="L313" s="43"/>
      <c r="M313" s="226" t="s">
        <v>1</v>
      </c>
      <c r="N313" s="227" t="s">
        <v>42</v>
      </c>
      <c r="O313" s="90"/>
      <c r="P313" s="228">
        <f>O313*H313</f>
        <v>0</v>
      </c>
      <c r="Q313" s="228">
        <v>0.34269</v>
      </c>
      <c r="R313" s="228">
        <f>Q313*H313</f>
        <v>1.67061375</v>
      </c>
      <c r="S313" s="228">
        <v>0</v>
      </c>
      <c r="T313" s="229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230" t="s">
        <v>173</v>
      </c>
      <c r="AT313" s="230" t="s">
        <v>169</v>
      </c>
      <c r="AU313" s="230" t="s">
        <v>86</v>
      </c>
      <c r="AY313" s="16" t="s">
        <v>166</v>
      </c>
      <c r="BE313" s="231">
        <f>IF(N313="základní",J313,0)</f>
        <v>0</v>
      </c>
      <c r="BF313" s="231">
        <f>IF(N313="snížená",J313,0)</f>
        <v>0</v>
      </c>
      <c r="BG313" s="231">
        <f>IF(N313="zákl. přenesená",J313,0)</f>
        <v>0</v>
      </c>
      <c r="BH313" s="231">
        <f>IF(N313="sníž. přenesená",J313,0)</f>
        <v>0</v>
      </c>
      <c r="BI313" s="231">
        <f>IF(N313="nulová",J313,0)</f>
        <v>0</v>
      </c>
      <c r="BJ313" s="16" t="s">
        <v>8</v>
      </c>
      <c r="BK313" s="231">
        <f>ROUND(I313*H313,0)</f>
        <v>0</v>
      </c>
      <c r="BL313" s="16" t="s">
        <v>173</v>
      </c>
      <c r="BM313" s="230" t="s">
        <v>1235</v>
      </c>
    </row>
    <row r="314" spans="1:51" s="13" customFormat="1" ht="12">
      <c r="A314" s="13"/>
      <c r="B314" s="232"/>
      <c r="C314" s="233"/>
      <c r="D314" s="234" t="s">
        <v>175</v>
      </c>
      <c r="E314" s="235" t="s">
        <v>1</v>
      </c>
      <c r="F314" s="236" t="s">
        <v>1236</v>
      </c>
      <c r="G314" s="233"/>
      <c r="H314" s="237">
        <v>4.875</v>
      </c>
      <c r="I314" s="238"/>
      <c r="J314" s="233"/>
      <c r="K314" s="233"/>
      <c r="L314" s="239"/>
      <c r="M314" s="240"/>
      <c r="N314" s="241"/>
      <c r="O314" s="241"/>
      <c r="P314" s="241"/>
      <c r="Q314" s="241"/>
      <c r="R314" s="241"/>
      <c r="S314" s="241"/>
      <c r="T314" s="242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3" t="s">
        <v>175</v>
      </c>
      <c r="AU314" s="243" t="s">
        <v>86</v>
      </c>
      <c r="AV314" s="13" t="s">
        <v>86</v>
      </c>
      <c r="AW314" s="13" t="s">
        <v>32</v>
      </c>
      <c r="AX314" s="13" t="s">
        <v>77</v>
      </c>
      <c r="AY314" s="243" t="s">
        <v>166</v>
      </c>
    </row>
    <row r="315" spans="1:65" s="2" customFormat="1" ht="21.75" customHeight="1">
      <c r="A315" s="37"/>
      <c r="B315" s="38"/>
      <c r="C315" s="218" t="s">
        <v>452</v>
      </c>
      <c r="D315" s="218" t="s">
        <v>169</v>
      </c>
      <c r="E315" s="219" t="s">
        <v>1237</v>
      </c>
      <c r="F315" s="220" t="s">
        <v>1238</v>
      </c>
      <c r="G315" s="221" t="s">
        <v>196</v>
      </c>
      <c r="H315" s="222">
        <v>5</v>
      </c>
      <c r="I315" s="223"/>
      <c r="J315" s="224">
        <f>ROUND(I315*H315,0)</f>
        <v>0</v>
      </c>
      <c r="K315" s="225"/>
      <c r="L315" s="43"/>
      <c r="M315" s="226" t="s">
        <v>1</v>
      </c>
      <c r="N315" s="227" t="s">
        <v>42</v>
      </c>
      <c r="O315" s="90"/>
      <c r="P315" s="228">
        <f>O315*H315</f>
        <v>0</v>
      </c>
      <c r="Q315" s="228">
        <v>0.01794</v>
      </c>
      <c r="R315" s="228">
        <f>Q315*H315</f>
        <v>0.0897</v>
      </c>
      <c r="S315" s="228">
        <v>0</v>
      </c>
      <c r="T315" s="229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30" t="s">
        <v>173</v>
      </c>
      <c r="AT315" s="230" t="s">
        <v>169</v>
      </c>
      <c r="AU315" s="230" t="s">
        <v>86</v>
      </c>
      <c r="AY315" s="16" t="s">
        <v>166</v>
      </c>
      <c r="BE315" s="231">
        <f>IF(N315="základní",J315,0)</f>
        <v>0</v>
      </c>
      <c r="BF315" s="231">
        <f>IF(N315="snížená",J315,0)</f>
        <v>0</v>
      </c>
      <c r="BG315" s="231">
        <f>IF(N315="zákl. přenesená",J315,0)</f>
        <v>0</v>
      </c>
      <c r="BH315" s="231">
        <f>IF(N315="sníž. přenesená",J315,0)</f>
        <v>0</v>
      </c>
      <c r="BI315" s="231">
        <f>IF(N315="nulová",J315,0)</f>
        <v>0</v>
      </c>
      <c r="BJ315" s="16" t="s">
        <v>8</v>
      </c>
      <c r="BK315" s="231">
        <f>ROUND(I315*H315,0)</f>
        <v>0</v>
      </c>
      <c r="BL315" s="16" t="s">
        <v>173</v>
      </c>
      <c r="BM315" s="230" t="s">
        <v>1239</v>
      </c>
    </row>
    <row r="316" spans="1:51" s="13" customFormat="1" ht="12">
      <c r="A316" s="13"/>
      <c r="B316" s="232"/>
      <c r="C316" s="233"/>
      <c r="D316" s="234" t="s">
        <v>175</v>
      </c>
      <c r="E316" s="235" t="s">
        <v>1</v>
      </c>
      <c r="F316" s="236" t="s">
        <v>1240</v>
      </c>
      <c r="G316" s="233"/>
      <c r="H316" s="237">
        <v>1</v>
      </c>
      <c r="I316" s="238"/>
      <c r="J316" s="233"/>
      <c r="K316" s="233"/>
      <c r="L316" s="239"/>
      <c r="M316" s="240"/>
      <c r="N316" s="241"/>
      <c r="O316" s="241"/>
      <c r="P316" s="241"/>
      <c r="Q316" s="241"/>
      <c r="R316" s="241"/>
      <c r="S316" s="241"/>
      <c r="T316" s="24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3" t="s">
        <v>175</v>
      </c>
      <c r="AU316" s="243" t="s">
        <v>86</v>
      </c>
      <c r="AV316" s="13" t="s">
        <v>86</v>
      </c>
      <c r="AW316" s="13" t="s">
        <v>32</v>
      </c>
      <c r="AX316" s="13" t="s">
        <v>77</v>
      </c>
      <c r="AY316" s="243" t="s">
        <v>166</v>
      </c>
    </row>
    <row r="317" spans="1:51" s="13" customFormat="1" ht="12">
      <c r="A317" s="13"/>
      <c r="B317" s="232"/>
      <c r="C317" s="233"/>
      <c r="D317" s="234" t="s">
        <v>175</v>
      </c>
      <c r="E317" s="235" t="s">
        <v>1</v>
      </c>
      <c r="F317" s="236" t="s">
        <v>1241</v>
      </c>
      <c r="G317" s="233"/>
      <c r="H317" s="237">
        <v>2</v>
      </c>
      <c r="I317" s="238"/>
      <c r="J317" s="233"/>
      <c r="K317" s="233"/>
      <c r="L317" s="239"/>
      <c r="M317" s="240"/>
      <c r="N317" s="241"/>
      <c r="O317" s="241"/>
      <c r="P317" s="241"/>
      <c r="Q317" s="241"/>
      <c r="R317" s="241"/>
      <c r="S317" s="241"/>
      <c r="T317" s="24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3" t="s">
        <v>175</v>
      </c>
      <c r="AU317" s="243" t="s">
        <v>86</v>
      </c>
      <c r="AV317" s="13" t="s">
        <v>86</v>
      </c>
      <c r="AW317" s="13" t="s">
        <v>32</v>
      </c>
      <c r="AX317" s="13" t="s">
        <v>77</v>
      </c>
      <c r="AY317" s="243" t="s">
        <v>166</v>
      </c>
    </row>
    <row r="318" spans="1:51" s="13" customFormat="1" ht="12">
      <c r="A318" s="13"/>
      <c r="B318" s="232"/>
      <c r="C318" s="233"/>
      <c r="D318" s="234" t="s">
        <v>175</v>
      </c>
      <c r="E318" s="235" t="s">
        <v>1</v>
      </c>
      <c r="F318" s="236" t="s">
        <v>1242</v>
      </c>
      <c r="G318" s="233"/>
      <c r="H318" s="237">
        <v>2</v>
      </c>
      <c r="I318" s="238"/>
      <c r="J318" s="233"/>
      <c r="K318" s="233"/>
      <c r="L318" s="239"/>
      <c r="M318" s="240"/>
      <c r="N318" s="241"/>
      <c r="O318" s="241"/>
      <c r="P318" s="241"/>
      <c r="Q318" s="241"/>
      <c r="R318" s="241"/>
      <c r="S318" s="241"/>
      <c r="T318" s="242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3" t="s">
        <v>175</v>
      </c>
      <c r="AU318" s="243" t="s">
        <v>86</v>
      </c>
      <c r="AV318" s="13" t="s">
        <v>86</v>
      </c>
      <c r="AW318" s="13" t="s">
        <v>32</v>
      </c>
      <c r="AX318" s="13" t="s">
        <v>77</v>
      </c>
      <c r="AY318" s="243" t="s">
        <v>166</v>
      </c>
    </row>
    <row r="319" spans="1:65" s="2" customFormat="1" ht="21.75" customHeight="1">
      <c r="A319" s="37"/>
      <c r="B319" s="38"/>
      <c r="C319" s="218" t="s">
        <v>457</v>
      </c>
      <c r="D319" s="218" t="s">
        <v>169</v>
      </c>
      <c r="E319" s="219" t="s">
        <v>1243</v>
      </c>
      <c r="F319" s="220" t="s">
        <v>1244</v>
      </c>
      <c r="G319" s="221" t="s">
        <v>196</v>
      </c>
      <c r="H319" s="222">
        <v>15</v>
      </c>
      <c r="I319" s="223"/>
      <c r="J319" s="224">
        <f>ROUND(I319*H319,0)</f>
        <v>0</v>
      </c>
      <c r="K319" s="225"/>
      <c r="L319" s="43"/>
      <c r="M319" s="226" t="s">
        <v>1</v>
      </c>
      <c r="N319" s="227" t="s">
        <v>42</v>
      </c>
      <c r="O319" s="90"/>
      <c r="P319" s="228">
        <f>O319*H319</f>
        <v>0</v>
      </c>
      <c r="Q319" s="228">
        <v>0.02278</v>
      </c>
      <c r="R319" s="228">
        <f>Q319*H319</f>
        <v>0.3417</v>
      </c>
      <c r="S319" s="228">
        <v>0</v>
      </c>
      <c r="T319" s="229">
        <f>S319*H319</f>
        <v>0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230" t="s">
        <v>173</v>
      </c>
      <c r="AT319" s="230" t="s">
        <v>169</v>
      </c>
      <c r="AU319" s="230" t="s">
        <v>86</v>
      </c>
      <c r="AY319" s="16" t="s">
        <v>166</v>
      </c>
      <c r="BE319" s="231">
        <f>IF(N319="základní",J319,0)</f>
        <v>0</v>
      </c>
      <c r="BF319" s="231">
        <f>IF(N319="snížená",J319,0)</f>
        <v>0</v>
      </c>
      <c r="BG319" s="231">
        <f>IF(N319="zákl. přenesená",J319,0)</f>
        <v>0</v>
      </c>
      <c r="BH319" s="231">
        <f>IF(N319="sníž. přenesená",J319,0)</f>
        <v>0</v>
      </c>
      <c r="BI319" s="231">
        <f>IF(N319="nulová",J319,0)</f>
        <v>0</v>
      </c>
      <c r="BJ319" s="16" t="s">
        <v>8</v>
      </c>
      <c r="BK319" s="231">
        <f>ROUND(I319*H319,0)</f>
        <v>0</v>
      </c>
      <c r="BL319" s="16" t="s">
        <v>173</v>
      </c>
      <c r="BM319" s="230" t="s">
        <v>1245</v>
      </c>
    </row>
    <row r="320" spans="1:51" s="13" customFormat="1" ht="12">
      <c r="A320" s="13"/>
      <c r="B320" s="232"/>
      <c r="C320" s="233"/>
      <c r="D320" s="234" t="s">
        <v>175</v>
      </c>
      <c r="E320" s="235" t="s">
        <v>1</v>
      </c>
      <c r="F320" s="236" t="s">
        <v>1246</v>
      </c>
      <c r="G320" s="233"/>
      <c r="H320" s="237">
        <v>4</v>
      </c>
      <c r="I320" s="238"/>
      <c r="J320" s="233"/>
      <c r="K320" s="233"/>
      <c r="L320" s="239"/>
      <c r="M320" s="240"/>
      <c r="N320" s="241"/>
      <c r="O320" s="241"/>
      <c r="P320" s="241"/>
      <c r="Q320" s="241"/>
      <c r="R320" s="241"/>
      <c r="S320" s="241"/>
      <c r="T320" s="24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3" t="s">
        <v>175</v>
      </c>
      <c r="AU320" s="243" t="s">
        <v>86</v>
      </c>
      <c r="AV320" s="13" t="s">
        <v>86</v>
      </c>
      <c r="AW320" s="13" t="s">
        <v>32</v>
      </c>
      <c r="AX320" s="13" t="s">
        <v>77</v>
      </c>
      <c r="AY320" s="243" t="s">
        <v>166</v>
      </c>
    </row>
    <row r="321" spans="1:51" s="13" customFormat="1" ht="12">
      <c r="A321" s="13"/>
      <c r="B321" s="232"/>
      <c r="C321" s="233"/>
      <c r="D321" s="234" t="s">
        <v>175</v>
      </c>
      <c r="E321" s="235" t="s">
        <v>1</v>
      </c>
      <c r="F321" s="236" t="s">
        <v>1247</v>
      </c>
      <c r="G321" s="233"/>
      <c r="H321" s="237">
        <v>5</v>
      </c>
      <c r="I321" s="238"/>
      <c r="J321" s="233"/>
      <c r="K321" s="233"/>
      <c r="L321" s="239"/>
      <c r="M321" s="240"/>
      <c r="N321" s="241"/>
      <c r="O321" s="241"/>
      <c r="P321" s="241"/>
      <c r="Q321" s="241"/>
      <c r="R321" s="241"/>
      <c r="S321" s="241"/>
      <c r="T321" s="242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3" t="s">
        <v>175</v>
      </c>
      <c r="AU321" s="243" t="s">
        <v>86</v>
      </c>
      <c r="AV321" s="13" t="s">
        <v>86</v>
      </c>
      <c r="AW321" s="13" t="s">
        <v>32</v>
      </c>
      <c r="AX321" s="13" t="s">
        <v>77</v>
      </c>
      <c r="AY321" s="243" t="s">
        <v>166</v>
      </c>
    </row>
    <row r="322" spans="1:51" s="13" customFormat="1" ht="12">
      <c r="A322" s="13"/>
      <c r="B322" s="232"/>
      <c r="C322" s="233"/>
      <c r="D322" s="234" t="s">
        <v>175</v>
      </c>
      <c r="E322" s="235" t="s">
        <v>1</v>
      </c>
      <c r="F322" s="236" t="s">
        <v>1248</v>
      </c>
      <c r="G322" s="233"/>
      <c r="H322" s="237">
        <v>6</v>
      </c>
      <c r="I322" s="238"/>
      <c r="J322" s="233"/>
      <c r="K322" s="233"/>
      <c r="L322" s="239"/>
      <c r="M322" s="240"/>
      <c r="N322" s="241"/>
      <c r="O322" s="241"/>
      <c r="P322" s="241"/>
      <c r="Q322" s="241"/>
      <c r="R322" s="241"/>
      <c r="S322" s="241"/>
      <c r="T322" s="242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3" t="s">
        <v>175</v>
      </c>
      <c r="AU322" s="243" t="s">
        <v>86</v>
      </c>
      <c r="AV322" s="13" t="s">
        <v>86</v>
      </c>
      <c r="AW322" s="13" t="s">
        <v>32</v>
      </c>
      <c r="AX322" s="13" t="s">
        <v>77</v>
      </c>
      <c r="AY322" s="243" t="s">
        <v>166</v>
      </c>
    </row>
    <row r="323" spans="1:65" s="2" customFormat="1" ht="21.75" customHeight="1">
      <c r="A323" s="37"/>
      <c r="B323" s="38"/>
      <c r="C323" s="218" t="s">
        <v>461</v>
      </c>
      <c r="D323" s="218" t="s">
        <v>169</v>
      </c>
      <c r="E323" s="219" t="s">
        <v>1249</v>
      </c>
      <c r="F323" s="220" t="s">
        <v>1250</v>
      </c>
      <c r="G323" s="221" t="s">
        <v>196</v>
      </c>
      <c r="H323" s="222">
        <v>6</v>
      </c>
      <c r="I323" s="223"/>
      <c r="J323" s="224">
        <f>ROUND(I323*H323,0)</f>
        <v>0</v>
      </c>
      <c r="K323" s="225"/>
      <c r="L323" s="43"/>
      <c r="M323" s="226" t="s">
        <v>1</v>
      </c>
      <c r="N323" s="227" t="s">
        <v>42</v>
      </c>
      <c r="O323" s="90"/>
      <c r="P323" s="228">
        <f>O323*H323</f>
        <v>0</v>
      </c>
      <c r="Q323" s="228">
        <v>0.02711</v>
      </c>
      <c r="R323" s="228">
        <f>Q323*H323</f>
        <v>0.16266</v>
      </c>
      <c r="S323" s="228">
        <v>0</v>
      </c>
      <c r="T323" s="229">
        <f>S323*H323</f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230" t="s">
        <v>173</v>
      </c>
      <c r="AT323" s="230" t="s">
        <v>169</v>
      </c>
      <c r="AU323" s="230" t="s">
        <v>86</v>
      </c>
      <c r="AY323" s="16" t="s">
        <v>166</v>
      </c>
      <c r="BE323" s="231">
        <f>IF(N323="základní",J323,0)</f>
        <v>0</v>
      </c>
      <c r="BF323" s="231">
        <f>IF(N323="snížená",J323,0)</f>
        <v>0</v>
      </c>
      <c r="BG323" s="231">
        <f>IF(N323="zákl. přenesená",J323,0)</f>
        <v>0</v>
      </c>
      <c r="BH323" s="231">
        <f>IF(N323="sníž. přenesená",J323,0)</f>
        <v>0</v>
      </c>
      <c r="BI323" s="231">
        <f>IF(N323="nulová",J323,0)</f>
        <v>0</v>
      </c>
      <c r="BJ323" s="16" t="s">
        <v>8</v>
      </c>
      <c r="BK323" s="231">
        <f>ROUND(I323*H323,0)</f>
        <v>0</v>
      </c>
      <c r="BL323" s="16" t="s">
        <v>173</v>
      </c>
      <c r="BM323" s="230" t="s">
        <v>1251</v>
      </c>
    </row>
    <row r="324" spans="1:51" s="13" customFormat="1" ht="12">
      <c r="A324" s="13"/>
      <c r="B324" s="232"/>
      <c r="C324" s="233"/>
      <c r="D324" s="234" t="s">
        <v>175</v>
      </c>
      <c r="E324" s="235" t="s">
        <v>1</v>
      </c>
      <c r="F324" s="236" t="s">
        <v>1252</v>
      </c>
      <c r="G324" s="233"/>
      <c r="H324" s="237">
        <v>2</v>
      </c>
      <c r="I324" s="238"/>
      <c r="J324" s="233"/>
      <c r="K324" s="233"/>
      <c r="L324" s="239"/>
      <c r="M324" s="240"/>
      <c r="N324" s="241"/>
      <c r="O324" s="241"/>
      <c r="P324" s="241"/>
      <c r="Q324" s="241"/>
      <c r="R324" s="241"/>
      <c r="S324" s="241"/>
      <c r="T324" s="242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3" t="s">
        <v>175</v>
      </c>
      <c r="AU324" s="243" t="s">
        <v>86</v>
      </c>
      <c r="AV324" s="13" t="s">
        <v>86</v>
      </c>
      <c r="AW324" s="13" t="s">
        <v>32</v>
      </c>
      <c r="AX324" s="13" t="s">
        <v>77</v>
      </c>
      <c r="AY324" s="243" t="s">
        <v>166</v>
      </c>
    </row>
    <row r="325" spans="1:51" s="13" customFormat="1" ht="12">
      <c r="A325" s="13"/>
      <c r="B325" s="232"/>
      <c r="C325" s="233"/>
      <c r="D325" s="234" t="s">
        <v>175</v>
      </c>
      <c r="E325" s="235" t="s">
        <v>1</v>
      </c>
      <c r="F325" s="236" t="s">
        <v>1253</v>
      </c>
      <c r="G325" s="233"/>
      <c r="H325" s="237">
        <v>4</v>
      </c>
      <c r="I325" s="238"/>
      <c r="J325" s="233"/>
      <c r="K325" s="233"/>
      <c r="L325" s="239"/>
      <c r="M325" s="240"/>
      <c r="N325" s="241"/>
      <c r="O325" s="241"/>
      <c r="P325" s="241"/>
      <c r="Q325" s="241"/>
      <c r="R325" s="241"/>
      <c r="S325" s="241"/>
      <c r="T325" s="24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3" t="s">
        <v>175</v>
      </c>
      <c r="AU325" s="243" t="s">
        <v>86</v>
      </c>
      <c r="AV325" s="13" t="s">
        <v>86</v>
      </c>
      <c r="AW325" s="13" t="s">
        <v>32</v>
      </c>
      <c r="AX325" s="13" t="s">
        <v>77</v>
      </c>
      <c r="AY325" s="243" t="s">
        <v>166</v>
      </c>
    </row>
    <row r="326" spans="1:65" s="2" customFormat="1" ht="21.75" customHeight="1">
      <c r="A326" s="37"/>
      <c r="B326" s="38"/>
      <c r="C326" s="218" t="s">
        <v>464</v>
      </c>
      <c r="D326" s="218" t="s">
        <v>169</v>
      </c>
      <c r="E326" s="219" t="s">
        <v>1254</v>
      </c>
      <c r="F326" s="220" t="s">
        <v>1255</v>
      </c>
      <c r="G326" s="221" t="s">
        <v>196</v>
      </c>
      <c r="H326" s="222">
        <v>1</v>
      </c>
      <c r="I326" s="223"/>
      <c r="J326" s="224">
        <f>ROUND(I326*H326,0)</f>
        <v>0</v>
      </c>
      <c r="K326" s="225"/>
      <c r="L326" s="43"/>
      <c r="M326" s="226" t="s">
        <v>1</v>
      </c>
      <c r="N326" s="227" t="s">
        <v>42</v>
      </c>
      <c r="O326" s="90"/>
      <c r="P326" s="228">
        <f>O326*H326</f>
        <v>0</v>
      </c>
      <c r="Q326" s="228">
        <v>0.03132</v>
      </c>
      <c r="R326" s="228">
        <f>Q326*H326</f>
        <v>0.03132</v>
      </c>
      <c r="S326" s="228">
        <v>0</v>
      </c>
      <c r="T326" s="229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230" t="s">
        <v>173</v>
      </c>
      <c r="AT326" s="230" t="s">
        <v>169</v>
      </c>
      <c r="AU326" s="230" t="s">
        <v>86</v>
      </c>
      <c r="AY326" s="16" t="s">
        <v>166</v>
      </c>
      <c r="BE326" s="231">
        <f>IF(N326="základní",J326,0)</f>
        <v>0</v>
      </c>
      <c r="BF326" s="231">
        <f>IF(N326="snížená",J326,0)</f>
        <v>0</v>
      </c>
      <c r="BG326" s="231">
        <f>IF(N326="zákl. přenesená",J326,0)</f>
        <v>0</v>
      </c>
      <c r="BH326" s="231">
        <f>IF(N326="sníž. přenesená",J326,0)</f>
        <v>0</v>
      </c>
      <c r="BI326" s="231">
        <f>IF(N326="nulová",J326,0)</f>
        <v>0</v>
      </c>
      <c r="BJ326" s="16" t="s">
        <v>8</v>
      </c>
      <c r="BK326" s="231">
        <f>ROUND(I326*H326,0)</f>
        <v>0</v>
      </c>
      <c r="BL326" s="16" t="s">
        <v>173</v>
      </c>
      <c r="BM326" s="230" t="s">
        <v>1256</v>
      </c>
    </row>
    <row r="327" spans="1:51" s="13" customFormat="1" ht="12">
      <c r="A327" s="13"/>
      <c r="B327" s="232"/>
      <c r="C327" s="233"/>
      <c r="D327" s="234" t="s">
        <v>175</v>
      </c>
      <c r="E327" s="235" t="s">
        <v>1</v>
      </c>
      <c r="F327" s="236" t="s">
        <v>1257</v>
      </c>
      <c r="G327" s="233"/>
      <c r="H327" s="237">
        <v>1</v>
      </c>
      <c r="I327" s="238"/>
      <c r="J327" s="233"/>
      <c r="K327" s="233"/>
      <c r="L327" s="239"/>
      <c r="M327" s="240"/>
      <c r="N327" s="241"/>
      <c r="O327" s="241"/>
      <c r="P327" s="241"/>
      <c r="Q327" s="241"/>
      <c r="R327" s="241"/>
      <c r="S327" s="241"/>
      <c r="T327" s="242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3" t="s">
        <v>175</v>
      </c>
      <c r="AU327" s="243" t="s">
        <v>86</v>
      </c>
      <c r="AV327" s="13" t="s">
        <v>86</v>
      </c>
      <c r="AW327" s="13" t="s">
        <v>32</v>
      </c>
      <c r="AX327" s="13" t="s">
        <v>77</v>
      </c>
      <c r="AY327" s="243" t="s">
        <v>166</v>
      </c>
    </row>
    <row r="328" spans="1:65" s="2" customFormat="1" ht="21.75" customHeight="1">
      <c r="A328" s="37"/>
      <c r="B328" s="38"/>
      <c r="C328" s="218" t="s">
        <v>468</v>
      </c>
      <c r="D328" s="218" t="s">
        <v>169</v>
      </c>
      <c r="E328" s="219" t="s">
        <v>1258</v>
      </c>
      <c r="F328" s="220" t="s">
        <v>1259</v>
      </c>
      <c r="G328" s="221" t="s">
        <v>196</v>
      </c>
      <c r="H328" s="222">
        <v>20</v>
      </c>
      <c r="I328" s="223"/>
      <c r="J328" s="224">
        <f>ROUND(I328*H328,0)</f>
        <v>0</v>
      </c>
      <c r="K328" s="225"/>
      <c r="L328" s="43"/>
      <c r="M328" s="226" t="s">
        <v>1</v>
      </c>
      <c r="N328" s="227" t="s">
        <v>42</v>
      </c>
      <c r="O328" s="90"/>
      <c r="P328" s="228">
        <f>O328*H328</f>
        <v>0</v>
      </c>
      <c r="Q328" s="228">
        <v>0.05455</v>
      </c>
      <c r="R328" s="228">
        <f>Q328*H328</f>
        <v>1.091</v>
      </c>
      <c r="S328" s="228">
        <v>0</v>
      </c>
      <c r="T328" s="229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230" t="s">
        <v>173</v>
      </c>
      <c r="AT328" s="230" t="s">
        <v>169</v>
      </c>
      <c r="AU328" s="230" t="s">
        <v>86</v>
      </c>
      <c r="AY328" s="16" t="s">
        <v>166</v>
      </c>
      <c r="BE328" s="231">
        <f>IF(N328="základní",J328,0)</f>
        <v>0</v>
      </c>
      <c r="BF328" s="231">
        <f>IF(N328="snížená",J328,0)</f>
        <v>0</v>
      </c>
      <c r="BG328" s="231">
        <f>IF(N328="zákl. přenesená",J328,0)</f>
        <v>0</v>
      </c>
      <c r="BH328" s="231">
        <f>IF(N328="sníž. přenesená",J328,0)</f>
        <v>0</v>
      </c>
      <c r="BI328" s="231">
        <f>IF(N328="nulová",J328,0)</f>
        <v>0</v>
      </c>
      <c r="BJ328" s="16" t="s">
        <v>8</v>
      </c>
      <c r="BK328" s="231">
        <f>ROUND(I328*H328,0)</f>
        <v>0</v>
      </c>
      <c r="BL328" s="16" t="s">
        <v>173</v>
      </c>
      <c r="BM328" s="230" t="s">
        <v>1260</v>
      </c>
    </row>
    <row r="329" spans="1:51" s="13" customFormat="1" ht="12">
      <c r="A329" s="13"/>
      <c r="B329" s="232"/>
      <c r="C329" s="233"/>
      <c r="D329" s="234" t="s">
        <v>175</v>
      </c>
      <c r="E329" s="235" t="s">
        <v>1</v>
      </c>
      <c r="F329" s="236" t="s">
        <v>1261</v>
      </c>
      <c r="G329" s="233"/>
      <c r="H329" s="237">
        <v>12</v>
      </c>
      <c r="I329" s="238"/>
      <c r="J329" s="233"/>
      <c r="K329" s="233"/>
      <c r="L329" s="239"/>
      <c r="M329" s="240"/>
      <c r="N329" s="241"/>
      <c r="O329" s="241"/>
      <c r="P329" s="241"/>
      <c r="Q329" s="241"/>
      <c r="R329" s="241"/>
      <c r="S329" s="241"/>
      <c r="T329" s="242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3" t="s">
        <v>175</v>
      </c>
      <c r="AU329" s="243" t="s">
        <v>86</v>
      </c>
      <c r="AV329" s="13" t="s">
        <v>86</v>
      </c>
      <c r="AW329" s="13" t="s">
        <v>32</v>
      </c>
      <c r="AX329" s="13" t="s">
        <v>77</v>
      </c>
      <c r="AY329" s="243" t="s">
        <v>166</v>
      </c>
    </row>
    <row r="330" spans="1:51" s="13" customFormat="1" ht="12">
      <c r="A330" s="13"/>
      <c r="B330" s="232"/>
      <c r="C330" s="233"/>
      <c r="D330" s="234" t="s">
        <v>175</v>
      </c>
      <c r="E330" s="235" t="s">
        <v>1</v>
      </c>
      <c r="F330" s="236" t="s">
        <v>1262</v>
      </c>
      <c r="G330" s="233"/>
      <c r="H330" s="237">
        <v>4</v>
      </c>
      <c r="I330" s="238"/>
      <c r="J330" s="233"/>
      <c r="K330" s="233"/>
      <c r="L330" s="239"/>
      <c r="M330" s="240"/>
      <c r="N330" s="241"/>
      <c r="O330" s="241"/>
      <c r="P330" s="241"/>
      <c r="Q330" s="241"/>
      <c r="R330" s="241"/>
      <c r="S330" s="241"/>
      <c r="T330" s="242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3" t="s">
        <v>175</v>
      </c>
      <c r="AU330" s="243" t="s">
        <v>86</v>
      </c>
      <c r="AV330" s="13" t="s">
        <v>86</v>
      </c>
      <c r="AW330" s="13" t="s">
        <v>32</v>
      </c>
      <c r="AX330" s="13" t="s">
        <v>77</v>
      </c>
      <c r="AY330" s="243" t="s">
        <v>166</v>
      </c>
    </row>
    <row r="331" spans="1:51" s="13" customFormat="1" ht="12">
      <c r="A331" s="13"/>
      <c r="B331" s="232"/>
      <c r="C331" s="233"/>
      <c r="D331" s="234" t="s">
        <v>175</v>
      </c>
      <c r="E331" s="235" t="s">
        <v>1</v>
      </c>
      <c r="F331" s="236" t="s">
        <v>1263</v>
      </c>
      <c r="G331" s="233"/>
      <c r="H331" s="237">
        <v>4</v>
      </c>
      <c r="I331" s="238"/>
      <c r="J331" s="233"/>
      <c r="K331" s="233"/>
      <c r="L331" s="239"/>
      <c r="M331" s="240"/>
      <c r="N331" s="241"/>
      <c r="O331" s="241"/>
      <c r="P331" s="241"/>
      <c r="Q331" s="241"/>
      <c r="R331" s="241"/>
      <c r="S331" s="241"/>
      <c r="T331" s="242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3" t="s">
        <v>175</v>
      </c>
      <c r="AU331" s="243" t="s">
        <v>86</v>
      </c>
      <c r="AV331" s="13" t="s">
        <v>86</v>
      </c>
      <c r="AW331" s="13" t="s">
        <v>32</v>
      </c>
      <c r="AX331" s="13" t="s">
        <v>77</v>
      </c>
      <c r="AY331" s="243" t="s">
        <v>166</v>
      </c>
    </row>
    <row r="332" spans="1:65" s="2" customFormat="1" ht="21.75" customHeight="1">
      <c r="A332" s="37"/>
      <c r="B332" s="38"/>
      <c r="C332" s="218" t="s">
        <v>474</v>
      </c>
      <c r="D332" s="218" t="s">
        <v>169</v>
      </c>
      <c r="E332" s="219" t="s">
        <v>1264</v>
      </c>
      <c r="F332" s="220" t="s">
        <v>1265</v>
      </c>
      <c r="G332" s="221" t="s">
        <v>196</v>
      </c>
      <c r="H332" s="222">
        <v>208</v>
      </c>
      <c r="I332" s="223"/>
      <c r="J332" s="224">
        <f>ROUND(I332*H332,0)</f>
        <v>0</v>
      </c>
      <c r="K332" s="225"/>
      <c r="L332" s="43"/>
      <c r="M332" s="226" t="s">
        <v>1</v>
      </c>
      <c r="N332" s="227" t="s">
        <v>42</v>
      </c>
      <c r="O332" s="90"/>
      <c r="P332" s="228">
        <f>O332*H332</f>
        <v>0</v>
      </c>
      <c r="Q332" s="228">
        <v>0.06355</v>
      </c>
      <c r="R332" s="228">
        <f>Q332*H332</f>
        <v>13.218399999999999</v>
      </c>
      <c r="S332" s="228">
        <v>0</v>
      </c>
      <c r="T332" s="229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230" t="s">
        <v>173</v>
      </c>
      <c r="AT332" s="230" t="s">
        <v>169</v>
      </c>
      <c r="AU332" s="230" t="s">
        <v>86</v>
      </c>
      <c r="AY332" s="16" t="s">
        <v>166</v>
      </c>
      <c r="BE332" s="231">
        <f>IF(N332="základní",J332,0)</f>
        <v>0</v>
      </c>
      <c r="BF332" s="231">
        <f>IF(N332="snížená",J332,0)</f>
        <v>0</v>
      </c>
      <c r="BG332" s="231">
        <f>IF(N332="zákl. přenesená",J332,0)</f>
        <v>0</v>
      </c>
      <c r="BH332" s="231">
        <f>IF(N332="sníž. přenesená",J332,0)</f>
        <v>0</v>
      </c>
      <c r="BI332" s="231">
        <f>IF(N332="nulová",J332,0)</f>
        <v>0</v>
      </c>
      <c r="BJ332" s="16" t="s">
        <v>8</v>
      </c>
      <c r="BK332" s="231">
        <f>ROUND(I332*H332,0)</f>
        <v>0</v>
      </c>
      <c r="BL332" s="16" t="s">
        <v>173</v>
      </c>
      <c r="BM332" s="230" t="s">
        <v>1266</v>
      </c>
    </row>
    <row r="333" spans="1:51" s="13" customFormat="1" ht="12">
      <c r="A333" s="13"/>
      <c r="B333" s="232"/>
      <c r="C333" s="233"/>
      <c r="D333" s="234" t="s">
        <v>175</v>
      </c>
      <c r="E333" s="235" t="s">
        <v>1</v>
      </c>
      <c r="F333" s="236" t="s">
        <v>1267</v>
      </c>
      <c r="G333" s="233"/>
      <c r="H333" s="237">
        <v>24</v>
      </c>
      <c r="I333" s="238"/>
      <c r="J333" s="233"/>
      <c r="K333" s="233"/>
      <c r="L333" s="239"/>
      <c r="M333" s="240"/>
      <c r="N333" s="241"/>
      <c r="O333" s="241"/>
      <c r="P333" s="241"/>
      <c r="Q333" s="241"/>
      <c r="R333" s="241"/>
      <c r="S333" s="241"/>
      <c r="T333" s="242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3" t="s">
        <v>175</v>
      </c>
      <c r="AU333" s="243" t="s">
        <v>86</v>
      </c>
      <c r="AV333" s="13" t="s">
        <v>86</v>
      </c>
      <c r="AW333" s="13" t="s">
        <v>32</v>
      </c>
      <c r="AX333" s="13" t="s">
        <v>77</v>
      </c>
      <c r="AY333" s="243" t="s">
        <v>166</v>
      </c>
    </row>
    <row r="334" spans="1:51" s="13" customFormat="1" ht="12">
      <c r="A334" s="13"/>
      <c r="B334" s="232"/>
      <c r="C334" s="233"/>
      <c r="D334" s="234" t="s">
        <v>175</v>
      </c>
      <c r="E334" s="235" t="s">
        <v>1</v>
      </c>
      <c r="F334" s="236" t="s">
        <v>1268</v>
      </c>
      <c r="G334" s="233"/>
      <c r="H334" s="237">
        <v>92</v>
      </c>
      <c r="I334" s="238"/>
      <c r="J334" s="233"/>
      <c r="K334" s="233"/>
      <c r="L334" s="239"/>
      <c r="M334" s="240"/>
      <c r="N334" s="241"/>
      <c r="O334" s="241"/>
      <c r="P334" s="241"/>
      <c r="Q334" s="241"/>
      <c r="R334" s="241"/>
      <c r="S334" s="241"/>
      <c r="T334" s="242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3" t="s">
        <v>175</v>
      </c>
      <c r="AU334" s="243" t="s">
        <v>86</v>
      </c>
      <c r="AV334" s="13" t="s">
        <v>86</v>
      </c>
      <c r="AW334" s="13" t="s">
        <v>32</v>
      </c>
      <c r="AX334" s="13" t="s">
        <v>77</v>
      </c>
      <c r="AY334" s="243" t="s">
        <v>166</v>
      </c>
    </row>
    <row r="335" spans="1:51" s="13" customFormat="1" ht="12">
      <c r="A335" s="13"/>
      <c r="B335" s="232"/>
      <c r="C335" s="233"/>
      <c r="D335" s="234" t="s">
        <v>175</v>
      </c>
      <c r="E335" s="235" t="s">
        <v>1</v>
      </c>
      <c r="F335" s="236" t="s">
        <v>1269</v>
      </c>
      <c r="G335" s="233"/>
      <c r="H335" s="237">
        <v>92</v>
      </c>
      <c r="I335" s="238"/>
      <c r="J335" s="233"/>
      <c r="K335" s="233"/>
      <c r="L335" s="239"/>
      <c r="M335" s="240"/>
      <c r="N335" s="241"/>
      <c r="O335" s="241"/>
      <c r="P335" s="241"/>
      <c r="Q335" s="241"/>
      <c r="R335" s="241"/>
      <c r="S335" s="241"/>
      <c r="T335" s="242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3" t="s">
        <v>175</v>
      </c>
      <c r="AU335" s="243" t="s">
        <v>86</v>
      </c>
      <c r="AV335" s="13" t="s">
        <v>86</v>
      </c>
      <c r="AW335" s="13" t="s">
        <v>32</v>
      </c>
      <c r="AX335" s="13" t="s">
        <v>77</v>
      </c>
      <c r="AY335" s="243" t="s">
        <v>166</v>
      </c>
    </row>
    <row r="336" spans="1:65" s="2" customFormat="1" ht="21.75" customHeight="1">
      <c r="A336" s="37"/>
      <c r="B336" s="38"/>
      <c r="C336" s="218" t="s">
        <v>479</v>
      </c>
      <c r="D336" s="218" t="s">
        <v>169</v>
      </c>
      <c r="E336" s="219" t="s">
        <v>1270</v>
      </c>
      <c r="F336" s="220" t="s">
        <v>1271</v>
      </c>
      <c r="G336" s="221" t="s">
        <v>196</v>
      </c>
      <c r="H336" s="222">
        <v>20</v>
      </c>
      <c r="I336" s="223"/>
      <c r="J336" s="224">
        <f>ROUND(I336*H336,0)</f>
        <v>0</v>
      </c>
      <c r="K336" s="225"/>
      <c r="L336" s="43"/>
      <c r="M336" s="226" t="s">
        <v>1</v>
      </c>
      <c r="N336" s="227" t="s">
        <v>42</v>
      </c>
      <c r="O336" s="90"/>
      <c r="P336" s="228">
        <f>O336*H336</f>
        <v>0</v>
      </c>
      <c r="Q336" s="228">
        <v>0.07285</v>
      </c>
      <c r="R336" s="228">
        <f>Q336*H336</f>
        <v>1.4569999999999999</v>
      </c>
      <c r="S336" s="228">
        <v>0</v>
      </c>
      <c r="T336" s="229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230" t="s">
        <v>173</v>
      </c>
      <c r="AT336" s="230" t="s">
        <v>169</v>
      </c>
      <c r="AU336" s="230" t="s">
        <v>86</v>
      </c>
      <c r="AY336" s="16" t="s">
        <v>166</v>
      </c>
      <c r="BE336" s="231">
        <f>IF(N336="základní",J336,0)</f>
        <v>0</v>
      </c>
      <c r="BF336" s="231">
        <f>IF(N336="snížená",J336,0)</f>
        <v>0</v>
      </c>
      <c r="BG336" s="231">
        <f>IF(N336="zákl. přenesená",J336,0)</f>
        <v>0</v>
      </c>
      <c r="BH336" s="231">
        <f>IF(N336="sníž. přenesená",J336,0)</f>
        <v>0</v>
      </c>
      <c r="BI336" s="231">
        <f>IF(N336="nulová",J336,0)</f>
        <v>0</v>
      </c>
      <c r="BJ336" s="16" t="s">
        <v>8</v>
      </c>
      <c r="BK336" s="231">
        <f>ROUND(I336*H336,0)</f>
        <v>0</v>
      </c>
      <c r="BL336" s="16" t="s">
        <v>173</v>
      </c>
      <c r="BM336" s="230" t="s">
        <v>1272</v>
      </c>
    </row>
    <row r="337" spans="1:51" s="13" customFormat="1" ht="12">
      <c r="A337" s="13"/>
      <c r="B337" s="232"/>
      <c r="C337" s="233"/>
      <c r="D337" s="234" t="s">
        <v>175</v>
      </c>
      <c r="E337" s="235" t="s">
        <v>1</v>
      </c>
      <c r="F337" s="236" t="s">
        <v>1273</v>
      </c>
      <c r="G337" s="233"/>
      <c r="H337" s="237">
        <v>4</v>
      </c>
      <c r="I337" s="238"/>
      <c r="J337" s="233"/>
      <c r="K337" s="233"/>
      <c r="L337" s="239"/>
      <c r="M337" s="240"/>
      <c r="N337" s="241"/>
      <c r="O337" s="241"/>
      <c r="P337" s="241"/>
      <c r="Q337" s="241"/>
      <c r="R337" s="241"/>
      <c r="S337" s="241"/>
      <c r="T337" s="24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3" t="s">
        <v>175</v>
      </c>
      <c r="AU337" s="243" t="s">
        <v>86</v>
      </c>
      <c r="AV337" s="13" t="s">
        <v>86</v>
      </c>
      <c r="AW337" s="13" t="s">
        <v>32</v>
      </c>
      <c r="AX337" s="13" t="s">
        <v>77</v>
      </c>
      <c r="AY337" s="243" t="s">
        <v>166</v>
      </c>
    </row>
    <row r="338" spans="1:51" s="13" customFormat="1" ht="12">
      <c r="A338" s="13"/>
      <c r="B338" s="232"/>
      <c r="C338" s="233"/>
      <c r="D338" s="234" t="s">
        <v>175</v>
      </c>
      <c r="E338" s="235" t="s">
        <v>1</v>
      </c>
      <c r="F338" s="236" t="s">
        <v>1274</v>
      </c>
      <c r="G338" s="233"/>
      <c r="H338" s="237">
        <v>12</v>
      </c>
      <c r="I338" s="238"/>
      <c r="J338" s="233"/>
      <c r="K338" s="233"/>
      <c r="L338" s="239"/>
      <c r="M338" s="240"/>
      <c r="N338" s="241"/>
      <c r="O338" s="241"/>
      <c r="P338" s="241"/>
      <c r="Q338" s="241"/>
      <c r="R338" s="241"/>
      <c r="S338" s="241"/>
      <c r="T338" s="242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3" t="s">
        <v>175</v>
      </c>
      <c r="AU338" s="243" t="s">
        <v>86</v>
      </c>
      <c r="AV338" s="13" t="s">
        <v>86</v>
      </c>
      <c r="AW338" s="13" t="s">
        <v>32</v>
      </c>
      <c r="AX338" s="13" t="s">
        <v>77</v>
      </c>
      <c r="AY338" s="243" t="s">
        <v>166</v>
      </c>
    </row>
    <row r="339" spans="1:51" s="13" customFormat="1" ht="12">
      <c r="A339" s="13"/>
      <c r="B339" s="232"/>
      <c r="C339" s="233"/>
      <c r="D339" s="234" t="s">
        <v>175</v>
      </c>
      <c r="E339" s="235" t="s">
        <v>1</v>
      </c>
      <c r="F339" s="236" t="s">
        <v>1263</v>
      </c>
      <c r="G339" s="233"/>
      <c r="H339" s="237">
        <v>4</v>
      </c>
      <c r="I339" s="238"/>
      <c r="J339" s="233"/>
      <c r="K339" s="233"/>
      <c r="L339" s="239"/>
      <c r="M339" s="240"/>
      <c r="N339" s="241"/>
      <c r="O339" s="241"/>
      <c r="P339" s="241"/>
      <c r="Q339" s="241"/>
      <c r="R339" s="241"/>
      <c r="S339" s="241"/>
      <c r="T339" s="242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3" t="s">
        <v>175</v>
      </c>
      <c r="AU339" s="243" t="s">
        <v>86</v>
      </c>
      <c r="AV339" s="13" t="s">
        <v>86</v>
      </c>
      <c r="AW339" s="13" t="s">
        <v>32</v>
      </c>
      <c r="AX339" s="13" t="s">
        <v>77</v>
      </c>
      <c r="AY339" s="243" t="s">
        <v>166</v>
      </c>
    </row>
    <row r="340" spans="1:65" s="2" customFormat="1" ht="21.75" customHeight="1">
      <c r="A340" s="37"/>
      <c r="B340" s="38"/>
      <c r="C340" s="218" t="s">
        <v>483</v>
      </c>
      <c r="D340" s="218" t="s">
        <v>169</v>
      </c>
      <c r="E340" s="219" t="s">
        <v>1275</v>
      </c>
      <c r="F340" s="220" t="s">
        <v>1276</v>
      </c>
      <c r="G340" s="221" t="s">
        <v>196</v>
      </c>
      <c r="H340" s="222">
        <v>12</v>
      </c>
      <c r="I340" s="223"/>
      <c r="J340" s="224">
        <f>ROUND(I340*H340,0)</f>
        <v>0</v>
      </c>
      <c r="K340" s="225"/>
      <c r="L340" s="43"/>
      <c r="M340" s="226" t="s">
        <v>1</v>
      </c>
      <c r="N340" s="227" t="s">
        <v>42</v>
      </c>
      <c r="O340" s="90"/>
      <c r="P340" s="228">
        <f>O340*H340</f>
        <v>0</v>
      </c>
      <c r="Q340" s="228">
        <v>0.08185</v>
      </c>
      <c r="R340" s="228">
        <f>Q340*H340</f>
        <v>0.9822000000000001</v>
      </c>
      <c r="S340" s="228">
        <v>0</v>
      </c>
      <c r="T340" s="229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230" t="s">
        <v>173</v>
      </c>
      <c r="AT340" s="230" t="s">
        <v>169</v>
      </c>
      <c r="AU340" s="230" t="s">
        <v>86</v>
      </c>
      <c r="AY340" s="16" t="s">
        <v>166</v>
      </c>
      <c r="BE340" s="231">
        <f>IF(N340="základní",J340,0)</f>
        <v>0</v>
      </c>
      <c r="BF340" s="231">
        <f>IF(N340="snížená",J340,0)</f>
        <v>0</v>
      </c>
      <c r="BG340" s="231">
        <f>IF(N340="zákl. přenesená",J340,0)</f>
        <v>0</v>
      </c>
      <c r="BH340" s="231">
        <f>IF(N340="sníž. přenesená",J340,0)</f>
        <v>0</v>
      </c>
      <c r="BI340" s="231">
        <f>IF(N340="nulová",J340,0)</f>
        <v>0</v>
      </c>
      <c r="BJ340" s="16" t="s">
        <v>8</v>
      </c>
      <c r="BK340" s="231">
        <f>ROUND(I340*H340,0)</f>
        <v>0</v>
      </c>
      <c r="BL340" s="16" t="s">
        <v>173</v>
      </c>
      <c r="BM340" s="230" t="s">
        <v>1277</v>
      </c>
    </row>
    <row r="341" spans="1:51" s="13" customFormat="1" ht="12">
      <c r="A341" s="13"/>
      <c r="B341" s="232"/>
      <c r="C341" s="233"/>
      <c r="D341" s="234" t="s">
        <v>175</v>
      </c>
      <c r="E341" s="235" t="s">
        <v>1</v>
      </c>
      <c r="F341" s="236" t="s">
        <v>1278</v>
      </c>
      <c r="G341" s="233"/>
      <c r="H341" s="237">
        <v>6</v>
      </c>
      <c r="I341" s="238"/>
      <c r="J341" s="233"/>
      <c r="K341" s="233"/>
      <c r="L341" s="239"/>
      <c r="M341" s="240"/>
      <c r="N341" s="241"/>
      <c r="O341" s="241"/>
      <c r="P341" s="241"/>
      <c r="Q341" s="241"/>
      <c r="R341" s="241"/>
      <c r="S341" s="241"/>
      <c r="T341" s="242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3" t="s">
        <v>175</v>
      </c>
      <c r="AU341" s="243" t="s">
        <v>86</v>
      </c>
      <c r="AV341" s="13" t="s">
        <v>86</v>
      </c>
      <c r="AW341" s="13" t="s">
        <v>32</v>
      </c>
      <c r="AX341" s="13" t="s">
        <v>77</v>
      </c>
      <c r="AY341" s="243" t="s">
        <v>166</v>
      </c>
    </row>
    <row r="342" spans="1:51" s="13" customFormat="1" ht="12">
      <c r="A342" s="13"/>
      <c r="B342" s="232"/>
      <c r="C342" s="233"/>
      <c r="D342" s="234" t="s">
        <v>175</v>
      </c>
      <c r="E342" s="235" t="s">
        <v>1</v>
      </c>
      <c r="F342" s="236" t="s">
        <v>1279</v>
      </c>
      <c r="G342" s="233"/>
      <c r="H342" s="237">
        <v>6</v>
      </c>
      <c r="I342" s="238"/>
      <c r="J342" s="233"/>
      <c r="K342" s="233"/>
      <c r="L342" s="239"/>
      <c r="M342" s="240"/>
      <c r="N342" s="241"/>
      <c r="O342" s="241"/>
      <c r="P342" s="241"/>
      <c r="Q342" s="241"/>
      <c r="R342" s="241"/>
      <c r="S342" s="241"/>
      <c r="T342" s="242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3" t="s">
        <v>175</v>
      </c>
      <c r="AU342" s="243" t="s">
        <v>86</v>
      </c>
      <c r="AV342" s="13" t="s">
        <v>86</v>
      </c>
      <c r="AW342" s="13" t="s">
        <v>32</v>
      </c>
      <c r="AX342" s="13" t="s">
        <v>77</v>
      </c>
      <c r="AY342" s="243" t="s">
        <v>166</v>
      </c>
    </row>
    <row r="343" spans="1:65" s="2" customFormat="1" ht="21.75" customHeight="1">
      <c r="A343" s="37"/>
      <c r="B343" s="38"/>
      <c r="C343" s="218" t="s">
        <v>487</v>
      </c>
      <c r="D343" s="218" t="s">
        <v>169</v>
      </c>
      <c r="E343" s="219" t="s">
        <v>1280</v>
      </c>
      <c r="F343" s="220" t="s">
        <v>1281</v>
      </c>
      <c r="G343" s="221" t="s">
        <v>196</v>
      </c>
      <c r="H343" s="222">
        <v>4</v>
      </c>
      <c r="I343" s="223"/>
      <c r="J343" s="224">
        <f>ROUND(I343*H343,0)</f>
        <v>0</v>
      </c>
      <c r="K343" s="225"/>
      <c r="L343" s="43"/>
      <c r="M343" s="226" t="s">
        <v>1</v>
      </c>
      <c r="N343" s="227" t="s">
        <v>42</v>
      </c>
      <c r="O343" s="90"/>
      <c r="P343" s="228">
        <f>O343*H343</f>
        <v>0</v>
      </c>
      <c r="Q343" s="228">
        <v>0.10005</v>
      </c>
      <c r="R343" s="228">
        <f>Q343*H343</f>
        <v>0.4002</v>
      </c>
      <c r="S343" s="228">
        <v>0</v>
      </c>
      <c r="T343" s="229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230" t="s">
        <v>173</v>
      </c>
      <c r="AT343" s="230" t="s">
        <v>169</v>
      </c>
      <c r="AU343" s="230" t="s">
        <v>86</v>
      </c>
      <c r="AY343" s="16" t="s">
        <v>166</v>
      </c>
      <c r="BE343" s="231">
        <f>IF(N343="základní",J343,0)</f>
        <v>0</v>
      </c>
      <c r="BF343" s="231">
        <f>IF(N343="snížená",J343,0)</f>
        <v>0</v>
      </c>
      <c r="BG343" s="231">
        <f>IF(N343="zákl. přenesená",J343,0)</f>
        <v>0</v>
      </c>
      <c r="BH343" s="231">
        <f>IF(N343="sníž. přenesená",J343,0)</f>
        <v>0</v>
      </c>
      <c r="BI343" s="231">
        <f>IF(N343="nulová",J343,0)</f>
        <v>0</v>
      </c>
      <c r="BJ343" s="16" t="s">
        <v>8</v>
      </c>
      <c r="BK343" s="231">
        <f>ROUND(I343*H343,0)</f>
        <v>0</v>
      </c>
      <c r="BL343" s="16" t="s">
        <v>173</v>
      </c>
      <c r="BM343" s="230" t="s">
        <v>1282</v>
      </c>
    </row>
    <row r="344" spans="1:51" s="13" customFormat="1" ht="12">
      <c r="A344" s="13"/>
      <c r="B344" s="232"/>
      <c r="C344" s="233"/>
      <c r="D344" s="234" t="s">
        <v>175</v>
      </c>
      <c r="E344" s="235" t="s">
        <v>1</v>
      </c>
      <c r="F344" s="236" t="s">
        <v>1263</v>
      </c>
      <c r="G344" s="233"/>
      <c r="H344" s="237">
        <v>4</v>
      </c>
      <c r="I344" s="238"/>
      <c r="J344" s="233"/>
      <c r="K344" s="233"/>
      <c r="L344" s="239"/>
      <c r="M344" s="240"/>
      <c r="N344" s="241"/>
      <c r="O344" s="241"/>
      <c r="P344" s="241"/>
      <c r="Q344" s="241"/>
      <c r="R344" s="241"/>
      <c r="S344" s="241"/>
      <c r="T344" s="242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3" t="s">
        <v>175</v>
      </c>
      <c r="AU344" s="243" t="s">
        <v>86</v>
      </c>
      <c r="AV344" s="13" t="s">
        <v>86</v>
      </c>
      <c r="AW344" s="13" t="s">
        <v>32</v>
      </c>
      <c r="AX344" s="13" t="s">
        <v>77</v>
      </c>
      <c r="AY344" s="243" t="s">
        <v>166</v>
      </c>
    </row>
    <row r="345" spans="1:65" s="2" customFormat="1" ht="21.75" customHeight="1">
      <c r="A345" s="37"/>
      <c r="B345" s="38"/>
      <c r="C345" s="218" t="s">
        <v>491</v>
      </c>
      <c r="D345" s="218" t="s">
        <v>169</v>
      </c>
      <c r="E345" s="219" t="s">
        <v>1283</v>
      </c>
      <c r="F345" s="220" t="s">
        <v>1284</v>
      </c>
      <c r="G345" s="221" t="s">
        <v>196</v>
      </c>
      <c r="H345" s="222">
        <v>3</v>
      </c>
      <c r="I345" s="223"/>
      <c r="J345" s="224">
        <f>ROUND(I345*H345,0)</f>
        <v>0</v>
      </c>
      <c r="K345" s="225"/>
      <c r="L345" s="43"/>
      <c r="M345" s="226" t="s">
        <v>1</v>
      </c>
      <c r="N345" s="227" t="s">
        <v>42</v>
      </c>
      <c r="O345" s="90"/>
      <c r="P345" s="228">
        <f>O345*H345</f>
        <v>0</v>
      </c>
      <c r="Q345" s="228">
        <v>0.12705</v>
      </c>
      <c r="R345" s="228">
        <f>Q345*H345</f>
        <v>0.38115</v>
      </c>
      <c r="S345" s="228">
        <v>0</v>
      </c>
      <c r="T345" s="229">
        <f>S345*H345</f>
        <v>0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230" t="s">
        <v>173</v>
      </c>
      <c r="AT345" s="230" t="s">
        <v>169</v>
      </c>
      <c r="AU345" s="230" t="s">
        <v>86</v>
      </c>
      <c r="AY345" s="16" t="s">
        <v>166</v>
      </c>
      <c r="BE345" s="231">
        <f>IF(N345="základní",J345,0)</f>
        <v>0</v>
      </c>
      <c r="BF345" s="231">
        <f>IF(N345="snížená",J345,0)</f>
        <v>0</v>
      </c>
      <c r="BG345" s="231">
        <f>IF(N345="zákl. přenesená",J345,0)</f>
        <v>0</v>
      </c>
      <c r="BH345" s="231">
        <f>IF(N345="sníž. přenesená",J345,0)</f>
        <v>0</v>
      </c>
      <c r="BI345" s="231">
        <f>IF(N345="nulová",J345,0)</f>
        <v>0</v>
      </c>
      <c r="BJ345" s="16" t="s">
        <v>8</v>
      </c>
      <c r="BK345" s="231">
        <f>ROUND(I345*H345,0)</f>
        <v>0</v>
      </c>
      <c r="BL345" s="16" t="s">
        <v>173</v>
      </c>
      <c r="BM345" s="230" t="s">
        <v>1285</v>
      </c>
    </row>
    <row r="346" spans="1:51" s="13" customFormat="1" ht="12">
      <c r="A346" s="13"/>
      <c r="B346" s="232"/>
      <c r="C346" s="233"/>
      <c r="D346" s="234" t="s">
        <v>175</v>
      </c>
      <c r="E346" s="235" t="s">
        <v>1</v>
      </c>
      <c r="F346" s="236" t="s">
        <v>1286</v>
      </c>
      <c r="G346" s="233"/>
      <c r="H346" s="237">
        <v>3</v>
      </c>
      <c r="I346" s="238"/>
      <c r="J346" s="233"/>
      <c r="K346" s="233"/>
      <c r="L346" s="239"/>
      <c r="M346" s="240"/>
      <c r="N346" s="241"/>
      <c r="O346" s="241"/>
      <c r="P346" s="241"/>
      <c r="Q346" s="241"/>
      <c r="R346" s="241"/>
      <c r="S346" s="241"/>
      <c r="T346" s="242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3" t="s">
        <v>175</v>
      </c>
      <c r="AU346" s="243" t="s">
        <v>86</v>
      </c>
      <c r="AV346" s="13" t="s">
        <v>86</v>
      </c>
      <c r="AW346" s="13" t="s">
        <v>32</v>
      </c>
      <c r="AX346" s="13" t="s">
        <v>77</v>
      </c>
      <c r="AY346" s="243" t="s">
        <v>166</v>
      </c>
    </row>
    <row r="347" spans="1:65" s="2" customFormat="1" ht="16.5" customHeight="1">
      <c r="A347" s="37"/>
      <c r="B347" s="38"/>
      <c r="C347" s="218" t="s">
        <v>495</v>
      </c>
      <c r="D347" s="218" t="s">
        <v>169</v>
      </c>
      <c r="E347" s="219" t="s">
        <v>177</v>
      </c>
      <c r="F347" s="220" t="s">
        <v>178</v>
      </c>
      <c r="G347" s="221" t="s">
        <v>172</v>
      </c>
      <c r="H347" s="222">
        <v>0.18</v>
      </c>
      <c r="I347" s="223"/>
      <c r="J347" s="224">
        <f>ROUND(I347*H347,0)</f>
        <v>0</v>
      </c>
      <c r="K347" s="225"/>
      <c r="L347" s="43"/>
      <c r="M347" s="226" t="s">
        <v>1</v>
      </c>
      <c r="N347" s="227" t="s">
        <v>42</v>
      </c>
      <c r="O347" s="90"/>
      <c r="P347" s="228">
        <f>O347*H347</f>
        <v>0</v>
      </c>
      <c r="Q347" s="228">
        <v>1.94302</v>
      </c>
      <c r="R347" s="228">
        <f>Q347*H347</f>
        <v>0.3497436</v>
      </c>
      <c r="S347" s="228">
        <v>0</v>
      </c>
      <c r="T347" s="229">
        <f>S347*H347</f>
        <v>0</v>
      </c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R347" s="230" t="s">
        <v>173</v>
      </c>
      <c r="AT347" s="230" t="s">
        <v>169</v>
      </c>
      <c r="AU347" s="230" t="s">
        <v>86</v>
      </c>
      <c r="AY347" s="16" t="s">
        <v>166</v>
      </c>
      <c r="BE347" s="231">
        <f>IF(N347="základní",J347,0)</f>
        <v>0</v>
      </c>
      <c r="BF347" s="231">
        <f>IF(N347="snížená",J347,0)</f>
        <v>0</v>
      </c>
      <c r="BG347" s="231">
        <f>IF(N347="zákl. přenesená",J347,0)</f>
        <v>0</v>
      </c>
      <c r="BH347" s="231">
        <f>IF(N347="sníž. přenesená",J347,0)</f>
        <v>0</v>
      </c>
      <c r="BI347" s="231">
        <f>IF(N347="nulová",J347,0)</f>
        <v>0</v>
      </c>
      <c r="BJ347" s="16" t="s">
        <v>8</v>
      </c>
      <c r="BK347" s="231">
        <f>ROUND(I347*H347,0)</f>
        <v>0</v>
      </c>
      <c r="BL347" s="16" t="s">
        <v>173</v>
      </c>
      <c r="BM347" s="230" t="s">
        <v>1287</v>
      </c>
    </row>
    <row r="348" spans="1:51" s="13" customFormat="1" ht="12">
      <c r="A348" s="13"/>
      <c r="B348" s="232"/>
      <c r="C348" s="233"/>
      <c r="D348" s="234" t="s">
        <v>175</v>
      </c>
      <c r="E348" s="235" t="s">
        <v>1</v>
      </c>
      <c r="F348" s="236" t="s">
        <v>1288</v>
      </c>
      <c r="G348" s="233"/>
      <c r="H348" s="237">
        <v>0.18</v>
      </c>
      <c r="I348" s="238"/>
      <c r="J348" s="233"/>
      <c r="K348" s="233"/>
      <c r="L348" s="239"/>
      <c r="M348" s="240"/>
      <c r="N348" s="241"/>
      <c r="O348" s="241"/>
      <c r="P348" s="241"/>
      <c r="Q348" s="241"/>
      <c r="R348" s="241"/>
      <c r="S348" s="241"/>
      <c r="T348" s="242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3" t="s">
        <v>175</v>
      </c>
      <c r="AU348" s="243" t="s">
        <v>86</v>
      </c>
      <c r="AV348" s="13" t="s">
        <v>86</v>
      </c>
      <c r="AW348" s="13" t="s">
        <v>32</v>
      </c>
      <c r="AX348" s="13" t="s">
        <v>77</v>
      </c>
      <c r="AY348" s="243" t="s">
        <v>166</v>
      </c>
    </row>
    <row r="349" spans="1:65" s="2" customFormat="1" ht="16.5" customHeight="1">
      <c r="A349" s="37"/>
      <c r="B349" s="38"/>
      <c r="C349" s="218" t="s">
        <v>499</v>
      </c>
      <c r="D349" s="218" t="s">
        <v>169</v>
      </c>
      <c r="E349" s="219" t="s">
        <v>1289</v>
      </c>
      <c r="F349" s="220" t="s">
        <v>1290</v>
      </c>
      <c r="G349" s="221" t="s">
        <v>172</v>
      </c>
      <c r="H349" s="222">
        <v>1.48</v>
      </c>
      <c r="I349" s="223"/>
      <c r="J349" s="224">
        <f>ROUND(I349*H349,0)</f>
        <v>0</v>
      </c>
      <c r="K349" s="225"/>
      <c r="L349" s="43"/>
      <c r="M349" s="226" t="s">
        <v>1</v>
      </c>
      <c r="N349" s="227" t="s">
        <v>42</v>
      </c>
      <c r="O349" s="90"/>
      <c r="P349" s="228">
        <f>O349*H349</f>
        <v>0</v>
      </c>
      <c r="Q349" s="228">
        <v>2.50188</v>
      </c>
      <c r="R349" s="228">
        <f>Q349*H349</f>
        <v>3.7027824</v>
      </c>
      <c r="S349" s="228">
        <v>0</v>
      </c>
      <c r="T349" s="229">
        <f>S349*H349</f>
        <v>0</v>
      </c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R349" s="230" t="s">
        <v>173</v>
      </c>
      <c r="AT349" s="230" t="s">
        <v>169</v>
      </c>
      <c r="AU349" s="230" t="s">
        <v>86</v>
      </c>
      <c r="AY349" s="16" t="s">
        <v>166</v>
      </c>
      <c r="BE349" s="231">
        <f>IF(N349="základní",J349,0)</f>
        <v>0</v>
      </c>
      <c r="BF349" s="231">
        <f>IF(N349="snížená",J349,0)</f>
        <v>0</v>
      </c>
      <c r="BG349" s="231">
        <f>IF(N349="zákl. přenesená",J349,0)</f>
        <v>0</v>
      </c>
      <c r="BH349" s="231">
        <f>IF(N349="sníž. přenesená",J349,0)</f>
        <v>0</v>
      </c>
      <c r="BI349" s="231">
        <f>IF(N349="nulová",J349,0)</f>
        <v>0</v>
      </c>
      <c r="BJ349" s="16" t="s">
        <v>8</v>
      </c>
      <c r="BK349" s="231">
        <f>ROUND(I349*H349,0)</f>
        <v>0</v>
      </c>
      <c r="BL349" s="16" t="s">
        <v>173</v>
      </c>
      <c r="BM349" s="230" t="s">
        <v>1291</v>
      </c>
    </row>
    <row r="350" spans="1:51" s="14" customFormat="1" ht="12">
      <c r="A350" s="14"/>
      <c r="B350" s="244"/>
      <c r="C350" s="245"/>
      <c r="D350" s="234" t="s">
        <v>175</v>
      </c>
      <c r="E350" s="246" t="s">
        <v>1</v>
      </c>
      <c r="F350" s="247" t="s">
        <v>1292</v>
      </c>
      <c r="G350" s="245"/>
      <c r="H350" s="246" t="s">
        <v>1</v>
      </c>
      <c r="I350" s="248"/>
      <c r="J350" s="245"/>
      <c r="K350" s="245"/>
      <c r="L350" s="249"/>
      <c r="M350" s="250"/>
      <c r="N350" s="251"/>
      <c r="O350" s="251"/>
      <c r="P350" s="251"/>
      <c r="Q350" s="251"/>
      <c r="R350" s="251"/>
      <c r="S350" s="251"/>
      <c r="T350" s="252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3" t="s">
        <v>175</v>
      </c>
      <c r="AU350" s="253" t="s">
        <v>86</v>
      </c>
      <c r="AV350" s="14" t="s">
        <v>8</v>
      </c>
      <c r="AW350" s="14" t="s">
        <v>32</v>
      </c>
      <c r="AX350" s="14" t="s">
        <v>77</v>
      </c>
      <c r="AY350" s="253" t="s">
        <v>166</v>
      </c>
    </row>
    <row r="351" spans="1:51" s="13" customFormat="1" ht="12">
      <c r="A351" s="13"/>
      <c r="B351" s="232"/>
      <c r="C351" s="233"/>
      <c r="D351" s="234" t="s">
        <v>175</v>
      </c>
      <c r="E351" s="235" t="s">
        <v>1</v>
      </c>
      <c r="F351" s="236" t="s">
        <v>1293</v>
      </c>
      <c r="G351" s="233"/>
      <c r="H351" s="237">
        <v>0.58</v>
      </c>
      <c r="I351" s="238"/>
      <c r="J351" s="233"/>
      <c r="K351" s="233"/>
      <c r="L351" s="239"/>
      <c r="M351" s="240"/>
      <c r="N351" s="241"/>
      <c r="O351" s="241"/>
      <c r="P351" s="241"/>
      <c r="Q351" s="241"/>
      <c r="R351" s="241"/>
      <c r="S351" s="241"/>
      <c r="T351" s="242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3" t="s">
        <v>175</v>
      </c>
      <c r="AU351" s="243" t="s">
        <v>86</v>
      </c>
      <c r="AV351" s="13" t="s">
        <v>86</v>
      </c>
      <c r="AW351" s="13" t="s">
        <v>32</v>
      </c>
      <c r="AX351" s="13" t="s">
        <v>77</v>
      </c>
      <c r="AY351" s="243" t="s">
        <v>166</v>
      </c>
    </row>
    <row r="352" spans="1:51" s="13" customFormat="1" ht="12">
      <c r="A352" s="13"/>
      <c r="B352" s="232"/>
      <c r="C352" s="233"/>
      <c r="D352" s="234" t="s">
        <v>175</v>
      </c>
      <c r="E352" s="235" t="s">
        <v>1</v>
      </c>
      <c r="F352" s="236" t="s">
        <v>1294</v>
      </c>
      <c r="G352" s="233"/>
      <c r="H352" s="237">
        <v>0.14</v>
      </c>
      <c r="I352" s="238"/>
      <c r="J352" s="233"/>
      <c r="K352" s="233"/>
      <c r="L352" s="239"/>
      <c r="M352" s="240"/>
      <c r="N352" s="241"/>
      <c r="O352" s="241"/>
      <c r="P352" s="241"/>
      <c r="Q352" s="241"/>
      <c r="R352" s="241"/>
      <c r="S352" s="241"/>
      <c r="T352" s="242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3" t="s">
        <v>175</v>
      </c>
      <c r="AU352" s="243" t="s">
        <v>86</v>
      </c>
      <c r="AV352" s="13" t="s">
        <v>86</v>
      </c>
      <c r="AW352" s="13" t="s">
        <v>32</v>
      </c>
      <c r="AX352" s="13" t="s">
        <v>77</v>
      </c>
      <c r="AY352" s="243" t="s">
        <v>166</v>
      </c>
    </row>
    <row r="353" spans="1:51" s="14" customFormat="1" ht="12">
      <c r="A353" s="14"/>
      <c r="B353" s="244"/>
      <c r="C353" s="245"/>
      <c r="D353" s="234" t="s">
        <v>175</v>
      </c>
      <c r="E353" s="246" t="s">
        <v>1</v>
      </c>
      <c r="F353" s="247" t="s">
        <v>1295</v>
      </c>
      <c r="G353" s="245"/>
      <c r="H353" s="246" t="s">
        <v>1</v>
      </c>
      <c r="I353" s="248"/>
      <c r="J353" s="245"/>
      <c r="K353" s="245"/>
      <c r="L353" s="249"/>
      <c r="M353" s="250"/>
      <c r="N353" s="251"/>
      <c r="O353" s="251"/>
      <c r="P353" s="251"/>
      <c r="Q353" s="251"/>
      <c r="R353" s="251"/>
      <c r="S353" s="251"/>
      <c r="T353" s="252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3" t="s">
        <v>175</v>
      </c>
      <c r="AU353" s="253" t="s">
        <v>86</v>
      </c>
      <c r="AV353" s="14" t="s">
        <v>8</v>
      </c>
      <c r="AW353" s="14" t="s">
        <v>32</v>
      </c>
      <c r="AX353" s="14" t="s">
        <v>77</v>
      </c>
      <c r="AY353" s="253" t="s">
        <v>166</v>
      </c>
    </row>
    <row r="354" spans="1:51" s="13" customFormat="1" ht="12">
      <c r="A354" s="13"/>
      <c r="B354" s="232"/>
      <c r="C354" s="233"/>
      <c r="D354" s="234" t="s">
        <v>175</v>
      </c>
      <c r="E354" s="235" t="s">
        <v>1</v>
      </c>
      <c r="F354" s="236" t="s">
        <v>1296</v>
      </c>
      <c r="G354" s="233"/>
      <c r="H354" s="237">
        <v>0.38</v>
      </c>
      <c r="I354" s="238"/>
      <c r="J354" s="233"/>
      <c r="K354" s="233"/>
      <c r="L354" s="239"/>
      <c r="M354" s="240"/>
      <c r="N354" s="241"/>
      <c r="O354" s="241"/>
      <c r="P354" s="241"/>
      <c r="Q354" s="241"/>
      <c r="R354" s="241"/>
      <c r="S354" s="241"/>
      <c r="T354" s="242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3" t="s">
        <v>175</v>
      </c>
      <c r="AU354" s="243" t="s">
        <v>86</v>
      </c>
      <c r="AV354" s="13" t="s">
        <v>86</v>
      </c>
      <c r="AW354" s="13" t="s">
        <v>32</v>
      </c>
      <c r="AX354" s="13" t="s">
        <v>77</v>
      </c>
      <c r="AY354" s="243" t="s">
        <v>166</v>
      </c>
    </row>
    <row r="355" spans="1:51" s="14" customFormat="1" ht="12">
      <c r="A355" s="14"/>
      <c r="B355" s="244"/>
      <c r="C355" s="245"/>
      <c r="D355" s="234" t="s">
        <v>175</v>
      </c>
      <c r="E355" s="246" t="s">
        <v>1</v>
      </c>
      <c r="F355" s="247" t="s">
        <v>1297</v>
      </c>
      <c r="G355" s="245"/>
      <c r="H355" s="246" t="s">
        <v>1</v>
      </c>
      <c r="I355" s="248"/>
      <c r="J355" s="245"/>
      <c r="K355" s="245"/>
      <c r="L355" s="249"/>
      <c r="M355" s="250"/>
      <c r="N355" s="251"/>
      <c r="O355" s="251"/>
      <c r="P355" s="251"/>
      <c r="Q355" s="251"/>
      <c r="R355" s="251"/>
      <c r="S355" s="251"/>
      <c r="T355" s="252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53" t="s">
        <v>175</v>
      </c>
      <c r="AU355" s="253" t="s">
        <v>86</v>
      </c>
      <c r="AV355" s="14" t="s">
        <v>8</v>
      </c>
      <c r="AW355" s="14" t="s">
        <v>32</v>
      </c>
      <c r="AX355" s="14" t="s">
        <v>77</v>
      </c>
      <c r="AY355" s="253" t="s">
        <v>166</v>
      </c>
    </row>
    <row r="356" spans="1:51" s="13" customFormat="1" ht="12">
      <c r="A356" s="13"/>
      <c r="B356" s="232"/>
      <c r="C356" s="233"/>
      <c r="D356" s="234" t="s">
        <v>175</v>
      </c>
      <c r="E356" s="235" t="s">
        <v>1</v>
      </c>
      <c r="F356" s="236" t="s">
        <v>1296</v>
      </c>
      <c r="G356" s="233"/>
      <c r="H356" s="237">
        <v>0.38</v>
      </c>
      <c r="I356" s="238"/>
      <c r="J356" s="233"/>
      <c r="K356" s="233"/>
      <c r="L356" s="239"/>
      <c r="M356" s="240"/>
      <c r="N356" s="241"/>
      <c r="O356" s="241"/>
      <c r="P356" s="241"/>
      <c r="Q356" s="241"/>
      <c r="R356" s="241"/>
      <c r="S356" s="241"/>
      <c r="T356" s="242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3" t="s">
        <v>175</v>
      </c>
      <c r="AU356" s="243" t="s">
        <v>86</v>
      </c>
      <c r="AV356" s="13" t="s">
        <v>86</v>
      </c>
      <c r="AW356" s="13" t="s">
        <v>32</v>
      </c>
      <c r="AX356" s="13" t="s">
        <v>77</v>
      </c>
      <c r="AY356" s="243" t="s">
        <v>166</v>
      </c>
    </row>
    <row r="357" spans="1:65" s="2" customFormat="1" ht="16.5" customHeight="1">
      <c r="A357" s="37"/>
      <c r="B357" s="38"/>
      <c r="C357" s="218" t="s">
        <v>503</v>
      </c>
      <c r="D357" s="218" t="s">
        <v>169</v>
      </c>
      <c r="E357" s="219" t="s">
        <v>1298</v>
      </c>
      <c r="F357" s="220" t="s">
        <v>1299</v>
      </c>
      <c r="G357" s="221" t="s">
        <v>188</v>
      </c>
      <c r="H357" s="222">
        <v>9.53</v>
      </c>
      <c r="I357" s="223"/>
      <c r="J357" s="224">
        <f>ROUND(I357*H357,0)</f>
        <v>0</v>
      </c>
      <c r="K357" s="225"/>
      <c r="L357" s="43"/>
      <c r="M357" s="226" t="s">
        <v>1</v>
      </c>
      <c r="N357" s="227" t="s">
        <v>42</v>
      </c>
      <c r="O357" s="90"/>
      <c r="P357" s="228">
        <f>O357*H357</f>
        <v>0</v>
      </c>
      <c r="Q357" s="228">
        <v>0.01052</v>
      </c>
      <c r="R357" s="228">
        <f>Q357*H357</f>
        <v>0.10025559999999999</v>
      </c>
      <c r="S357" s="228">
        <v>0</v>
      </c>
      <c r="T357" s="229">
        <f>S357*H357</f>
        <v>0</v>
      </c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R357" s="230" t="s">
        <v>173</v>
      </c>
      <c r="AT357" s="230" t="s">
        <v>169</v>
      </c>
      <c r="AU357" s="230" t="s">
        <v>86</v>
      </c>
      <c r="AY357" s="16" t="s">
        <v>166</v>
      </c>
      <c r="BE357" s="231">
        <f>IF(N357="základní",J357,0)</f>
        <v>0</v>
      </c>
      <c r="BF357" s="231">
        <f>IF(N357="snížená",J357,0)</f>
        <v>0</v>
      </c>
      <c r="BG357" s="231">
        <f>IF(N357="zákl. přenesená",J357,0)</f>
        <v>0</v>
      </c>
      <c r="BH357" s="231">
        <f>IF(N357="sníž. přenesená",J357,0)</f>
        <v>0</v>
      </c>
      <c r="BI357" s="231">
        <f>IF(N357="nulová",J357,0)</f>
        <v>0</v>
      </c>
      <c r="BJ357" s="16" t="s">
        <v>8</v>
      </c>
      <c r="BK357" s="231">
        <f>ROUND(I357*H357,0)</f>
        <v>0</v>
      </c>
      <c r="BL357" s="16" t="s">
        <v>173</v>
      </c>
      <c r="BM357" s="230" t="s">
        <v>1300</v>
      </c>
    </row>
    <row r="358" spans="1:51" s="14" customFormat="1" ht="12">
      <c r="A358" s="14"/>
      <c r="B358" s="244"/>
      <c r="C358" s="245"/>
      <c r="D358" s="234" t="s">
        <v>175</v>
      </c>
      <c r="E358" s="246" t="s">
        <v>1</v>
      </c>
      <c r="F358" s="247" t="s">
        <v>1292</v>
      </c>
      <c r="G358" s="245"/>
      <c r="H358" s="246" t="s">
        <v>1</v>
      </c>
      <c r="I358" s="248"/>
      <c r="J358" s="245"/>
      <c r="K358" s="245"/>
      <c r="L358" s="249"/>
      <c r="M358" s="250"/>
      <c r="N358" s="251"/>
      <c r="O358" s="251"/>
      <c r="P358" s="251"/>
      <c r="Q358" s="251"/>
      <c r="R358" s="251"/>
      <c r="S358" s="251"/>
      <c r="T358" s="252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3" t="s">
        <v>175</v>
      </c>
      <c r="AU358" s="253" t="s">
        <v>86</v>
      </c>
      <c r="AV358" s="14" t="s">
        <v>8</v>
      </c>
      <c r="AW358" s="14" t="s">
        <v>32</v>
      </c>
      <c r="AX358" s="14" t="s">
        <v>77</v>
      </c>
      <c r="AY358" s="253" t="s">
        <v>166</v>
      </c>
    </row>
    <row r="359" spans="1:51" s="13" customFormat="1" ht="12">
      <c r="A359" s="13"/>
      <c r="B359" s="232"/>
      <c r="C359" s="233"/>
      <c r="D359" s="234" t="s">
        <v>175</v>
      </c>
      <c r="E359" s="235" t="s">
        <v>1</v>
      </c>
      <c r="F359" s="236" t="s">
        <v>1301</v>
      </c>
      <c r="G359" s="233"/>
      <c r="H359" s="237">
        <v>4.83</v>
      </c>
      <c r="I359" s="238"/>
      <c r="J359" s="233"/>
      <c r="K359" s="233"/>
      <c r="L359" s="239"/>
      <c r="M359" s="240"/>
      <c r="N359" s="241"/>
      <c r="O359" s="241"/>
      <c r="P359" s="241"/>
      <c r="Q359" s="241"/>
      <c r="R359" s="241"/>
      <c r="S359" s="241"/>
      <c r="T359" s="242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3" t="s">
        <v>175</v>
      </c>
      <c r="AU359" s="243" t="s">
        <v>86</v>
      </c>
      <c r="AV359" s="13" t="s">
        <v>86</v>
      </c>
      <c r="AW359" s="13" t="s">
        <v>32</v>
      </c>
      <c r="AX359" s="13" t="s">
        <v>77</v>
      </c>
      <c r="AY359" s="243" t="s">
        <v>166</v>
      </c>
    </row>
    <row r="360" spans="1:51" s="13" customFormat="1" ht="12">
      <c r="A360" s="13"/>
      <c r="B360" s="232"/>
      <c r="C360" s="233"/>
      <c r="D360" s="234" t="s">
        <v>175</v>
      </c>
      <c r="E360" s="235" t="s">
        <v>1</v>
      </c>
      <c r="F360" s="236" t="s">
        <v>1296</v>
      </c>
      <c r="G360" s="233"/>
      <c r="H360" s="237">
        <v>0.38</v>
      </c>
      <c r="I360" s="238"/>
      <c r="J360" s="233"/>
      <c r="K360" s="233"/>
      <c r="L360" s="239"/>
      <c r="M360" s="240"/>
      <c r="N360" s="241"/>
      <c r="O360" s="241"/>
      <c r="P360" s="241"/>
      <c r="Q360" s="241"/>
      <c r="R360" s="241"/>
      <c r="S360" s="241"/>
      <c r="T360" s="242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3" t="s">
        <v>175</v>
      </c>
      <c r="AU360" s="243" t="s">
        <v>86</v>
      </c>
      <c r="AV360" s="13" t="s">
        <v>86</v>
      </c>
      <c r="AW360" s="13" t="s">
        <v>32</v>
      </c>
      <c r="AX360" s="13" t="s">
        <v>77</v>
      </c>
      <c r="AY360" s="243" t="s">
        <v>166</v>
      </c>
    </row>
    <row r="361" spans="1:51" s="14" customFormat="1" ht="12">
      <c r="A361" s="14"/>
      <c r="B361" s="244"/>
      <c r="C361" s="245"/>
      <c r="D361" s="234" t="s">
        <v>175</v>
      </c>
      <c r="E361" s="246" t="s">
        <v>1</v>
      </c>
      <c r="F361" s="247" t="s">
        <v>1302</v>
      </c>
      <c r="G361" s="245"/>
      <c r="H361" s="246" t="s">
        <v>1</v>
      </c>
      <c r="I361" s="248"/>
      <c r="J361" s="245"/>
      <c r="K361" s="245"/>
      <c r="L361" s="249"/>
      <c r="M361" s="250"/>
      <c r="N361" s="251"/>
      <c r="O361" s="251"/>
      <c r="P361" s="251"/>
      <c r="Q361" s="251"/>
      <c r="R361" s="251"/>
      <c r="S361" s="251"/>
      <c r="T361" s="252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3" t="s">
        <v>175</v>
      </c>
      <c r="AU361" s="253" t="s">
        <v>86</v>
      </c>
      <c r="AV361" s="14" t="s">
        <v>8</v>
      </c>
      <c r="AW361" s="14" t="s">
        <v>32</v>
      </c>
      <c r="AX361" s="14" t="s">
        <v>77</v>
      </c>
      <c r="AY361" s="253" t="s">
        <v>166</v>
      </c>
    </row>
    <row r="362" spans="1:51" s="13" customFormat="1" ht="12">
      <c r="A362" s="13"/>
      <c r="B362" s="232"/>
      <c r="C362" s="233"/>
      <c r="D362" s="234" t="s">
        <v>175</v>
      </c>
      <c r="E362" s="235" t="s">
        <v>1</v>
      </c>
      <c r="F362" s="236" t="s">
        <v>1303</v>
      </c>
      <c r="G362" s="233"/>
      <c r="H362" s="237">
        <v>2.16</v>
      </c>
      <c r="I362" s="238"/>
      <c r="J362" s="233"/>
      <c r="K362" s="233"/>
      <c r="L362" s="239"/>
      <c r="M362" s="240"/>
      <c r="N362" s="241"/>
      <c r="O362" s="241"/>
      <c r="P362" s="241"/>
      <c r="Q362" s="241"/>
      <c r="R362" s="241"/>
      <c r="S362" s="241"/>
      <c r="T362" s="242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3" t="s">
        <v>175</v>
      </c>
      <c r="AU362" s="243" t="s">
        <v>86</v>
      </c>
      <c r="AV362" s="13" t="s">
        <v>86</v>
      </c>
      <c r="AW362" s="13" t="s">
        <v>32</v>
      </c>
      <c r="AX362" s="13" t="s">
        <v>77</v>
      </c>
      <c r="AY362" s="243" t="s">
        <v>166</v>
      </c>
    </row>
    <row r="363" spans="1:51" s="14" customFormat="1" ht="12">
      <c r="A363" s="14"/>
      <c r="B363" s="244"/>
      <c r="C363" s="245"/>
      <c r="D363" s="234" t="s">
        <v>175</v>
      </c>
      <c r="E363" s="246" t="s">
        <v>1</v>
      </c>
      <c r="F363" s="247" t="s">
        <v>1304</v>
      </c>
      <c r="G363" s="245"/>
      <c r="H363" s="246" t="s">
        <v>1</v>
      </c>
      <c r="I363" s="248"/>
      <c r="J363" s="245"/>
      <c r="K363" s="245"/>
      <c r="L363" s="249"/>
      <c r="M363" s="250"/>
      <c r="N363" s="251"/>
      <c r="O363" s="251"/>
      <c r="P363" s="251"/>
      <c r="Q363" s="251"/>
      <c r="R363" s="251"/>
      <c r="S363" s="251"/>
      <c r="T363" s="252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3" t="s">
        <v>175</v>
      </c>
      <c r="AU363" s="253" t="s">
        <v>86</v>
      </c>
      <c r="AV363" s="14" t="s">
        <v>8</v>
      </c>
      <c r="AW363" s="14" t="s">
        <v>32</v>
      </c>
      <c r="AX363" s="14" t="s">
        <v>77</v>
      </c>
      <c r="AY363" s="253" t="s">
        <v>166</v>
      </c>
    </row>
    <row r="364" spans="1:51" s="13" customFormat="1" ht="12">
      <c r="A364" s="13"/>
      <c r="B364" s="232"/>
      <c r="C364" s="233"/>
      <c r="D364" s="234" t="s">
        <v>175</v>
      </c>
      <c r="E364" s="235" t="s">
        <v>1</v>
      </c>
      <c r="F364" s="236" t="s">
        <v>1303</v>
      </c>
      <c r="G364" s="233"/>
      <c r="H364" s="237">
        <v>2.16</v>
      </c>
      <c r="I364" s="238"/>
      <c r="J364" s="233"/>
      <c r="K364" s="233"/>
      <c r="L364" s="239"/>
      <c r="M364" s="240"/>
      <c r="N364" s="241"/>
      <c r="O364" s="241"/>
      <c r="P364" s="241"/>
      <c r="Q364" s="241"/>
      <c r="R364" s="241"/>
      <c r="S364" s="241"/>
      <c r="T364" s="242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3" t="s">
        <v>175</v>
      </c>
      <c r="AU364" s="243" t="s">
        <v>86</v>
      </c>
      <c r="AV364" s="13" t="s">
        <v>86</v>
      </c>
      <c r="AW364" s="13" t="s">
        <v>32</v>
      </c>
      <c r="AX364" s="13" t="s">
        <v>77</v>
      </c>
      <c r="AY364" s="243" t="s">
        <v>166</v>
      </c>
    </row>
    <row r="365" spans="1:65" s="2" customFormat="1" ht="16.5" customHeight="1">
      <c r="A365" s="37"/>
      <c r="B365" s="38"/>
      <c r="C365" s="218" t="s">
        <v>507</v>
      </c>
      <c r="D365" s="218" t="s">
        <v>169</v>
      </c>
      <c r="E365" s="219" t="s">
        <v>1305</v>
      </c>
      <c r="F365" s="220" t="s">
        <v>1306</v>
      </c>
      <c r="G365" s="221" t="s">
        <v>188</v>
      </c>
      <c r="H365" s="222">
        <v>9.53</v>
      </c>
      <c r="I365" s="223"/>
      <c r="J365" s="224">
        <f>ROUND(I365*H365,0)</f>
        <v>0</v>
      </c>
      <c r="K365" s="225"/>
      <c r="L365" s="43"/>
      <c r="M365" s="226" t="s">
        <v>1</v>
      </c>
      <c r="N365" s="227" t="s">
        <v>42</v>
      </c>
      <c r="O365" s="90"/>
      <c r="P365" s="228">
        <f>O365*H365</f>
        <v>0</v>
      </c>
      <c r="Q365" s="228">
        <v>0</v>
      </c>
      <c r="R365" s="228">
        <f>Q365*H365</f>
        <v>0</v>
      </c>
      <c r="S365" s="228">
        <v>0</v>
      </c>
      <c r="T365" s="229">
        <f>S365*H365</f>
        <v>0</v>
      </c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R365" s="230" t="s">
        <v>173</v>
      </c>
      <c r="AT365" s="230" t="s">
        <v>169</v>
      </c>
      <c r="AU365" s="230" t="s">
        <v>86</v>
      </c>
      <c r="AY365" s="16" t="s">
        <v>166</v>
      </c>
      <c r="BE365" s="231">
        <f>IF(N365="základní",J365,0)</f>
        <v>0</v>
      </c>
      <c r="BF365" s="231">
        <f>IF(N365="snížená",J365,0)</f>
        <v>0</v>
      </c>
      <c r="BG365" s="231">
        <f>IF(N365="zákl. přenesená",J365,0)</f>
        <v>0</v>
      </c>
      <c r="BH365" s="231">
        <f>IF(N365="sníž. přenesená",J365,0)</f>
        <v>0</v>
      </c>
      <c r="BI365" s="231">
        <f>IF(N365="nulová",J365,0)</f>
        <v>0</v>
      </c>
      <c r="BJ365" s="16" t="s">
        <v>8</v>
      </c>
      <c r="BK365" s="231">
        <f>ROUND(I365*H365,0)</f>
        <v>0</v>
      </c>
      <c r="BL365" s="16" t="s">
        <v>173</v>
      </c>
      <c r="BM365" s="230" t="s">
        <v>1307</v>
      </c>
    </row>
    <row r="366" spans="1:65" s="2" customFormat="1" ht="21.75" customHeight="1">
      <c r="A366" s="37"/>
      <c r="B366" s="38"/>
      <c r="C366" s="218" t="s">
        <v>511</v>
      </c>
      <c r="D366" s="218" t="s">
        <v>169</v>
      </c>
      <c r="E366" s="219" t="s">
        <v>1308</v>
      </c>
      <c r="F366" s="220" t="s">
        <v>1309</v>
      </c>
      <c r="G366" s="221" t="s">
        <v>183</v>
      </c>
      <c r="H366" s="222">
        <v>0.038</v>
      </c>
      <c r="I366" s="223"/>
      <c r="J366" s="224">
        <f>ROUND(I366*H366,0)</f>
        <v>0</v>
      </c>
      <c r="K366" s="225"/>
      <c r="L366" s="43"/>
      <c r="M366" s="226" t="s">
        <v>1</v>
      </c>
      <c r="N366" s="227" t="s">
        <v>42</v>
      </c>
      <c r="O366" s="90"/>
      <c r="P366" s="228">
        <f>O366*H366</f>
        <v>0</v>
      </c>
      <c r="Q366" s="228">
        <v>1.04575</v>
      </c>
      <c r="R366" s="228">
        <f>Q366*H366</f>
        <v>0.039738499999999996</v>
      </c>
      <c r="S366" s="228">
        <v>0</v>
      </c>
      <c r="T366" s="229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230" t="s">
        <v>173</v>
      </c>
      <c r="AT366" s="230" t="s">
        <v>169</v>
      </c>
      <c r="AU366" s="230" t="s">
        <v>86</v>
      </c>
      <c r="AY366" s="16" t="s">
        <v>166</v>
      </c>
      <c r="BE366" s="231">
        <f>IF(N366="základní",J366,0)</f>
        <v>0</v>
      </c>
      <c r="BF366" s="231">
        <f>IF(N366="snížená",J366,0)</f>
        <v>0</v>
      </c>
      <c r="BG366" s="231">
        <f>IF(N366="zákl. přenesená",J366,0)</f>
        <v>0</v>
      </c>
      <c r="BH366" s="231">
        <f>IF(N366="sníž. přenesená",J366,0)</f>
        <v>0</v>
      </c>
      <c r="BI366" s="231">
        <f>IF(N366="nulová",J366,0)</f>
        <v>0</v>
      </c>
      <c r="BJ366" s="16" t="s">
        <v>8</v>
      </c>
      <c r="BK366" s="231">
        <f>ROUND(I366*H366,0)</f>
        <v>0</v>
      </c>
      <c r="BL366" s="16" t="s">
        <v>173</v>
      </c>
      <c r="BM366" s="230" t="s">
        <v>1310</v>
      </c>
    </row>
    <row r="367" spans="1:51" s="13" customFormat="1" ht="12">
      <c r="A367" s="13"/>
      <c r="B367" s="232"/>
      <c r="C367" s="233"/>
      <c r="D367" s="234" t="s">
        <v>175</v>
      </c>
      <c r="E367" s="235" t="s">
        <v>1</v>
      </c>
      <c r="F367" s="236" t="s">
        <v>1311</v>
      </c>
      <c r="G367" s="233"/>
      <c r="H367" s="237">
        <v>0.027</v>
      </c>
      <c r="I367" s="238"/>
      <c r="J367" s="233"/>
      <c r="K367" s="233"/>
      <c r="L367" s="239"/>
      <c r="M367" s="240"/>
      <c r="N367" s="241"/>
      <c r="O367" s="241"/>
      <c r="P367" s="241"/>
      <c r="Q367" s="241"/>
      <c r="R367" s="241"/>
      <c r="S367" s="241"/>
      <c r="T367" s="242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3" t="s">
        <v>175</v>
      </c>
      <c r="AU367" s="243" t="s">
        <v>86</v>
      </c>
      <c r="AV367" s="13" t="s">
        <v>86</v>
      </c>
      <c r="AW367" s="13" t="s">
        <v>32</v>
      </c>
      <c r="AX367" s="13" t="s">
        <v>77</v>
      </c>
      <c r="AY367" s="243" t="s">
        <v>166</v>
      </c>
    </row>
    <row r="368" spans="1:51" s="13" customFormat="1" ht="12">
      <c r="A368" s="13"/>
      <c r="B368" s="232"/>
      <c r="C368" s="233"/>
      <c r="D368" s="234" t="s">
        <v>175</v>
      </c>
      <c r="E368" s="235" t="s">
        <v>1</v>
      </c>
      <c r="F368" s="236" t="s">
        <v>1312</v>
      </c>
      <c r="G368" s="233"/>
      <c r="H368" s="237">
        <v>0.011</v>
      </c>
      <c r="I368" s="238"/>
      <c r="J368" s="233"/>
      <c r="K368" s="233"/>
      <c r="L368" s="239"/>
      <c r="M368" s="240"/>
      <c r="N368" s="241"/>
      <c r="O368" s="241"/>
      <c r="P368" s="241"/>
      <c r="Q368" s="241"/>
      <c r="R368" s="241"/>
      <c r="S368" s="241"/>
      <c r="T368" s="242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3" t="s">
        <v>175</v>
      </c>
      <c r="AU368" s="243" t="s">
        <v>86</v>
      </c>
      <c r="AV368" s="13" t="s">
        <v>86</v>
      </c>
      <c r="AW368" s="13" t="s">
        <v>32</v>
      </c>
      <c r="AX368" s="13" t="s">
        <v>77</v>
      </c>
      <c r="AY368" s="243" t="s">
        <v>166</v>
      </c>
    </row>
    <row r="369" spans="1:65" s="2" customFormat="1" ht="33" customHeight="1">
      <c r="A369" s="37"/>
      <c r="B369" s="38"/>
      <c r="C369" s="218" t="s">
        <v>515</v>
      </c>
      <c r="D369" s="218" t="s">
        <v>169</v>
      </c>
      <c r="E369" s="219" t="s">
        <v>1313</v>
      </c>
      <c r="F369" s="220" t="s">
        <v>1314</v>
      </c>
      <c r="G369" s="221" t="s">
        <v>183</v>
      </c>
      <c r="H369" s="222">
        <v>0.633</v>
      </c>
      <c r="I369" s="223"/>
      <c r="J369" s="224">
        <f>ROUND(I369*H369,0)</f>
        <v>0</v>
      </c>
      <c r="K369" s="225"/>
      <c r="L369" s="43"/>
      <c r="M369" s="226" t="s">
        <v>1</v>
      </c>
      <c r="N369" s="227" t="s">
        <v>42</v>
      </c>
      <c r="O369" s="90"/>
      <c r="P369" s="228">
        <f>O369*H369</f>
        <v>0</v>
      </c>
      <c r="Q369" s="228">
        <v>0.01221</v>
      </c>
      <c r="R369" s="228">
        <f>Q369*H369</f>
        <v>0.00772893</v>
      </c>
      <c r="S369" s="228">
        <v>0</v>
      </c>
      <c r="T369" s="229">
        <f>S369*H369</f>
        <v>0</v>
      </c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R369" s="230" t="s">
        <v>173</v>
      </c>
      <c r="AT369" s="230" t="s">
        <v>169</v>
      </c>
      <c r="AU369" s="230" t="s">
        <v>86</v>
      </c>
      <c r="AY369" s="16" t="s">
        <v>166</v>
      </c>
      <c r="BE369" s="231">
        <f>IF(N369="základní",J369,0)</f>
        <v>0</v>
      </c>
      <c r="BF369" s="231">
        <f>IF(N369="snížená",J369,0)</f>
        <v>0</v>
      </c>
      <c r="BG369" s="231">
        <f>IF(N369="zákl. přenesená",J369,0)</f>
        <v>0</v>
      </c>
      <c r="BH369" s="231">
        <f>IF(N369="sníž. přenesená",J369,0)</f>
        <v>0</v>
      </c>
      <c r="BI369" s="231">
        <f>IF(N369="nulová",J369,0)</f>
        <v>0</v>
      </c>
      <c r="BJ369" s="16" t="s">
        <v>8</v>
      </c>
      <c r="BK369" s="231">
        <f>ROUND(I369*H369,0)</f>
        <v>0</v>
      </c>
      <c r="BL369" s="16" t="s">
        <v>173</v>
      </c>
      <c r="BM369" s="230" t="s">
        <v>1315</v>
      </c>
    </row>
    <row r="370" spans="1:51" s="13" customFormat="1" ht="12">
      <c r="A370" s="13"/>
      <c r="B370" s="232"/>
      <c r="C370" s="233"/>
      <c r="D370" s="234" t="s">
        <v>175</v>
      </c>
      <c r="E370" s="235" t="s">
        <v>1</v>
      </c>
      <c r="F370" s="236" t="s">
        <v>1316</v>
      </c>
      <c r="G370" s="233"/>
      <c r="H370" s="237">
        <v>0.633</v>
      </c>
      <c r="I370" s="238"/>
      <c r="J370" s="233"/>
      <c r="K370" s="233"/>
      <c r="L370" s="239"/>
      <c r="M370" s="240"/>
      <c r="N370" s="241"/>
      <c r="O370" s="241"/>
      <c r="P370" s="241"/>
      <c r="Q370" s="241"/>
      <c r="R370" s="241"/>
      <c r="S370" s="241"/>
      <c r="T370" s="242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3" t="s">
        <v>175</v>
      </c>
      <c r="AU370" s="243" t="s">
        <v>86</v>
      </c>
      <c r="AV370" s="13" t="s">
        <v>86</v>
      </c>
      <c r="AW370" s="13" t="s">
        <v>32</v>
      </c>
      <c r="AX370" s="13" t="s">
        <v>77</v>
      </c>
      <c r="AY370" s="243" t="s">
        <v>166</v>
      </c>
    </row>
    <row r="371" spans="1:65" s="2" customFormat="1" ht="21.75" customHeight="1">
      <c r="A371" s="37"/>
      <c r="B371" s="38"/>
      <c r="C371" s="254" t="s">
        <v>519</v>
      </c>
      <c r="D371" s="254" t="s">
        <v>266</v>
      </c>
      <c r="E371" s="255" t="s">
        <v>1317</v>
      </c>
      <c r="F371" s="256" t="s">
        <v>1318</v>
      </c>
      <c r="G371" s="257" t="s">
        <v>183</v>
      </c>
      <c r="H371" s="258">
        <v>0.684</v>
      </c>
      <c r="I371" s="259"/>
      <c r="J371" s="260">
        <f>ROUND(I371*H371,0)</f>
        <v>0</v>
      </c>
      <c r="K371" s="261"/>
      <c r="L371" s="262"/>
      <c r="M371" s="263" t="s">
        <v>1</v>
      </c>
      <c r="N371" s="264" t="s">
        <v>42</v>
      </c>
      <c r="O371" s="90"/>
      <c r="P371" s="228">
        <f>O371*H371</f>
        <v>0</v>
      </c>
      <c r="Q371" s="228">
        <v>1</v>
      </c>
      <c r="R371" s="228">
        <f>Q371*H371</f>
        <v>0.684</v>
      </c>
      <c r="S371" s="228">
        <v>0</v>
      </c>
      <c r="T371" s="229">
        <f>S371*H371</f>
        <v>0</v>
      </c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R371" s="230" t="s">
        <v>208</v>
      </c>
      <c r="AT371" s="230" t="s">
        <v>266</v>
      </c>
      <c r="AU371" s="230" t="s">
        <v>86</v>
      </c>
      <c r="AY371" s="16" t="s">
        <v>166</v>
      </c>
      <c r="BE371" s="231">
        <f>IF(N371="základní",J371,0)</f>
        <v>0</v>
      </c>
      <c r="BF371" s="231">
        <f>IF(N371="snížená",J371,0)</f>
        <v>0</v>
      </c>
      <c r="BG371" s="231">
        <f>IF(N371="zákl. přenesená",J371,0)</f>
        <v>0</v>
      </c>
      <c r="BH371" s="231">
        <f>IF(N371="sníž. přenesená",J371,0)</f>
        <v>0</v>
      </c>
      <c r="BI371" s="231">
        <f>IF(N371="nulová",J371,0)</f>
        <v>0</v>
      </c>
      <c r="BJ371" s="16" t="s">
        <v>8</v>
      </c>
      <c r="BK371" s="231">
        <f>ROUND(I371*H371,0)</f>
        <v>0</v>
      </c>
      <c r="BL371" s="16" t="s">
        <v>173</v>
      </c>
      <c r="BM371" s="230" t="s">
        <v>1319</v>
      </c>
    </row>
    <row r="372" spans="1:51" s="13" customFormat="1" ht="12">
      <c r="A372" s="13"/>
      <c r="B372" s="232"/>
      <c r="C372" s="233"/>
      <c r="D372" s="234" t="s">
        <v>175</v>
      </c>
      <c r="E372" s="235" t="s">
        <v>1</v>
      </c>
      <c r="F372" s="236" t="s">
        <v>1320</v>
      </c>
      <c r="G372" s="233"/>
      <c r="H372" s="237">
        <v>0.633</v>
      </c>
      <c r="I372" s="238"/>
      <c r="J372" s="233"/>
      <c r="K372" s="233"/>
      <c r="L372" s="239"/>
      <c r="M372" s="240"/>
      <c r="N372" s="241"/>
      <c r="O372" s="241"/>
      <c r="P372" s="241"/>
      <c r="Q372" s="241"/>
      <c r="R372" s="241"/>
      <c r="S372" s="241"/>
      <c r="T372" s="242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3" t="s">
        <v>175</v>
      </c>
      <c r="AU372" s="243" t="s">
        <v>86</v>
      </c>
      <c r="AV372" s="13" t="s">
        <v>86</v>
      </c>
      <c r="AW372" s="13" t="s">
        <v>32</v>
      </c>
      <c r="AX372" s="13" t="s">
        <v>8</v>
      </c>
      <c r="AY372" s="243" t="s">
        <v>166</v>
      </c>
    </row>
    <row r="373" spans="1:51" s="13" customFormat="1" ht="12">
      <c r="A373" s="13"/>
      <c r="B373" s="232"/>
      <c r="C373" s="233"/>
      <c r="D373" s="234" t="s">
        <v>175</v>
      </c>
      <c r="E373" s="233"/>
      <c r="F373" s="236" t="s">
        <v>1321</v>
      </c>
      <c r="G373" s="233"/>
      <c r="H373" s="237">
        <v>0.684</v>
      </c>
      <c r="I373" s="238"/>
      <c r="J373" s="233"/>
      <c r="K373" s="233"/>
      <c r="L373" s="239"/>
      <c r="M373" s="240"/>
      <c r="N373" s="241"/>
      <c r="O373" s="241"/>
      <c r="P373" s="241"/>
      <c r="Q373" s="241"/>
      <c r="R373" s="241"/>
      <c r="S373" s="241"/>
      <c r="T373" s="242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3" t="s">
        <v>175</v>
      </c>
      <c r="AU373" s="243" t="s">
        <v>86</v>
      </c>
      <c r="AV373" s="13" t="s">
        <v>86</v>
      </c>
      <c r="AW373" s="13" t="s">
        <v>4</v>
      </c>
      <c r="AX373" s="13" t="s">
        <v>8</v>
      </c>
      <c r="AY373" s="243" t="s">
        <v>166</v>
      </c>
    </row>
    <row r="374" spans="1:65" s="2" customFormat="1" ht="24.15" customHeight="1">
      <c r="A374" s="37"/>
      <c r="B374" s="38"/>
      <c r="C374" s="218" t="s">
        <v>523</v>
      </c>
      <c r="D374" s="218" t="s">
        <v>169</v>
      </c>
      <c r="E374" s="219" t="s">
        <v>1322</v>
      </c>
      <c r="F374" s="220" t="s">
        <v>1323</v>
      </c>
      <c r="G374" s="221" t="s">
        <v>183</v>
      </c>
      <c r="H374" s="222">
        <v>0.146</v>
      </c>
      <c r="I374" s="223"/>
      <c r="J374" s="224">
        <f>ROUND(I374*H374,0)</f>
        <v>0</v>
      </c>
      <c r="K374" s="225"/>
      <c r="L374" s="43"/>
      <c r="M374" s="226" t="s">
        <v>1</v>
      </c>
      <c r="N374" s="227" t="s">
        <v>42</v>
      </c>
      <c r="O374" s="90"/>
      <c r="P374" s="228">
        <f>O374*H374</f>
        <v>0</v>
      </c>
      <c r="Q374" s="228">
        <v>1.09</v>
      </c>
      <c r="R374" s="228">
        <f>Q374*H374</f>
        <v>0.15914</v>
      </c>
      <c r="S374" s="228">
        <v>0</v>
      </c>
      <c r="T374" s="229">
        <f>S374*H374</f>
        <v>0</v>
      </c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R374" s="230" t="s">
        <v>173</v>
      </c>
      <c r="AT374" s="230" t="s">
        <v>169</v>
      </c>
      <c r="AU374" s="230" t="s">
        <v>86</v>
      </c>
      <c r="AY374" s="16" t="s">
        <v>166</v>
      </c>
      <c r="BE374" s="231">
        <f>IF(N374="základní",J374,0)</f>
        <v>0</v>
      </c>
      <c r="BF374" s="231">
        <f>IF(N374="snížená",J374,0)</f>
        <v>0</v>
      </c>
      <c r="BG374" s="231">
        <f>IF(N374="zákl. přenesená",J374,0)</f>
        <v>0</v>
      </c>
      <c r="BH374" s="231">
        <f>IF(N374="sníž. přenesená",J374,0)</f>
        <v>0</v>
      </c>
      <c r="BI374" s="231">
        <f>IF(N374="nulová",J374,0)</f>
        <v>0</v>
      </c>
      <c r="BJ374" s="16" t="s">
        <v>8</v>
      </c>
      <c r="BK374" s="231">
        <f>ROUND(I374*H374,0)</f>
        <v>0</v>
      </c>
      <c r="BL374" s="16" t="s">
        <v>173</v>
      </c>
      <c r="BM374" s="230" t="s">
        <v>1324</v>
      </c>
    </row>
    <row r="375" spans="1:51" s="13" customFormat="1" ht="12">
      <c r="A375" s="13"/>
      <c r="B375" s="232"/>
      <c r="C375" s="233"/>
      <c r="D375" s="234" t="s">
        <v>175</v>
      </c>
      <c r="E375" s="235" t="s">
        <v>1</v>
      </c>
      <c r="F375" s="236" t="s">
        <v>1325</v>
      </c>
      <c r="G375" s="233"/>
      <c r="H375" s="237">
        <v>0.146</v>
      </c>
      <c r="I375" s="238"/>
      <c r="J375" s="233"/>
      <c r="K375" s="233"/>
      <c r="L375" s="239"/>
      <c r="M375" s="240"/>
      <c r="N375" s="241"/>
      <c r="O375" s="241"/>
      <c r="P375" s="241"/>
      <c r="Q375" s="241"/>
      <c r="R375" s="241"/>
      <c r="S375" s="241"/>
      <c r="T375" s="242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3" t="s">
        <v>175</v>
      </c>
      <c r="AU375" s="243" t="s">
        <v>86</v>
      </c>
      <c r="AV375" s="13" t="s">
        <v>86</v>
      </c>
      <c r="AW375" s="13" t="s">
        <v>32</v>
      </c>
      <c r="AX375" s="13" t="s">
        <v>77</v>
      </c>
      <c r="AY375" s="243" t="s">
        <v>166</v>
      </c>
    </row>
    <row r="376" spans="1:65" s="2" customFormat="1" ht="24.15" customHeight="1">
      <c r="A376" s="37"/>
      <c r="B376" s="38"/>
      <c r="C376" s="218" t="s">
        <v>531</v>
      </c>
      <c r="D376" s="218" t="s">
        <v>169</v>
      </c>
      <c r="E376" s="219" t="s">
        <v>1326</v>
      </c>
      <c r="F376" s="220" t="s">
        <v>1327</v>
      </c>
      <c r="G376" s="221" t="s">
        <v>215</v>
      </c>
      <c r="H376" s="222">
        <v>10.5</v>
      </c>
      <c r="I376" s="223"/>
      <c r="J376" s="224">
        <f>ROUND(I376*H376,0)</f>
        <v>0</v>
      </c>
      <c r="K376" s="225"/>
      <c r="L376" s="43"/>
      <c r="M376" s="226" t="s">
        <v>1</v>
      </c>
      <c r="N376" s="227" t="s">
        <v>42</v>
      </c>
      <c r="O376" s="90"/>
      <c r="P376" s="228">
        <f>O376*H376</f>
        <v>0</v>
      </c>
      <c r="Q376" s="228">
        <v>0.00019</v>
      </c>
      <c r="R376" s="228">
        <f>Q376*H376</f>
        <v>0.0019950000000000002</v>
      </c>
      <c r="S376" s="228">
        <v>0</v>
      </c>
      <c r="T376" s="229">
        <f>S376*H376</f>
        <v>0</v>
      </c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R376" s="230" t="s">
        <v>173</v>
      </c>
      <c r="AT376" s="230" t="s">
        <v>169</v>
      </c>
      <c r="AU376" s="230" t="s">
        <v>86</v>
      </c>
      <c r="AY376" s="16" t="s">
        <v>166</v>
      </c>
      <c r="BE376" s="231">
        <f>IF(N376="základní",J376,0)</f>
        <v>0</v>
      </c>
      <c r="BF376" s="231">
        <f>IF(N376="snížená",J376,0)</f>
        <v>0</v>
      </c>
      <c r="BG376" s="231">
        <f>IF(N376="zákl. přenesená",J376,0)</f>
        <v>0</v>
      </c>
      <c r="BH376" s="231">
        <f>IF(N376="sníž. přenesená",J376,0)</f>
        <v>0</v>
      </c>
      <c r="BI376" s="231">
        <f>IF(N376="nulová",J376,0)</f>
        <v>0</v>
      </c>
      <c r="BJ376" s="16" t="s">
        <v>8</v>
      </c>
      <c r="BK376" s="231">
        <f>ROUND(I376*H376,0)</f>
        <v>0</v>
      </c>
      <c r="BL376" s="16" t="s">
        <v>173</v>
      </c>
      <c r="BM376" s="230" t="s">
        <v>1328</v>
      </c>
    </row>
    <row r="377" spans="1:51" s="13" customFormat="1" ht="12">
      <c r="A377" s="13"/>
      <c r="B377" s="232"/>
      <c r="C377" s="233"/>
      <c r="D377" s="234" t="s">
        <v>175</v>
      </c>
      <c r="E377" s="235" t="s">
        <v>1</v>
      </c>
      <c r="F377" s="236" t="s">
        <v>1329</v>
      </c>
      <c r="G377" s="233"/>
      <c r="H377" s="237">
        <v>10.5</v>
      </c>
      <c r="I377" s="238"/>
      <c r="J377" s="233"/>
      <c r="K377" s="233"/>
      <c r="L377" s="239"/>
      <c r="M377" s="240"/>
      <c r="N377" s="241"/>
      <c r="O377" s="241"/>
      <c r="P377" s="241"/>
      <c r="Q377" s="241"/>
      <c r="R377" s="241"/>
      <c r="S377" s="241"/>
      <c r="T377" s="242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3" t="s">
        <v>175</v>
      </c>
      <c r="AU377" s="243" t="s">
        <v>86</v>
      </c>
      <c r="AV377" s="13" t="s">
        <v>86</v>
      </c>
      <c r="AW377" s="13" t="s">
        <v>32</v>
      </c>
      <c r="AX377" s="13" t="s">
        <v>77</v>
      </c>
      <c r="AY377" s="243" t="s">
        <v>166</v>
      </c>
    </row>
    <row r="378" spans="1:65" s="2" customFormat="1" ht="24.15" customHeight="1">
      <c r="A378" s="37"/>
      <c r="B378" s="38"/>
      <c r="C378" s="218" t="s">
        <v>534</v>
      </c>
      <c r="D378" s="218" t="s">
        <v>169</v>
      </c>
      <c r="E378" s="219" t="s">
        <v>1330</v>
      </c>
      <c r="F378" s="220" t="s">
        <v>1331</v>
      </c>
      <c r="G378" s="221" t="s">
        <v>215</v>
      </c>
      <c r="H378" s="222">
        <v>167</v>
      </c>
      <c r="I378" s="223"/>
      <c r="J378" s="224">
        <f>ROUND(I378*H378,0)</f>
        <v>0</v>
      </c>
      <c r="K378" s="225"/>
      <c r="L378" s="43"/>
      <c r="M378" s="226" t="s">
        <v>1</v>
      </c>
      <c r="N378" s="227" t="s">
        <v>42</v>
      </c>
      <c r="O378" s="90"/>
      <c r="P378" s="228">
        <f>O378*H378</f>
        <v>0</v>
      </c>
      <c r="Q378" s="228">
        <v>0.00026</v>
      </c>
      <c r="R378" s="228">
        <f>Q378*H378</f>
        <v>0.04341999999999999</v>
      </c>
      <c r="S378" s="228">
        <v>0</v>
      </c>
      <c r="T378" s="229">
        <f>S378*H378</f>
        <v>0</v>
      </c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R378" s="230" t="s">
        <v>173</v>
      </c>
      <c r="AT378" s="230" t="s">
        <v>169</v>
      </c>
      <c r="AU378" s="230" t="s">
        <v>86</v>
      </c>
      <c r="AY378" s="16" t="s">
        <v>166</v>
      </c>
      <c r="BE378" s="231">
        <f>IF(N378="základní",J378,0)</f>
        <v>0</v>
      </c>
      <c r="BF378" s="231">
        <f>IF(N378="snížená",J378,0)</f>
        <v>0</v>
      </c>
      <c r="BG378" s="231">
        <f>IF(N378="zákl. přenesená",J378,0)</f>
        <v>0</v>
      </c>
      <c r="BH378" s="231">
        <f>IF(N378="sníž. přenesená",J378,0)</f>
        <v>0</v>
      </c>
      <c r="BI378" s="231">
        <f>IF(N378="nulová",J378,0)</f>
        <v>0</v>
      </c>
      <c r="BJ378" s="16" t="s">
        <v>8</v>
      </c>
      <c r="BK378" s="231">
        <f>ROUND(I378*H378,0)</f>
        <v>0</v>
      </c>
      <c r="BL378" s="16" t="s">
        <v>173</v>
      </c>
      <c r="BM378" s="230" t="s">
        <v>1332</v>
      </c>
    </row>
    <row r="379" spans="1:51" s="13" customFormat="1" ht="12">
      <c r="A379" s="13"/>
      <c r="B379" s="232"/>
      <c r="C379" s="233"/>
      <c r="D379" s="234" t="s">
        <v>175</v>
      </c>
      <c r="E379" s="235" t="s">
        <v>1</v>
      </c>
      <c r="F379" s="236" t="s">
        <v>1333</v>
      </c>
      <c r="G379" s="233"/>
      <c r="H379" s="237">
        <v>10.5</v>
      </c>
      <c r="I379" s="238"/>
      <c r="J379" s="233"/>
      <c r="K379" s="233"/>
      <c r="L379" s="239"/>
      <c r="M379" s="240"/>
      <c r="N379" s="241"/>
      <c r="O379" s="241"/>
      <c r="P379" s="241"/>
      <c r="Q379" s="241"/>
      <c r="R379" s="241"/>
      <c r="S379" s="241"/>
      <c r="T379" s="242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3" t="s">
        <v>175</v>
      </c>
      <c r="AU379" s="243" t="s">
        <v>86</v>
      </c>
      <c r="AV379" s="13" t="s">
        <v>86</v>
      </c>
      <c r="AW379" s="13" t="s">
        <v>32</v>
      </c>
      <c r="AX379" s="13" t="s">
        <v>77</v>
      </c>
      <c r="AY379" s="243" t="s">
        <v>166</v>
      </c>
    </row>
    <row r="380" spans="1:51" s="13" customFormat="1" ht="12">
      <c r="A380" s="13"/>
      <c r="B380" s="232"/>
      <c r="C380" s="233"/>
      <c r="D380" s="234" t="s">
        <v>175</v>
      </c>
      <c r="E380" s="235" t="s">
        <v>1</v>
      </c>
      <c r="F380" s="236" t="s">
        <v>1334</v>
      </c>
      <c r="G380" s="233"/>
      <c r="H380" s="237">
        <v>16.5</v>
      </c>
      <c r="I380" s="238"/>
      <c r="J380" s="233"/>
      <c r="K380" s="233"/>
      <c r="L380" s="239"/>
      <c r="M380" s="240"/>
      <c r="N380" s="241"/>
      <c r="O380" s="241"/>
      <c r="P380" s="241"/>
      <c r="Q380" s="241"/>
      <c r="R380" s="241"/>
      <c r="S380" s="241"/>
      <c r="T380" s="242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3" t="s">
        <v>175</v>
      </c>
      <c r="AU380" s="243" t="s">
        <v>86</v>
      </c>
      <c r="AV380" s="13" t="s">
        <v>86</v>
      </c>
      <c r="AW380" s="13" t="s">
        <v>32</v>
      </c>
      <c r="AX380" s="13" t="s">
        <v>77</v>
      </c>
      <c r="AY380" s="243" t="s">
        <v>166</v>
      </c>
    </row>
    <row r="381" spans="1:51" s="13" customFormat="1" ht="12">
      <c r="A381" s="13"/>
      <c r="B381" s="232"/>
      <c r="C381" s="233"/>
      <c r="D381" s="234" t="s">
        <v>175</v>
      </c>
      <c r="E381" s="235" t="s">
        <v>1</v>
      </c>
      <c r="F381" s="236" t="s">
        <v>1335</v>
      </c>
      <c r="G381" s="233"/>
      <c r="H381" s="237">
        <v>70</v>
      </c>
      <c r="I381" s="238"/>
      <c r="J381" s="233"/>
      <c r="K381" s="233"/>
      <c r="L381" s="239"/>
      <c r="M381" s="240"/>
      <c r="N381" s="241"/>
      <c r="O381" s="241"/>
      <c r="P381" s="241"/>
      <c r="Q381" s="241"/>
      <c r="R381" s="241"/>
      <c r="S381" s="241"/>
      <c r="T381" s="242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3" t="s">
        <v>175</v>
      </c>
      <c r="AU381" s="243" t="s">
        <v>86</v>
      </c>
      <c r="AV381" s="13" t="s">
        <v>86</v>
      </c>
      <c r="AW381" s="13" t="s">
        <v>32</v>
      </c>
      <c r="AX381" s="13" t="s">
        <v>77</v>
      </c>
      <c r="AY381" s="243" t="s">
        <v>166</v>
      </c>
    </row>
    <row r="382" spans="1:51" s="13" customFormat="1" ht="12">
      <c r="A382" s="13"/>
      <c r="B382" s="232"/>
      <c r="C382" s="233"/>
      <c r="D382" s="234" t="s">
        <v>175</v>
      </c>
      <c r="E382" s="235" t="s">
        <v>1</v>
      </c>
      <c r="F382" s="236" t="s">
        <v>1336</v>
      </c>
      <c r="G382" s="233"/>
      <c r="H382" s="237">
        <v>70</v>
      </c>
      <c r="I382" s="238"/>
      <c r="J382" s="233"/>
      <c r="K382" s="233"/>
      <c r="L382" s="239"/>
      <c r="M382" s="240"/>
      <c r="N382" s="241"/>
      <c r="O382" s="241"/>
      <c r="P382" s="241"/>
      <c r="Q382" s="241"/>
      <c r="R382" s="241"/>
      <c r="S382" s="241"/>
      <c r="T382" s="242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3" t="s">
        <v>175</v>
      </c>
      <c r="AU382" s="243" t="s">
        <v>86</v>
      </c>
      <c r="AV382" s="13" t="s">
        <v>86</v>
      </c>
      <c r="AW382" s="13" t="s">
        <v>32</v>
      </c>
      <c r="AX382" s="13" t="s">
        <v>77</v>
      </c>
      <c r="AY382" s="243" t="s">
        <v>166</v>
      </c>
    </row>
    <row r="383" spans="1:65" s="2" customFormat="1" ht="24.15" customHeight="1">
      <c r="A383" s="37"/>
      <c r="B383" s="38"/>
      <c r="C383" s="218" t="s">
        <v>538</v>
      </c>
      <c r="D383" s="218" t="s">
        <v>169</v>
      </c>
      <c r="E383" s="219" t="s">
        <v>1337</v>
      </c>
      <c r="F383" s="220" t="s">
        <v>1338</v>
      </c>
      <c r="G383" s="221" t="s">
        <v>188</v>
      </c>
      <c r="H383" s="222">
        <v>91.892</v>
      </c>
      <c r="I383" s="223"/>
      <c r="J383" s="224">
        <f>ROUND(I383*H383,0)</f>
        <v>0</v>
      </c>
      <c r="K383" s="225"/>
      <c r="L383" s="43"/>
      <c r="M383" s="226" t="s">
        <v>1</v>
      </c>
      <c r="N383" s="227" t="s">
        <v>42</v>
      </c>
      <c r="O383" s="90"/>
      <c r="P383" s="228">
        <f>O383*H383</f>
        <v>0</v>
      </c>
      <c r="Q383" s="228">
        <v>0.09448</v>
      </c>
      <c r="R383" s="228">
        <f>Q383*H383</f>
        <v>8.681956159999999</v>
      </c>
      <c r="S383" s="228">
        <v>0</v>
      </c>
      <c r="T383" s="229">
        <f>S383*H383</f>
        <v>0</v>
      </c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R383" s="230" t="s">
        <v>173</v>
      </c>
      <c r="AT383" s="230" t="s">
        <v>169</v>
      </c>
      <c r="AU383" s="230" t="s">
        <v>86</v>
      </c>
      <c r="AY383" s="16" t="s">
        <v>166</v>
      </c>
      <c r="BE383" s="231">
        <f>IF(N383="základní",J383,0)</f>
        <v>0</v>
      </c>
      <c r="BF383" s="231">
        <f>IF(N383="snížená",J383,0)</f>
        <v>0</v>
      </c>
      <c r="BG383" s="231">
        <f>IF(N383="zákl. přenesená",J383,0)</f>
        <v>0</v>
      </c>
      <c r="BH383" s="231">
        <f>IF(N383="sníž. přenesená",J383,0)</f>
        <v>0</v>
      </c>
      <c r="BI383" s="231">
        <f>IF(N383="nulová",J383,0)</f>
        <v>0</v>
      </c>
      <c r="BJ383" s="16" t="s">
        <v>8</v>
      </c>
      <c r="BK383" s="231">
        <f>ROUND(I383*H383,0)</f>
        <v>0</v>
      </c>
      <c r="BL383" s="16" t="s">
        <v>173</v>
      </c>
      <c r="BM383" s="230" t="s">
        <v>1339</v>
      </c>
    </row>
    <row r="384" spans="1:51" s="13" customFormat="1" ht="12">
      <c r="A384" s="13"/>
      <c r="B384" s="232"/>
      <c r="C384" s="233"/>
      <c r="D384" s="234" t="s">
        <v>175</v>
      </c>
      <c r="E384" s="235" t="s">
        <v>1</v>
      </c>
      <c r="F384" s="236" t="s">
        <v>1340</v>
      </c>
      <c r="G384" s="233"/>
      <c r="H384" s="237">
        <v>20.909</v>
      </c>
      <c r="I384" s="238"/>
      <c r="J384" s="233"/>
      <c r="K384" s="233"/>
      <c r="L384" s="239"/>
      <c r="M384" s="240"/>
      <c r="N384" s="241"/>
      <c r="O384" s="241"/>
      <c r="P384" s="241"/>
      <c r="Q384" s="241"/>
      <c r="R384" s="241"/>
      <c r="S384" s="241"/>
      <c r="T384" s="242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3" t="s">
        <v>175</v>
      </c>
      <c r="AU384" s="243" t="s">
        <v>86</v>
      </c>
      <c r="AV384" s="13" t="s">
        <v>86</v>
      </c>
      <c r="AW384" s="13" t="s">
        <v>32</v>
      </c>
      <c r="AX384" s="13" t="s">
        <v>77</v>
      </c>
      <c r="AY384" s="243" t="s">
        <v>166</v>
      </c>
    </row>
    <row r="385" spans="1:51" s="13" customFormat="1" ht="12">
      <c r="A385" s="13"/>
      <c r="B385" s="232"/>
      <c r="C385" s="233"/>
      <c r="D385" s="234" t="s">
        <v>175</v>
      </c>
      <c r="E385" s="235" t="s">
        <v>1</v>
      </c>
      <c r="F385" s="236" t="s">
        <v>1341</v>
      </c>
      <c r="G385" s="233"/>
      <c r="H385" s="237">
        <v>36.027</v>
      </c>
      <c r="I385" s="238"/>
      <c r="J385" s="233"/>
      <c r="K385" s="233"/>
      <c r="L385" s="239"/>
      <c r="M385" s="240"/>
      <c r="N385" s="241"/>
      <c r="O385" s="241"/>
      <c r="P385" s="241"/>
      <c r="Q385" s="241"/>
      <c r="R385" s="241"/>
      <c r="S385" s="241"/>
      <c r="T385" s="242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3" t="s">
        <v>175</v>
      </c>
      <c r="AU385" s="243" t="s">
        <v>86</v>
      </c>
      <c r="AV385" s="13" t="s">
        <v>86</v>
      </c>
      <c r="AW385" s="13" t="s">
        <v>32</v>
      </c>
      <c r="AX385" s="13" t="s">
        <v>77</v>
      </c>
      <c r="AY385" s="243" t="s">
        <v>166</v>
      </c>
    </row>
    <row r="386" spans="1:51" s="13" customFormat="1" ht="12">
      <c r="A386" s="13"/>
      <c r="B386" s="232"/>
      <c r="C386" s="233"/>
      <c r="D386" s="234" t="s">
        <v>175</v>
      </c>
      <c r="E386" s="235" t="s">
        <v>1</v>
      </c>
      <c r="F386" s="236" t="s">
        <v>1342</v>
      </c>
      <c r="G386" s="233"/>
      <c r="H386" s="237">
        <v>34.956</v>
      </c>
      <c r="I386" s="238"/>
      <c r="J386" s="233"/>
      <c r="K386" s="233"/>
      <c r="L386" s="239"/>
      <c r="M386" s="240"/>
      <c r="N386" s="241"/>
      <c r="O386" s="241"/>
      <c r="P386" s="241"/>
      <c r="Q386" s="241"/>
      <c r="R386" s="241"/>
      <c r="S386" s="241"/>
      <c r="T386" s="242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3" t="s">
        <v>175</v>
      </c>
      <c r="AU386" s="243" t="s">
        <v>86</v>
      </c>
      <c r="AV386" s="13" t="s">
        <v>86</v>
      </c>
      <c r="AW386" s="13" t="s">
        <v>32</v>
      </c>
      <c r="AX386" s="13" t="s">
        <v>77</v>
      </c>
      <c r="AY386" s="243" t="s">
        <v>166</v>
      </c>
    </row>
    <row r="387" spans="1:65" s="2" customFormat="1" ht="24.15" customHeight="1">
      <c r="A387" s="37"/>
      <c r="B387" s="38"/>
      <c r="C387" s="218" t="s">
        <v>544</v>
      </c>
      <c r="D387" s="218" t="s">
        <v>169</v>
      </c>
      <c r="E387" s="219" t="s">
        <v>1343</v>
      </c>
      <c r="F387" s="220" t="s">
        <v>1344</v>
      </c>
      <c r="G387" s="221" t="s">
        <v>188</v>
      </c>
      <c r="H387" s="222">
        <v>315.438</v>
      </c>
      <c r="I387" s="223"/>
      <c r="J387" s="224">
        <f>ROUND(I387*H387,0)</f>
        <v>0</v>
      </c>
      <c r="K387" s="225"/>
      <c r="L387" s="43"/>
      <c r="M387" s="226" t="s">
        <v>1</v>
      </c>
      <c r="N387" s="227" t="s">
        <v>42</v>
      </c>
      <c r="O387" s="90"/>
      <c r="P387" s="228">
        <f>O387*H387</f>
        <v>0</v>
      </c>
      <c r="Q387" s="228">
        <v>0.11396</v>
      </c>
      <c r="R387" s="228">
        <f>Q387*H387</f>
        <v>35.94731448</v>
      </c>
      <c r="S387" s="228">
        <v>0</v>
      </c>
      <c r="T387" s="229">
        <f>S387*H387</f>
        <v>0</v>
      </c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R387" s="230" t="s">
        <v>173</v>
      </c>
      <c r="AT387" s="230" t="s">
        <v>169</v>
      </c>
      <c r="AU387" s="230" t="s">
        <v>86</v>
      </c>
      <c r="AY387" s="16" t="s">
        <v>166</v>
      </c>
      <c r="BE387" s="231">
        <f>IF(N387="základní",J387,0)</f>
        <v>0</v>
      </c>
      <c r="BF387" s="231">
        <f>IF(N387="snížená",J387,0)</f>
        <v>0</v>
      </c>
      <c r="BG387" s="231">
        <f>IF(N387="zákl. přenesená",J387,0)</f>
        <v>0</v>
      </c>
      <c r="BH387" s="231">
        <f>IF(N387="sníž. přenesená",J387,0)</f>
        <v>0</v>
      </c>
      <c r="BI387" s="231">
        <f>IF(N387="nulová",J387,0)</f>
        <v>0</v>
      </c>
      <c r="BJ387" s="16" t="s">
        <v>8</v>
      </c>
      <c r="BK387" s="231">
        <f>ROUND(I387*H387,0)</f>
        <v>0</v>
      </c>
      <c r="BL387" s="16" t="s">
        <v>173</v>
      </c>
      <c r="BM387" s="230" t="s">
        <v>1345</v>
      </c>
    </row>
    <row r="388" spans="1:51" s="13" customFormat="1" ht="12">
      <c r="A388" s="13"/>
      <c r="B388" s="232"/>
      <c r="C388" s="233"/>
      <c r="D388" s="234" t="s">
        <v>175</v>
      </c>
      <c r="E388" s="235" t="s">
        <v>1</v>
      </c>
      <c r="F388" s="236" t="s">
        <v>1346</v>
      </c>
      <c r="G388" s="233"/>
      <c r="H388" s="237">
        <v>90.719</v>
      </c>
      <c r="I388" s="238"/>
      <c r="J388" s="233"/>
      <c r="K388" s="233"/>
      <c r="L388" s="239"/>
      <c r="M388" s="240"/>
      <c r="N388" s="241"/>
      <c r="O388" s="241"/>
      <c r="P388" s="241"/>
      <c r="Q388" s="241"/>
      <c r="R388" s="241"/>
      <c r="S388" s="241"/>
      <c r="T388" s="242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3" t="s">
        <v>175</v>
      </c>
      <c r="AU388" s="243" t="s">
        <v>86</v>
      </c>
      <c r="AV388" s="13" t="s">
        <v>86</v>
      </c>
      <c r="AW388" s="13" t="s">
        <v>32</v>
      </c>
      <c r="AX388" s="13" t="s">
        <v>77</v>
      </c>
      <c r="AY388" s="243" t="s">
        <v>166</v>
      </c>
    </row>
    <row r="389" spans="1:51" s="13" customFormat="1" ht="12">
      <c r="A389" s="13"/>
      <c r="B389" s="232"/>
      <c r="C389" s="233"/>
      <c r="D389" s="234" t="s">
        <v>175</v>
      </c>
      <c r="E389" s="235" t="s">
        <v>1</v>
      </c>
      <c r="F389" s="236" t="s">
        <v>1347</v>
      </c>
      <c r="G389" s="233"/>
      <c r="H389" s="237">
        <v>108.005</v>
      </c>
      <c r="I389" s="238"/>
      <c r="J389" s="233"/>
      <c r="K389" s="233"/>
      <c r="L389" s="239"/>
      <c r="M389" s="240"/>
      <c r="N389" s="241"/>
      <c r="O389" s="241"/>
      <c r="P389" s="241"/>
      <c r="Q389" s="241"/>
      <c r="R389" s="241"/>
      <c r="S389" s="241"/>
      <c r="T389" s="242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3" t="s">
        <v>175</v>
      </c>
      <c r="AU389" s="243" t="s">
        <v>86</v>
      </c>
      <c r="AV389" s="13" t="s">
        <v>86</v>
      </c>
      <c r="AW389" s="13" t="s">
        <v>32</v>
      </c>
      <c r="AX389" s="13" t="s">
        <v>77</v>
      </c>
      <c r="AY389" s="243" t="s">
        <v>166</v>
      </c>
    </row>
    <row r="390" spans="1:51" s="13" customFormat="1" ht="12">
      <c r="A390" s="13"/>
      <c r="B390" s="232"/>
      <c r="C390" s="233"/>
      <c r="D390" s="234" t="s">
        <v>175</v>
      </c>
      <c r="E390" s="235" t="s">
        <v>1</v>
      </c>
      <c r="F390" s="236" t="s">
        <v>1348</v>
      </c>
      <c r="G390" s="233"/>
      <c r="H390" s="237">
        <v>102.791</v>
      </c>
      <c r="I390" s="238"/>
      <c r="J390" s="233"/>
      <c r="K390" s="233"/>
      <c r="L390" s="239"/>
      <c r="M390" s="240"/>
      <c r="N390" s="241"/>
      <c r="O390" s="241"/>
      <c r="P390" s="241"/>
      <c r="Q390" s="241"/>
      <c r="R390" s="241"/>
      <c r="S390" s="241"/>
      <c r="T390" s="242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3" t="s">
        <v>175</v>
      </c>
      <c r="AU390" s="243" t="s">
        <v>86</v>
      </c>
      <c r="AV390" s="13" t="s">
        <v>86</v>
      </c>
      <c r="AW390" s="13" t="s">
        <v>32</v>
      </c>
      <c r="AX390" s="13" t="s">
        <v>77</v>
      </c>
      <c r="AY390" s="243" t="s">
        <v>166</v>
      </c>
    </row>
    <row r="391" spans="1:51" s="13" customFormat="1" ht="12">
      <c r="A391" s="13"/>
      <c r="B391" s="232"/>
      <c r="C391" s="233"/>
      <c r="D391" s="234" t="s">
        <v>175</v>
      </c>
      <c r="E391" s="235" t="s">
        <v>1</v>
      </c>
      <c r="F391" s="236" t="s">
        <v>1349</v>
      </c>
      <c r="G391" s="233"/>
      <c r="H391" s="237">
        <v>4.417</v>
      </c>
      <c r="I391" s="238"/>
      <c r="J391" s="233"/>
      <c r="K391" s="233"/>
      <c r="L391" s="239"/>
      <c r="M391" s="240"/>
      <c r="N391" s="241"/>
      <c r="O391" s="241"/>
      <c r="P391" s="241"/>
      <c r="Q391" s="241"/>
      <c r="R391" s="241"/>
      <c r="S391" s="241"/>
      <c r="T391" s="242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3" t="s">
        <v>175</v>
      </c>
      <c r="AU391" s="243" t="s">
        <v>86</v>
      </c>
      <c r="AV391" s="13" t="s">
        <v>86</v>
      </c>
      <c r="AW391" s="13" t="s">
        <v>32</v>
      </c>
      <c r="AX391" s="13" t="s">
        <v>77</v>
      </c>
      <c r="AY391" s="243" t="s">
        <v>166</v>
      </c>
    </row>
    <row r="392" spans="1:51" s="13" customFormat="1" ht="12">
      <c r="A392" s="13"/>
      <c r="B392" s="232"/>
      <c r="C392" s="233"/>
      <c r="D392" s="234" t="s">
        <v>175</v>
      </c>
      <c r="E392" s="235" t="s">
        <v>1</v>
      </c>
      <c r="F392" s="236" t="s">
        <v>1350</v>
      </c>
      <c r="G392" s="233"/>
      <c r="H392" s="237">
        <v>9.506</v>
      </c>
      <c r="I392" s="238"/>
      <c r="J392" s="233"/>
      <c r="K392" s="233"/>
      <c r="L392" s="239"/>
      <c r="M392" s="240"/>
      <c r="N392" s="241"/>
      <c r="O392" s="241"/>
      <c r="P392" s="241"/>
      <c r="Q392" s="241"/>
      <c r="R392" s="241"/>
      <c r="S392" s="241"/>
      <c r="T392" s="242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3" t="s">
        <v>175</v>
      </c>
      <c r="AU392" s="243" t="s">
        <v>86</v>
      </c>
      <c r="AV392" s="13" t="s">
        <v>86</v>
      </c>
      <c r="AW392" s="13" t="s">
        <v>32</v>
      </c>
      <c r="AX392" s="13" t="s">
        <v>77</v>
      </c>
      <c r="AY392" s="243" t="s">
        <v>166</v>
      </c>
    </row>
    <row r="393" spans="1:65" s="2" customFormat="1" ht="24.15" customHeight="1">
      <c r="A393" s="37"/>
      <c r="B393" s="38"/>
      <c r="C393" s="218" t="s">
        <v>551</v>
      </c>
      <c r="D393" s="218" t="s">
        <v>169</v>
      </c>
      <c r="E393" s="219" t="s">
        <v>1351</v>
      </c>
      <c r="F393" s="220" t="s">
        <v>1352</v>
      </c>
      <c r="G393" s="221" t="s">
        <v>188</v>
      </c>
      <c r="H393" s="222">
        <v>6.15</v>
      </c>
      <c r="I393" s="223"/>
      <c r="J393" s="224">
        <f>ROUND(I393*H393,0)</f>
        <v>0</v>
      </c>
      <c r="K393" s="225"/>
      <c r="L393" s="43"/>
      <c r="M393" s="226" t="s">
        <v>1</v>
      </c>
      <c r="N393" s="227" t="s">
        <v>42</v>
      </c>
      <c r="O393" s="90"/>
      <c r="P393" s="228">
        <f>O393*H393</f>
        <v>0</v>
      </c>
      <c r="Q393" s="228">
        <v>0.0525</v>
      </c>
      <c r="R393" s="228">
        <f>Q393*H393</f>
        <v>0.322875</v>
      </c>
      <c r="S393" s="228">
        <v>0</v>
      </c>
      <c r="T393" s="229">
        <f>S393*H393</f>
        <v>0</v>
      </c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R393" s="230" t="s">
        <v>173</v>
      </c>
      <c r="AT393" s="230" t="s">
        <v>169</v>
      </c>
      <c r="AU393" s="230" t="s">
        <v>86</v>
      </c>
      <c r="AY393" s="16" t="s">
        <v>166</v>
      </c>
      <c r="BE393" s="231">
        <f>IF(N393="základní",J393,0)</f>
        <v>0</v>
      </c>
      <c r="BF393" s="231">
        <f>IF(N393="snížená",J393,0)</f>
        <v>0</v>
      </c>
      <c r="BG393" s="231">
        <f>IF(N393="zákl. přenesená",J393,0)</f>
        <v>0</v>
      </c>
      <c r="BH393" s="231">
        <f>IF(N393="sníž. přenesená",J393,0)</f>
        <v>0</v>
      </c>
      <c r="BI393" s="231">
        <f>IF(N393="nulová",J393,0)</f>
        <v>0</v>
      </c>
      <c r="BJ393" s="16" t="s">
        <v>8</v>
      </c>
      <c r="BK393" s="231">
        <f>ROUND(I393*H393,0)</f>
        <v>0</v>
      </c>
      <c r="BL393" s="16" t="s">
        <v>173</v>
      </c>
      <c r="BM393" s="230" t="s">
        <v>1353</v>
      </c>
    </row>
    <row r="394" spans="1:51" s="13" customFormat="1" ht="12">
      <c r="A394" s="13"/>
      <c r="B394" s="232"/>
      <c r="C394" s="233"/>
      <c r="D394" s="234" t="s">
        <v>175</v>
      </c>
      <c r="E394" s="235" t="s">
        <v>1</v>
      </c>
      <c r="F394" s="236" t="s">
        <v>1354</v>
      </c>
      <c r="G394" s="233"/>
      <c r="H394" s="237">
        <v>6.15</v>
      </c>
      <c r="I394" s="238"/>
      <c r="J394" s="233"/>
      <c r="K394" s="233"/>
      <c r="L394" s="239"/>
      <c r="M394" s="240"/>
      <c r="N394" s="241"/>
      <c r="O394" s="241"/>
      <c r="P394" s="241"/>
      <c r="Q394" s="241"/>
      <c r="R394" s="241"/>
      <c r="S394" s="241"/>
      <c r="T394" s="242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3" t="s">
        <v>175</v>
      </c>
      <c r="AU394" s="243" t="s">
        <v>86</v>
      </c>
      <c r="AV394" s="13" t="s">
        <v>86</v>
      </c>
      <c r="AW394" s="13" t="s">
        <v>32</v>
      </c>
      <c r="AX394" s="13" t="s">
        <v>77</v>
      </c>
      <c r="AY394" s="243" t="s">
        <v>166</v>
      </c>
    </row>
    <row r="395" spans="1:65" s="2" customFormat="1" ht="24.15" customHeight="1">
      <c r="A395" s="37"/>
      <c r="B395" s="38"/>
      <c r="C395" s="218" t="s">
        <v>555</v>
      </c>
      <c r="D395" s="218" t="s">
        <v>169</v>
      </c>
      <c r="E395" s="219" t="s">
        <v>1355</v>
      </c>
      <c r="F395" s="220" t="s">
        <v>1356</v>
      </c>
      <c r="G395" s="221" t="s">
        <v>188</v>
      </c>
      <c r="H395" s="222">
        <v>4.473</v>
      </c>
      <c r="I395" s="223"/>
      <c r="J395" s="224">
        <f>ROUND(I395*H395,0)</f>
        <v>0</v>
      </c>
      <c r="K395" s="225"/>
      <c r="L395" s="43"/>
      <c r="M395" s="226" t="s">
        <v>1</v>
      </c>
      <c r="N395" s="227" t="s">
        <v>42</v>
      </c>
      <c r="O395" s="90"/>
      <c r="P395" s="228">
        <f>O395*H395</f>
        <v>0</v>
      </c>
      <c r="Q395" s="228">
        <v>0.06998</v>
      </c>
      <c r="R395" s="228">
        <f>Q395*H395</f>
        <v>0.31302054</v>
      </c>
      <c r="S395" s="228">
        <v>0</v>
      </c>
      <c r="T395" s="229">
        <f>S395*H395</f>
        <v>0</v>
      </c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R395" s="230" t="s">
        <v>173</v>
      </c>
      <c r="AT395" s="230" t="s">
        <v>169</v>
      </c>
      <c r="AU395" s="230" t="s">
        <v>86</v>
      </c>
      <c r="AY395" s="16" t="s">
        <v>166</v>
      </c>
      <c r="BE395" s="231">
        <f>IF(N395="základní",J395,0)</f>
        <v>0</v>
      </c>
      <c r="BF395" s="231">
        <f>IF(N395="snížená",J395,0)</f>
        <v>0</v>
      </c>
      <c r="BG395" s="231">
        <f>IF(N395="zákl. přenesená",J395,0)</f>
        <v>0</v>
      </c>
      <c r="BH395" s="231">
        <f>IF(N395="sníž. přenesená",J395,0)</f>
        <v>0</v>
      </c>
      <c r="BI395" s="231">
        <f>IF(N395="nulová",J395,0)</f>
        <v>0</v>
      </c>
      <c r="BJ395" s="16" t="s">
        <v>8</v>
      </c>
      <c r="BK395" s="231">
        <f>ROUND(I395*H395,0)</f>
        <v>0</v>
      </c>
      <c r="BL395" s="16" t="s">
        <v>173</v>
      </c>
      <c r="BM395" s="230" t="s">
        <v>1357</v>
      </c>
    </row>
    <row r="396" spans="1:51" s="14" customFormat="1" ht="12">
      <c r="A396" s="14"/>
      <c r="B396" s="244"/>
      <c r="C396" s="245"/>
      <c r="D396" s="234" t="s">
        <v>175</v>
      </c>
      <c r="E396" s="246" t="s">
        <v>1</v>
      </c>
      <c r="F396" s="247" t="s">
        <v>1358</v>
      </c>
      <c r="G396" s="245"/>
      <c r="H396" s="246" t="s">
        <v>1</v>
      </c>
      <c r="I396" s="248"/>
      <c r="J396" s="245"/>
      <c r="K396" s="245"/>
      <c r="L396" s="249"/>
      <c r="M396" s="250"/>
      <c r="N396" s="251"/>
      <c r="O396" s="251"/>
      <c r="P396" s="251"/>
      <c r="Q396" s="251"/>
      <c r="R396" s="251"/>
      <c r="S396" s="251"/>
      <c r="T396" s="252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3" t="s">
        <v>175</v>
      </c>
      <c r="AU396" s="253" t="s">
        <v>86</v>
      </c>
      <c r="AV396" s="14" t="s">
        <v>8</v>
      </c>
      <c r="AW396" s="14" t="s">
        <v>32</v>
      </c>
      <c r="AX396" s="14" t="s">
        <v>77</v>
      </c>
      <c r="AY396" s="253" t="s">
        <v>166</v>
      </c>
    </row>
    <row r="397" spans="1:51" s="13" customFormat="1" ht="12">
      <c r="A397" s="13"/>
      <c r="B397" s="232"/>
      <c r="C397" s="233"/>
      <c r="D397" s="234" t="s">
        <v>175</v>
      </c>
      <c r="E397" s="235" t="s">
        <v>1</v>
      </c>
      <c r="F397" s="236" t="s">
        <v>1359</v>
      </c>
      <c r="G397" s="233"/>
      <c r="H397" s="237">
        <v>2.233</v>
      </c>
      <c r="I397" s="238"/>
      <c r="J397" s="233"/>
      <c r="K397" s="233"/>
      <c r="L397" s="239"/>
      <c r="M397" s="240"/>
      <c r="N397" s="241"/>
      <c r="O397" s="241"/>
      <c r="P397" s="241"/>
      <c r="Q397" s="241"/>
      <c r="R397" s="241"/>
      <c r="S397" s="241"/>
      <c r="T397" s="242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3" t="s">
        <v>175</v>
      </c>
      <c r="AU397" s="243" t="s">
        <v>86</v>
      </c>
      <c r="AV397" s="13" t="s">
        <v>86</v>
      </c>
      <c r="AW397" s="13" t="s">
        <v>32</v>
      </c>
      <c r="AX397" s="13" t="s">
        <v>77</v>
      </c>
      <c r="AY397" s="243" t="s">
        <v>166</v>
      </c>
    </row>
    <row r="398" spans="1:51" s="13" customFormat="1" ht="12">
      <c r="A398" s="13"/>
      <c r="B398" s="232"/>
      <c r="C398" s="233"/>
      <c r="D398" s="234" t="s">
        <v>175</v>
      </c>
      <c r="E398" s="235" t="s">
        <v>1</v>
      </c>
      <c r="F398" s="236" t="s">
        <v>1360</v>
      </c>
      <c r="G398" s="233"/>
      <c r="H398" s="237">
        <v>2.24</v>
      </c>
      <c r="I398" s="238"/>
      <c r="J398" s="233"/>
      <c r="K398" s="233"/>
      <c r="L398" s="239"/>
      <c r="M398" s="240"/>
      <c r="N398" s="241"/>
      <c r="O398" s="241"/>
      <c r="P398" s="241"/>
      <c r="Q398" s="241"/>
      <c r="R398" s="241"/>
      <c r="S398" s="241"/>
      <c r="T398" s="242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3" t="s">
        <v>175</v>
      </c>
      <c r="AU398" s="243" t="s">
        <v>86</v>
      </c>
      <c r="AV398" s="13" t="s">
        <v>86</v>
      </c>
      <c r="AW398" s="13" t="s">
        <v>32</v>
      </c>
      <c r="AX398" s="13" t="s">
        <v>77</v>
      </c>
      <c r="AY398" s="243" t="s">
        <v>166</v>
      </c>
    </row>
    <row r="399" spans="1:65" s="2" customFormat="1" ht="24.15" customHeight="1">
      <c r="A399" s="37"/>
      <c r="B399" s="38"/>
      <c r="C399" s="218" t="s">
        <v>561</v>
      </c>
      <c r="D399" s="218" t="s">
        <v>169</v>
      </c>
      <c r="E399" s="219" t="s">
        <v>186</v>
      </c>
      <c r="F399" s="220" t="s">
        <v>187</v>
      </c>
      <c r="G399" s="221" t="s">
        <v>188</v>
      </c>
      <c r="H399" s="222">
        <v>0.9</v>
      </c>
      <c r="I399" s="223"/>
      <c r="J399" s="224">
        <f>ROUND(I399*H399,0)</f>
        <v>0</v>
      </c>
      <c r="K399" s="225"/>
      <c r="L399" s="43"/>
      <c r="M399" s="226" t="s">
        <v>1</v>
      </c>
      <c r="N399" s="227" t="s">
        <v>42</v>
      </c>
      <c r="O399" s="90"/>
      <c r="P399" s="228">
        <f>O399*H399</f>
        <v>0</v>
      </c>
      <c r="Q399" s="228">
        <v>0.17818</v>
      </c>
      <c r="R399" s="228">
        <f>Q399*H399</f>
        <v>0.160362</v>
      </c>
      <c r="S399" s="228">
        <v>0</v>
      </c>
      <c r="T399" s="229">
        <f>S399*H399</f>
        <v>0</v>
      </c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R399" s="230" t="s">
        <v>173</v>
      </c>
      <c r="AT399" s="230" t="s">
        <v>169</v>
      </c>
      <c r="AU399" s="230" t="s">
        <v>86</v>
      </c>
      <c r="AY399" s="16" t="s">
        <v>166</v>
      </c>
      <c r="BE399" s="231">
        <f>IF(N399="základní",J399,0)</f>
        <v>0</v>
      </c>
      <c r="BF399" s="231">
        <f>IF(N399="snížená",J399,0)</f>
        <v>0</v>
      </c>
      <c r="BG399" s="231">
        <f>IF(N399="zákl. přenesená",J399,0)</f>
        <v>0</v>
      </c>
      <c r="BH399" s="231">
        <f>IF(N399="sníž. přenesená",J399,0)</f>
        <v>0</v>
      </c>
      <c r="BI399" s="231">
        <f>IF(N399="nulová",J399,0)</f>
        <v>0</v>
      </c>
      <c r="BJ399" s="16" t="s">
        <v>8</v>
      </c>
      <c r="BK399" s="231">
        <f>ROUND(I399*H399,0)</f>
        <v>0</v>
      </c>
      <c r="BL399" s="16" t="s">
        <v>173</v>
      </c>
      <c r="BM399" s="230" t="s">
        <v>1361</v>
      </c>
    </row>
    <row r="400" spans="1:51" s="13" customFormat="1" ht="12">
      <c r="A400" s="13"/>
      <c r="B400" s="232"/>
      <c r="C400" s="233"/>
      <c r="D400" s="234" t="s">
        <v>175</v>
      </c>
      <c r="E400" s="235" t="s">
        <v>1</v>
      </c>
      <c r="F400" s="236" t="s">
        <v>1362</v>
      </c>
      <c r="G400" s="233"/>
      <c r="H400" s="237">
        <v>0.9</v>
      </c>
      <c r="I400" s="238"/>
      <c r="J400" s="233"/>
      <c r="K400" s="233"/>
      <c r="L400" s="239"/>
      <c r="M400" s="240"/>
      <c r="N400" s="241"/>
      <c r="O400" s="241"/>
      <c r="P400" s="241"/>
      <c r="Q400" s="241"/>
      <c r="R400" s="241"/>
      <c r="S400" s="241"/>
      <c r="T400" s="242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3" t="s">
        <v>175</v>
      </c>
      <c r="AU400" s="243" t="s">
        <v>86</v>
      </c>
      <c r="AV400" s="13" t="s">
        <v>86</v>
      </c>
      <c r="AW400" s="13" t="s">
        <v>32</v>
      </c>
      <c r="AX400" s="13" t="s">
        <v>77</v>
      </c>
      <c r="AY400" s="243" t="s">
        <v>166</v>
      </c>
    </row>
    <row r="401" spans="1:63" s="12" customFormat="1" ht="22.8" customHeight="1">
      <c r="A401" s="12"/>
      <c r="B401" s="202"/>
      <c r="C401" s="203"/>
      <c r="D401" s="204" t="s">
        <v>76</v>
      </c>
      <c r="E401" s="216" t="s">
        <v>173</v>
      </c>
      <c r="F401" s="216" t="s">
        <v>1363</v>
      </c>
      <c r="G401" s="203"/>
      <c r="H401" s="203"/>
      <c r="I401" s="206"/>
      <c r="J401" s="217">
        <f>BK401</f>
        <v>0</v>
      </c>
      <c r="K401" s="203"/>
      <c r="L401" s="208"/>
      <c r="M401" s="209"/>
      <c r="N401" s="210"/>
      <c r="O401" s="210"/>
      <c r="P401" s="211">
        <f>SUM(P402:P461)</f>
        <v>0</v>
      </c>
      <c r="Q401" s="210"/>
      <c r="R401" s="211">
        <f>SUM(R402:R461)</f>
        <v>139.03365646999998</v>
      </c>
      <c r="S401" s="210"/>
      <c r="T401" s="212">
        <f>SUM(T402:T461)</f>
        <v>0</v>
      </c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R401" s="213" t="s">
        <v>8</v>
      </c>
      <c r="AT401" s="214" t="s">
        <v>76</v>
      </c>
      <c r="AU401" s="214" t="s">
        <v>8</v>
      </c>
      <c r="AY401" s="213" t="s">
        <v>166</v>
      </c>
      <c r="BK401" s="215">
        <f>SUM(BK402:BK461)</f>
        <v>0</v>
      </c>
    </row>
    <row r="402" spans="1:65" s="2" customFormat="1" ht="33" customHeight="1">
      <c r="A402" s="37"/>
      <c r="B402" s="38"/>
      <c r="C402" s="218" t="s">
        <v>567</v>
      </c>
      <c r="D402" s="218" t="s">
        <v>169</v>
      </c>
      <c r="E402" s="219" t="s">
        <v>1364</v>
      </c>
      <c r="F402" s="220" t="s">
        <v>1365</v>
      </c>
      <c r="G402" s="221" t="s">
        <v>188</v>
      </c>
      <c r="H402" s="222">
        <v>748.618</v>
      </c>
      <c r="I402" s="223"/>
      <c r="J402" s="224">
        <f>ROUND(I402*H402,0)</f>
        <v>0</v>
      </c>
      <c r="K402" s="225"/>
      <c r="L402" s="43"/>
      <c r="M402" s="226" t="s">
        <v>1</v>
      </c>
      <c r="N402" s="227" t="s">
        <v>42</v>
      </c>
      <c r="O402" s="90"/>
      <c r="P402" s="228">
        <f>O402*H402</f>
        <v>0</v>
      </c>
      <c r="Q402" s="228">
        <v>0</v>
      </c>
      <c r="R402" s="228">
        <f>Q402*H402</f>
        <v>0</v>
      </c>
      <c r="S402" s="228">
        <v>0</v>
      </c>
      <c r="T402" s="229">
        <f>S402*H402</f>
        <v>0</v>
      </c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R402" s="230" t="s">
        <v>173</v>
      </c>
      <c r="AT402" s="230" t="s">
        <v>169</v>
      </c>
      <c r="AU402" s="230" t="s">
        <v>86</v>
      </c>
      <c r="AY402" s="16" t="s">
        <v>166</v>
      </c>
      <c r="BE402" s="231">
        <f>IF(N402="základní",J402,0)</f>
        <v>0</v>
      </c>
      <c r="BF402" s="231">
        <f>IF(N402="snížená",J402,0)</f>
        <v>0</v>
      </c>
      <c r="BG402" s="231">
        <f>IF(N402="zákl. přenesená",J402,0)</f>
        <v>0</v>
      </c>
      <c r="BH402" s="231">
        <f>IF(N402="sníž. přenesená",J402,0)</f>
        <v>0</v>
      </c>
      <c r="BI402" s="231">
        <f>IF(N402="nulová",J402,0)</f>
        <v>0</v>
      </c>
      <c r="BJ402" s="16" t="s">
        <v>8</v>
      </c>
      <c r="BK402" s="231">
        <f>ROUND(I402*H402,0)</f>
        <v>0</v>
      </c>
      <c r="BL402" s="16" t="s">
        <v>173</v>
      </c>
      <c r="BM402" s="230" t="s">
        <v>1366</v>
      </c>
    </row>
    <row r="403" spans="1:51" s="13" customFormat="1" ht="12">
      <c r="A403" s="13"/>
      <c r="B403" s="232"/>
      <c r="C403" s="233"/>
      <c r="D403" s="234" t="s">
        <v>175</v>
      </c>
      <c r="E403" s="235" t="s">
        <v>1</v>
      </c>
      <c r="F403" s="236" t="s">
        <v>1367</v>
      </c>
      <c r="G403" s="233"/>
      <c r="H403" s="237">
        <v>239.428</v>
      </c>
      <c r="I403" s="238"/>
      <c r="J403" s="233"/>
      <c r="K403" s="233"/>
      <c r="L403" s="239"/>
      <c r="M403" s="240"/>
      <c r="N403" s="241"/>
      <c r="O403" s="241"/>
      <c r="P403" s="241"/>
      <c r="Q403" s="241"/>
      <c r="R403" s="241"/>
      <c r="S403" s="241"/>
      <c r="T403" s="242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3" t="s">
        <v>175</v>
      </c>
      <c r="AU403" s="243" t="s">
        <v>86</v>
      </c>
      <c r="AV403" s="13" t="s">
        <v>86</v>
      </c>
      <c r="AW403" s="13" t="s">
        <v>32</v>
      </c>
      <c r="AX403" s="13" t="s">
        <v>77</v>
      </c>
      <c r="AY403" s="243" t="s">
        <v>166</v>
      </c>
    </row>
    <row r="404" spans="1:51" s="13" customFormat="1" ht="12">
      <c r="A404" s="13"/>
      <c r="B404" s="232"/>
      <c r="C404" s="233"/>
      <c r="D404" s="234" t="s">
        <v>175</v>
      </c>
      <c r="E404" s="235" t="s">
        <v>1</v>
      </c>
      <c r="F404" s="236" t="s">
        <v>1368</v>
      </c>
      <c r="G404" s="233"/>
      <c r="H404" s="237">
        <v>254.595</v>
      </c>
      <c r="I404" s="238"/>
      <c r="J404" s="233"/>
      <c r="K404" s="233"/>
      <c r="L404" s="239"/>
      <c r="M404" s="240"/>
      <c r="N404" s="241"/>
      <c r="O404" s="241"/>
      <c r="P404" s="241"/>
      <c r="Q404" s="241"/>
      <c r="R404" s="241"/>
      <c r="S404" s="241"/>
      <c r="T404" s="242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3" t="s">
        <v>175</v>
      </c>
      <c r="AU404" s="243" t="s">
        <v>86</v>
      </c>
      <c r="AV404" s="13" t="s">
        <v>86</v>
      </c>
      <c r="AW404" s="13" t="s">
        <v>32</v>
      </c>
      <c r="AX404" s="13" t="s">
        <v>77</v>
      </c>
      <c r="AY404" s="243" t="s">
        <v>166</v>
      </c>
    </row>
    <row r="405" spans="1:51" s="13" customFormat="1" ht="12">
      <c r="A405" s="13"/>
      <c r="B405" s="232"/>
      <c r="C405" s="233"/>
      <c r="D405" s="234" t="s">
        <v>175</v>
      </c>
      <c r="E405" s="235" t="s">
        <v>1</v>
      </c>
      <c r="F405" s="236" t="s">
        <v>1369</v>
      </c>
      <c r="G405" s="233"/>
      <c r="H405" s="237">
        <v>254.595</v>
      </c>
      <c r="I405" s="238"/>
      <c r="J405" s="233"/>
      <c r="K405" s="233"/>
      <c r="L405" s="239"/>
      <c r="M405" s="240"/>
      <c r="N405" s="241"/>
      <c r="O405" s="241"/>
      <c r="P405" s="241"/>
      <c r="Q405" s="241"/>
      <c r="R405" s="241"/>
      <c r="S405" s="241"/>
      <c r="T405" s="242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3" t="s">
        <v>175</v>
      </c>
      <c r="AU405" s="243" t="s">
        <v>86</v>
      </c>
      <c r="AV405" s="13" t="s">
        <v>86</v>
      </c>
      <c r="AW405" s="13" t="s">
        <v>32</v>
      </c>
      <c r="AX405" s="13" t="s">
        <v>77</v>
      </c>
      <c r="AY405" s="243" t="s">
        <v>166</v>
      </c>
    </row>
    <row r="406" spans="1:65" s="2" customFormat="1" ht="37.8" customHeight="1">
      <c r="A406" s="37"/>
      <c r="B406" s="38"/>
      <c r="C406" s="218" t="s">
        <v>573</v>
      </c>
      <c r="D406" s="218" t="s">
        <v>169</v>
      </c>
      <c r="E406" s="219" t="s">
        <v>1370</v>
      </c>
      <c r="F406" s="220" t="s">
        <v>1371</v>
      </c>
      <c r="G406" s="221" t="s">
        <v>547</v>
      </c>
      <c r="H406" s="222">
        <v>1</v>
      </c>
      <c r="I406" s="223"/>
      <c r="J406" s="224">
        <f>ROUND(I406*H406,0)</f>
        <v>0</v>
      </c>
      <c r="K406" s="225"/>
      <c r="L406" s="43"/>
      <c r="M406" s="226" t="s">
        <v>1</v>
      </c>
      <c r="N406" s="227" t="s">
        <v>42</v>
      </c>
      <c r="O406" s="90"/>
      <c r="P406" s="228">
        <f>O406*H406</f>
        <v>0</v>
      </c>
      <c r="Q406" s="228">
        <v>0</v>
      </c>
      <c r="R406" s="228">
        <f>Q406*H406</f>
        <v>0</v>
      </c>
      <c r="S406" s="228">
        <v>0</v>
      </c>
      <c r="T406" s="229">
        <f>S406*H406</f>
        <v>0</v>
      </c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R406" s="230" t="s">
        <v>173</v>
      </c>
      <c r="AT406" s="230" t="s">
        <v>169</v>
      </c>
      <c r="AU406" s="230" t="s">
        <v>86</v>
      </c>
      <c r="AY406" s="16" t="s">
        <v>166</v>
      </c>
      <c r="BE406" s="231">
        <f>IF(N406="základní",J406,0)</f>
        <v>0</v>
      </c>
      <c r="BF406" s="231">
        <f>IF(N406="snížená",J406,0)</f>
        <v>0</v>
      </c>
      <c r="BG406" s="231">
        <f>IF(N406="zákl. přenesená",J406,0)</f>
        <v>0</v>
      </c>
      <c r="BH406" s="231">
        <f>IF(N406="sníž. přenesená",J406,0)</f>
        <v>0</v>
      </c>
      <c r="BI406" s="231">
        <f>IF(N406="nulová",J406,0)</f>
        <v>0</v>
      </c>
      <c r="BJ406" s="16" t="s">
        <v>8</v>
      </c>
      <c r="BK406" s="231">
        <f>ROUND(I406*H406,0)</f>
        <v>0</v>
      </c>
      <c r="BL406" s="16" t="s">
        <v>173</v>
      </c>
      <c r="BM406" s="230" t="s">
        <v>1372</v>
      </c>
    </row>
    <row r="407" spans="1:65" s="2" customFormat="1" ht="16.5" customHeight="1">
      <c r="A407" s="37"/>
      <c r="B407" s="38"/>
      <c r="C407" s="218" t="s">
        <v>578</v>
      </c>
      <c r="D407" s="218" t="s">
        <v>169</v>
      </c>
      <c r="E407" s="219" t="s">
        <v>1373</v>
      </c>
      <c r="F407" s="220" t="s">
        <v>1374</v>
      </c>
      <c r="G407" s="221" t="s">
        <v>172</v>
      </c>
      <c r="H407" s="222">
        <v>2.682</v>
      </c>
      <c r="I407" s="223"/>
      <c r="J407" s="224">
        <f>ROUND(I407*H407,0)</f>
        <v>0</v>
      </c>
      <c r="K407" s="225"/>
      <c r="L407" s="43"/>
      <c r="M407" s="226" t="s">
        <v>1</v>
      </c>
      <c r="N407" s="227" t="s">
        <v>42</v>
      </c>
      <c r="O407" s="90"/>
      <c r="P407" s="228">
        <f>O407*H407</f>
        <v>0</v>
      </c>
      <c r="Q407" s="228">
        <v>2.50201</v>
      </c>
      <c r="R407" s="228">
        <f>Q407*H407</f>
        <v>6.71039082</v>
      </c>
      <c r="S407" s="228">
        <v>0</v>
      </c>
      <c r="T407" s="229">
        <f>S407*H407</f>
        <v>0</v>
      </c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R407" s="230" t="s">
        <v>173</v>
      </c>
      <c r="AT407" s="230" t="s">
        <v>169</v>
      </c>
      <c r="AU407" s="230" t="s">
        <v>86</v>
      </c>
      <c r="AY407" s="16" t="s">
        <v>166</v>
      </c>
      <c r="BE407" s="231">
        <f>IF(N407="základní",J407,0)</f>
        <v>0</v>
      </c>
      <c r="BF407" s="231">
        <f>IF(N407="snížená",J407,0)</f>
        <v>0</v>
      </c>
      <c r="BG407" s="231">
        <f>IF(N407="zákl. přenesená",J407,0)</f>
        <v>0</v>
      </c>
      <c r="BH407" s="231">
        <f>IF(N407="sníž. přenesená",J407,0)</f>
        <v>0</v>
      </c>
      <c r="BI407" s="231">
        <f>IF(N407="nulová",J407,0)</f>
        <v>0</v>
      </c>
      <c r="BJ407" s="16" t="s">
        <v>8</v>
      </c>
      <c r="BK407" s="231">
        <f>ROUND(I407*H407,0)</f>
        <v>0</v>
      </c>
      <c r="BL407" s="16" t="s">
        <v>173</v>
      </c>
      <c r="BM407" s="230" t="s">
        <v>1375</v>
      </c>
    </row>
    <row r="408" spans="1:51" s="13" customFormat="1" ht="12">
      <c r="A408" s="13"/>
      <c r="B408" s="232"/>
      <c r="C408" s="233"/>
      <c r="D408" s="234" t="s">
        <v>175</v>
      </c>
      <c r="E408" s="235" t="s">
        <v>1</v>
      </c>
      <c r="F408" s="236" t="s">
        <v>1376</v>
      </c>
      <c r="G408" s="233"/>
      <c r="H408" s="237">
        <v>2.682</v>
      </c>
      <c r="I408" s="238"/>
      <c r="J408" s="233"/>
      <c r="K408" s="233"/>
      <c r="L408" s="239"/>
      <c r="M408" s="240"/>
      <c r="N408" s="241"/>
      <c r="O408" s="241"/>
      <c r="P408" s="241"/>
      <c r="Q408" s="241"/>
      <c r="R408" s="241"/>
      <c r="S408" s="241"/>
      <c r="T408" s="242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3" t="s">
        <v>175</v>
      </c>
      <c r="AU408" s="243" t="s">
        <v>86</v>
      </c>
      <c r="AV408" s="13" t="s">
        <v>86</v>
      </c>
      <c r="AW408" s="13" t="s">
        <v>32</v>
      </c>
      <c r="AX408" s="13" t="s">
        <v>77</v>
      </c>
      <c r="AY408" s="243" t="s">
        <v>166</v>
      </c>
    </row>
    <row r="409" spans="1:65" s="2" customFormat="1" ht="16.5" customHeight="1">
      <c r="A409" s="37"/>
      <c r="B409" s="38"/>
      <c r="C409" s="218" t="s">
        <v>582</v>
      </c>
      <c r="D409" s="218" t="s">
        <v>169</v>
      </c>
      <c r="E409" s="219" t="s">
        <v>1377</v>
      </c>
      <c r="F409" s="220" t="s">
        <v>1378</v>
      </c>
      <c r="G409" s="221" t="s">
        <v>172</v>
      </c>
      <c r="H409" s="222">
        <v>0.175</v>
      </c>
      <c r="I409" s="223"/>
      <c r="J409" s="224">
        <f>ROUND(I409*H409,0)</f>
        <v>0</v>
      </c>
      <c r="K409" s="225"/>
      <c r="L409" s="43"/>
      <c r="M409" s="226" t="s">
        <v>1</v>
      </c>
      <c r="N409" s="227" t="s">
        <v>42</v>
      </c>
      <c r="O409" s="90"/>
      <c r="P409" s="228">
        <f>O409*H409</f>
        <v>0</v>
      </c>
      <c r="Q409" s="228">
        <v>2.50201</v>
      </c>
      <c r="R409" s="228">
        <f>Q409*H409</f>
        <v>0.43785174999999993</v>
      </c>
      <c r="S409" s="228">
        <v>0</v>
      </c>
      <c r="T409" s="229">
        <f>S409*H409</f>
        <v>0</v>
      </c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R409" s="230" t="s">
        <v>173</v>
      </c>
      <c r="AT409" s="230" t="s">
        <v>169</v>
      </c>
      <c r="AU409" s="230" t="s">
        <v>86</v>
      </c>
      <c r="AY409" s="16" t="s">
        <v>166</v>
      </c>
      <c r="BE409" s="231">
        <f>IF(N409="základní",J409,0)</f>
        <v>0</v>
      </c>
      <c r="BF409" s="231">
        <f>IF(N409="snížená",J409,0)</f>
        <v>0</v>
      </c>
      <c r="BG409" s="231">
        <f>IF(N409="zákl. přenesená",J409,0)</f>
        <v>0</v>
      </c>
      <c r="BH409" s="231">
        <f>IF(N409="sníž. přenesená",J409,0)</f>
        <v>0</v>
      </c>
      <c r="BI409" s="231">
        <f>IF(N409="nulová",J409,0)</f>
        <v>0</v>
      </c>
      <c r="BJ409" s="16" t="s">
        <v>8</v>
      </c>
      <c r="BK409" s="231">
        <f>ROUND(I409*H409,0)</f>
        <v>0</v>
      </c>
      <c r="BL409" s="16" t="s">
        <v>173</v>
      </c>
      <c r="BM409" s="230" t="s">
        <v>1379</v>
      </c>
    </row>
    <row r="410" spans="1:51" s="13" customFormat="1" ht="12">
      <c r="A410" s="13"/>
      <c r="B410" s="232"/>
      <c r="C410" s="233"/>
      <c r="D410" s="234" t="s">
        <v>175</v>
      </c>
      <c r="E410" s="235" t="s">
        <v>1</v>
      </c>
      <c r="F410" s="236" t="s">
        <v>1380</v>
      </c>
      <c r="G410" s="233"/>
      <c r="H410" s="237">
        <v>0.175</v>
      </c>
      <c r="I410" s="238"/>
      <c r="J410" s="233"/>
      <c r="K410" s="233"/>
      <c r="L410" s="239"/>
      <c r="M410" s="240"/>
      <c r="N410" s="241"/>
      <c r="O410" s="241"/>
      <c r="P410" s="241"/>
      <c r="Q410" s="241"/>
      <c r="R410" s="241"/>
      <c r="S410" s="241"/>
      <c r="T410" s="242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3" t="s">
        <v>175</v>
      </c>
      <c r="AU410" s="243" t="s">
        <v>86</v>
      </c>
      <c r="AV410" s="13" t="s">
        <v>86</v>
      </c>
      <c r="AW410" s="13" t="s">
        <v>32</v>
      </c>
      <c r="AX410" s="13" t="s">
        <v>77</v>
      </c>
      <c r="AY410" s="243" t="s">
        <v>166</v>
      </c>
    </row>
    <row r="411" spans="1:65" s="2" customFormat="1" ht="24.15" customHeight="1">
      <c r="A411" s="37"/>
      <c r="B411" s="38"/>
      <c r="C411" s="218" t="s">
        <v>587</v>
      </c>
      <c r="D411" s="218" t="s">
        <v>169</v>
      </c>
      <c r="E411" s="219" t="s">
        <v>1381</v>
      </c>
      <c r="F411" s="220" t="s">
        <v>1382</v>
      </c>
      <c r="G411" s="221" t="s">
        <v>188</v>
      </c>
      <c r="H411" s="222">
        <v>14.12</v>
      </c>
      <c r="I411" s="223"/>
      <c r="J411" s="224">
        <f>ROUND(I411*H411,0)</f>
        <v>0</v>
      </c>
      <c r="K411" s="225"/>
      <c r="L411" s="43"/>
      <c r="M411" s="226" t="s">
        <v>1</v>
      </c>
      <c r="N411" s="227" t="s">
        <v>42</v>
      </c>
      <c r="O411" s="90"/>
      <c r="P411" s="228">
        <f>O411*H411</f>
        <v>0</v>
      </c>
      <c r="Q411" s="228">
        <v>0.00533</v>
      </c>
      <c r="R411" s="228">
        <f>Q411*H411</f>
        <v>0.0752596</v>
      </c>
      <c r="S411" s="228">
        <v>0</v>
      </c>
      <c r="T411" s="229">
        <f>S411*H411</f>
        <v>0</v>
      </c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R411" s="230" t="s">
        <v>173</v>
      </c>
      <c r="AT411" s="230" t="s">
        <v>169</v>
      </c>
      <c r="AU411" s="230" t="s">
        <v>86</v>
      </c>
      <c r="AY411" s="16" t="s">
        <v>166</v>
      </c>
      <c r="BE411" s="231">
        <f>IF(N411="základní",J411,0)</f>
        <v>0</v>
      </c>
      <c r="BF411" s="231">
        <f>IF(N411="snížená",J411,0)</f>
        <v>0</v>
      </c>
      <c r="BG411" s="231">
        <f>IF(N411="zákl. přenesená",J411,0)</f>
        <v>0</v>
      </c>
      <c r="BH411" s="231">
        <f>IF(N411="sníž. přenesená",J411,0)</f>
        <v>0</v>
      </c>
      <c r="BI411" s="231">
        <f>IF(N411="nulová",J411,0)</f>
        <v>0</v>
      </c>
      <c r="BJ411" s="16" t="s">
        <v>8</v>
      </c>
      <c r="BK411" s="231">
        <f>ROUND(I411*H411,0)</f>
        <v>0</v>
      </c>
      <c r="BL411" s="16" t="s">
        <v>173</v>
      </c>
      <c r="BM411" s="230" t="s">
        <v>1383</v>
      </c>
    </row>
    <row r="412" spans="1:51" s="13" customFormat="1" ht="12">
      <c r="A412" s="13"/>
      <c r="B412" s="232"/>
      <c r="C412" s="233"/>
      <c r="D412" s="234" t="s">
        <v>175</v>
      </c>
      <c r="E412" s="235" t="s">
        <v>1</v>
      </c>
      <c r="F412" s="236" t="s">
        <v>1384</v>
      </c>
      <c r="G412" s="233"/>
      <c r="H412" s="237">
        <v>1.485</v>
      </c>
      <c r="I412" s="238"/>
      <c r="J412" s="233"/>
      <c r="K412" s="233"/>
      <c r="L412" s="239"/>
      <c r="M412" s="240"/>
      <c r="N412" s="241"/>
      <c r="O412" s="241"/>
      <c r="P412" s="241"/>
      <c r="Q412" s="241"/>
      <c r="R412" s="241"/>
      <c r="S412" s="241"/>
      <c r="T412" s="242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3" t="s">
        <v>175</v>
      </c>
      <c r="AU412" s="243" t="s">
        <v>86</v>
      </c>
      <c r="AV412" s="13" t="s">
        <v>86</v>
      </c>
      <c r="AW412" s="13" t="s">
        <v>32</v>
      </c>
      <c r="AX412" s="13" t="s">
        <v>77</v>
      </c>
      <c r="AY412" s="243" t="s">
        <v>166</v>
      </c>
    </row>
    <row r="413" spans="1:51" s="13" customFormat="1" ht="12">
      <c r="A413" s="13"/>
      <c r="B413" s="232"/>
      <c r="C413" s="233"/>
      <c r="D413" s="234" t="s">
        <v>175</v>
      </c>
      <c r="E413" s="235" t="s">
        <v>1</v>
      </c>
      <c r="F413" s="236" t="s">
        <v>1385</v>
      </c>
      <c r="G413" s="233"/>
      <c r="H413" s="237">
        <v>12.635</v>
      </c>
      <c r="I413" s="238"/>
      <c r="J413" s="233"/>
      <c r="K413" s="233"/>
      <c r="L413" s="239"/>
      <c r="M413" s="240"/>
      <c r="N413" s="241"/>
      <c r="O413" s="241"/>
      <c r="P413" s="241"/>
      <c r="Q413" s="241"/>
      <c r="R413" s="241"/>
      <c r="S413" s="241"/>
      <c r="T413" s="242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3" t="s">
        <v>175</v>
      </c>
      <c r="AU413" s="243" t="s">
        <v>86</v>
      </c>
      <c r="AV413" s="13" t="s">
        <v>86</v>
      </c>
      <c r="AW413" s="13" t="s">
        <v>32</v>
      </c>
      <c r="AX413" s="13" t="s">
        <v>77</v>
      </c>
      <c r="AY413" s="243" t="s">
        <v>166</v>
      </c>
    </row>
    <row r="414" spans="1:65" s="2" customFormat="1" ht="24.15" customHeight="1">
      <c r="A414" s="37"/>
      <c r="B414" s="38"/>
      <c r="C414" s="218" t="s">
        <v>593</v>
      </c>
      <c r="D414" s="218" t="s">
        <v>169</v>
      </c>
      <c r="E414" s="219" t="s">
        <v>1386</v>
      </c>
      <c r="F414" s="220" t="s">
        <v>1387</v>
      </c>
      <c r="G414" s="221" t="s">
        <v>188</v>
      </c>
      <c r="H414" s="222">
        <v>14.12</v>
      </c>
      <c r="I414" s="223"/>
      <c r="J414" s="224">
        <f>ROUND(I414*H414,0)</f>
        <v>0</v>
      </c>
      <c r="K414" s="225"/>
      <c r="L414" s="43"/>
      <c r="M414" s="226" t="s">
        <v>1</v>
      </c>
      <c r="N414" s="227" t="s">
        <v>42</v>
      </c>
      <c r="O414" s="90"/>
      <c r="P414" s="228">
        <f>O414*H414</f>
        <v>0</v>
      </c>
      <c r="Q414" s="228">
        <v>0</v>
      </c>
      <c r="R414" s="228">
        <f>Q414*H414</f>
        <v>0</v>
      </c>
      <c r="S414" s="228">
        <v>0</v>
      </c>
      <c r="T414" s="229">
        <f>S414*H414</f>
        <v>0</v>
      </c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R414" s="230" t="s">
        <v>173</v>
      </c>
      <c r="AT414" s="230" t="s">
        <v>169</v>
      </c>
      <c r="AU414" s="230" t="s">
        <v>86</v>
      </c>
      <c r="AY414" s="16" t="s">
        <v>166</v>
      </c>
      <c r="BE414" s="231">
        <f>IF(N414="základní",J414,0)</f>
        <v>0</v>
      </c>
      <c r="BF414" s="231">
        <f>IF(N414="snížená",J414,0)</f>
        <v>0</v>
      </c>
      <c r="BG414" s="231">
        <f>IF(N414="zákl. přenesená",J414,0)</f>
        <v>0</v>
      </c>
      <c r="BH414" s="231">
        <f>IF(N414="sníž. přenesená",J414,0)</f>
        <v>0</v>
      </c>
      <c r="BI414" s="231">
        <f>IF(N414="nulová",J414,0)</f>
        <v>0</v>
      </c>
      <c r="BJ414" s="16" t="s">
        <v>8</v>
      </c>
      <c r="BK414" s="231">
        <f>ROUND(I414*H414,0)</f>
        <v>0</v>
      </c>
      <c r="BL414" s="16" t="s">
        <v>173</v>
      </c>
      <c r="BM414" s="230" t="s">
        <v>1388</v>
      </c>
    </row>
    <row r="415" spans="1:65" s="2" customFormat="1" ht="24.15" customHeight="1">
      <c r="A415" s="37"/>
      <c r="B415" s="38"/>
      <c r="C415" s="218" t="s">
        <v>597</v>
      </c>
      <c r="D415" s="218" t="s">
        <v>169</v>
      </c>
      <c r="E415" s="219" t="s">
        <v>1389</v>
      </c>
      <c r="F415" s="220" t="s">
        <v>1390</v>
      </c>
      <c r="G415" s="221" t="s">
        <v>188</v>
      </c>
      <c r="H415" s="222">
        <v>0.723</v>
      </c>
      <c r="I415" s="223"/>
      <c r="J415" s="224">
        <f>ROUND(I415*H415,0)</f>
        <v>0</v>
      </c>
      <c r="K415" s="225"/>
      <c r="L415" s="43"/>
      <c r="M415" s="226" t="s">
        <v>1</v>
      </c>
      <c r="N415" s="227" t="s">
        <v>42</v>
      </c>
      <c r="O415" s="90"/>
      <c r="P415" s="228">
        <f>O415*H415</f>
        <v>0</v>
      </c>
      <c r="Q415" s="228">
        <v>0.00081</v>
      </c>
      <c r="R415" s="228">
        <f>Q415*H415</f>
        <v>0.00058563</v>
      </c>
      <c r="S415" s="228">
        <v>0</v>
      </c>
      <c r="T415" s="229">
        <f>S415*H415</f>
        <v>0</v>
      </c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R415" s="230" t="s">
        <v>173</v>
      </c>
      <c r="AT415" s="230" t="s">
        <v>169</v>
      </c>
      <c r="AU415" s="230" t="s">
        <v>86</v>
      </c>
      <c r="AY415" s="16" t="s">
        <v>166</v>
      </c>
      <c r="BE415" s="231">
        <f>IF(N415="základní",J415,0)</f>
        <v>0</v>
      </c>
      <c r="BF415" s="231">
        <f>IF(N415="snížená",J415,0)</f>
        <v>0</v>
      </c>
      <c r="BG415" s="231">
        <f>IF(N415="zákl. přenesená",J415,0)</f>
        <v>0</v>
      </c>
      <c r="BH415" s="231">
        <f>IF(N415="sníž. přenesená",J415,0)</f>
        <v>0</v>
      </c>
      <c r="BI415" s="231">
        <f>IF(N415="nulová",J415,0)</f>
        <v>0</v>
      </c>
      <c r="BJ415" s="16" t="s">
        <v>8</v>
      </c>
      <c r="BK415" s="231">
        <f>ROUND(I415*H415,0)</f>
        <v>0</v>
      </c>
      <c r="BL415" s="16" t="s">
        <v>173</v>
      </c>
      <c r="BM415" s="230" t="s">
        <v>1391</v>
      </c>
    </row>
    <row r="416" spans="1:51" s="13" customFormat="1" ht="12">
      <c r="A416" s="13"/>
      <c r="B416" s="232"/>
      <c r="C416" s="233"/>
      <c r="D416" s="234" t="s">
        <v>175</v>
      </c>
      <c r="E416" s="235" t="s">
        <v>1</v>
      </c>
      <c r="F416" s="236" t="s">
        <v>1392</v>
      </c>
      <c r="G416" s="233"/>
      <c r="H416" s="237">
        <v>0.723</v>
      </c>
      <c r="I416" s="238"/>
      <c r="J416" s="233"/>
      <c r="K416" s="233"/>
      <c r="L416" s="239"/>
      <c r="M416" s="240"/>
      <c r="N416" s="241"/>
      <c r="O416" s="241"/>
      <c r="P416" s="241"/>
      <c r="Q416" s="241"/>
      <c r="R416" s="241"/>
      <c r="S416" s="241"/>
      <c r="T416" s="242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3" t="s">
        <v>175</v>
      </c>
      <c r="AU416" s="243" t="s">
        <v>86</v>
      </c>
      <c r="AV416" s="13" t="s">
        <v>86</v>
      </c>
      <c r="AW416" s="13" t="s">
        <v>32</v>
      </c>
      <c r="AX416" s="13" t="s">
        <v>77</v>
      </c>
      <c r="AY416" s="243" t="s">
        <v>166</v>
      </c>
    </row>
    <row r="417" spans="1:65" s="2" customFormat="1" ht="24.15" customHeight="1">
      <c r="A417" s="37"/>
      <c r="B417" s="38"/>
      <c r="C417" s="218" t="s">
        <v>601</v>
      </c>
      <c r="D417" s="218" t="s">
        <v>169</v>
      </c>
      <c r="E417" s="219" t="s">
        <v>1393</v>
      </c>
      <c r="F417" s="220" t="s">
        <v>1394</v>
      </c>
      <c r="G417" s="221" t="s">
        <v>188</v>
      </c>
      <c r="H417" s="222">
        <v>0.723</v>
      </c>
      <c r="I417" s="223"/>
      <c r="J417" s="224">
        <f>ROUND(I417*H417,0)</f>
        <v>0</v>
      </c>
      <c r="K417" s="225"/>
      <c r="L417" s="43"/>
      <c r="M417" s="226" t="s">
        <v>1</v>
      </c>
      <c r="N417" s="227" t="s">
        <v>42</v>
      </c>
      <c r="O417" s="90"/>
      <c r="P417" s="228">
        <f>O417*H417</f>
        <v>0</v>
      </c>
      <c r="Q417" s="228">
        <v>0</v>
      </c>
      <c r="R417" s="228">
        <f>Q417*H417</f>
        <v>0</v>
      </c>
      <c r="S417" s="228">
        <v>0</v>
      </c>
      <c r="T417" s="229">
        <f>S417*H417</f>
        <v>0</v>
      </c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R417" s="230" t="s">
        <v>173</v>
      </c>
      <c r="AT417" s="230" t="s">
        <v>169</v>
      </c>
      <c r="AU417" s="230" t="s">
        <v>86</v>
      </c>
      <c r="AY417" s="16" t="s">
        <v>166</v>
      </c>
      <c r="BE417" s="231">
        <f>IF(N417="základní",J417,0)</f>
        <v>0</v>
      </c>
      <c r="BF417" s="231">
        <f>IF(N417="snížená",J417,0)</f>
        <v>0</v>
      </c>
      <c r="BG417" s="231">
        <f>IF(N417="zákl. přenesená",J417,0)</f>
        <v>0</v>
      </c>
      <c r="BH417" s="231">
        <f>IF(N417="sníž. přenesená",J417,0)</f>
        <v>0</v>
      </c>
      <c r="BI417" s="231">
        <f>IF(N417="nulová",J417,0)</f>
        <v>0</v>
      </c>
      <c r="BJ417" s="16" t="s">
        <v>8</v>
      </c>
      <c r="BK417" s="231">
        <f>ROUND(I417*H417,0)</f>
        <v>0</v>
      </c>
      <c r="BL417" s="16" t="s">
        <v>173</v>
      </c>
      <c r="BM417" s="230" t="s">
        <v>1395</v>
      </c>
    </row>
    <row r="418" spans="1:65" s="2" customFormat="1" ht="24.15" customHeight="1">
      <c r="A418" s="37"/>
      <c r="B418" s="38"/>
      <c r="C418" s="218" t="s">
        <v>605</v>
      </c>
      <c r="D418" s="218" t="s">
        <v>169</v>
      </c>
      <c r="E418" s="219" t="s">
        <v>1396</v>
      </c>
      <c r="F418" s="220" t="s">
        <v>1397</v>
      </c>
      <c r="G418" s="221" t="s">
        <v>188</v>
      </c>
      <c r="H418" s="222">
        <v>7.475</v>
      </c>
      <c r="I418" s="223"/>
      <c r="J418" s="224">
        <f>ROUND(I418*H418,0)</f>
        <v>0</v>
      </c>
      <c r="K418" s="225"/>
      <c r="L418" s="43"/>
      <c r="M418" s="226" t="s">
        <v>1</v>
      </c>
      <c r="N418" s="227" t="s">
        <v>42</v>
      </c>
      <c r="O418" s="90"/>
      <c r="P418" s="228">
        <f>O418*H418</f>
        <v>0</v>
      </c>
      <c r="Q418" s="228">
        <v>0.00088</v>
      </c>
      <c r="R418" s="228">
        <f>Q418*H418</f>
        <v>0.006578</v>
      </c>
      <c r="S418" s="228">
        <v>0</v>
      </c>
      <c r="T418" s="229">
        <f>S418*H418</f>
        <v>0</v>
      </c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R418" s="230" t="s">
        <v>173</v>
      </c>
      <c r="AT418" s="230" t="s">
        <v>169</v>
      </c>
      <c r="AU418" s="230" t="s">
        <v>86</v>
      </c>
      <c r="AY418" s="16" t="s">
        <v>166</v>
      </c>
      <c r="BE418" s="231">
        <f>IF(N418="základní",J418,0)</f>
        <v>0</v>
      </c>
      <c r="BF418" s="231">
        <f>IF(N418="snížená",J418,0)</f>
        <v>0</v>
      </c>
      <c r="BG418" s="231">
        <f>IF(N418="zákl. přenesená",J418,0)</f>
        <v>0</v>
      </c>
      <c r="BH418" s="231">
        <f>IF(N418="sníž. přenesená",J418,0)</f>
        <v>0</v>
      </c>
      <c r="BI418" s="231">
        <f>IF(N418="nulová",J418,0)</f>
        <v>0</v>
      </c>
      <c r="BJ418" s="16" t="s">
        <v>8</v>
      </c>
      <c r="BK418" s="231">
        <f>ROUND(I418*H418,0)</f>
        <v>0</v>
      </c>
      <c r="BL418" s="16" t="s">
        <v>173</v>
      </c>
      <c r="BM418" s="230" t="s">
        <v>1398</v>
      </c>
    </row>
    <row r="419" spans="1:51" s="13" customFormat="1" ht="12">
      <c r="A419" s="13"/>
      <c r="B419" s="232"/>
      <c r="C419" s="233"/>
      <c r="D419" s="234" t="s">
        <v>175</v>
      </c>
      <c r="E419" s="235" t="s">
        <v>1</v>
      </c>
      <c r="F419" s="236" t="s">
        <v>1399</v>
      </c>
      <c r="G419" s="233"/>
      <c r="H419" s="237">
        <v>7.475</v>
      </c>
      <c r="I419" s="238"/>
      <c r="J419" s="233"/>
      <c r="K419" s="233"/>
      <c r="L419" s="239"/>
      <c r="M419" s="240"/>
      <c r="N419" s="241"/>
      <c r="O419" s="241"/>
      <c r="P419" s="241"/>
      <c r="Q419" s="241"/>
      <c r="R419" s="241"/>
      <c r="S419" s="241"/>
      <c r="T419" s="242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3" t="s">
        <v>175</v>
      </c>
      <c r="AU419" s="243" t="s">
        <v>86</v>
      </c>
      <c r="AV419" s="13" t="s">
        <v>86</v>
      </c>
      <c r="AW419" s="13" t="s">
        <v>32</v>
      </c>
      <c r="AX419" s="13" t="s">
        <v>77</v>
      </c>
      <c r="AY419" s="243" t="s">
        <v>166</v>
      </c>
    </row>
    <row r="420" spans="1:65" s="2" customFormat="1" ht="24.15" customHeight="1">
      <c r="A420" s="37"/>
      <c r="B420" s="38"/>
      <c r="C420" s="218" t="s">
        <v>609</v>
      </c>
      <c r="D420" s="218" t="s">
        <v>169</v>
      </c>
      <c r="E420" s="219" t="s">
        <v>1400</v>
      </c>
      <c r="F420" s="220" t="s">
        <v>1401</v>
      </c>
      <c r="G420" s="221" t="s">
        <v>188</v>
      </c>
      <c r="H420" s="222">
        <v>7.475</v>
      </c>
      <c r="I420" s="223"/>
      <c r="J420" s="224">
        <f>ROUND(I420*H420,0)</f>
        <v>0</v>
      </c>
      <c r="K420" s="225"/>
      <c r="L420" s="43"/>
      <c r="M420" s="226" t="s">
        <v>1</v>
      </c>
      <c r="N420" s="227" t="s">
        <v>42</v>
      </c>
      <c r="O420" s="90"/>
      <c r="P420" s="228">
        <f>O420*H420</f>
        <v>0</v>
      </c>
      <c r="Q420" s="228">
        <v>0</v>
      </c>
      <c r="R420" s="228">
        <f>Q420*H420</f>
        <v>0</v>
      </c>
      <c r="S420" s="228">
        <v>0</v>
      </c>
      <c r="T420" s="229">
        <f>S420*H420</f>
        <v>0</v>
      </c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R420" s="230" t="s">
        <v>173</v>
      </c>
      <c r="AT420" s="230" t="s">
        <v>169</v>
      </c>
      <c r="AU420" s="230" t="s">
        <v>86</v>
      </c>
      <c r="AY420" s="16" t="s">
        <v>166</v>
      </c>
      <c r="BE420" s="231">
        <f>IF(N420="základní",J420,0)</f>
        <v>0</v>
      </c>
      <c r="BF420" s="231">
        <f>IF(N420="snížená",J420,0)</f>
        <v>0</v>
      </c>
      <c r="BG420" s="231">
        <f>IF(N420="zákl. přenesená",J420,0)</f>
        <v>0</v>
      </c>
      <c r="BH420" s="231">
        <f>IF(N420="sníž. přenesená",J420,0)</f>
        <v>0</v>
      </c>
      <c r="BI420" s="231">
        <f>IF(N420="nulová",J420,0)</f>
        <v>0</v>
      </c>
      <c r="BJ420" s="16" t="s">
        <v>8</v>
      </c>
      <c r="BK420" s="231">
        <f>ROUND(I420*H420,0)</f>
        <v>0</v>
      </c>
      <c r="BL420" s="16" t="s">
        <v>173</v>
      </c>
      <c r="BM420" s="230" t="s">
        <v>1402</v>
      </c>
    </row>
    <row r="421" spans="1:65" s="2" customFormat="1" ht="16.5" customHeight="1">
      <c r="A421" s="37"/>
      <c r="B421" s="38"/>
      <c r="C421" s="218" t="s">
        <v>613</v>
      </c>
      <c r="D421" s="218" t="s">
        <v>169</v>
      </c>
      <c r="E421" s="219" t="s">
        <v>1403</v>
      </c>
      <c r="F421" s="220" t="s">
        <v>1404</v>
      </c>
      <c r="G421" s="221" t="s">
        <v>183</v>
      </c>
      <c r="H421" s="222">
        <v>0.067</v>
      </c>
      <c r="I421" s="223"/>
      <c r="J421" s="224">
        <f>ROUND(I421*H421,0)</f>
        <v>0</v>
      </c>
      <c r="K421" s="225"/>
      <c r="L421" s="43"/>
      <c r="M421" s="226" t="s">
        <v>1</v>
      </c>
      <c r="N421" s="227" t="s">
        <v>42</v>
      </c>
      <c r="O421" s="90"/>
      <c r="P421" s="228">
        <f>O421*H421</f>
        <v>0</v>
      </c>
      <c r="Q421" s="228">
        <v>1.05555</v>
      </c>
      <c r="R421" s="228">
        <f>Q421*H421</f>
        <v>0.07072185</v>
      </c>
      <c r="S421" s="228">
        <v>0</v>
      </c>
      <c r="T421" s="229">
        <f>S421*H421</f>
        <v>0</v>
      </c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R421" s="230" t="s">
        <v>173</v>
      </c>
      <c r="AT421" s="230" t="s">
        <v>169</v>
      </c>
      <c r="AU421" s="230" t="s">
        <v>86</v>
      </c>
      <c r="AY421" s="16" t="s">
        <v>166</v>
      </c>
      <c r="BE421" s="231">
        <f>IF(N421="základní",J421,0)</f>
        <v>0</v>
      </c>
      <c r="BF421" s="231">
        <f>IF(N421="snížená",J421,0)</f>
        <v>0</v>
      </c>
      <c r="BG421" s="231">
        <f>IF(N421="zákl. přenesená",J421,0)</f>
        <v>0</v>
      </c>
      <c r="BH421" s="231">
        <f>IF(N421="sníž. přenesená",J421,0)</f>
        <v>0</v>
      </c>
      <c r="BI421" s="231">
        <f>IF(N421="nulová",J421,0)</f>
        <v>0</v>
      </c>
      <c r="BJ421" s="16" t="s">
        <v>8</v>
      </c>
      <c r="BK421" s="231">
        <f>ROUND(I421*H421,0)</f>
        <v>0</v>
      </c>
      <c r="BL421" s="16" t="s">
        <v>173</v>
      </c>
      <c r="BM421" s="230" t="s">
        <v>1405</v>
      </c>
    </row>
    <row r="422" spans="1:51" s="13" customFormat="1" ht="12">
      <c r="A422" s="13"/>
      <c r="B422" s="232"/>
      <c r="C422" s="233"/>
      <c r="D422" s="234" t="s">
        <v>175</v>
      </c>
      <c r="E422" s="235" t="s">
        <v>1</v>
      </c>
      <c r="F422" s="236" t="s">
        <v>1406</v>
      </c>
      <c r="G422" s="233"/>
      <c r="H422" s="237">
        <v>0.067</v>
      </c>
      <c r="I422" s="238"/>
      <c r="J422" s="233"/>
      <c r="K422" s="233"/>
      <c r="L422" s="239"/>
      <c r="M422" s="240"/>
      <c r="N422" s="241"/>
      <c r="O422" s="241"/>
      <c r="P422" s="241"/>
      <c r="Q422" s="241"/>
      <c r="R422" s="241"/>
      <c r="S422" s="241"/>
      <c r="T422" s="242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3" t="s">
        <v>175</v>
      </c>
      <c r="AU422" s="243" t="s">
        <v>86</v>
      </c>
      <c r="AV422" s="13" t="s">
        <v>86</v>
      </c>
      <c r="AW422" s="13" t="s">
        <v>32</v>
      </c>
      <c r="AX422" s="13" t="s">
        <v>77</v>
      </c>
      <c r="AY422" s="243" t="s">
        <v>166</v>
      </c>
    </row>
    <row r="423" spans="1:65" s="2" customFormat="1" ht="16.5" customHeight="1">
      <c r="A423" s="37"/>
      <c r="B423" s="38"/>
      <c r="C423" s="218" t="s">
        <v>617</v>
      </c>
      <c r="D423" s="218" t="s">
        <v>169</v>
      </c>
      <c r="E423" s="219" t="s">
        <v>1407</v>
      </c>
      <c r="F423" s="220" t="s">
        <v>1408</v>
      </c>
      <c r="G423" s="221" t="s">
        <v>183</v>
      </c>
      <c r="H423" s="222">
        <v>0.175</v>
      </c>
      <c r="I423" s="223"/>
      <c r="J423" s="224">
        <f>ROUND(I423*H423,0)</f>
        <v>0</v>
      </c>
      <c r="K423" s="225"/>
      <c r="L423" s="43"/>
      <c r="M423" s="226" t="s">
        <v>1</v>
      </c>
      <c r="N423" s="227" t="s">
        <v>42</v>
      </c>
      <c r="O423" s="90"/>
      <c r="P423" s="228">
        <f>O423*H423</f>
        <v>0</v>
      </c>
      <c r="Q423" s="228">
        <v>1.06277</v>
      </c>
      <c r="R423" s="228">
        <f>Q423*H423</f>
        <v>0.18598474999999998</v>
      </c>
      <c r="S423" s="228">
        <v>0</v>
      </c>
      <c r="T423" s="229">
        <f>S423*H423</f>
        <v>0</v>
      </c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R423" s="230" t="s">
        <v>173</v>
      </c>
      <c r="AT423" s="230" t="s">
        <v>169</v>
      </c>
      <c r="AU423" s="230" t="s">
        <v>86</v>
      </c>
      <c r="AY423" s="16" t="s">
        <v>166</v>
      </c>
      <c r="BE423" s="231">
        <f>IF(N423="základní",J423,0)</f>
        <v>0</v>
      </c>
      <c r="BF423" s="231">
        <f>IF(N423="snížená",J423,0)</f>
        <v>0</v>
      </c>
      <c r="BG423" s="231">
        <f>IF(N423="zákl. přenesená",J423,0)</f>
        <v>0</v>
      </c>
      <c r="BH423" s="231">
        <f>IF(N423="sníž. přenesená",J423,0)</f>
        <v>0</v>
      </c>
      <c r="BI423" s="231">
        <f>IF(N423="nulová",J423,0)</f>
        <v>0</v>
      </c>
      <c r="BJ423" s="16" t="s">
        <v>8</v>
      </c>
      <c r="BK423" s="231">
        <f>ROUND(I423*H423,0)</f>
        <v>0</v>
      </c>
      <c r="BL423" s="16" t="s">
        <v>173</v>
      </c>
      <c r="BM423" s="230" t="s">
        <v>1409</v>
      </c>
    </row>
    <row r="424" spans="1:51" s="13" customFormat="1" ht="12">
      <c r="A424" s="13"/>
      <c r="B424" s="232"/>
      <c r="C424" s="233"/>
      <c r="D424" s="234" t="s">
        <v>175</v>
      </c>
      <c r="E424" s="235" t="s">
        <v>1</v>
      </c>
      <c r="F424" s="236" t="s">
        <v>1410</v>
      </c>
      <c r="G424" s="233"/>
      <c r="H424" s="237">
        <v>0.027</v>
      </c>
      <c r="I424" s="238"/>
      <c r="J424" s="233"/>
      <c r="K424" s="233"/>
      <c r="L424" s="239"/>
      <c r="M424" s="240"/>
      <c r="N424" s="241"/>
      <c r="O424" s="241"/>
      <c r="P424" s="241"/>
      <c r="Q424" s="241"/>
      <c r="R424" s="241"/>
      <c r="S424" s="241"/>
      <c r="T424" s="242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3" t="s">
        <v>175</v>
      </c>
      <c r="AU424" s="243" t="s">
        <v>86</v>
      </c>
      <c r="AV424" s="13" t="s">
        <v>86</v>
      </c>
      <c r="AW424" s="13" t="s">
        <v>32</v>
      </c>
      <c r="AX424" s="13" t="s">
        <v>77</v>
      </c>
      <c r="AY424" s="243" t="s">
        <v>166</v>
      </c>
    </row>
    <row r="425" spans="1:51" s="13" customFormat="1" ht="12">
      <c r="A425" s="13"/>
      <c r="B425" s="232"/>
      <c r="C425" s="233"/>
      <c r="D425" s="234" t="s">
        <v>175</v>
      </c>
      <c r="E425" s="235" t="s">
        <v>1</v>
      </c>
      <c r="F425" s="236" t="s">
        <v>1411</v>
      </c>
      <c r="G425" s="233"/>
      <c r="H425" s="237">
        <v>0.148</v>
      </c>
      <c r="I425" s="238"/>
      <c r="J425" s="233"/>
      <c r="K425" s="233"/>
      <c r="L425" s="239"/>
      <c r="M425" s="240"/>
      <c r="N425" s="241"/>
      <c r="O425" s="241"/>
      <c r="P425" s="241"/>
      <c r="Q425" s="241"/>
      <c r="R425" s="241"/>
      <c r="S425" s="241"/>
      <c r="T425" s="242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3" t="s">
        <v>175</v>
      </c>
      <c r="AU425" s="243" t="s">
        <v>86</v>
      </c>
      <c r="AV425" s="13" t="s">
        <v>86</v>
      </c>
      <c r="AW425" s="13" t="s">
        <v>32</v>
      </c>
      <c r="AX425" s="13" t="s">
        <v>77</v>
      </c>
      <c r="AY425" s="243" t="s">
        <v>166</v>
      </c>
    </row>
    <row r="426" spans="1:65" s="2" customFormat="1" ht="37.8" customHeight="1">
      <c r="A426" s="37"/>
      <c r="B426" s="38"/>
      <c r="C426" s="218" t="s">
        <v>621</v>
      </c>
      <c r="D426" s="218" t="s">
        <v>169</v>
      </c>
      <c r="E426" s="219" t="s">
        <v>1412</v>
      </c>
      <c r="F426" s="220" t="s">
        <v>1413</v>
      </c>
      <c r="G426" s="221" t="s">
        <v>215</v>
      </c>
      <c r="H426" s="222">
        <v>228</v>
      </c>
      <c r="I426" s="223"/>
      <c r="J426" s="224">
        <f>ROUND(I426*H426,0)</f>
        <v>0</v>
      </c>
      <c r="K426" s="225"/>
      <c r="L426" s="43"/>
      <c r="M426" s="226" t="s">
        <v>1</v>
      </c>
      <c r="N426" s="227" t="s">
        <v>42</v>
      </c>
      <c r="O426" s="90"/>
      <c r="P426" s="228">
        <f>O426*H426</f>
        <v>0</v>
      </c>
      <c r="Q426" s="228">
        <v>0.02257</v>
      </c>
      <c r="R426" s="228">
        <f>Q426*H426</f>
        <v>5.14596</v>
      </c>
      <c r="S426" s="228">
        <v>0</v>
      </c>
      <c r="T426" s="229">
        <f>S426*H426</f>
        <v>0</v>
      </c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R426" s="230" t="s">
        <v>173</v>
      </c>
      <c r="AT426" s="230" t="s">
        <v>169</v>
      </c>
      <c r="AU426" s="230" t="s">
        <v>86</v>
      </c>
      <c r="AY426" s="16" t="s">
        <v>166</v>
      </c>
      <c r="BE426" s="231">
        <f>IF(N426="základní",J426,0)</f>
        <v>0</v>
      </c>
      <c r="BF426" s="231">
        <f>IF(N426="snížená",J426,0)</f>
        <v>0</v>
      </c>
      <c r="BG426" s="231">
        <f>IF(N426="zákl. přenesená",J426,0)</f>
        <v>0</v>
      </c>
      <c r="BH426" s="231">
        <f>IF(N426="sníž. přenesená",J426,0)</f>
        <v>0</v>
      </c>
      <c r="BI426" s="231">
        <f>IF(N426="nulová",J426,0)</f>
        <v>0</v>
      </c>
      <c r="BJ426" s="16" t="s">
        <v>8</v>
      </c>
      <c r="BK426" s="231">
        <f>ROUND(I426*H426,0)</f>
        <v>0</v>
      </c>
      <c r="BL426" s="16" t="s">
        <v>173</v>
      </c>
      <c r="BM426" s="230" t="s">
        <v>1414</v>
      </c>
    </row>
    <row r="427" spans="1:51" s="13" customFormat="1" ht="12">
      <c r="A427" s="13"/>
      <c r="B427" s="232"/>
      <c r="C427" s="233"/>
      <c r="D427" s="234" t="s">
        <v>175</v>
      </c>
      <c r="E427" s="235" t="s">
        <v>1</v>
      </c>
      <c r="F427" s="236" t="s">
        <v>1415</v>
      </c>
      <c r="G427" s="233"/>
      <c r="H427" s="237">
        <v>228</v>
      </c>
      <c r="I427" s="238"/>
      <c r="J427" s="233"/>
      <c r="K427" s="233"/>
      <c r="L427" s="239"/>
      <c r="M427" s="240"/>
      <c r="N427" s="241"/>
      <c r="O427" s="241"/>
      <c r="P427" s="241"/>
      <c r="Q427" s="241"/>
      <c r="R427" s="241"/>
      <c r="S427" s="241"/>
      <c r="T427" s="242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3" t="s">
        <v>175</v>
      </c>
      <c r="AU427" s="243" t="s">
        <v>86</v>
      </c>
      <c r="AV427" s="13" t="s">
        <v>86</v>
      </c>
      <c r="AW427" s="13" t="s">
        <v>32</v>
      </c>
      <c r="AX427" s="13" t="s">
        <v>77</v>
      </c>
      <c r="AY427" s="243" t="s">
        <v>166</v>
      </c>
    </row>
    <row r="428" spans="1:65" s="2" customFormat="1" ht="16.5" customHeight="1">
      <c r="A428" s="37"/>
      <c r="B428" s="38"/>
      <c r="C428" s="218" t="s">
        <v>627</v>
      </c>
      <c r="D428" s="218" t="s">
        <v>169</v>
      </c>
      <c r="E428" s="219" t="s">
        <v>1416</v>
      </c>
      <c r="F428" s="220" t="s">
        <v>1417</v>
      </c>
      <c r="G428" s="221" t="s">
        <v>172</v>
      </c>
      <c r="H428" s="222">
        <v>47.225</v>
      </c>
      <c r="I428" s="223"/>
      <c r="J428" s="224">
        <f>ROUND(I428*H428,0)</f>
        <v>0</v>
      </c>
      <c r="K428" s="225"/>
      <c r="L428" s="43"/>
      <c r="M428" s="226" t="s">
        <v>1</v>
      </c>
      <c r="N428" s="227" t="s">
        <v>42</v>
      </c>
      <c r="O428" s="90"/>
      <c r="P428" s="228">
        <f>O428*H428</f>
        <v>0</v>
      </c>
      <c r="Q428" s="228">
        <v>2.50198</v>
      </c>
      <c r="R428" s="228">
        <f>Q428*H428</f>
        <v>118.1560055</v>
      </c>
      <c r="S428" s="228">
        <v>0</v>
      </c>
      <c r="T428" s="229">
        <f>S428*H428</f>
        <v>0</v>
      </c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R428" s="230" t="s">
        <v>173</v>
      </c>
      <c r="AT428" s="230" t="s">
        <v>169</v>
      </c>
      <c r="AU428" s="230" t="s">
        <v>86</v>
      </c>
      <c r="AY428" s="16" t="s">
        <v>166</v>
      </c>
      <c r="BE428" s="231">
        <f>IF(N428="základní",J428,0)</f>
        <v>0</v>
      </c>
      <c r="BF428" s="231">
        <f>IF(N428="snížená",J428,0)</f>
        <v>0</v>
      </c>
      <c r="BG428" s="231">
        <f>IF(N428="zákl. přenesená",J428,0)</f>
        <v>0</v>
      </c>
      <c r="BH428" s="231">
        <f>IF(N428="sníž. přenesená",J428,0)</f>
        <v>0</v>
      </c>
      <c r="BI428" s="231">
        <f>IF(N428="nulová",J428,0)</f>
        <v>0</v>
      </c>
      <c r="BJ428" s="16" t="s">
        <v>8</v>
      </c>
      <c r="BK428" s="231">
        <f>ROUND(I428*H428,0)</f>
        <v>0</v>
      </c>
      <c r="BL428" s="16" t="s">
        <v>173</v>
      </c>
      <c r="BM428" s="230" t="s">
        <v>1418</v>
      </c>
    </row>
    <row r="429" spans="1:51" s="14" customFormat="1" ht="12">
      <c r="A429" s="14"/>
      <c r="B429" s="244"/>
      <c r="C429" s="245"/>
      <c r="D429" s="234" t="s">
        <v>175</v>
      </c>
      <c r="E429" s="246" t="s">
        <v>1</v>
      </c>
      <c r="F429" s="247" t="s">
        <v>1419</v>
      </c>
      <c r="G429" s="245"/>
      <c r="H429" s="246" t="s">
        <v>1</v>
      </c>
      <c r="I429" s="248"/>
      <c r="J429" s="245"/>
      <c r="K429" s="245"/>
      <c r="L429" s="249"/>
      <c r="M429" s="250"/>
      <c r="N429" s="251"/>
      <c r="O429" s="251"/>
      <c r="P429" s="251"/>
      <c r="Q429" s="251"/>
      <c r="R429" s="251"/>
      <c r="S429" s="251"/>
      <c r="T429" s="252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53" t="s">
        <v>175</v>
      </c>
      <c r="AU429" s="253" t="s">
        <v>86</v>
      </c>
      <c r="AV429" s="14" t="s">
        <v>8</v>
      </c>
      <c r="AW429" s="14" t="s">
        <v>32</v>
      </c>
      <c r="AX429" s="14" t="s">
        <v>77</v>
      </c>
      <c r="AY429" s="253" t="s">
        <v>166</v>
      </c>
    </row>
    <row r="430" spans="1:51" s="13" customFormat="1" ht="12">
      <c r="A430" s="13"/>
      <c r="B430" s="232"/>
      <c r="C430" s="233"/>
      <c r="D430" s="234" t="s">
        <v>175</v>
      </c>
      <c r="E430" s="235" t="s">
        <v>1</v>
      </c>
      <c r="F430" s="236" t="s">
        <v>1420</v>
      </c>
      <c r="G430" s="233"/>
      <c r="H430" s="237">
        <v>4.881</v>
      </c>
      <c r="I430" s="238"/>
      <c r="J430" s="233"/>
      <c r="K430" s="233"/>
      <c r="L430" s="239"/>
      <c r="M430" s="240"/>
      <c r="N430" s="241"/>
      <c r="O430" s="241"/>
      <c r="P430" s="241"/>
      <c r="Q430" s="241"/>
      <c r="R430" s="241"/>
      <c r="S430" s="241"/>
      <c r="T430" s="242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3" t="s">
        <v>175</v>
      </c>
      <c r="AU430" s="243" t="s">
        <v>86</v>
      </c>
      <c r="AV430" s="13" t="s">
        <v>86</v>
      </c>
      <c r="AW430" s="13" t="s">
        <v>32</v>
      </c>
      <c r="AX430" s="13" t="s">
        <v>77</v>
      </c>
      <c r="AY430" s="243" t="s">
        <v>166</v>
      </c>
    </row>
    <row r="431" spans="1:51" s="13" customFormat="1" ht="12">
      <c r="A431" s="13"/>
      <c r="B431" s="232"/>
      <c r="C431" s="233"/>
      <c r="D431" s="234" t="s">
        <v>175</v>
      </c>
      <c r="E431" s="235" t="s">
        <v>1</v>
      </c>
      <c r="F431" s="236" t="s">
        <v>1421</v>
      </c>
      <c r="G431" s="233"/>
      <c r="H431" s="237">
        <v>4.116</v>
      </c>
      <c r="I431" s="238"/>
      <c r="J431" s="233"/>
      <c r="K431" s="233"/>
      <c r="L431" s="239"/>
      <c r="M431" s="240"/>
      <c r="N431" s="241"/>
      <c r="O431" s="241"/>
      <c r="P431" s="241"/>
      <c r="Q431" s="241"/>
      <c r="R431" s="241"/>
      <c r="S431" s="241"/>
      <c r="T431" s="242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3" t="s">
        <v>175</v>
      </c>
      <c r="AU431" s="243" t="s">
        <v>86</v>
      </c>
      <c r="AV431" s="13" t="s">
        <v>86</v>
      </c>
      <c r="AW431" s="13" t="s">
        <v>32</v>
      </c>
      <c r="AX431" s="13" t="s">
        <v>77</v>
      </c>
      <c r="AY431" s="243" t="s">
        <v>166</v>
      </c>
    </row>
    <row r="432" spans="1:51" s="13" customFormat="1" ht="12">
      <c r="A432" s="13"/>
      <c r="B432" s="232"/>
      <c r="C432" s="233"/>
      <c r="D432" s="234" t="s">
        <v>175</v>
      </c>
      <c r="E432" s="235" t="s">
        <v>1</v>
      </c>
      <c r="F432" s="236" t="s">
        <v>1422</v>
      </c>
      <c r="G432" s="233"/>
      <c r="H432" s="237">
        <v>4.116</v>
      </c>
      <c r="I432" s="238"/>
      <c r="J432" s="233"/>
      <c r="K432" s="233"/>
      <c r="L432" s="239"/>
      <c r="M432" s="240"/>
      <c r="N432" s="241"/>
      <c r="O432" s="241"/>
      <c r="P432" s="241"/>
      <c r="Q432" s="241"/>
      <c r="R432" s="241"/>
      <c r="S432" s="241"/>
      <c r="T432" s="242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3" t="s">
        <v>175</v>
      </c>
      <c r="AU432" s="243" t="s">
        <v>86</v>
      </c>
      <c r="AV432" s="13" t="s">
        <v>86</v>
      </c>
      <c r="AW432" s="13" t="s">
        <v>32</v>
      </c>
      <c r="AX432" s="13" t="s">
        <v>77</v>
      </c>
      <c r="AY432" s="243" t="s">
        <v>166</v>
      </c>
    </row>
    <row r="433" spans="1:51" s="14" customFormat="1" ht="12">
      <c r="A433" s="14"/>
      <c r="B433" s="244"/>
      <c r="C433" s="245"/>
      <c r="D433" s="234" t="s">
        <v>175</v>
      </c>
      <c r="E433" s="246" t="s">
        <v>1</v>
      </c>
      <c r="F433" s="247" t="s">
        <v>1423</v>
      </c>
      <c r="G433" s="245"/>
      <c r="H433" s="246" t="s">
        <v>1</v>
      </c>
      <c r="I433" s="248"/>
      <c r="J433" s="245"/>
      <c r="K433" s="245"/>
      <c r="L433" s="249"/>
      <c r="M433" s="250"/>
      <c r="N433" s="251"/>
      <c r="O433" s="251"/>
      <c r="P433" s="251"/>
      <c r="Q433" s="251"/>
      <c r="R433" s="251"/>
      <c r="S433" s="251"/>
      <c r="T433" s="252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53" t="s">
        <v>175</v>
      </c>
      <c r="AU433" s="253" t="s">
        <v>86</v>
      </c>
      <c r="AV433" s="14" t="s">
        <v>8</v>
      </c>
      <c r="AW433" s="14" t="s">
        <v>32</v>
      </c>
      <c r="AX433" s="14" t="s">
        <v>77</v>
      </c>
      <c r="AY433" s="253" t="s">
        <v>166</v>
      </c>
    </row>
    <row r="434" spans="1:51" s="13" customFormat="1" ht="12">
      <c r="A434" s="13"/>
      <c r="B434" s="232"/>
      <c r="C434" s="233"/>
      <c r="D434" s="234" t="s">
        <v>175</v>
      </c>
      <c r="E434" s="235" t="s">
        <v>1</v>
      </c>
      <c r="F434" s="236" t="s">
        <v>1424</v>
      </c>
      <c r="G434" s="233"/>
      <c r="H434" s="237">
        <v>7.889</v>
      </c>
      <c r="I434" s="238"/>
      <c r="J434" s="233"/>
      <c r="K434" s="233"/>
      <c r="L434" s="239"/>
      <c r="M434" s="240"/>
      <c r="N434" s="241"/>
      <c r="O434" s="241"/>
      <c r="P434" s="241"/>
      <c r="Q434" s="241"/>
      <c r="R434" s="241"/>
      <c r="S434" s="241"/>
      <c r="T434" s="242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3" t="s">
        <v>175</v>
      </c>
      <c r="AU434" s="243" t="s">
        <v>86</v>
      </c>
      <c r="AV434" s="13" t="s">
        <v>86</v>
      </c>
      <c r="AW434" s="13" t="s">
        <v>32</v>
      </c>
      <c r="AX434" s="13" t="s">
        <v>77</v>
      </c>
      <c r="AY434" s="243" t="s">
        <v>166</v>
      </c>
    </row>
    <row r="435" spans="1:51" s="13" customFormat="1" ht="12">
      <c r="A435" s="13"/>
      <c r="B435" s="232"/>
      <c r="C435" s="233"/>
      <c r="D435" s="234" t="s">
        <v>175</v>
      </c>
      <c r="E435" s="235" t="s">
        <v>1</v>
      </c>
      <c r="F435" s="236" t="s">
        <v>1425</v>
      </c>
      <c r="G435" s="233"/>
      <c r="H435" s="237">
        <v>8.123</v>
      </c>
      <c r="I435" s="238"/>
      <c r="J435" s="233"/>
      <c r="K435" s="233"/>
      <c r="L435" s="239"/>
      <c r="M435" s="240"/>
      <c r="N435" s="241"/>
      <c r="O435" s="241"/>
      <c r="P435" s="241"/>
      <c r="Q435" s="241"/>
      <c r="R435" s="241"/>
      <c r="S435" s="241"/>
      <c r="T435" s="242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3" t="s">
        <v>175</v>
      </c>
      <c r="AU435" s="243" t="s">
        <v>86</v>
      </c>
      <c r="AV435" s="13" t="s">
        <v>86</v>
      </c>
      <c r="AW435" s="13" t="s">
        <v>32</v>
      </c>
      <c r="AX435" s="13" t="s">
        <v>77</v>
      </c>
      <c r="AY435" s="243" t="s">
        <v>166</v>
      </c>
    </row>
    <row r="436" spans="1:51" s="13" customFormat="1" ht="12">
      <c r="A436" s="13"/>
      <c r="B436" s="232"/>
      <c r="C436" s="233"/>
      <c r="D436" s="234" t="s">
        <v>175</v>
      </c>
      <c r="E436" s="235" t="s">
        <v>1</v>
      </c>
      <c r="F436" s="236" t="s">
        <v>1426</v>
      </c>
      <c r="G436" s="233"/>
      <c r="H436" s="237">
        <v>8.123</v>
      </c>
      <c r="I436" s="238"/>
      <c r="J436" s="233"/>
      <c r="K436" s="233"/>
      <c r="L436" s="239"/>
      <c r="M436" s="240"/>
      <c r="N436" s="241"/>
      <c r="O436" s="241"/>
      <c r="P436" s="241"/>
      <c r="Q436" s="241"/>
      <c r="R436" s="241"/>
      <c r="S436" s="241"/>
      <c r="T436" s="242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3" t="s">
        <v>175</v>
      </c>
      <c r="AU436" s="243" t="s">
        <v>86</v>
      </c>
      <c r="AV436" s="13" t="s">
        <v>86</v>
      </c>
      <c r="AW436" s="13" t="s">
        <v>32</v>
      </c>
      <c r="AX436" s="13" t="s">
        <v>77</v>
      </c>
      <c r="AY436" s="243" t="s">
        <v>166</v>
      </c>
    </row>
    <row r="437" spans="1:51" s="14" customFormat="1" ht="12">
      <c r="A437" s="14"/>
      <c r="B437" s="244"/>
      <c r="C437" s="245"/>
      <c r="D437" s="234" t="s">
        <v>175</v>
      </c>
      <c r="E437" s="246" t="s">
        <v>1</v>
      </c>
      <c r="F437" s="247" t="s">
        <v>1427</v>
      </c>
      <c r="G437" s="245"/>
      <c r="H437" s="246" t="s">
        <v>1</v>
      </c>
      <c r="I437" s="248"/>
      <c r="J437" s="245"/>
      <c r="K437" s="245"/>
      <c r="L437" s="249"/>
      <c r="M437" s="250"/>
      <c r="N437" s="251"/>
      <c r="O437" s="251"/>
      <c r="P437" s="251"/>
      <c r="Q437" s="251"/>
      <c r="R437" s="251"/>
      <c r="S437" s="251"/>
      <c r="T437" s="252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53" t="s">
        <v>175</v>
      </c>
      <c r="AU437" s="253" t="s">
        <v>86</v>
      </c>
      <c r="AV437" s="14" t="s">
        <v>8</v>
      </c>
      <c r="AW437" s="14" t="s">
        <v>32</v>
      </c>
      <c r="AX437" s="14" t="s">
        <v>77</v>
      </c>
      <c r="AY437" s="253" t="s">
        <v>166</v>
      </c>
    </row>
    <row r="438" spans="1:51" s="13" customFormat="1" ht="12">
      <c r="A438" s="13"/>
      <c r="B438" s="232"/>
      <c r="C438" s="233"/>
      <c r="D438" s="234" t="s">
        <v>175</v>
      </c>
      <c r="E438" s="235" t="s">
        <v>1</v>
      </c>
      <c r="F438" s="236" t="s">
        <v>1428</v>
      </c>
      <c r="G438" s="233"/>
      <c r="H438" s="237">
        <v>6.303</v>
      </c>
      <c r="I438" s="238"/>
      <c r="J438" s="233"/>
      <c r="K438" s="233"/>
      <c r="L438" s="239"/>
      <c r="M438" s="240"/>
      <c r="N438" s="241"/>
      <c r="O438" s="241"/>
      <c r="P438" s="241"/>
      <c r="Q438" s="241"/>
      <c r="R438" s="241"/>
      <c r="S438" s="241"/>
      <c r="T438" s="242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3" t="s">
        <v>175</v>
      </c>
      <c r="AU438" s="243" t="s">
        <v>86</v>
      </c>
      <c r="AV438" s="13" t="s">
        <v>86</v>
      </c>
      <c r="AW438" s="13" t="s">
        <v>32</v>
      </c>
      <c r="AX438" s="13" t="s">
        <v>77</v>
      </c>
      <c r="AY438" s="243" t="s">
        <v>166</v>
      </c>
    </row>
    <row r="439" spans="1:51" s="13" customFormat="1" ht="12">
      <c r="A439" s="13"/>
      <c r="B439" s="232"/>
      <c r="C439" s="233"/>
      <c r="D439" s="234" t="s">
        <v>175</v>
      </c>
      <c r="E439" s="235" t="s">
        <v>1</v>
      </c>
      <c r="F439" s="236" t="s">
        <v>1429</v>
      </c>
      <c r="G439" s="233"/>
      <c r="H439" s="237">
        <v>0.283</v>
      </c>
      <c r="I439" s="238"/>
      <c r="J439" s="233"/>
      <c r="K439" s="233"/>
      <c r="L439" s="239"/>
      <c r="M439" s="240"/>
      <c r="N439" s="241"/>
      <c r="O439" s="241"/>
      <c r="P439" s="241"/>
      <c r="Q439" s="241"/>
      <c r="R439" s="241"/>
      <c r="S439" s="241"/>
      <c r="T439" s="242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3" t="s">
        <v>175</v>
      </c>
      <c r="AU439" s="243" t="s">
        <v>86</v>
      </c>
      <c r="AV439" s="13" t="s">
        <v>86</v>
      </c>
      <c r="AW439" s="13" t="s">
        <v>32</v>
      </c>
      <c r="AX439" s="13" t="s">
        <v>77</v>
      </c>
      <c r="AY439" s="243" t="s">
        <v>166</v>
      </c>
    </row>
    <row r="440" spans="1:51" s="13" customFormat="1" ht="12">
      <c r="A440" s="13"/>
      <c r="B440" s="232"/>
      <c r="C440" s="233"/>
      <c r="D440" s="234" t="s">
        <v>175</v>
      </c>
      <c r="E440" s="235" t="s">
        <v>1</v>
      </c>
      <c r="F440" s="236" t="s">
        <v>1430</v>
      </c>
      <c r="G440" s="233"/>
      <c r="H440" s="237">
        <v>3.316</v>
      </c>
      <c r="I440" s="238"/>
      <c r="J440" s="233"/>
      <c r="K440" s="233"/>
      <c r="L440" s="239"/>
      <c r="M440" s="240"/>
      <c r="N440" s="241"/>
      <c r="O440" s="241"/>
      <c r="P440" s="241"/>
      <c r="Q440" s="241"/>
      <c r="R440" s="241"/>
      <c r="S440" s="241"/>
      <c r="T440" s="242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3" t="s">
        <v>175</v>
      </c>
      <c r="AU440" s="243" t="s">
        <v>86</v>
      </c>
      <c r="AV440" s="13" t="s">
        <v>86</v>
      </c>
      <c r="AW440" s="13" t="s">
        <v>32</v>
      </c>
      <c r="AX440" s="13" t="s">
        <v>77</v>
      </c>
      <c r="AY440" s="243" t="s">
        <v>166</v>
      </c>
    </row>
    <row r="441" spans="1:51" s="13" customFormat="1" ht="12">
      <c r="A441" s="13"/>
      <c r="B441" s="232"/>
      <c r="C441" s="233"/>
      <c r="D441" s="234" t="s">
        <v>175</v>
      </c>
      <c r="E441" s="235" t="s">
        <v>1</v>
      </c>
      <c r="F441" s="236" t="s">
        <v>1431</v>
      </c>
      <c r="G441" s="233"/>
      <c r="H441" s="237">
        <v>0.075</v>
      </c>
      <c r="I441" s="238"/>
      <c r="J441" s="233"/>
      <c r="K441" s="233"/>
      <c r="L441" s="239"/>
      <c r="M441" s="240"/>
      <c r="N441" s="241"/>
      <c r="O441" s="241"/>
      <c r="P441" s="241"/>
      <c r="Q441" s="241"/>
      <c r="R441" s="241"/>
      <c r="S441" s="241"/>
      <c r="T441" s="242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3" t="s">
        <v>175</v>
      </c>
      <c r="AU441" s="243" t="s">
        <v>86</v>
      </c>
      <c r="AV441" s="13" t="s">
        <v>86</v>
      </c>
      <c r="AW441" s="13" t="s">
        <v>32</v>
      </c>
      <c r="AX441" s="13" t="s">
        <v>77</v>
      </c>
      <c r="AY441" s="243" t="s">
        <v>166</v>
      </c>
    </row>
    <row r="442" spans="1:65" s="2" customFormat="1" ht="16.5" customHeight="1">
      <c r="A442" s="37"/>
      <c r="B442" s="38"/>
      <c r="C442" s="218" t="s">
        <v>633</v>
      </c>
      <c r="D442" s="218" t="s">
        <v>169</v>
      </c>
      <c r="E442" s="219" t="s">
        <v>1432</v>
      </c>
      <c r="F442" s="220" t="s">
        <v>1433</v>
      </c>
      <c r="G442" s="221" t="s">
        <v>188</v>
      </c>
      <c r="H442" s="222">
        <v>148.32</v>
      </c>
      <c r="I442" s="223"/>
      <c r="J442" s="224">
        <f>ROUND(I442*H442,0)</f>
        <v>0</v>
      </c>
      <c r="K442" s="225"/>
      <c r="L442" s="43"/>
      <c r="M442" s="226" t="s">
        <v>1</v>
      </c>
      <c r="N442" s="227" t="s">
        <v>42</v>
      </c>
      <c r="O442" s="90"/>
      <c r="P442" s="228">
        <f>O442*H442</f>
        <v>0</v>
      </c>
      <c r="Q442" s="228">
        <v>0.00576</v>
      </c>
      <c r="R442" s="228">
        <f>Q442*H442</f>
        <v>0.8543232000000001</v>
      </c>
      <c r="S442" s="228">
        <v>0</v>
      </c>
      <c r="T442" s="229">
        <f>S442*H442</f>
        <v>0</v>
      </c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R442" s="230" t="s">
        <v>173</v>
      </c>
      <c r="AT442" s="230" t="s">
        <v>169</v>
      </c>
      <c r="AU442" s="230" t="s">
        <v>86</v>
      </c>
      <c r="AY442" s="16" t="s">
        <v>166</v>
      </c>
      <c r="BE442" s="231">
        <f>IF(N442="základní",J442,0)</f>
        <v>0</v>
      </c>
      <c r="BF442" s="231">
        <f>IF(N442="snížená",J442,0)</f>
        <v>0</v>
      </c>
      <c r="BG442" s="231">
        <f>IF(N442="zákl. přenesená",J442,0)</f>
        <v>0</v>
      </c>
      <c r="BH442" s="231">
        <f>IF(N442="sníž. přenesená",J442,0)</f>
        <v>0</v>
      </c>
      <c r="BI442" s="231">
        <f>IF(N442="nulová",J442,0)</f>
        <v>0</v>
      </c>
      <c r="BJ442" s="16" t="s">
        <v>8</v>
      </c>
      <c r="BK442" s="231">
        <f>ROUND(I442*H442,0)</f>
        <v>0</v>
      </c>
      <c r="BL442" s="16" t="s">
        <v>173</v>
      </c>
      <c r="BM442" s="230" t="s">
        <v>1434</v>
      </c>
    </row>
    <row r="443" spans="1:51" s="14" customFormat="1" ht="12">
      <c r="A443" s="14"/>
      <c r="B443" s="244"/>
      <c r="C443" s="245"/>
      <c r="D443" s="234" t="s">
        <v>175</v>
      </c>
      <c r="E443" s="246" t="s">
        <v>1</v>
      </c>
      <c r="F443" s="247" t="s">
        <v>1419</v>
      </c>
      <c r="G443" s="245"/>
      <c r="H443" s="246" t="s">
        <v>1</v>
      </c>
      <c r="I443" s="248"/>
      <c r="J443" s="245"/>
      <c r="K443" s="245"/>
      <c r="L443" s="249"/>
      <c r="M443" s="250"/>
      <c r="N443" s="251"/>
      <c r="O443" s="251"/>
      <c r="P443" s="251"/>
      <c r="Q443" s="251"/>
      <c r="R443" s="251"/>
      <c r="S443" s="251"/>
      <c r="T443" s="252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53" t="s">
        <v>175</v>
      </c>
      <c r="AU443" s="253" t="s">
        <v>86</v>
      </c>
      <c r="AV443" s="14" t="s">
        <v>8</v>
      </c>
      <c r="AW443" s="14" t="s">
        <v>32</v>
      </c>
      <c r="AX443" s="14" t="s">
        <v>77</v>
      </c>
      <c r="AY443" s="253" t="s">
        <v>166</v>
      </c>
    </row>
    <row r="444" spans="1:51" s="13" customFormat="1" ht="12">
      <c r="A444" s="13"/>
      <c r="B444" s="232"/>
      <c r="C444" s="233"/>
      <c r="D444" s="234" t="s">
        <v>175</v>
      </c>
      <c r="E444" s="235" t="s">
        <v>1</v>
      </c>
      <c r="F444" s="236" t="s">
        <v>1435</v>
      </c>
      <c r="G444" s="233"/>
      <c r="H444" s="237">
        <v>26.124</v>
      </c>
      <c r="I444" s="238"/>
      <c r="J444" s="233"/>
      <c r="K444" s="233"/>
      <c r="L444" s="239"/>
      <c r="M444" s="240"/>
      <c r="N444" s="241"/>
      <c r="O444" s="241"/>
      <c r="P444" s="241"/>
      <c r="Q444" s="241"/>
      <c r="R444" s="241"/>
      <c r="S444" s="241"/>
      <c r="T444" s="242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3" t="s">
        <v>175</v>
      </c>
      <c r="AU444" s="243" t="s">
        <v>86</v>
      </c>
      <c r="AV444" s="13" t="s">
        <v>86</v>
      </c>
      <c r="AW444" s="13" t="s">
        <v>32</v>
      </c>
      <c r="AX444" s="13" t="s">
        <v>77</v>
      </c>
      <c r="AY444" s="243" t="s">
        <v>166</v>
      </c>
    </row>
    <row r="445" spans="1:51" s="13" customFormat="1" ht="12">
      <c r="A445" s="13"/>
      <c r="B445" s="232"/>
      <c r="C445" s="233"/>
      <c r="D445" s="234" t="s">
        <v>175</v>
      </c>
      <c r="E445" s="235" t="s">
        <v>1</v>
      </c>
      <c r="F445" s="236" t="s">
        <v>1436</v>
      </c>
      <c r="G445" s="233"/>
      <c r="H445" s="237">
        <v>22.085</v>
      </c>
      <c r="I445" s="238"/>
      <c r="J445" s="233"/>
      <c r="K445" s="233"/>
      <c r="L445" s="239"/>
      <c r="M445" s="240"/>
      <c r="N445" s="241"/>
      <c r="O445" s="241"/>
      <c r="P445" s="241"/>
      <c r="Q445" s="241"/>
      <c r="R445" s="241"/>
      <c r="S445" s="241"/>
      <c r="T445" s="242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3" t="s">
        <v>175</v>
      </c>
      <c r="AU445" s="243" t="s">
        <v>86</v>
      </c>
      <c r="AV445" s="13" t="s">
        <v>86</v>
      </c>
      <c r="AW445" s="13" t="s">
        <v>32</v>
      </c>
      <c r="AX445" s="13" t="s">
        <v>77</v>
      </c>
      <c r="AY445" s="243" t="s">
        <v>166</v>
      </c>
    </row>
    <row r="446" spans="1:51" s="13" customFormat="1" ht="12">
      <c r="A446" s="13"/>
      <c r="B446" s="232"/>
      <c r="C446" s="233"/>
      <c r="D446" s="234" t="s">
        <v>175</v>
      </c>
      <c r="E446" s="235" t="s">
        <v>1</v>
      </c>
      <c r="F446" s="236" t="s">
        <v>1437</v>
      </c>
      <c r="G446" s="233"/>
      <c r="H446" s="237">
        <v>22.085</v>
      </c>
      <c r="I446" s="238"/>
      <c r="J446" s="233"/>
      <c r="K446" s="233"/>
      <c r="L446" s="239"/>
      <c r="M446" s="240"/>
      <c r="N446" s="241"/>
      <c r="O446" s="241"/>
      <c r="P446" s="241"/>
      <c r="Q446" s="241"/>
      <c r="R446" s="241"/>
      <c r="S446" s="241"/>
      <c r="T446" s="242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3" t="s">
        <v>175</v>
      </c>
      <c r="AU446" s="243" t="s">
        <v>86</v>
      </c>
      <c r="AV446" s="13" t="s">
        <v>86</v>
      </c>
      <c r="AW446" s="13" t="s">
        <v>32</v>
      </c>
      <c r="AX446" s="13" t="s">
        <v>77</v>
      </c>
      <c r="AY446" s="243" t="s">
        <v>166</v>
      </c>
    </row>
    <row r="447" spans="1:51" s="14" customFormat="1" ht="12">
      <c r="A447" s="14"/>
      <c r="B447" s="244"/>
      <c r="C447" s="245"/>
      <c r="D447" s="234" t="s">
        <v>175</v>
      </c>
      <c r="E447" s="246" t="s">
        <v>1</v>
      </c>
      <c r="F447" s="247" t="s">
        <v>1427</v>
      </c>
      <c r="G447" s="245"/>
      <c r="H447" s="246" t="s">
        <v>1</v>
      </c>
      <c r="I447" s="248"/>
      <c r="J447" s="245"/>
      <c r="K447" s="245"/>
      <c r="L447" s="249"/>
      <c r="M447" s="250"/>
      <c r="N447" s="251"/>
      <c r="O447" s="251"/>
      <c r="P447" s="251"/>
      <c r="Q447" s="251"/>
      <c r="R447" s="251"/>
      <c r="S447" s="251"/>
      <c r="T447" s="252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53" t="s">
        <v>175</v>
      </c>
      <c r="AU447" s="253" t="s">
        <v>86</v>
      </c>
      <c r="AV447" s="14" t="s">
        <v>8</v>
      </c>
      <c r="AW447" s="14" t="s">
        <v>32</v>
      </c>
      <c r="AX447" s="14" t="s">
        <v>77</v>
      </c>
      <c r="AY447" s="253" t="s">
        <v>166</v>
      </c>
    </row>
    <row r="448" spans="1:51" s="13" customFormat="1" ht="12">
      <c r="A448" s="13"/>
      <c r="B448" s="232"/>
      <c r="C448" s="233"/>
      <c r="D448" s="234" t="s">
        <v>175</v>
      </c>
      <c r="E448" s="235" t="s">
        <v>1</v>
      </c>
      <c r="F448" s="236" t="s">
        <v>1438</v>
      </c>
      <c r="G448" s="233"/>
      <c r="H448" s="237">
        <v>57.613</v>
      </c>
      <c r="I448" s="238"/>
      <c r="J448" s="233"/>
      <c r="K448" s="233"/>
      <c r="L448" s="239"/>
      <c r="M448" s="240"/>
      <c r="N448" s="241"/>
      <c r="O448" s="241"/>
      <c r="P448" s="241"/>
      <c r="Q448" s="241"/>
      <c r="R448" s="241"/>
      <c r="S448" s="241"/>
      <c r="T448" s="242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3" t="s">
        <v>175</v>
      </c>
      <c r="AU448" s="243" t="s">
        <v>86</v>
      </c>
      <c r="AV448" s="13" t="s">
        <v>86</v>
      </c>
      <c r="AW448" s="13" t="s">
        <v>32</v>
      </c>
      <c r="AX448" s="13" t="s">
        <v>77</v>
      </c>
      <c r="AY448" s="243" t="s">
        <v>166</v>
      </c>
    </row>
    <row r="449" spans="1:51" s="13" customFormat="1" ht="12">
      <c r="A449" s="13"/>
      <c r="B449" s="232"/>
      <c r="C449" s="233"/>
      <c r="D449" s="234" t="s">
        <v>175</v>
      </c>
      <c r="E449" s="235" t="s">
        <v>1</v>
      </c>
      <c r="F449" s="236" t="s">
        <v>1439</v>
      </c>
      <c r="G449" s="233"/>
      <c r="H449" s="237">
        <v>1.89</v>
      </c>
      <c r="I449" s="238"/>
      <c r="J449" s="233"/>
      <c r="K449" s="233"/>
      <c r="L449" s="239"/>
      <c r="M449" s="240"/>
      <c r="N449" s="241"/>
      <c r="O449" s="241"/>
      <c r="P449" s="241"/>
      <c r="Q449" s="241"/>
      <c r="R449" s="241"/>
      <c r="S449" s="241"/>
      <c r="T449" s="242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3" t="s">
        <v>175</v>
      </c>
      <c r="AU449" s="243" t="s">
        <v>86</v>
      </c>
      <c r="AV449" s="13" t="s">
        <v>86</v>
      </c>
      <c r="AW449" s="13" t="s">
        <v>32</v>
      </c>
      <c r="AX449" s="13" t="s">
        <v>77</v>
      </c>
      <c r="AY449" s="243" t="s">
        <v>166</v>
      </c>
    </row>
    <row r="450" spans="1:51" s="13" customFormat="1" ht="12">
      <c r="A450" s="13"/>
      <c r="B450" s="232"/>
      <c r="C450" s="233"/>
      <c r="D450" s="234" t="s">
        <v>175</v>
      </c>
      <c r="E450" s="235" t="s">
        <v>1</v>
      </c>
      <c r="F450" s="236" t="s">
        <v>1440</v>
      </c>
      <c r="G450" s="233"/>
      <c r="H450" s="237">
        <v>17.451</v>
      </c>
      <c r="I450" s="238"/>
      <c r="J450" s="233"/>
      <c r="K450" s="233"/>
      <c r="L450" s="239"/>
      <c r="M450" s="240"/>
      <c r="N450" s="241"/>
      <c r="O450" s="241"/>
      <c r="P450" s="241"/>
      <c r="Q450" s="241"/>
      <c r="R450" s="241"/>
      <c r="S450" s="241"/>
      <c r="T450" s="242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3" t="s">
        <v>175</v>
      </c>
      <c r="AU450" s="243" t="s">
        <v>86</v>
      </c>
      <c r="AV450" s="13" t="s">
        <v>86</v>
      </c>
      <c r="AW450" s="13" t="s">
        <v>32</v>
      </c>
      <c r="AX450" s="13" t="s">
        <v>77</v>
      </c>
      <c r="AY450" s="243" t="s">
        <v>166</v>
      </c>
    </row>
    <row r="451" spans="1:51" s="13" customFormat="1" ht="12">
      <c r="A451" s="13"/>
      <c r="B451" s="232"/>
      <c r="C451" s="233"/>
      <c r="D451" s="234" t="s">
        <v>175</v>
      </c>
      <c r="E451" s="235" t="s">
        <v>1</v>
      </c>
      <c r="F451" s="236" t="s">
        <v>1441</v>
      </c>
      <c r="G451" s="233"/>
      <c r="H451" s="237">
        <v>1.072</v>
      </c>
      <c r="I451" s="238"/>
      <c r="J451" s="233"/>
      <c r="K451" s="233"/>
      <c r="L451" s="239"/>
      <c r="M451" s="240"/>
      <c r="N451" s="241"/>
      <c r="O451" s="241"/>
      <c r="P451" s="241"/>
      <c r="Q451" s="241"/>
      <c r="R451" s="241"/>
      <c r="S451" s="241"/>
      <c r="T451" s="242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3" t="s">
        <v>175</v>
      </c>
      <c r="AU451" s="243" t="s">
        <v>86</v>
      </c>
      <c r="AV451" s="13" t="s">
        <v>86</v>
      </c>
      <c r="AW451" s="13" t="s">
        <v>32</v>
      </c>
      <c r="AX451" s="13" t="s">
        <v>77</v>
      </c>
      <c r="AY451" s="243" t="s">
        <v>166</v>
      </c>
    </row>
    <row r="452" spans="1:65" s="2" customFormat="1" ht="16.5" customHeight="1">
      <c r="A452" s="37"/>
      <c r="B452" s="38"/>
      <c r="C452" s="218" t="s">
        <v>639</v>
      </c>
      <c r="D452" s="218" t="s">
        <v>169</v>
      </c>
      <c r="E452" s="219" t="s">
        <v>1442</v>
      </c>
      <c r="F452" s="220" t="s">
        <v>1443</v>
      </c>
      <c r="G452" s="221" t="s">
        <v>188</v>
      </c>
      <c r="H452" s="222">
        <v>148.32</v>
      </c>
      <c r="I452" s="223"/>
      <c r="J452" s="224">
        <f>ROUND(I452*H452,0)</f>
        <v>0</v>
      </c>
      <c r="K452" s="225"/>
      <c r="L452" s="43"/>
      <c r="M452" s="226" t="s">
        <v>1</v>
      </c>
      <c r="N452" s="227" t="s">
        <v>42</v>
      </c>
      <c r="O452" s="90"/>
      <c r="P452" s="228">
        <f>O452*H452</f>
        <v>0</v>
      </c>
      <c r="Q452" s="228">
        <v>0</v>
      </c>
      <c r="R452" s="228">
        <f>Q452*H452</f>
        <v>0</v>
      </c>
      <c r="S452" s="228">
        <v>0</v>
      </c>
      <c r="T452" s="229">
        <f>S452*H452</f>
        <v>0</v>
      </c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R452" s="230" t="s">
        <v>173</v>
      </c>
      <c r="AT452" s="230" t="s">
        <v>169</v>
      </c>
      <c r="AU452" s="230" t="s">
        <v>86</v>
      </c>
      <c r="AY452" s="16" t="s">
        <v>166</v>
      </c>
      <c r="BE452" s="231">
        <f>IF(N452="základní",J452,0)</f>
        <v>0</v>
      </c>
      <c r="BF452" s="231">
        <f>IF(N452="snížená",J452,0)</f>
        <v>0</v>
      </c>
      <c r="BG452" s="231">
        <f>IF(N452="zákl. přenesená",J452,0)</f>
        <v>0</v>
      </c>
      <c r="BH452" s="231">
        <f>IF(N452="sníž. přenesená",J452,0)</f>
        <v>0</v>
      </c>
      <c r="BI452" s="231">
        <f>IF(N452="nulová",J452,0)</f>
        <v>0</v>
      </c>
      <c r="BJ452" s="16" t="s">
        <v>8</v>
      </c>
      <c r="BK452" s="231">
        <f>ROUND(I452*H452,0)</f>
        <v>0</v>
      </c>
      <c r="BL452" s="16" t="s">
        <v>173</v>
      </c>
      <c r="BM452" s="230" t="s">
        <v>1444</v>
      </c>
    </row>
    <row r="453" spans="1:65" s="2" customFormat="1" ht="24.15" customHeight="1">
      <c r="A453" s="37"/>
      <c r="B453" s="38"/>
      <c r="C453" s="218" t="s">
        <v>645</v>
      </c>
      <c r="D453" s="218" t="s">
        <v>169</v>
      </c>
      <c r="E453" s="219" t="s">
        <v>1445</v>
      </c>
      <c r="F453" s="220" t="s">
        <v>1446</v>
      </c>
      <c r="G453" s="221" t="s">
        <v>183</v>
      </c>
      <c r="H453" s="222">
        <v>3.607</v>
      </c>
      <c r="I453" s="223"/>
      <c r="J453" s="224">
        <f>ROUND(I453*H453,0)</f>
        <v>0</v>
      </c>
      <c r="K453" s="225"/>
      <c r="L453" s="43"/>
      <c r="M453" s="226" t="s">
        <v>1</v>
      </c>
      <c r="N453" s="227" t="s">
        <v>42</v>
      </c>
      <c r="O453" s="90"/>
      <c r="P453" s="228">
        <f>O453*H453</f>
        <v>0</v>
      </c>
      <c r="Q453" s="228">
        <v>1.05291</v>
      </c>
      <c r="R453" s="228">
        <f>Q453*H453</f>
        <v>3.7978463700000002</v>
      </c>
      <c r="S453" s="228">
        <v>0</v>
      </c>
      <c r="T453" s="229">
        <f>S453*H453</f>
        <v>0</v>
      </c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R453" s="230" t="s">
        <v>173</v>
      </c>
      <c r="AT453" s="230" t="s">
        <v>169</v>
      </c>
      <c r="AU453" s="230" t="s">
        <v>86</v>
      </c>
      <c r="AY453" s="16" t="s">
        <v>166</v>
      </c>
      <c r="BE453" s="231">
        <f>IF(N453="základní",J453,0)</f>
        <v>0</v>
      </c>
      <c r="BF453" s="231">
        <f>IF(N453="snížená",J453,0)</f>
        <v>0</v>
      </c>
      <c r="BG453" s="231">
        <f>IF(N453="zákl. přenesená",J453,0)</f>
        <v>0</v>
      </c>
      <c r="BH453" s="231">
        <f>IF(N453="sníž. přenesená",J453,0)</f>
        <v>0</v>
      </c>
      <c r="BI453" s="231">
        <f>IF(N453="nulová",J453,0)</f>
        <v>0</v>
      </c>
      <c r="BJ453" s="16" t="s">
        <v>8</v>
      </c>
      <c r="BK453" s="231">
        <f>ROUND(I453*H453,0)</f>
        <v>0</v>
      </c>
      <c r="BL453" s="16" t="s">
        <v>173</v>
      </c>
      <c r="BM453" s="230" t="s">
        <v>1447</v>
      </c>
    </row>
    <row r="454" spans="1:51" s="13" customFormat="1" ht="12">
      <c r="A454" s="13"/>
      <c r="B454" s="232"/>
      <c r="C454" s="233"/>
      <c r="D454" s="234" t="s">
        <v>175</v>
      </c>
      <c r="E454" s="235" t="s">
        <v>1</v>
      </c>
      <c r="F454" s="236" t="s">
        <v>1448</v>
      </c>
      <c r="G454" s="233"/>
      <c r="H454" s="237">
        <v>1.036</v>
      </c>
      <c r="I454" s="238"/>
      <c r="J454" s="233"/>
      <c r="K454" s="233"/>
      <c r="L454" s="239"/>
      <c r="M454" s="240"/>
      <c r="N454" s="241"/>
      <c r="O454" s="241"/>
      <c r="P454" s="241"/>
      <c r="Q454" s="241"/>
      <c r="R454" s="241"/>
      <c r="S454" s="241"/>
      <c r="T454" s="242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3" t="s">
        <v>175</v>
      </c>
      <c r="AU454" s="243" t="s">
        <v>86</v>
      </c>
      <c r="AV454" s="13" t="s">
        <v>86</v>
      </c>
      <c r="AW454" s="13" t="s">
        <v>32</v>
      </c>
      <c r="AX454" s="13" t="s">
        <v>77</v>
      </c>
      <c r="AY454" s="243" t="s">
        <v>166</v>
      </c>
    </row>
    <row r="455" spans="1:51" s="13" customFormat="1" ht="12">
      <c r="A455" s="13"/>
      <c r="B455" s="232"/>
      <c r="C455" s="233"/>
      <c r="D455" s="234" t="s">
        <v>175</v>
      </c>
      <c r="E455" s="235" t="s">
        <v>1</v>
      </c>
      <c r="F455" s="236" t="s">
        <v>1449</v>
      </c>
      <c r="G455" s="233"/>
      <c r="H455" s="237">
        <v>1.093</v>
      </c>
      <c r="I455" s="238"/>
      <c r="J455" s="233"/>
      <c r="K455" s="233"/>
      <c r="L455" s="239"/>
      <c r="M455" s="240"/>
      <c r="N455" s="241"/>
      <c r="O455" s="241"/>
      <c r="P455" s="241"/>
      <c r="Q455" s="241"/>
      <c r="R455" s="241"/>
      <c r="S455" s="241"/>
      <c r="T455" s="242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3" t="s">
        <v>175</v>
      </c>
      <c r="AU455" s="243" t="s">
        <v>86</v>
      </c>
      <c r="AV455" s="13" t="s">
        <v>86</v>
      </c>
      <c r="AW455" s="13" t="s">
        <v>32</v>
      </c>
      <c r="AX455" s="13" t="s">
        <v>77</v>
      </c>
      <c r="AY455" s="243" t="s">
        <v>166</v>
      </c>
    </row>
    <row r="456" spans="1:51" s="13" customFormat="1" ht="12">
      <c r="A456" s="13"/>
      <c r="B456" s="232"/>
      <c r="C456" s="233"/>
      <c r="D456" s="234" t="s">
        <v>175</v>
      </c>
      <c r="E456" s="235" t="s">
        <v>1</v>
      </c>
      <c r="F456" s="236" t="s">
        <v>1450</v>
      </c>
      <c r="G456" s="233"/>
      <c r="H456" s="237">
        <v>1.039</v>
      </c>
      <c r="I456" s="238"/>
      <c r="J456" s="233"/>
      <c r="K456" s="233"/>
      <c r="L456" s="239"/>
      <c r="M456" s="240"/>
      <c r="N456" s="241"/>
      <c r="O456" s="241"/>
      <c r="P456" s="241"/>
      <c r="Q456" s="241"/>
      <c r="R456" s="241"/>
      <c r="S456" s="241"/>
      <c r="T456" s="242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3" t="s">
        <v>175</v>
      </c>
      <c r="AU456" s="243" t="s">
        <v>86</v>
      </c>
      <c r="AV456" s="13" t="s">
        <v>86</v>
      </c>
      <c r="AW456" s="13" t="s">
        <v>32</v>
      </c>
      <c r="AX456" s="13" t="s">
        <v>77</v>
      </c>
      <c r="AY456" s="243" t="s">
        <v>166</v>
      </c>
    </row>
    <row r="457" spans="1:51" s="13" customFormat="1" ht="12">
      <c r="A457" s="13"/>
      <c r="B457" s="232"/>
      <c r="C457" s="233"/>
      <c r="D457" s="234" t="s">
        <v>175</v>
      </c>
      <c r="E457" s="235" t="s">
        <v>1</v>
      </c>
      <c r="F457" s="236" t="s">
        <v>1451</v>
      </c>
      <c r="G457" s="233"/>
      <c r="H457" s="237">
        <v>0.245</v>
      </c>
      <c r="I457" s="238"/>
      <c r="J457" s="233"/>
      <c r="K457" s="233"/>
      <c r="L457" s="239"/>
      <c r="M457" s="240"/>
      <c r="N457" s="241"/>
      <c r="O457" s="241"/>
      <c r="P457" s="241"/>
      <c r="Q457" s="241"/>
      <c r="R457" s="241"/>
      <c r="S457" s="241"/>
      <c r="T457" s="242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3" t="s">
        <v>175</v>
      </c>
      <c r="AU457" s="243" t="s">
        <v>86</v>
      </c>
      <c r="AV457" s="13" t="s">
        <v>86</v>
      </c>
      <c r="AW457" s="13" t="s">
        <v>32</v>
      </c>
      <c r="AX457" s="13" t="s">
        <v>77</v>
      </c>
      <c r="AY457" s="243" t="s">
        <v>166</v>
      </c>
    </row>
    <row r="458" spans="1:51" s="13" customFormat="1" ht="12">
      <c r="A458" s="13"/>
      <c r="B458" s="232"/>
      <c r="C458" s="233"/>
      <c r="D458" s="234" t="s">
        <v>175</v>
      </c>
      <c r="E458" s="235" t="s">
        <v>1</v>
      </c>
      <c r="F458" s="236" t="s">
        <v>1452</v>
      </c>
      <c r="G458" s="233"/>
      <c r="H458" s="237">
        <v>0.194</v>
      </c>
      <c r="I458" s="238"/>
      <c r="J458" s="233"/>
      <c r="K458" s="233"/>
      <c r="L458" s="239"/>
      <c r="M458" s="240"/>
      <c r="N458" s="241"/>
      <c r="O458" s="241"/>
      <c r="P458" s="241"/>
      <c r="Q458" s="241"/>
      <c r="R458" s="241"/>
      <c r="S458" s="241"/>
      <c r="T458" s="242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3" t="s">
        <v>175</v>
      </c>
      <c r="AU458" s="243" t="s">
        <v>86</v>
      </c>
      <c r="AV458" s="13" t="s">
        <v>86</v>
      </c>
      <c r="AW458" s="13" t="s">
        <v>32</v>
      </c>
      <c r="AX458" s="13" t="s">
        <v>77</v>
      </c>
      <c r="AY458" s="243" t="s">
        <v>166</v>
      </c>
    </row>
    <row r="459" spans="1:65" s="2" customFormat="1" ht="33" customHeight="1">
      <c r="A459" s="37"/>
      <c r="B459" s="38"/>
      <c r="C459" s="218" t="s">
        <v>650</v>
      </c>
      <c r="D459" s="218" t="s">
        <v>169</v>
      </c>
      <c r="E459" s="219" t="s">
        <v>1453</v>
      </c>
      <c r="F459" s="220" t="s">
        <v>1454</v>
      </c>
      <c r="G459" s="221" t="s">
        <v>188</v>
      </c>
      <c r="H459" s="222">
        <v>19.9</v>
      </c>
      <c r="I459" s="223"/>
      <c r="J459" s="224">
        <f>ROUND(I459*H459,0)</f>
        <v>0</v>
      </c>
      <c r="K459" s="225"/>
      <c r="L459" s="43"/>
      <c r="M459" s="226" t="s">
        <v>1</v>
      </c>
      <c r="N459" s="227" t="s">
        <v>42</v>
      </c>
      <c r="O459" s="90"/>
      <c r="P459" s="228">
        <f>O459*H459</f>
        <v>0</v>
      </c>
      <c r="Q459" s="228">
        <v>0.18051</v>
      </c>
      <c r="R459" s="228">
        <f>Q459*H459</f>
        <v>3.592149</v>
      </c>
      <c r="S459" s="228">
        <v>0</v>
      </c>
      <c r="T459" s="229">
        <f>S459*H459</f>
        <v>0</v>
      </c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R459" s="230" t="s">
        <v>173</v>
      </c>
      <c r="AT459" s="230" t="s">
        <v>169</v>
      </c>
      <c r="AU459" s="230" t="s">
        <v>86</v>
      </c>
      <c r="AY459" s="16" t="s">
        <v>166</v>
      </c>
      <c r="BE459" s="231">
        <f>IF(N459="základní",J459,0)</f>
        <v>0</v>
      </c>
      <c r="BF459" s="231">
        <f>IF(N459="snížená",J459,0)</f>
        <v>0</v>
      </c>
      <c r="BG459" s="231">
        <f>IF(N459="zákl. přenesená",J459,0)</f>
        <v>0</v>
      </c>
      <c r="BH459" s="231">
        <f>IF(N459="sníž. přenesená",J459,0)</f>
        <v>0</v>
      </c>
      <c r="BI459" s="231">
        <f>IF(N459="nulová",J459,0)</f>
        <v>0</v>
      </c>
      <c r="BJ459" s="16" t="s">
        <v>8</v>
      </c>
      <c r="BK459" s="231">
        <f>ROUND(I459*H459,0)</f>
        <v>0</v>
      </c>
      <c r="BL459" s="16" t="s">
        <v>173</v>
      </c>
      <c r="BM459" s="230" t="s">
        <v>1455</v>
      </c>
    </row>
    <row r="460" spans="1:51" s="13" customFormat="1" ht="12">
      <c r="A460" s="13"/>
      <c r="B460" s="232"/>
      <c r="C460" s="233"/>
      <c r="D460" s="234" t="s">
        <v>175</v>
      </c>
      <c r="E460" s="235" t="s">
        <v>1</v>
      </c>
      <c r="F460" s="236" t="s">
        <v>1456</v>
      </c>
      <c r="G460" s="233"/>
      <c r="H460" s="237">
        <v>15.4</v>
      </c>
      <c r="I460" s="238"/>
      <c r="J460" s="233"/>
      <c r="K460" s="233"/>
      <c r="L460" s="239"/>
      <c r="M460" s="240"/>
      <c r="N460" s="241"/>
      <c r="O460" s="241"/>
      <c r="P460" s="241"/>
      <c r="Q460" s="241"/>
      <c r="R460" s="241"/>
      <c r="S460" s="241"/>
      <c r="T460" s="242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3" t="s">
        <v>175</v>
      </c>
      <c r="AU460" s="243" t="s">
        <v>86</v>
      </c>
      <c r="AV460" s="13" t="s">
        <v>86</v>
      </c>
      <c r="AW460" s="13" t="s">
        <v>32</v>
      </c>
      <c r="AX460" s="13" t="s">
        <v>77</v>
      </c>
      <c r="AY460" s="243" t="s">
        <v>166</v>
      </c>
    </row>
    <row r="461" spans="1:51" s="13" customFormat="1" ht="12">
      <c r="A461" s="13"/>
      <c r="B461" s="232"/>
      <c r="C461" s="233"/>
      <c r="D461" s="234" t="s">
        <v>175</v>
      </c>
      <c r="E461" s="235" t="s">
        <v>1</v>
      </c>
      <c r="F461" s="236" t="s">
        <v>1457</v>
      </c>
      <c r="G461" s="233"/>
      <c r="H461" s="237">
        <v>4.5</v>
      </c>
      <c r="I461" s="238"/>
      <c r="J461" s="233"/>
      <c r="K461" s="233"/>
      <c r="L461" s="239"/>
      <c r="M461" s="240"/>
      <c r="N461" s="241"/>
      <c r="O461" s="241"/>
      <c r="P461" s="241"/>
      <c r="Q461" s="241"/>
      <c r="R461" s="241"/>
      <c r="S461" s="241"/>
      <c r="T461" s="242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3" t="s">
        <v>175</v>
      </c>
      <c r="AU461" s="243" t="s">
        <v>86</v>
      </c>
      <c r="AV461" s="13" t="s">
        <v>86</v>
      </c>
      <c r="AW461" s="13" t="s">
        <v>32</v>
      </c>
      <c r="AX461" s="13" t="s">
        <v>77</v>
      </c>
      <c r="AY461" s="243" t="s">
        <v>166</v>
      </c>
    </row>
    <row r="462" spans="1:63" s="12" customFormat="1" ht="22.8" customHeight="1">
      <c r="A462" s="12"/>
      <c r="B462" s="202"/>
      <c r="C462" s="203"/>
      <c r="D462" s="204" t="s">
        <v>76</v>
      </c>
      <c r="E462" s="216" t="s">
        <v>193</v>
      </c>
      <c r="F462" s="216" t="s">
        <v>1458</v>
      </c>
      <c r="G462" s="203"/>
      <c r="H462" s="203"/>
      <c r="I462" s="206"/>
      <c r="J462" s="217">
        <f>BK462</f>
        <v>0</v>
      </c>
      <c r="K462" s="203"/>
      <c r="L462" s="208"/>
      <c r="M462" s="209"/>
      <c r="N462" s="210"/>
      <c r="O462" s="210"/>
      <c r="P462" s="211">
        <f>SUM(P463:P485)</f>
        <v>0</v>
      </c>
      <c r="Q462" s="210"/>
      <c r="R462" s="211">
        <f>SUM(R463:R485)</f>
        <v>57.62271348</v>
      </c>
      <c r="S462" s="210"/>
      <c r="T462" s="212">
        <f>SUM(T463:T485)</f>
        <v>0</v>
      </c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R462" s="213" t="s">
        <v>8</v>
      </c>
      <c r="AT462" s="214" t="s">
        <v>76</v>
      </c>
      <c r="AU462" s="214" t="s">
        <v>8</v>
      </c>
      <c r="AY462" s="213" t="s">
        <v>166</v>
      </c>
      <c r="BK462" s="215">
        <f>SUM(BK463:BK485)</f>
        <v>0</v>
      </c>
    </row>
    <row r="463" spans="1:65" s="2" customFormat="1" ht="21.75" customHeight="1">
      <c r="A463" s="37"/>
      <c r="B463" s="38"/>
      <c r="C463" s="218" t="s">
        <v>655</v>
      </c>
      <c r="D463" s="218" t="s">
        <v>169</v>
      </c>
      <c r="E463" s="219" t="s">
        <v>1459</v>
      </c>
      <c r="F463" s="220" t="s">
        <v>1460</v>
      </c>
      <c r="G463" s="221" t="s">
        <v>188</v>
      </c>
      <c r="H463" s="222">
        <v>73.004</v>
      </c>
      <c r="I463" s="223"/>
      <c r="J463" s="224">
        <f>ROUND(I463*H463,0)</f>
        <v>0</v>
      </c>
      <c r="K463" s="225"/>
      <c r="L463" s="43"/>
      <c r="M463" s="226" t="s">
        <v>1</v>
      </c>
      <c r="N463" s="227" t="s">
        <v>42</v>
      </c>
      <c r="O463" s="90"/>
      <c r="P463" s="228">
        <f>O463*H463</f>
        <v>0</v>
      </c>
      <c r="Q463" s="228">
        <v>0.23</v>
      </c>
      <c r="R463" s="228">
        <f>Q463*H463</f>
        <v>16.790920000000003</v>
      </c>
      <c r="S463" s="228">
        <v>0</v>
      </c>
      <c r="T463" s="229">
        <f>S463*H463</f>
        <v>0</v>
      </c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R463" s="230" t="s">
        <v>173</v>
      </c>
      <c r="AT463" s="230" t="s">
        <v>169</v>
      </c>
      <c r="AU463" s="230" t="s">
        <v>86</v>
      </c>
      <c r="AY463" s="16" t="s">
        <v>166</v>
      </c>
      <c r="BE463" s="231">
        <f>IF(N463="základní",J463,0)</f>
        <v>0</v>
      </c>
      <c r="BF463" s="231">
        <f>IF(N463="snížená",J463,0)</f>
        <v>0</v>
      </c>
      <c r="BG463" s="231">
        <f>IF(N463="zákl. přenesená",J463,0)</f>
        <v>0</v>
      </c>
      <c r="BH463" s="231">
        <f>IF(N463="sníž. přenesená",J463,0)</f>
        <v>0</v>
      </c>
      <c r="BI463" s="231">
        <f>IF(N463="nulová",J463,0)</f>
        <v>0</v>
      </c>
      <c r="BJ463" s="16" t="s">
        <v>8</v>
      </c>
      <c r="BK463" s="231">
        <f>ROUND(I463*H463,0)</f>
        <v>0</v>
      </c>
      <c r="BL463" s="16" t="s">
        <v>173</v>
      </c>
      <c r="BM463" s="230" t="s">
        <v>1461</v>
      </c>
    </row>
    <row r="464" spans="1:51" s="13" customFormat="1" ht="12">
      <c r="A464" s="13"/>
      <c r="B464" s="232"/>
      <c r="C464" s="233"/>
      <c r="D464" s="234" t="s">
        <v>175</v>
      </c>
      <c r="E464" s="235" t="s">
        <v>1</v>
      </c>
      <c r="F464" s="236" t="s">
        <v>1000</v>
      </c>
      <c r="G464" s="233"/>
      <c r="H464" s="237">
        <v>73.004</v>
      </c>
      <c r="I464" s="238"/>
      <c r="J464" s="233"/>
      <c r="K464" s="233"/>
      <c r="L464" s="239"/>
      <c r="M464" s="240"/>
      <c r="N464" s="241"/>
      <c r="O464" s="241"/>
      <c r="P464" s="241"/>
      <c r="Q464" s="241"/>
      <c r="R464" s="241"/>
      <c r="S464" s="241"/>
      <c r="T464" s="242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3" t="s">
        <v>175</v>
      </c>
      <c r="AU464" s="243" t="s">
        <v>86</v>
      </c>
      <c r="AV464" s="13" t="s">
        <v>86</v>
      </c>
      <c r="AW464" s="13" t="s">
        <v>32</v>
      </c>
      <c r="AX464" s="13" t="s">
        <v>77</v>
      </c>
      <c r="AY464" s="243" t="s">
        <v>166</v>
      </c>
    </row>
    <row r="465" spans="1:65" s="2" customFormat="1" ht="21.75" customHeight="1">
      <c r="A465" s="37"/>
      <c r="B465" s="38"/>
      <c r="C465" s="218" t="s">
        <v>659</v>
      </c>
      <c r="D465" s="218" t="s">
        <v>169</v>
      </c>
      <c r="E465" s="219" t="s">
        <v>1462</v>
      </c>
      <c r="F465" s="220" t="s">
        <v>1463</v>
      </c>
      <c r="G465" s="221" t="s">
        <v>188</v>
      </c>
      <c r="H465" s="222">
        <v>146.303</v>
      </c>
      <c r="I465" s="223"/>
      <c r="J465" s="224">
        <f>ROUND(I465*H465,0)</f>
        <v>0</v>
      </c>
      <c r="K465" s="225"/>
      <c r="L465" s="43"/>
      <c r="M465" s="226" t="s">
        <v>1</v>
      </c>
      <c r="N465" s="227" t="s">
        <v>42</v>
      </c>
      <c r="O465" s="90"/>
      <c r="P465" s="228">
        <f>O465*H465</f>
        <v>0</v>
      </c>
      <c r="Q465" s="228">
        <v>0</v>
      </c>
      <c r="R465" s="228">
        <f>Q465*H465</f>
        <v>0</v>
      </c>
      <c r="S465" s="228">
        <v>0</v>
      </c>
      <c r="T465" s="229">
        <f>S465*H465</f>
        <v>0</v>
      </c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R465" s="230" t="s">
        <v>173</v>
      </c>
      <c r="AT465" s="230" t="s">
        <v>169</v>
      </c>
      <c r="AU465" s="230" t="s">
        <v>86</v>
      </c>
      <c r="AY465" s="16" t="s">
        <v>166</v>
      </c>
      <c r="BE465" s="231">
        <f>IF(N465="základní",J465,0)</f>
        <v>0</v>
      </c>
      <c r="BF465" s="231">
        <f>IF(N465="snížená",J465,0)</f>
        <v>0</v>
      </c>
      <c r="BG465" s="231">
        <f>IF(N465="zákl. přenesená",J465,0)</f>
        <v>0</v>
      </c>
      <c r="BH465" s="231">
        <f>IF(N465="sníž. přenesená",J465,0)</f>
        <v>0</v>
      </c>
      <c r="BI465" s="231">
        <f>IF(N465="nulová",J465,0)</f>
        <v>0</v>
      </c>
      <c r="BJ465" s="16" t="s">
        <v>8</v>
      </c>
      <c r="BK465" s="231">
        <f>ROUND(I465*H465,0)</f>
        <v>0</v>
      </c>
      <c r="BL465" s="16" t="s">
        <v>173</v>
      </c>
      <c r="BM465" s="230" t="s">
        <v>1464</v>
      </c>
    </row>
    <row r="466" spans="1:51" s="13" customFormat="1" ht="12">
      <c r="A466" s="13"/>
      <c r="B466" s="232"/>
      <c r="C466" s="233"/>
      <c r="D466" s="234" t="s">
        <v>175</v>
      </c>
      <c r="E466" s="235" t="s">
        <v>1</v>
      </c>
      <c r="F466" s="236" t="s">
        <v>1465</v>
      </c>
      <c r="G466" s="233"/>
      <c r="H466" s="237">
        <v>146.303</v>
      </c>
      <c r="I466" s="238"/>
      <c r="J466" s="233"/>
      <c r="K466" s="233"/>
      <c r="L466" s="239"/>
      <c r="M466" s="240"/>
      <c r="N466" s="241"/>
      <c r="O466" s="241"/>
      <c r="P466" s="241"/>
      <c r="Q466" s="241"/>
      <c r="R466" s="241"/>
      <c r="S466" s="241"/>
      <c r="T466" s="242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3" t="s">
        <v>175</v>
      </c>
      <c r="AU466" s="243" t="s">
        <v>86</v>
      </c>
      <c r="AV466" s="13" t="s">
        <v>86</v>
      </c>
      <c r="AW466" s="13" t="s">
        <v>32</v>
      </c>
      <c r="AX466" s="13" t="s">
        <v>77</v>
      </c>
      <c r="AY466" s="243" t="s">
        <v>166</v>
      </c>
    </row>
    <row r="467" spans="1:65" s="2" customFormat="1" ht="24.15" customHeight="1">
      <c r="A467" s="37"/>
      <c r="B467" s="38"/>
      <c r="C467" s="218" t="s">
        <v>663</v>
      </c>
      <c r="D467" s="218" t="s">
        <v>169</v>
      </c>
      <c r="E467" s="219" t="s">
        <v>1466</v>
      </c>
      <c r="F467" s="220" t="s">
        <v>1467</v>
      </c>
      <c r="G467" s="221" t="s">
        <v>188</v>
      </c>
      <c r="H467" s="222">
        <v>68.504</v>
      </c>
      <c r="I467" s="223"/>
      <c r="J467" s="224">
        <f>ROUND(I467*H467,0)</f>
        <v>0</v>
      </c>
      <c r="K467" s="225"/>
      <c r="L467" s="43"/>
      <c r="M467" s="226" t="s">
        <v>1</v>
      </c>
      <c r="N467" s="227" t="s">
        <v>42</v>
      </c>
      <c r="O467" s="90"/>
      <c r="P467" s="228">
        <f>O467*H467</f>
        <v>0</v>
      </c>
      <c r="Q467" s="228">
        <v>0.3719</v>
      </c>
      <c r="R467" s="228">
        <f>Q467*H467</f>
        <v>25.476637600000004</v>
      </c>
      <c r="S467" s="228">
        <v>0</v>
      </c>
      <c r="T467" s="229">
        <f>S467*H467</f>
        <v>0</v>
      </c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R467" s="230" t="s">
        <v>173</v>
      </c>
      <c r="AT467" s="230" t="s">
        <v>169</v>
      </c>
      <c r="AU467" s="230" t="s">
        <v>86</v>
      </c>
      <c r="AY467" s="16" t="s">
        <v>166</v>
      </c>
      <c r="BE467" s="231">
        <f>IF(N467="základní",J467,0)</f>
        <v>0</v>
      </c>
      <c r="BF467" s="231">
        <f>IF(N467="snížená",J467,0)</f>
        <v>0</v>
      </c>
      <c r="BG467" s="231">
        <f>IF(N467="zákl. přenesená",J467,0)</f>
        <v>0</v>
      </c>
      <c r="BH467" s="231">
        <f>IF(N467="sníž. přenesená",J467,0)</f>
        <v>0</v>
      </c>
      <c r="BI467" s="231">
        <f>IF(N467="nulová",J467,0)</f>
        <v>0</v>
      </c>
      <c r="BJ467" s="16" t="s">
        <v>8</v>
      </c>
      <c r="BK467" s="231">
        <f>ROUND(I467*H467,0)</f>
        <v>0</v>
      </c>
      <c r="BL467" s="16" t="s">
        <v>173</v>
      </c>
      <c r="BM467" s="230" t="s">
        <v>1468</v>
      </c>
    </row>
    <row r="468" spans="1:51" s="13" customFormat="1" ht="12">
      <c r="A468" s="13"/>
      <c r="B468" s="232"/>
      <c r="C468" s="233"/>
      <c r="D468" s="234" t="s">
        <v>175</v>
      </c>
      <c r="E468" s="235" t="s">
        <v>1</v>
      </c>
      <c r="F468" s="236" t="s">
        <v>1469</v>
      </c>
      <c r="G468" s="233"/>
      <c r="H468" s="237">
        <v>68.504</v>
      </c>
      <c r="I468" s="238"/>
      <c r="J468" s="233"/>
      <c r="K468" s="233"/>
      <c r="L468" s="239"/>
      <c r="M468" s="240"/>
      <c r="N468" s="241"/>
      <c r="O468" s="241"/>
      <c r="P468" s="241"/>
      <c r="Q468" s="241"/>
      <c r="R468" s="241"/>
      <c r="S468" s="241"/>
      <c r="T468" s="242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3" t="s">
        <v>175</v>
      </c>
      <c r="AU468" s="243" t="s">
        <v>86</v>
      </c>
      <c r="AV468" s="13" t="s">
        <v>86</v>
      </c>
      <c r="AW468" s="13" t="s">
        <v>32</v>
      </c>
      <c r="AX468" s="13" t="s">
        <v>77</v>
      </c>
      <c r="AY468" s="243" t="s">
        <v>166</v>
      </c>
    </row>
    <row r="469" spans="1:65" s="2" customFormat="1" ht="33" customHeight="1">
      <c r="A469" s="37"/>
      <c r="B469" s="38"/>
      <c r="C469" s="218" t="s">
        <v>667</v>
      </c>
      <c r="D469" s="218" t="s">
        <v>169</v>
      </c>
      <c r="E469" s="219" t="s">
        <v>1470</v>
      </c>
      <c r="F469" s="220" t="s">
        <v>1471</v>
      </c>
      <c r="G469" s="221" t="s">
        <v>188</v>
      </c>
      <c r="H469" s="222">
        <v>73.152</v>
      </c>
      <c r="I469" s="223"/>
      <c r="J469" s="224">
        <f>ROUND(I469*H469,0)</f>
        <v>0</v>
      </c>
      <c r="K469" s="225"/>
      <c r="L469" s="43"/>
      <c r="M469" s="226" t="s">
        <v>1</v>
      </c>
      <c r="N469" s="227" t="s">
        <v>42</v>
      </c>
      <c r="O469" s="90"/>
      <c r="P469" s="228">
        <f>O469*H469</f>
        <v>0</v>
      </c>
      <c r="Q469" s="228">
        <v>0</v>
      </c>
      <c r="R469" s="228">
        <f>Q469*H469</f>
        <v>0</v>
      </c>
      <c r="S469" s="228">
        <v>0</v>
      </c>
      <c r="T469" s="229">
        <f>S469*H469</f>
        <v>0</v>
      </c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R469" s="230" t="s">
        <v>173</v>
      </c>
      <c r="AT469" s="230" t="s">
        <v>169</v>
      </c>
      <c r="AU469" s="230" t="s">
        <v>86</v>
      </c>
      <c r="AY469" s="16" t="s">
        <v>166</v>
      </c>
      <c r="BE469" s="231">
        <f>IF(N469="základní",J469,0)</f>
        <v>0</v>
      </c>
      <c r="BF469" s="231">
        <f>IF(N469="snížená",J469,0)</f>
        <v>0</v>
      </c>
      <c r="BG469" s="231">
        <f>IF(N469="zákl. přenesená",J469,0)</f>
        <v>0</v>
      </c>
      <c r="BH469" s="231">
        <f>IF(N469="sníž. přenesená",J469,0)</f>
        <v>0</v>
      </c>
      <c r="BI469" s="231">
        <f>IF(N469="nulová",J469,0)</f>
        <v>0</v>
      </c>
      <c r="BJ469" s="16" t="s">
        <v>8</v>
      </c>
      <c r="BK469" s="231">
        <f>ROUND(I469*H469,0)</f>
        <v>0</v>
      </c>
      <c r="BL469" s="16" t="s">
        <v>173</v>
      </c>
      <c r="BM469" s="230" t="s">
        <v>1472</v>
      </c>
    </row>
    <row r="470" spans="1:51" s="13" customFormat="1" ht="12">
      <c r="A470" s="13"/>
      <c r="B470" s="232"/>
      <c r="C470" s="233"/>
      <c r="D470" s="234" t="s">
        <v>175</v>
      </c>
      <c r="E470" s="235" t="s">
        <v>1</v>
      </c>
      <c r="F470" s="236" t="s">
        <v>999</v>
      </c>
      <c r="G470" s="233"/>
      <c r="H470" s="237">
        <v>73.152</v>
      </c>
      <c r="I470" s="238"/>
      <c r="J470" s="233"/>
      <c r="K470" s="233"/>
      <c r="L470" s="239"/>
      <c r="M470" s="240"/>
      <c r="N470" s="241"/>
      <c r="O470" s="241"/>
      <c r="P470" s="241"/>
      <c r="Q470" s="241"/>
      <c r="R470" s="241"/>
      <c r="S470" s="241"/>
      <c r="T470" s="242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3" t="s">
        <v>175</v>
      </c>
      <c r="AU470" s="243" t="s">
        <v>86</v>
      </c>
      <c r="AV470" s="13" t="s">
        <v>86</v>
      </c>
      <c r="AW470" s="13" t="s">
        <v>32</v>
      </c>
      <c r="AX470" s="13" t="s">
        <v>77</v>
      </c>
      <c r="AY470" s="243" t="s">
        <v>166</v>
      </c>
    </row>
    <row r="471" spans="1:65" s="2" customFormat="1" ht="21.75" customHeight="1">
      <c r="A471" s="37"/>
      <c r="B471" s="38"/>
      <c r="C471" s="218" t="s">
        <v>671</v>
      </c>
      <c r="D471" s="218" t="s">
        <v>169</v>
      </c>
      <c r="E471" s="219" t="s">
        <v>1473</v>
      </c>
      <c r="F471" s="220" t="s">
        <v>1474</v>
      </c>
      <c r="G471" s="221" t="s">
        <v>188</v>
      </c>
      <c r="H471" s="222">
        <v>73.152</v>
      </c>
      <c r="I471" s="223"/>
      <c r="J471" s="224">
        <f>ROUND(I471*H471,0)</f>
        <v>0</v>
      </c>
      <c r="K471" s="225"/>
      <c r="L471" s="43"/>
      <c r="M471" s="226" t="s">
        <v>1</v>
      </c>
      <c r="N471" s="227" t="s">
        <v>42</v>
      </c>
      <c r="O471" s="90"/>
      <c r="P471" s="228">
        <f>O471*H471</f>
        <v>0</v>
      </c>
      <c r="Q471" s="228">
        <v>0</v>
      </c>
      <c r="R471" s="228">
        <f>Q471*H471</f>
        <v>0</v>
      </c>
      <c r="S471" s="228">
        <v>0</v>
      </c>
      <c r="T471" s="229">
        <f>S471*H471</f>
        <v>0</v>
      </c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R471" s="230" t="s">
        <v>173</v>
      </c>
      <c r="AT471" s="230" t="s">
        <v>169</v>
      </c>
      <c r="AU471" s="230" t="s">
        <v>86</v>
      </c>
      <c r="AY471" s="16" t="s">
        <v>166</v>
      </c>
      <c r="BE471" s="231">
        <f>IF(N471="základní",J471,0)</f>
        <v>0</v>
      </c>
      <c r="BF471" s="231">
        <f>IF(N471="snížená",J471,0)</f>
        <v>0</v>
      </c>
      <c r="BG471" s="231">
        <f>IF(N471="zákl. přenesená",J471,0)</f>
        <v>0</v>
      </c>
      <c r="BH471" s="231">
        <f>IF(N471="sníž. přenesená",J471,0)</f>
        <v>0</v>
      </c>
      <c r="BI471" s="231">
        <f>IF(N471="nulová",J471,0)</f>
        <v>0</v>
      </c>
      <c r="BJ471" s="16" t="s">
        <v>8</v>
      </c>
      <c r="BK471" s="231">
        <f>ROUND(I471*H471,0)</f>
        <v>0</v>
      </c>
      <c r="BL471" s="16" t="s">
        <v>173</v>
      </c>
      <c r="BM471" s="230" t="s">
        <v>1475</v>
      </c>
    </row>
    <row r="472" spans="1:65" s="2" customFormat="1" ht="33" customHeight="1">
      <c r="A472" s="37"/>
      <c r="B472" s="38"/>
      <c r="C472" s="218" t="s">
        <v>675</v>
      </c>
      <c r="D472" s="218" t="s">
        <v>169</v>
      </c>
      <c r="E472" s="219" t="s">
        <v>1476</v>
      </c>
      <c r="F472" s="220" t="s">
        <v>1477</v>
      </c>
      <c r="G472" s="221" t="s">
        <v>188</v>
      </c>
      <c r="H472" s="222">
        <v>73.152</v>
      </c>
      <c r="I472" s="223"/>
      <c r="J472" s="224">
        <f>ROUND(I472*H472,0)</f>
        <v>0</v>
      </c>
      <c r="K472" s="225"/>
      <c r="L472" s="43"/>
      <c r="M472" s="226" t="s">
        <v>1</v>
      </c>
      <c r="N472" s="227" t="s">
        <v>42</v>
      </c>
      <c r="O472" s="90"/>
      <c r="P472" s="228">
        <f>O472*H472</f>
        <v>0</v>
      </c>
      <c r="Q472" s="228">
        <v>0</v>
      </c>
      <c r="R472" s="228">
        <f>Q472*H472</f>
        <v>0</v>
      </c>
      <c r="S472" s="228">
        <v>0</v>
      </c>
      <c r="T472" s="229">
        <f>S472*H472</f>
        <v>0</v>
      </c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R472" s="230" t="s">
        <v>173</v>
      </c>
      <c r="AT472" s="230" t="s">
        <v>169</v>
      </c>
      <c r="AU472" s="230" t="s">
        <v>86</v>
      </c>
      <c r="AY472" s="16" t="s">
        <v>166</v>
      </c>
      <c r="BE472" s="231">
        <f>IF(N472="základní",J472,0)</f>
        <v>0</v>
      </c>
      <c r="BF472" s="231">
        <f>IF(N472="snížená",J472,0)</f>
        <v>0</v>
      </c>
      <c r="BG472" s="231">
        <f>IF(N472="zákl. přenesená",J472,0)</f>
        <v>0</v>
      </c>
      <c r="BH472" s="231">
        <f>IF(N472="sníž. přenesená",J472,0)</f>
        <v>0</v>
      </c>
      <c r="BI472" s="231">
        <f>IF(N472="nulová",J472,0)</f>
        <v>0</v>
      </c>
      <c r="BJ472" s="16" t="s">
        <v>8</v>
      </c>
      <c r="BK472" s="231">
        <f>ROUND(I472*H472,0)</f>
        <v>0</v>
      </c>
      <c r="BL472" s="16" t="s">
        <v>173</v>
      </c>
      <c r="BM472" s="230" t="s">
        <v>1478</v>
      </c>
    </row>
    <row r="473" spans="1:65" s="2" customFormat="1" ht="24.15" customHeight="1">
      <c r="A473" s="37"/>
      <c r="B473" s="38"/>
      <c r="C473" s="218" t="s">
        <v>681</v>
      </c>
      <c r="D473" s="218" t="s">
        <v>169</v>
      </c>
      <c r="E473" s="219" t="s">
        <v>1479</v>
      </c>
      <c r="F473" s="220" t="s">
        <v>1480</v>
      </c>
      <c r="G473" s="221" t="s">
        <v>188</v>
      </c>
      <c r="H473" s="222">
        <v>68.504</v>
      </c>
      <c r="I473" s="223"/>
      <c r="J473" s="224">
        <f>ROUND(I473*H473,0)</f>
        <v>0</v>
      </c>
      <c r="K473" s="225"/>
      <c r="L473" s="43"/>
      <c r="M473" s="226" t="s">
        <v>1</v>
      </c>
      <c r="N473" s="227" t="s">
        <v>42</v>
      </c>
      <c r="O473" s="90"/>
      <c r="P473" s="228">
        <f>O473*H473</f>
        <v>0</v>
      </c>
      <c r="Q473" s="228">
        <v>0.08922</v>
      </c>
      <c r="R473" s="228">
        <f>Q473*H473</f>
        <v>6.11192688</v>
      </c>
      <c r="S473" s="228">
        <v>0</v>
      </c>
      <c r="T473" s="229">
        <f>S473*H473</f>
        <v>0</v>
      </c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R473" s="230" t="s">
        <v>173</v>
      </c>
      <c r="AT473" s="230" t="s">
        <v>169</v>
      </c>
      <c r="AU473" s="230" t="s">
        <v>86</v>
      </c>
      <c r="AY473" s="16" t="s">
        <v>166</v>
      </c>
      <c r="BE473" s="231">
        <f>IF(N473="základní",J473,0)</f>
        <v>0</v>
      </c>
      <c r="BF473" s="231">
        <f>IF(N473="snížená",J473,0)</f>
        <v>0</v>
      </c>
      <c r="BG473" s="231">
        <f>IF(N473="zákl. přenesená",J473,0)</f>
        <v>0</v>
      </c>
      <c r="BH473" s="231">
        <f>IF(N473="sníž. přenesená",J473,0)</f>
        <v>0</v>
      </c>
      <c r="BI473" s="231">
        <f>IF(N473="nulová",J473,0)</f>
        <v>0</v>
      </c>
      <c r="BJ473" s="16" t="s">
        <v>8</v>
      </c>
      <c r="BK473" s="231">
        <f>ROUND(I473*H473,0)</f>
        <v>0</v>
      </c>
      <c r="BL473" s="16" t="s">
        <v>173</v>
      </c>
      <c r="BM473" s="230" t="s">
        <v>1481</v>
      </c>
    </row>
    <row r="474" spans="1:51" s="13" customFormat="1" ht="12">
      <c r="A474" s="13"/>
      <c r="B474" s="232"/>
      <c r="C474" s="233"/>
      <c r="D474" s="234" t="s">
        <v>175</v>
      </c>
      <c r="E474" s="235" t="s">
        <v>1</v>
      </c>
      <c r="F474" s="236" t="s">
        <v>1469</v>
      </c>
      <c r="G474" s="233"/>
      <c r="H474" s="237">
        <v>68.504</v>
      </c>
      <c r="I474" s="238"/>
      <c r="J474" s="233"/>
      <c r="K474" s="233"/>
      <c r="L474" s="239"/>
      <c r="M474" s="240"/>
      <c r="N474" s="241"/>
      <c r="O474" s="241"/>
      <c r="P474" s="241"/>
      <c r="Q474" s="241"/>
      <c r="R474" s="241"/>
      <c r="S474" s="241"/>
      <c r="T474" s="242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3" t="s">
        <v>175</v>
      </c>
      <c r="AU474" s="243" t="s">
        <v>86</v>
      </c>
      <c r="AV474" s="13" t="s">
        <v>86</v>
      </c>
      <c r="AW474" s="13" t="s">
        <v>32</v>
      </c>
      <c r="AX474" s="13" t="s">
        <v>77</v>
      </c>
      <c r="AY474" s="243" t="s">
        <v>166</v>
      </c>
    </row>
    <row r="475" spans="1:65" s="2" customFormat="1" ht="21.75" customHeight="1">
      <c r="A475" s="37"/>
      <c r="B475" s="38"/>
      <c r="C475" s="254" t="s">
        <v>685</v>
      </c>
      <c r="D475" s="254" t="s">
        <v>266</v>
      </c>
      <c r="E475" s="255" t="s">
        <v>1482</v>
      </c>
      <c r="F475" s="256" t="s">
        <v>1483</v>
      </c>
      <c r="G475" s="257" t="s">
        <v>188</v>
      </c>
      <c r="H475" s="258">
        <v>67.568</v>
      </c>
      <c r="I475" s="259"/>
      <c r="J475" s="260">
        <f>ROUND(I475*H475,0)</f>
        <v>0</v>
      </c>
      <c r="K475" s="261"/>
      <c r="L475" s="262"/>
      <c r="M475" s="263" t="s">
        <v>1</v>
      </c>
      <c r="N475" s="264" t="s">
        <v>42</v>
      </c>
      <c r="O475" s="90"/>
      <c r="P475" s="228">
        <f>O475*H475</f>
        <v>0</v>
      </c>
      <c r="Q475" s="228">
        <v>0.131</v>
      </c>
      <c r="R475" s="228">
        <f>Q475*H475</f>
        <v>8.851408</v>
      </c>
      <c r="S475" s="228">
        <v>0</v>
      </c>
      <c r="T475" s="229">
        <f>S475*H475</f>
        <v>0</v>
      </c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R475" s="230" t="s">
        <v>208</v>
      </c>
      <c r="AT475" s="230" t="s">
        <v>266</v>
      </c>
      <c r="AU475" s="230" t="s">
        <v>86</v>
      </c>
      <c r="AY475" s="16" t="s">
        <v>166</v>
      </c>
      <c r="BE475" s="231">
        <f>IF(N475="základní",J475,0)</f>
        <v>0</v>
      </c>
      <c r="BF475" s="231">
        <f>IF(N475="snížená",J475,0)</f>
        <v>0</v>
      </c>
      <c r="BG475" s="231">
        <f>IF(N475="zákl. přenesená",J475,0)</f>
        <v>0</v>
      </c>
      <c r="BH475" s="231">
        <f>IF(N475="sníž. přenesená",J475,0)</f>
        <v>0</v>
      </c>
      <c r="BI475" s="231">
        <f>IF(N475="nulová",J475,0)</f>
        <v>0</v>
      </c>
      <c r="BJ475" s="16" t="s">
        <v>8</v>
      </c>
      <c r="BK475" s="231">
        <f>ROUND(I475*H475,0)</f>
        <v>0</v>
      </c>
      <c r="BL475" s="16" t="s">
        <v>173</v>
      </c>
      <c r="BM475" s="230" t="s">
        <v>1484</v>
      </c>
    </row>
    <row r="476" spans="1:51" s="13" customFormat="1" ht="12">
      <c r="A476" s="13"/>
      <c r="B476" s="232"/>
      <c r="C476" s="233"/>
      <c r="D476" s="234" t="s">
        <v>175</v>
      </c>
      <c r="E476" s="235" t="s">
        <v>1</v>
      </c>
      <c r="F476" s="236" t="s">
        <v>1485</v>
      </c>
      <c r="G476" s="233"/>
      <c r="H476" s="237">
        <v>65.6</v>
      </c>
      <c r="I476" s="238"/>
      <c r="J476" s="233"/>
      <c r="K476" s="233"/>
      <c r="L476" s="239"/>
      <c r="M476" s="240"/>
      <c r="N476" s="241"/>
      <c r="O476" s="241"/>
      <c r="P476" s="241"/>
      <c r="Q476" s="241"/>
      <c r="R476" s="241"/>
      <c r="S476" s="241"/>
      <c r="T476" s="242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3" t="s">
        <v>175</v>
      </c>
      <c r="AU476" s="243" t="s">
        <v>86</v>
      </c>
      <c r="AV476" s="13" t="s">
        <v>86</v>
      </c>
      <c r="AW476" s="13" t="s">
        <v>32</v>
      </c>
      <c r="AX476" s="13" t="s">
        <v>8</v>
      </c>
      <c r="AY476" s="243" t="s">
        <v>166</v>
      </c>
    </row>
    <row r="477" spans="1:51" s="13" customFormat="1" ht="12">
      <c r="A477" s="13"/>
      <c r="B477" s="232"/>
      <c r="C477" s="233"/>
      <c r="D477" s="234" t="s">
        <v>175</v>
      </c>
      <c r="E477" s="233"/>
      <c r="F477" s="236" t="s">
        <v>1486</v>
      </c>
      <c r="G477" s="233"/>
      <c r="H477" s="237">
        <v>67.568</v>
      </c>
      <c r="I477" s="238"/>
      <c r="J477" s="233"/>
      <c r="K477" s="233"/>
      <c r="L477" s="239"/>
      <c r="M477" s="240"/>
      <c r="N477" s="241"/>
      <c r="O477" s="241"/>
      <c r="P477" s="241"/>
      <c r="Q477" s="241"/>
      <c r="R477" s="241"/>
      <c r="S477" s="241"/>
      <c r="T477" s="242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3" t="s">
        <v>175</v>
      </c>
      <c r="AU477" s="243" t="s">
        <v>86</v>
      </c>
      <c r="AV477" s="13" t="s">
        <v>86</v>
      </c>
      <c r="AW477" s="13" t="s">
        <v>4</v>
      </c>
      <c r="AX477" s="13" t="s">
        <v>8</v>
      </c>
      <c r="AY477" s="243" t="s">
        <v>166</v>
      </c>
    </row>
    <row r="478" spans="1:65" s="2" customFormat="1" ht="24.15" customHeight="1">
      <c r="A478" s="37"/>
      <c r="B478" s="38"/>
      <c r="C478" s="254" t="s">
        <v>689</v>
      </c>
      <c r="D478" s="254" t="s">
        <v>266</v>
      </c>
      <c r="E478" s="255" t="s">
        <v>1487</v>
      </c>
      <c r="F478" s="256" t="s">
        <v>1488</v>
      </c>
      <c r="G478" s="257" t="s">
        <v>188</v>
      </c>
      <c r="H478" s="258">
        <v>2.991</v>
      </c>
      <c r="I478" s="259"/>
      <c r="J478" s="260">
        <f>ROUND(I478*H478,0)</f>
        <v>0</v>
      </c>
      <c r="K478" s="261"/>
      <c r="L478" s="262"/>
      <c r="M478" s="263" t="s">
        <v>1</v>
      </c>
      <c r="N478" s="264" t="s">
        <v>42</v>
      </c>
      <c r="O478" s="90"/>
      <c r="P478" s="228">
        <f>O478*H478</f>
        <v>0</v>
      </c>
      <c r="Q478" s="228">
        <v>0.131</v>
      </c>
      <c r="R478" s="228">
        <f>Q478*H478</f>
        <v>0.39182100000000003</v>
      </c>
      <c r="S478" s="228">
        <v>0</v>
      </c>
      <c r="T478" s="229">
        <f>S478*H478</f>
        <v>0</v>
      </c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R478" s="230" t="s">
        <v>208</v>
      </c>
      <c r="AT478" s="230" t="s">
        <v>266</v>
      </c>
      <c r="AU478" s="230" t="s">
        <v>86</v>
      </c>
      <c r="AY478" s="16" t="s">
        <v>166</v>
      </c>
      <c r="BE478" s="231">
        <f>IF(N478="základní",J478,0)</f>
        <v>0</v>
      </c>
      <c r="BF478" s="231">
        <f>IF(N478="snížená",J478,0)</f>
        <v>0</v>
      </c>
      <c r="BG478" s="231">
        <f>IF(N478="zákl. přenesená",J478,0)</f>
        <v>0</v>
      </c>
      <c r="BH478" s="231">
        <f>IF(N478="sníž. přenesená",J478,0)</f>
        <v>0</v>
      </c>
      <c r="BI478" s="231">
        <f>IF(N478="nulová",J478,0)</f>
        <v>0</v>
      </c>
      <c r="BJ478" s="16" t="s">
        <v>8</v>
      </c>
      <c r="BK478" s="231">
        <f>ROUND(I478*H478,0)</f>
        <v>0</v>
      </c>
      <c r="BL478" s="16" t="s">
        <v>173</v>
      </c>
      <c r="BM478" s="230" t="s">
        <v>1489</v>
      </c>
    </row>
    <row r="479" spans="1:51" s="13" customFormat="1" ht="12">
      <c r="A479" s="13"/>
      <c r="B479" s="232"/>
      <c r="C479" s="233"/>
      <c r="D479" s="234" t="s">
        <v>175</v>
      </c>
      <c r="E479" s="235" t="s">
        <v>1</v>
      </c>
      <c r="F479" s="236" t="s">
        <v>1490</v>
      </c>
      <c r="G479" s="233"/>
      <c r="H479" s="237">
        <v>2.904</v>
      </c>
      <c r="I479" s="238"/>
      <c r="J479" s="233"/>
      <c r="K479" s="233"/>
      <c r="L479" s="239"/>
      <c r="M479" s="240"/>
      <c r="N479" s="241"/>
      <c r="O479" s="241"/>
      <c r="P479" s="241"/>
      <c r="Q479" s="241"/>
      <c r="R479" s="241"/>
      <c r="S479" s="241"/>
      <c r="T479" s="242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3" t="s">
        <v>175</v>
      </c>
      <c r="AU479" s="243" t="s">
        <v>86</v>
      </c>
      <c r="AV479" s="13" t="s">
        <v>86</v>
      </c>
      <c r="AW479" s="13" t="s">
        <v>32</v>
      </c>
      <c r="AX479" s="13" t="s">
        <v>8</v>
      </c>
      <c r="AY479" s="243" t="s">
        <v>166</v>
      </c>
    </row>
    <row r="480" spans="1:51" s="13" customFormat="1" ht="12">
      <c r="A480" s="13"/>
      <c r="B480" s="232"/>
      <c r="C480" s="233"/>
      <c r="D480" s="234" t="s">
        <v>175</v>
      </c>
      <c r="E480" s="233"/>
      <c r="F480" s="236" t="s">
        <v>1491</v>
      </c>
      <c r="G480" s="233"/>
      <c r="H480" s="237">
        <v>2.991</v>
      </c>
      <c r="I480" s="238"/>
      <c r="J480" s="233"/>
      <c r="K480" s="233"/>
      <c r="L480" s="239"/>
      <c r="M480" s="240"/>
      <c r="N480" s="241"/>
      <c r="O480" s="241"/>
      <c r="P480" s="241"/>
      <c r="Q480" s="241"/>
      <c r="R480" s="241"/>
      <c r="S480" s="241"/>
      <c r="T480" s="242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3" t="s">
        <v>175</v>
      </c>
      <c r="AU480" s="243" t="s">
        <v>86</v>
      </c>
      <c r="AV480" s="13" t="s">
        <v>86</v>
      </c>
      <c r="AW480" s="13" t="s">
        <v>4</v>
      </c>
      <c r="AX480" s="13" t="s">
        <v>8</v>
      </c>
      <c r="AY480" s="243" t="s">
        <v>166</v>
      </c>
    </row>
    <row r="481" spans="1:65" s="2" customFormat="1" ht="37.8" customHeight="1">
      <c r="A481" s="37"/>
      <c r="B481" s="38"/>
      <c r="C481" s="218" t="s">
        <v>693</v>
      </c>
      <c r="D481" s="218" t="s">
        <v>169</v>
      </c>
      <c r="E481" s="219" t="s">
        <v>1492</v>
      </c>
      <c r="F481" s="220" t="s">
        <v>1493</v>
      </c>
      <c r="G481" s="221" t="s">
        <v>188</v>
      </c>
      <c r="H481" s="222">
        <v>54.235</v>
      </c>
      <c r="I481" s="223"/>
      <c r="J481" s="224">
        <f>ROUND(I481*H481,0)</f>
        <v>0</v>
      </c>
      <c r="K481" s="225"/>
      <c r="L481" s="43"/>
      <c r="M481" s="226" t="s">
        <v>1</v>
      </c>
      <c r="N481" s="227" t="s">
        <v>42</v>
      </c>
      <c r="O481" s="90"/>
      <c r="P481" s="228">
        <f>O481*H481</f>
        <v>0</v>
      </c>
      <c r="Q481" s="228">
        <v>0</v>
      </c>
      <c r="R481" s="228">
        <f>Q481*H481</f>
        <v>0</v>
      </c>
      <c r="S481" s="228">
        <v>0</v>
      </c>
      <c r="T481" s="229">
        <f>S481*H481</f>
        <v>0</v>
      </c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R481" s="230" t="s">
        <v>173</v>
      </c>
      <c r="AT481" s="230" t="s">
        <v>169</v>
      </c>
      <c r="AU481" s="230" t="s">
        <v>86</v>
      </c>
      <c r="AY481" s="16" t="s">
        <v>166</v>
      </c>
      <c r="BE481" s="231">
        <f>IF(N481="základní",J481,0)</f>
        <v>0</v>
      </c>
      <c r="BF481" s="231">
        <f>IF(N481="snížená",J481,0)</f>
        <v>0</v>
      </c>
      <c r="BG481" s="231">
        <f>IF(N481="zákl. přenesená",J481,0)</f>
        <v>0</v>
      </c>
      <c r="BH481" s="231">
        <f>IF(N481="sníž. přenesená",J481,0)</f>
        <v>0</v>
      </c>
      <c r="BI481" s="231">
        <f>IF(N481="nulová",J481,0)</f>
        <v>0</v>
      </c>
      <c r="BJ481" s="16" t="s">
        <v>8</v>
      </c>
      <c r="BK481" s="231">
        <f>ROUND(I481*H481,0)</f>
        <v>0</v>
      </c>
      <c r="BL481" s="16" t="s">
        <v>173</v>
      </c>
      <c r="BM481" s="230" t="s">
        <v>1494</v>
      </c>
    </row>
    <row r="482" spans="1:51" s="13" customFormat="1" ht="12">
      <c r="A482" s="13"/>
      <c r="B482" s="232"/>
      <c r="C482" s="233"/>
      <c r="D482" s="234" t="s">
        <v>175</v>
      </c>
      <c r="E482" s="235" t="s">
        <v>1</v>
      </c>
      <c r="F482" s="236" t="s">
        <v>1495</v>
      </c>
      <c r="G482" s="233"/>
      <c r="H482" s="237">
        <v>54.235</v>
      </c>
      <c r="I482" s="238"/>
      <c r="J482" s="233"/>
      <c r="K482" s="233"/>
      <c r="L482" s="239"/>
      <c r="M482" s="240"/>
      <c r="N482" s="241"/>
      <c r="O482" s="241"/>
      <c r="P482" s="241"/>
      <c r="Q482" s="241"/>
      <c r="R482" s="241"/>
      <c r="S482" s="241"/>
      <c r="T482" s="242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3" t="s">
        <v>175</v>
      </c>
      <c r="AU482" s="243" t="s">
        <v>86</v>
      </c>
      <c r="AV482" s="13" t="s">
        <v>86</v>
      </c>
      <c r="AW482" s="13" t="s">
        <v>32</v>
      </c>
      <c r="AX482" s="13" t="s">
        <v>77</v>
      </c>
      <c r="AY482" s="243" t="s">
        <v>166</v>
      </c>
    </row>
    <row r="483" spans="1:65" s="2" customFormat="1" ht="24.15" customHeight="1">
      <c r="A483" s="37"/>
      <c r="B483" s="38"/>
      <c r="C483" s="218" t="s">
        <v>697</v>
      </c>
      <c r="D483" s="218" t="s">
        <v>169</v>
      </c>
      <c r="E483" s="219" t="s">
        <v>1496</v>
      </c>
      <c r="F483" s="220" t="s">
        <v>1497</v>
      </c>
      <c r="G483" s="221" t="s">
        <v>547</v>
      </c>
      <c r="H483" s="222">
        <v>6</v>
      </c>
      <c r="I483" s="223"/>
      <c r="J483" s="224">
        <f>ROUND(I483*H483,0)</f>
        <v>0</v>
      </c>
      <c r="K483" s="225"/>
      <c r="L483" s="43"/>
      <c r="M483" s="226" t="s">
        <v>1</v>
      </c>
      <c r="N483" s="227" t="s">
        <v>42</v>
      </c>
      <c r="O483" s="90"/>
      <c r="P483" s="228">
        <f>O483*H483</f>
        <v>0</v>
      </c>
      <c r="Q483" s="228">
        <v>0</v>
      </c>
      <c r="R483" s="228">
        <f>Q483*H483</f>
        <v>0</v>
      </c>
      <c r="S483" s="228">
        <v>0</v>
      </c>
      <c r="T483" s="229">
        <f>S483*H483</f>
        <v>0</v>
      </c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R483" s="230" t="s">
        <v>173</v>
      </c>
      <c r="AT483" s="230" t="s">
        <v>169</v>
      </c>
      <c r="AU483" s="230" t="s">
        <v>86</v>
      </c>
      <c r="AY483" s="16" t="s">
        <v>166</v>
      </c>
      <c r="BE483" s="231">
        <f>IF(N483="základní",J483,0)</f>
        <v>0</v>
      </c>
      <c r="BF483" s="231">
        <f>IF(N483="snížená",J483,0)</f>
        <v>0</v>
      </c>
      <c r="BG483" s="231">
        <f>IF(N483="zákl. přenesená",J483,0)</f>
        <v>0</v>
      </c>
      <c r="BH483" s="231">
        <f>IF(N483="sníž. přenesená",J483,0)</f>
        <v>0</v>
      </c>
      <c r="BI483" s="231">
        <f>IF(N483="nulová",J483,0)</f>
        <v>0</v>
      </c>
      <c r="BJ483" s="16" t="s">
        <v>8</v>
      </c>
      <c r="BK483" s="231">
        <f>ROUND(I483*H483,0)</f>
        <v>0</v>
      </c>
      <c r="BL483" s="16" t="s">
        <v>173</v>
      </c>
      <c r="BM483" s="230" t="s">
        <v>1498</v>
      </c>
    </row>
    <row r="484" spans="1:65" s="2" customFormat="1" ht="37.8" customHeight="1">
      <c r="A484" s="37"/>
      <c r="B484" s="38"/>
      <c r="C484" s="218" t="s">
        <v>701</v>
      </c>
      <c r="D484" s="218" t="s">
        <v>169</v>
      </c>
      <c r="E484" s="219" t="s">
        <v>1499</v>
      </c>
      <c r="F484" s="220" t="s">
        <v>1500</v>
      </c>
      <c r="G484" s="221" t="s">
        <v>547</v>
      </c>
      <c r="H484" s="222">
        <v>12</v>
      </c>
      <c r="I484" s="223"/>
      <c r="J484" s="224">
        <f>ROUND(I484*H484,0)</f>
        <v>0</v>
      </c>
      <c r="K484" s="225"/>
      <c r="L484" s="43"/>
      <c r="M484" s="226" t="s">
        <v>1</v>
      </c>
      <c r="N484" s="227" t="s">
        <v>42</v>
      </c>
      <c r="O484" s="90"/>
      <c r="P484" s="228">
        <f>O484*H484</f>
        <v>0</v>
      </c>
      <c r="Q484" s="228">
        <v>0</v>
      </c>
      <c r="R484" s="228">
        <f>Q484*H484</f>
        <v>0</v>
      </c>
      <c r="S484" s="228">
        <v>0</v>
      </c>
      <c r="T484" s="229">
        <f>S484*H484</f>
        <v>0</v>
      </c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R484" s="230" t="s">
        <v>173</v>
      </c>
      <c r="AT484" s="230" t="s">
        <v>169</v>
      </c>
      <c r="AU484" s="230" t="s">
        <v>86</v>
      </c>
      <c r="AY484" s="16" t="s">
        <v>166</v>
      </c>
      <c r="BE484" s="231">
        <f>IF(N484="základní",J484,0)</f>
        <v>0</v>
      </c>
      <c r="BF484" s="231">
        <f>IF(N484="snížená",J484,0)</f>
        <v>0</v>
      </c>
      <c r="BG484" s="231">
        <f>IF(N484="zákl. přenesená",J484,0)</f>
        <v>0</v>
      </c>
      <c r="BH484" s="231">
        <f>IF(N484="sníž. přenesená",J484,0)</f>
        <v>0</v>
      </c>
      <c r="BI484" s="231">
        <f>IF(N484="nulová",J484,0)</f>
        <v>0</v>
      </c>
      <c r="BJ484" s="16" t="s">
        <v>8</v>
      </c>
      <c r="BK484" s="231">
        <f>ROUND(I484*H484,0)</f>
        <v>0</v>
      </c>
      <c r="BL484" s="16" t="s">
        <v>173</v>
      </c>
      <c r="BM484" s="230" t="s">
        <v>1501</v>
      </c>
    </row>
    <row r="485" spans="1:65" s="2" customFormat="1" ht="33" customHeight="1">
      <c r="A485" s="37"/>
      <c r="B485" s="38"/>
      <c r="C485" s="218" t="s">
        <v>705</v>
      </c>
      <c r="D485" s="218" t="s">
        <v>169</v>
      </c>
      <c r="E485" s="219" t="s">
        <v>1502</v>
      </c>
      <c r="F485" s="220" t="s">
        <v>1503</v>
      </c>
      <c r="G485" s="221" t="s">
        <v>547</v>
      </c>
      <c r="H485" s="222">
        <v>1</v>
      </c>
      <c r="I485" s="223"/>
      <c r="J485" s="224">
        <f>ROUND(I485*H485,0)</f>
        <v>0</v>
      </c>
      <c r="K485" s="225"/>
      <c r="L485" s="43"/>
      <c r="M485" s="226" t="s">
        <v>1</v>
      </c>
      <c r="N485" s="227" t="s">
        <v>42</v>
      </c>
      <c r="O485" s="90"/>
      <c r="P485" s="228">
        <f>O485*H485</f>
        <v>0</v>
      </c>
      <c r="Q485" s="228">
        <v>0</v>
      </c>
      <c r="R485" s="228">
        <f>Q485*H485</f>
        <v>0</v>
      </c>
      <c r="S485" s="228">
        <v>0</v>
      </c>
      <c r="T485" s="229">
        <f>S485*H485</f>
        <v>0</v>
      </c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R485" s="230" t="s">
        <v>173</v>
      </c>
      <c r="AT485" s="230" t="s">
        <v>169</v>
      </c>
      <c r="AU485" s="230" t="s">
        <v>86</v>
      </c>
      <c r="AY485" s="16" t="s">
        <v>166</v>
      </c>
      <c r="BE485" s="231">
        <f>IF(N485="základní",J485,0)</f>
        <v>0</v>
      </c>
      <c r="BF485" s="231">
        <f>IF(N485="snížená",J485,0)</f>
        <v>0</v>
      </c>
      <c r="BG485" s="231">
        <f>IF(N485="zákl. přenesená",J485,0)</f>
        <v>0</v>
      </c>
      <c r="BH485" s="231">
        <f>IF(N485="sníž. přenesená",J485,0)</f>
        <v>0</v>
      </c>
      <c r="BI485" s="231">
        <f>IF(N485="nulová",J485,0)</f>
        <v>0</v>
      </c>
      <c r="BJ485" s="16" t="s">
        <v>8</v>
      </c>
      <c r="BK485" s="231">
        <f>ROUND(I485*H485,0)</f>
        <v>0</v>
      </c>
      <c r="BL485" s="16" t="s">
        <v>173</v>
      </c>
      <c r="BM485" s="230" t="s">
        <v>1504</v>
      </c>
    </row>
    <row r="486" spans="1:63" s="12" customFormat="1" ht="22.8" customHeight="1">
      <c r="A486" s="12"/>
      <c r="B486" s="202"/>
      <c r="C486" s="203"/>
      <c r="D486" s="204" t="s">
        <v>76</v>
      </c>
      <c r="E486" s="216" t="s">
        <v>479</v>
      </c>
      <c r="F486" s="216" t="s">
        <v>1505</v>
      </c>
      <c r="G486" s="203"/>
      <c r="H486" s="203"/>
      <c r="I486" s="206"/>
      <c r="J486" s="217">
        <f>BK486</f>
        <v>0</v>
      </c>
      <c r="K486" s="203"/>
      <c r="L486" s="208"/>
      <c r="M486" s="209"/>
      <c r="N486" s="210"/>
      <c r="O486" s="210"/>
      <c r="P486" s="211">
        <f>SUM(P487:P547)</f>
        <v>0</v>
      </c>
      <c r="Q486" s="210"/>
      <c r="R486" s="211">
        <f>SUM(R487:R547)</f>
        <v>29.03550687</v>
      </c>
      <c r="S486" s="210"/>
      <c r="T486" s="212">
        <f>SUM(T487:T547)</f>
        <v>0</v>
      </c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R486" s="213" t="s">
        <v>8</v>
      </c>
      <c r="AT486" s="214" t="s">
        <v>76</v>
      </c>
      <c r="AU486" s="214" t="s">
        <v>8</v>
      </c>
      <c r="AY486" s="213" t="s">
        <v>166</v>
      </c>
      <c r="BK486" s="215">
        <f>SUM(BK487:BK547)</f>
        <v>0</v>
      </c>
    </row>
    <row r="487" spans="1:65" s="2" customFormat="1" ht="24.15" customHeight="1">
      <c r="A487" s="37"/>
      <c r="B487" s="38"/>
      <c r="C487" s="218" t="s">
        <v>709</v>
      </c>
      <c r="D487" s="218" t="s">
        <v>169</v>
      </c>
      <c r="E487" s="219" t="s">
        <v>1506</v>
      </c>
      <c r="F487" s="220" t="s">
        <v>1507</v>
      </c>
      <c r="G487" s="221" t="s">
        <v>188</v>
      </c>
      <c r="H487" s="222">
        <v>829.977</v>
      </c>
      <c r="I487" s="223"/>
      <c r="J487" s="224">
        <f>ROUND(I487*H487,0)</f>
        <v>0</v>
      </c>
      <c r="K487" s="225"/>
      <c r="L487" s="43"/>
      <c r="M487" s="226" t="s">
        <v>1</v>
      </c>
      <c r="N487" s="227" t="s">
        <v>42</v>
      </c>
      <c r="O487" s="90"/>
      <c r="P487" s="228">
        <f>O487*H487</f>
        <v>0</v>
      </c>
      <c r="Q487" s="228">
        <v>0.008</v>
      </c>
      <c r="R487" s="228">
        <f>Q487*H487</f>
        <v>6.639816</v>
      </c>
      <c r="S487" s="228">
        <v>0</v>
      </c>
      <c r="T487" s="229">
        <f>S487*H487</f>
        <v>0</v>
      </c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R487" s="230" t="s">
        <v>173</v>
      </c>
      <c r="AT487" s="230" t="s">
        <v>169</v>
      </c>
      <c r="AU487" s="230" t="s">
        <v>86</v>
      </c>
      <c r="AY487" s="16" t="s">
        <v>166</v>
      </c>
      <c r="BE487" s="231">
        <f>IF(N487="základní",J487,0)</f>
        <v>0</v>
      </c>
      <c r="BF487" s="231">
        <f>IF(N487="snížená",J487,0)</f>
        <v>0</v>
      </c>
      <c r="BG487" s="231">
        <f>IF(N487="zákl. přenesená",J487,0)</f>
        <v>0</v>
      </c>
      <c r="BH487" s="231">
        <f>IF(N487="sníž. přenesená",J487,0)</f>
        <v>0</v>
      </c>
      <c r="BI487" s="231">
        <f>IF(N487="nulová",J487,0)</f>
        <v>0</v>
      </c>
      <c r="BJ487" s="16" t="s">
        <v>8</v>
      </c>
      <c r="BK487" s="231">
        <f>ROUND(I487*H487,0)</f>
        <v>0</v>
      </c>
      <c r="BL487" s="16" t="s">
        <v>173</v>
      </c>
      <c r="BM487" s="230" t="s">
        <v>1508</v>
      </c>
    </row>
    <row r="488" spans="1:51" s="13" customFormat="1" ht="12">
      <c r="A488" s="13"/>
      <c r="B488" s="232"/>
      <c r="C488" s="233"/>
      <c r="D488" s="234" t="s">
        <v>175</v>
      </c>
      <c r="E488" s="235" t="s">
        <v>1</v>
      </c>
      <c r="F488" s="236" t="s">
        <v>1509</v>
      </c>
      <c r="G488" s="233"/>
      <c r="H488" s="237">
        <v>842.825</v>
      </c>
      <c r="I488" s="238"/>
      <c r="J488" s="233"/>
      <c r="K488" s="233"/>
      <c r="L488" s="239"/>
      <c r="M488" s="240"/>
      <c r="N488" s="241"/>
      <c r="O488" s="241"/>
      <c r="P488" s="241"/>
      <c r="Q488" s="241"/>
      <c r="R488" s="241"/>
      <c r="S488" s="241"/>
      <c r="T488" s="242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43" t="s">
        <v>175</v>
      </c>
      <c r="AU488" s="243" t="s">
        <v>86</v>
      </c>
      <c r="AV488" s="13" t="s">
        <v>86</v>
      </c>
      <c r="AW488" s="13" t="s">
        <v>32</v>
      </c>
      <c r="AX488" s="13" t="s">
        <v>77</v>
      </c>
      <c r="AY488" s="243" t="s">
        <v>166</v>
      </c>
    </row>
    <row r="489" spans="1:51" s="13" customFormat="1" ht="12">
      <c r="A489" s="13"/>
      <c r="B489" s="232"/>
      <c r="C489" s="233"/>
      <c r="D489" s="234" t="s">
        <v>175</v>
      </c>
      <c r="E489" s="235" t="s">
        <v>1</v>
      </c>
      <c r="F489" s="236" t="s">
        <v>1510</v>
      </c>
      <c r="G489" s="233"/>
      <c r="H489" s="237">
        <v>-101.875</v>
      </c>
      <c r="I489" s="238"/>
      <c r="J489" s="233"/>
      <c r="K489" s="233"/>
      <c r="L489" s="239"/>
      <c r="M489" s="240"/>
      <c r="N489" s="241"/>
      <c r="O489" s="241"/>
      <c r="P489" s="241"/>
      <c r="Q489" s="241"/>
      <c r="R489" s="241"/>
      <c r="S489" s="241"/>
      <c r="T489" s="242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43" t="s">
        <v>175</v>
      </c>
      <c r="AU489" s="243" t="s">
        <v>86</v>
      </c>
      <c r="AV489" s="13" t="s">
        <v>86</v>
      </c>
      <c r="AW489" s="13" t="s">
        <v>32</v>
      </c>
      <c r="AX489" s="13" t="s">
        <v>77</v>
      </c>
      <c r="AY489" s="243" t="s">
        <v>166</v>
      </c>
    </row>
    <row r="490" spans="1:51" s="13" customFormat="1" ht="12">
      <c r="A490" s="13"/>
      <c r="B490" s="232"/>
      <c r="C490" s="233"/>
      <c r="D490" s="234" t="s">
        <v>175</v>
      </c>
      <c r="E490" s="235" t="s">
        <v>1</v>
      </c>
      <c r="F490" s="236" t="s">
        <v>1511</v>
      </c>
      <c r="G490" s="233"/>
      <c r="H490" s="237">
        <v>-11.163</v>
      </c>
      <c r="I490" s="238"/>
      <c r="J490" s="233"/>
      <c r="K490" s="233"/>
      <c r="L490" s="239"/>
      <c r="M490" s="240"/>
      <c r="N490" s="241"/>
      <c r="O490" s="241"/>
      <c r="P490" s="241"/>
      <c r="Q490" s="241"/>
      <c r="R490" s="241"/>
      <c r="S490" s="241"/>
      <c r="T490" s="242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3" t="s">
        <v>175</v>
      </c>
      <c r="AU490" s="243" t="s">
        <v>86</v>
      </c>
      <c r="AV490" s="13" t="s">
        <v>86</v>
      </c>
      <c r="AW490" s="13" t="s">
        <v>32</v>
      </c>
      <c r="AX490" s="13" t="s">
        <v>77</v>
      </c>
      <c r="AY490" s="243" t="s">
        <v>166</v>
      </c>
    </row>
    <row r="491" spans="1:51" s="13" customFormat="1" ht="12">
      <c r="A491" s="13"/>
      <c r="B491" s="232"/>
      <c r="C491" s="233"/>
      <c r="D491" s="234" t="s">
        <v>175</v>
      </c>
      <c r="E491" s="235" t="s">
        <v>1</v>
      </c>
      <c r="F491" s="236" t="s">
        <v>1512</v>
      </c>
      <c r="G491" s="233"/>
      <c r="H491" s="237">
        <v>-22.935</v>
      </c>
      <c r="I491" s="238"/>
      <c r="J491" s="233"/>
      <c r="K491" s="233"/>
      <c r="L491" s="239"/>
      <c r="M491" s="240"/>
      <c r="N491" s="241"/>
      <c r="O491" s="241"/>
      <c r="P491" s="241"/>
      <c r="Q491" s="241"/>
      <c r="R491" s="241"/>
      <c r="S491" s="241"/>
      <c r="T491" s="242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3" t="s">
        <v>175</v>
      </c>
      <c r="AU491" s="243" t="s">
        <v>86</v>
      </c>
      <c r="AV491" s="13" t="s">
        <v>86</v>
      </c>
      <c r="AW491" s="13" t="s">
        <v>32</v>
      </c>
      <c r="AX491" s="13" t="s">
        <v>77</v>
      </c>
      <c r="AY491" s="243" t="s">
        <v>166</v>
      </c>
    </row>
    <row r="492" spans="1:51" s="13" customFormat="1" ht="12">
      <c r="A492" s="13"/>
      <c r="B492" s="232"/>
      <c r="C492" s="233"/>
      <c r="D492" s="234" t="s">
        <v>175</v>
      </c>
      <c r="E492" s="235" t="s">
        <v>1</v>
      </c>
      <c r="F492" s="236" t="s">
        <v>1513</v>
      </c>
      <c r="G492" s="233"/>
      <c r="H492" s="237">
        <v>44.257</v>
      </c>
      <c r="I492" s="238"/>
      <c r="J492" s="233"/>
      <c r="K492" s="233"/>
      <c r="L492" s="239"/>
      <c r="M492" s="240"/>
      <c r="N492" s="241"/>
      <c r="O492" s="241"/>
      <c r="P492" s="241"/>
      <c r="Q492" s="241"/>
      <c r="R492" s="241"/>
      <c r="S492" s="241"/>
      <c r="T492" s="242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43" t="s">
        <v>175</v>
      </c>
      <c r="AU492" s="243" t="s">
        <v>86</v>
      </c>
      <c r="AV492" s="13" t="s">
        <v>86</v>
      </c>
      <c r="AW492" s="13" t="s">
        <v>32</v>
      </c>
      <c r="AX492" s="13" t="s">
        <v>77</v>
      </c>
      <c r="AY492" s="243" t="s">
        <v>166</v>
      </c>
    </row>
    <row r="493" spans="1:51" s="13" customFormat="1" ht="12">
      <c r="A493" s="13"/>
      <c r="B493" s="232"/>
      <c r="C493" s="233"/>
      <c r="D493" s="234" t="s">
        <v>175</v>
      </c>
      <c r="E493" s="235" t="s">
        <v>1</v>
      </c>
      <c r="F493" s="236" t="s">
        <v>1514</v>
      </c>
      <c r="G493" s="233"/>
      <c r="H493" s="237">
        <v>78.868</v>
      </c>
      <c r="I493" s="238"/>
      <c r="J493" s="233"/>
      <c r="K493" s="233"/>
      <c r="L493" s="239"/>
      <c r="M493" s="240"/>
      <c r="N493" s="241"/>
      <c r="O493" s="241"/>
      <c r="P493" s="241"/>
      <c r="Q493" s="241"/>
      <c r="R493" s="241"/>
      <c r="S493" s="241"/>
      <c r="T493" s="242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3" t="s">
        <v>175</v>
      </c>
      <c r="AU493" s="243" t="s">
        <v>86</v>
      </c>
      <c r="AV493" s="13" t="s">
        <v>86</v>
      </c>
      <c r="AW493" s="13" t="s">
        <v>32</v>
      </c>
      <c r="AX493" s="13" t="s">
        <v>77</v>
      </c>
      <c r="AY493" s="243" t="s">
        <v>166</v>
      </c>
    </row>
    <row r="494" spans="1:65" s="2" customFormat="1" ht="24.15" customHeight="1">
      <c r="A494" s="37"/>
      <c r="B494" s="38"/>
      <c r="C494" s="218" t="s">
        <v>713</v>
      </c>
      <c r="D494" s="218" t="s">
        <v>169</v>
      </c>
      <c r="E494" s="219" t="s">
        <v>1515</v>
      </c>
      <c r="F494" s="220" t="s">
        <v>1516</v>
      </c>
      <c r="G494" s="221" t="s">
        <v>188</v>
      </c>
      <c r="H494" s="222">
        <v>851.43</v>
      </c>
      <c r="I494" s="223"/>
      <c r="J494" s="224">
        <f>ROUND(I494*H494,0)</f>
        <v>0</v>
      </c>
      <c r="K494" s="225"/>
      <c r="L494" s="43"/>
      <c r="M494" s="226" t="s">
        <v>1</v>
      </c>
      <c r="N494" s="227" t="s">
        <v>42</v>
      </c>
      <c r="O494" s="90"/>
      <c r="P494" s="228">
        <f>O494*H494</f>
        <v>0</v>
      </c>
      <c r="Q494" s="228">
        <v>0.00438</v>
      </c>
      <c r="R494" s="228">
        <f>Q494*H494</f>
        <v>3.7292634</v>
      </c>
      <c r="S494" s="228">
        <v>0</v>
      </c>
      <c r="T494" s="229">
        <f>S494*H494</f>
        <v>0</v>
      </c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R494" s="230" t="s">
        <v>173</v>
      </c>
      <c r="AT494" s="230" t="s">
        <v>169</v>
      </c>
      <c r="AU494" s="230" t="s">
        <v>86</v>
      </c>
      <c r="AY494" s="16" t="s">
        <v>166</v>
      </c>
      <c r="BE494" s="231">
        <f>IF(N494="základní",J494,0)</f>
        <v>0</v>
      </c>
      <c r="BF494" s="231">
        <f>IF(N494="snížená",J494,0)</f>
        <v>0</v>
      </c>
      <c r="BG494" s="231">
        <f>IF(N494="zákl. přenesená",J494,0)</f>
        <v>0</v>
      </c>
      <c r="BH494" s="231">
        <f>IF(N494="sníž. přenesená",J494,0)</f>
        <v>0</v>
      </c>
      <c r="BI494" s="231">
        <f>IF(N494="nulová",J494,0)</f>
        <v>0</v>
      </c>
      <c r="BJ494" s="16" t="s">
        <v>8</v>
      </c>
      <c r="BK494" s="231">
        <f>ROUND(I494*H494,0)</f>
        <v>0</v>
      </c>
      <c r="BL494" s="16" t="s">
        <v>173</v>
      </c>
      <c r="BM494" s="230" t="s">
        <v>1517</v>
      </c>
    </row>
    <row r="495" spans="1:51" s="13" customFormat="1" ht="12">
      <c r="A495" s="13"/>
      <c r="B495" s="232"/>
      <c r="C495" s="233"/>
      <c r="D495" s="234" t="s">
        <v>175</v>
      </c>
      <c r="E495" s="235" t="s">
        <v>1</v>
      </c>
      <c r="F495" s="236" t="s">
        <v>1509</v>
      </c>
      <c r="G495" s="233"/>
      <c r="H495" s="237">
        <v>842.825</v>
      </c>
      <c r="I495" s="238"/>
      <c r="J495" s="233"/>
      <c r="K495" s="233"/>
      <c r="L495" s="239"/>
      <c r="M495" s="240"/>
      <c r="N495" s="241"/>
      <c r="O495" s="241"/>
      <c r="P495" s="241"/>
      <c r="Q495" s="241"/>
      <c r="R495" s="241"/>
      <c r="S495" s="241"/>
      <c r="T495" s="242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3" t="s">
        <v>175</v>
      </c>
      <c r="AU495" s="243" t="s">
        <v>86</v>
      </c>
      <c r="AV495" s="13" t="s">
        <v>86</v>
      </c>
      <c r="AW495" s="13" t="s">
        <v>32</v>
      </c>
      <c r="AX495" s="13" t="s">
        <v>77</v>
      </c>
      <c r="AY495" s="243" t="s">
        <v>166</v>
      </c>
    </row>
    <row r="496" spans="1:51" s="13" customFormat="1" ht="12">
      <c r="A496" s="13"/>
      <c r="B496" s="232"/>
      <c r="C496" s="233"/>
      <c r="D496" s="234" t="s">
        <v>175</v>
      </c>
      <c r="E496" s="235" t="s">
        <v>1</v>
      </c>
      <c r="F496" s="236" t="s">
        <v>1510</v>
      </c>
      <c r="G496" s="233"/>
      <c r="H496" s="237">
        <v>-101.875</v>
      </c>
      <c r="I496" s="238"/>
      <c r="J496" s="233"/>
      <c r="K496" s="233"/>
      <c r="L496" s="239"/>
      <c r="M496" s="240"/>
      <c r="N496" s="241"/>
      <c r="O496" s="241"/>
      <c r="P496" s="241"/>
      <c r="Q496" s="241"/>
      <c r="R496" s="241"/>
      <c r="S496" s="241"/>
      <c r="T496" s="242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3" t="s">
        <v>175</v>
      </c>
      <c r="AU496" s="243" t="s">
        <v>86</v>
      </c>
      <c r="AV496" s="13" t="s">
        <v>86</v>
      </c>
      <c r="AW496" s="13" t="s">
        <v>32</v>
      </c>
      <c r="AX496" s="13" t="s">
        <v>77</v>
      </c>
      <c r="AY496" s="243" t="s">
        <v>166</v>
      </c>
    </row>
    <row r="497" spans="1:51" s="13" customFormat="1" ht="12">
      <c r="A497" s="13"/>
      <c r="B497" s="232"/>
      <c r="C497" s="233"/>
      <c r="D497" s="234" t="s">
        <v>175</v>
      </c>
      <c r="E497" s="235" t="s">
        <v>1</v>
      </c>
      <c r="F497" s="236" t="s">
        <v>1511</v>
      </c>
      <c r="G497" s="233"/>
      <c r="H497" s="237">
        <v>-11.163</v>
      </c>
      <c r="I497" s="238"/>
      <c r="J497" s="233"/>
      <c r="K497" s="233"/>
      <c r="L497" s="239"/>
      <c r="M497" s="240"/>
      <c r="N497" s="241"/>
      <c r="O497" s="241"/>
      <c r="P497" s="241"/>
      <c r="Q497" s="241"/>
      <c r="R497" s="241"/>
      <c r="S497" s="241"/>
      <c r="T497" s="242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3" t="s">
        <v>175</v>
      </c>
      <c r="AU497" s="243" t="s">
        <v>86</v>
      </c>
      <c r="AV497" s="13" t="s">
        <v>86</v>
      </c>
      <c r="AW497" s="13" t="s">
        <v>32</v>
      </c>
      <c r="AX497" s="13" t="s">
        <v>77</v>
      </c>
      <c r="AY497" s="243" t="s">
        <v>166</v>
      </c>
    </row>
    <row r="498" spans="1:51" s="13" customFormat="1" ht="12">
      <c r="A498" s="13"/>
      <c r="B498" s="232"/>
      <c r="C498" s="233"/>
      <c r="D498" s="234" t="s">
        <v>175</v>
      </c>
      <c r="E498" s="235" t="s">
        <v>1</v>
      </c>
      <c r="F498" s="236" t="s">
        <v>1512</v>
      </c>
      <c r="G498" s="233"/>
      <c r="H498" s="237">
        <v>-22.935</v>
      </c>
      <c r="I498" s="238"/>
      <c r="J498" s="233"/>
      <c r="K498" s="233"/>
      <c r="L498" s="239"/>
      <c r="M498" s="240"/>
      <c r="N498" s="241"/>
      <c r="O498" s="241"/>
      <c r="P498" s="241"/>
      <c r="Q498" s="241"/>
      <c r="R498" s="241"/>
      <c r="S498" s="241"/>
      <c r="T498" s="242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3" t="s">
        <v>175</v>
      </c>
      <c r="AU498" s="243" t="s">
        <v>86</v>
      </c>
      <c r="AV498" s="13" t="s">
        <v>86</v>
      </c>
      <c r="AW498" s="13" t="s">
        <v>32</v>
      </c>
      <c r="AX498" s="13" t="s">
        <v>77</v>
      </c>
      <c r="AY498" s="243" t="s">
        <v>166</v>
      </c>
    </row>
    <row r="499" spans="1:51" s="13" customFormat="1" ht="12">
      <c r="A499" s="13"/>
      <c r="B499" s="232"/>
      <c r="C499" s="233"/>
      <c r="D499" s="234" t="s">
        <v>175</v>
      </c>
      <c r="E499" s="235" t="s">
        <v>1</v>
      </c>
      <c r="F499" s="236" t="s">
        <v>1513</v>
      </c>
      <c r="G499" s="233"/>
      <c r="H499" s="237">
        <v>44.257</v>
      </c>
      <c r="I499" s="238"/>
      <c r="J499" s="233"/>
      <c r="K499" s="233"/>
      <c r="L499" s="239"/>
      <c r="M499" s="240"/>
      <c r="N499" s="241"/>
      <c r="O499" s="241"/>
      <c r="P499" s="241"/>
      <c r="Q499" s="241"/>
      <c r="R499" s="241"/>
      <c r="S499" s="241"/>
      <c r="T499" s="242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3" t="s">
        <v>175</v>
      </c>
      <c r="AU499" s="243" t="s">
        <v>86</v>
      </c>
      <c r="AV499" s="13" t="s">
        <v>86</v>
      </c>
      <c r="AW499" s="13" t="s">
        <v>32</v>
      </c>
      <c r="AX499" s="13" t="s">
        <v>77</v>
      </c>
      <c r="AY499" s="243" t="s">
        <v>166</v>
      </c>
    </row>
    <row r="500" spans="1:51" s="13" customFormat="1" ht="12">
      <c r="A500" s="13"/>
      <c r="B500" s="232"/>
      <c r="C500" s="233"/>
      <c r="D500" s="234" t="s">
        <v>175</v>
      </c>
      <c r="E500" s="235" t="s">
        <v>1</v>
      </c>
      <c r="F500" s="236" t="s">
        <v>1514</v>
      </c>
      <c r="G500" s="233"/>
      <c r="H500" s="237">
        <v>78.868</v>
      </c>
      <c r="I500" s="238"/>
      <c r="J500" s="233"/>
      <c r="K500" s="233"/>
      <c r="L500" s="239"/>
      <c r="M500" s="240"/>
      <c r="N500" s="241"/>
      <c r="O500" s="241"/>
      <c r="P500" s="241"/>
      <c r="Q500" s="241"/>
      <c r="R500" s="241"/>
      <c r="S500" s="241"/>
      <c r="T500" s="242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3" t="s">
        <v>175</v>
      </c>
      <c r="AU500" s="243" t="s">
        <v>86</v>
      </c>
      <c r="AV500" s="13" t="s">
        <v>86</v>
      </c>
      <c r="AW500" s="13" t="s">
        <v>32</v>
      </c>
      <c r="AX500" s="13" t="s">
        <v>77</v>
      </c>
      <c r="AY500" s="243" t="s">
        <v>166</v>
      </c>
    </row>
    <row r="501" spans="1:51" s="13" customFormat="1" ht="12">
      <c r="A501" s="13"/>
      <c r="B501" s="232"/>
      <c r="C501" s="233"/>
      <c r="D501" s="234" t="s">
        <v>175</v>
      </c>
      <c r="E501" s="235" t="s">
        <v>1</v>
      </c>
      <c r="F501" s="236" t="s">
        <v>1518</v>
      </c>
      <c r="G501" s="233"/>
      <c r="H501" s="237">
        <v>11.162</v>
      </c>
      <c r="I501" s="238"/>
      <c r="J501" s="233"/>
      <c r="K501" s="233"/>
      <c r="L501" s="239"/>
      <c r="M501" s="240"/>
      <c r="N501" s="241"/>
      <c r="O501" s="241"/>
      <c r="P501" s="241"/>
      <c r="Q501" s="241"/>
      <c r="R501" s="241"/>
      <c r="S501" s="241"/>
      <c r="T501" s="242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43" t="s">
        <v>175</v>
      </c>
      <c r="AU501" s="243" t="s">
        <v>86</v>
      </c>
      <c r="AV501" s="13" t="s">
        <v>86</v>
      </c>
      <c r="AW501" s="13" t="s">
        <v>32</v>
      </c>
      <c r="AX501" s="13" t="s">
        <v>77</v>
      </c>
      <c r="AY501" s="243" t="s">
        <v>166</v>
      </c>
    </row>
    <row r="502" spans="1:51" s="13" customFormat="1" ht="12">
      <c r="A502" s="13"/>
      <c r="B502" s="232"/>
      <c r="C502" s="233"/>
      <c r="D502" s="234" t="s">
        <v>175</v>
      </c>
      <c r="E502" s="235" t="s">
        <v>1</v>
      </c>
      <c r="F502" s="236" t="s">
        <v>1519</v>
      </c>
      <c r="G502" s="233"/>
      <c r="H502" s="237">
        <v>10.291</v>
      </c>
      <c r="I502" s="238"/>
      <c r="J502" s="233"/>
      <c r="K502" s="233"/>
      <c r="L502" s="239"/>
      <c r="M502" s="240"/>
      <c r="N502" s="241"/>
      <c r="O502" s="241"/>
      <c r="P502" s="241"/>
      <c r="Q502" s="241"/>
      <c r="R502" s="241"/>
      <c r="S502" s="241"/>
      <c r="T502" s="242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3" t="s">
        <v>175</v>
      </c>
      <c r="AU502" s="243" t="s">
        <v>86</v>
      </c>
      <c r="AV502" s="13" t="s">
        <v>86</v>
      </c>
      <c r="AW502" s="13" t="s">
        <v>32</v>
      </c>
      <c r="AX502" s="13" t="s">
        <v>77</v>
      </c>
      <c r="AY502" s="243" t="s">
        <v>166</v>
      </c>
    </row>
    <row r="503" spans="1:65" s="2" customFormat="1" ht="24.15" customHeight="1">
      <c r="A503" s="37"/>
      <c r="B503" s="38"/>
      <c r="C503" s="218" t="s">
        <v>717</v>
      </c>
      <c r="D503" s="218" t="s">
        <v>169</v>
      </c>
      <c r="E503" s="219" t="s">
        <v>1520</v>
      </c>
      <c r="F503" s="220" t="s">
        <v>1521</v>
      </c>
      <c r="G503" s="221" t="s">
        <v>215</v>
      </c>
      <c r="H503" s="222">
        <v>229.989</v>
      </c>
      <c r="I503" s="223"/>
      <c r="J503" s="224">
        <f>ROUND(I503*H503,0)</f>
        <v>0</v>
      </c>
      <c r="K503" s="225"/>
      <c r="L503" s="43"/>
      <c r="M503" s="226" t="s">
        <v>1</v>
      </c>
      <c r="N503" s="227" t="s">
        <v>42</v>
      </c>
      <c r="O503" s="90"/>
      <c r="P503" s="228">
        <f>O503*H503</f>
        <v>0</v>
      </c>
      <c r="Q503" s="228">
        <v>0</v>
      </c>
      <c r="R503" s="228">
        <f>Q503*H503</f>
        <v>0</v>
      </c>
      <c r="S503" s="228">
        <v>0</v>
      </c>
      <c r="T503" s="229">
        <f>S503*H503</f>
        <v>0</v>
      </c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R503" s="230" t="s">
        <v>173</v>
      </c>
      <c r="AT503" s="230" t="s">
        <v>169</v>
      </c>
      <c r="AU503" s="230" t="s">
        <v>86</v>
      </c>
      <c r="AY503" s="16" t="s">
        <v>166</v>
      </c>
      <c r="BE503" s="231">
        <f>IF(N503="základní",J503,0)</f>
        <v>0</v>
      </c>
      <c r="BF503" s="231">
        <f>IF(N503="snížená",J503,0)</f>
        <v>0</v>
      </c>
      <c r="BG503" s="231">
        <f>IF(N503="zákl. přenesená",J503,0)</f>
        <v>0</v>
      </c>
      <c r="BH503" s="231">
        <f>IF(N503="sníž. přenesená",J503,0)</f>
        <v>0</v>
      </c>
      <c r="BI503" s="231">
        <f>IF(N503="nulová",J503,0)</f>
        <v>0</v>
      </c>
      <c r="BJ503" s="16" t="s">
        <v>8</v>
      </c>
      <c r="BK503" s="231">
        <f>ROUND(I503*H503,0)</f>
        <v>0</v>
      </c>
      <c r="BL503" s="16" t="s">
        <v>173</v>
      </c>
      <c r="BM503" s="230" t="s">
        <v>1522</v>
      </c>
    </row>
    <row r="504" spans="1:51" s="13" customFormat="1" ht="12">
      <c r="A504" s="13"/>
      <c r="B504" s="232"/>
      <c r="C504" s="233"/>
      <c r="D504" s="234" t="s">
        <v>175</v>
      </c>
      <c r="E504" s="235" t="s">
        <v>1</v>
      </c>
      <c r="F504" s="236" t="s">
        <v>1523</v>
      </c>
      <c r="G504" s="233"/>
      <c r="H504" s="237">
        <v>72.259</v>
      </c>
      <c r="I504" s="238"/>
      <c r="J504" s="233"/>
      <c r="K504" s="233"/>
      <c r="L504" s="239"/>
      <c r="M504" s="240"/>
      <c r="N504" s="241"/>
      <c r="O504" s="241"/>
      <c r="P504" s="241"/>
      <c r="Q504" s="241"/>
      <c r="R504" s="241"/>
      <c r="S504" s="241"/>
      <c r="T504" s="242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3" t="s">
        <v>175</v>
      </c>
      <c r="AU504" s="243" t="s">
        <v>86</v>
      </c>
      <c r="AV504" s="13" t="s">
        <v>86</v>
      </c>
      <c r="AW504" s="13" t="s">
        <v>32</v>
      </c>
      <c r="AX504" s="13" t="s">
        <v>77</v>
      </c>
      <c r="AY504" s="243" t="s">
        <v>166</v>
      </c>
    </row>
    <row r="505" spans="1:51" s="13" customFormat="1" ht="12">
      <c r="A505" s="13"/>
      <c r="B505" s="232"/>
      <c r="C505" s="233"/>
      <c r="D505" s="234" t="s">
        <v>175</v>
      </c>
      <c r="E505" s="235" t="s">
        <v>1</v>
      </c>
      <c r="F505" s="236" t="s">
        <v>1524</v>
      </c>
      <c r="G505" s="233"/>
      <c r="H505" s="237">
        <v>157.73</v>
      </c>
      <c r="I505" s="238"/>
      <c r="J505" s="233"/>
      <c r="K505" s="233"/>
      <c r="L505" s="239"/>
      <c r="M505" s="240"/>
      <c r="N505" s="241"/>
      <c r="O505" s="241"/>
      <c r="P505" s="241"/>
      <c r="Q505" s="241"/>
      <c r="R505" s="241"/>
      <c r="S505" s="241"/>
      <c r="T505" s="242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3" t="s">
        <v>175</v>
      </c>
      <c r="AU505" s="243" t="s">
        <v>86</v>
      </c>
      <c r="AV505" s="13" t="s">
        <v>86</v>
      </c>
      <c r="AW505" s="13" t="s">
        <v>32</v>
      </c>
      <c r="AX505" s="13" t="s">
        <v>77</v>
      </c>
      <c r="AY505" s="243" t="s">
        <v>166</v>
      </c>
    </row>
    <row r="506" spans="1:65" s="2" customFormat="1" ht="16.5" customHeight="1">
      <c r="A506" s="37"/>
      <c r="B506" s="38"/>
      <c r="C506" s="254" t="s">
        <v>721</v>
      </c>
      <c r="D506" s="254" t="s">
        <v>266</v>
      </c>
      <c r="E506" s="255" t="s">
        <v>1525</v>
      </c>
      <c r="F506" s="256" t="s">
        <v>1526</v>
      </c>
      <c r="G506" s="257" t="s">
        <v>215</v>
      </c>
      <c r="H506" s="258">
        <v>241.488</v>
      </c>
      <c r="I506" s="259"/>
      <c r="J506" s="260">
        <f>ROUND(I506*H506,0)</f>
        <v>0</v>
      </c>
      <c r="K506" s="261"/>
      <c r="L506" s="262"/>
      <c r="M506" s="263" t="s">
        <v>1</v>
      </c>
      <c r="N506" s="264" t="s">
        <v>42</v>
      </c>
      <c r="O506" s="90"/>
      <c r="P506" s="228">
        <f>O506*H506</f>
        <v>0</v>
      </c>
      <c r="Q506" s="228">
        <v>0.0001</v>
      </c>
      <c r="R506" s="228">
        <f>Q506*H506</f>
        <v>0.0241488</v>
      </c>
      <c r="S506" s="228">
        <v>0</v>
      </c>
      <c r="T506" s="229">
        <f>S506*H506</f>
        <v>0</v>
      </c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R506" s="230" t="s">
        <v>208</v>
      </c>
      <c r="AT506" s="230" t="s">
        <v>266</v>
      </c>
      <c r="AU506" s="230" t="s">
        <v>86</v>
      </c>
      <c r="AY506" s="16" t="s">
        <v>166</v>
      </c>
      <c r="BE506" s="231">
        <f>IF(N506="základní",J506,0)</f>
        <v>0</v>
      </c>
      <c r="BF506" s="231">
        <f>IF(N506="snížená",J506,0)</f>
        <v>0</v>
      </c>
      <c r="BG506" s="231">
        <f>IF(N506="zákl. přenesená",J506,0)</f>
        <v>0</v>
      </c>
      <c r="BH506" s="231">
        <f>IF(N506="sníž. přenesená",J506,0)</f>
        <v>0</v>
      </c>
      <c r="BI506" s="231">
        <f>IF(N506="nulová",J506,0)</f>
        <v>0</v>
      </c>
      <c r="BJ506" s="16" t="s">
        <v>8</v>
      </c>
      <c r="BK506" s="231">
        <f>ROUND(I506*H506,0)</f>
        <v>0</v>
      </c>
      <c r="BL506" s="16" t="s">
        <v>173</v>
      </c>
      <c r="BM506" s="230" t="s">
        <v>1527</v>
      </c>
    </row>
    <row r="507" spans="1:51" s="13" customFormat="1" ht="12">
      <c r="A507" s="13"/>
      <c r="B507" s="232"/>
      <c r="C507" s="233"/>
      <c r="D507" s="234" t="s">
        <v>175</v>
      </c>
      <c r="E507" s="235" t="s">
        <v>1</v>
      </c>
      <c r="F507" s="236" t="s">
        <v>1528</v>
      </c>
      <c r="G507" s="233"/>
      <c r="H507" s="237">
        <v>229.989</v>
      </c>
      <c r="I507" s="238"/>
      <c r="J507" s="233"/>
      <c r="K507" s="233"/>
      <c r="L507" s="239"/>
      <c r="M507" s="240"/>
      <c r="N507" s="241"/>
      <c r="O507" s="241"/>
      <c r="P507" s="241"/>
      <c r="Q507" s="241"/>
      <c r="R507" s="241"/>
      <c r="S507" s="241"/>
      <c r="T507" s="242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3" t="s">
        <v>175</v>
      </c>
      <c r="AU507" s="243" t="s">
        <v>86</v>
      </c>
      <c r="AV507" s="13" t="s">
        <v>86</v>
      </c>
      <c r="AW507" s="13" t="s">
        <v>32</v>
      </c>
      <c r="AX507" s="13" t="s">
        <v>8</v>
      </c>
      <c r="AY507" s="243" t="s">
        <v>166</v>
      </c>
    </row>
    <row r="508" spans="1:51" s="13" customFormat="1" ht="12">
      <c r="A508" s="13"/>
      <c r="B508" s="232"/>
      <c r="C508" s="233"/>
      <c r="D508" s="234" t="s">
        <v>175</v>
      </c>
      <c r="E508" s="233"/>
      <c r="F508" s="236" t="s">
        <v>1529</v>
      </c>
      <c r="G508" s="233"/>
      <c r="H508" s="237">
        <v>241.488</v>
      </c>
      <c r="I508" s="238"/>
      <c r="J508" s="233"/>
      <c r="K508" s="233"/>
      <c r="L508" s="239"/>
      <c r="M508" s="240"/>
      <c r="N508" s="241"/>
      <c r="O508" s="241"/>
      <c r="P508" s="241"/>
      <c r="Q508" s="241"/>
      <c r="R508" s="241"/>
      <c r="S508" s="241"/>
      <c r="T508" s="242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3" t="s">
        <v>175</v>
      </c>
      <c r="AU508" s="243" t="s">
        <v>86</v>
      </c>
      <c r="AV508" s="13" t="s">
        <v>86</v>
      </c>
      <c r="AW508" s="13" t="s">
        <v>4</v>
      </c>
      <c r="AX508" s="13" t="s">
        <v>8</v>
      </c>
      <c r="AY508" s="243" t="s">
        <v>166</v>
      </c>
    </row>
    <row r="509" spans="1:65" s="2" customFormat="1" ht="24.15" customHeight="1">
      <c r="A509" s="37"/>
      <c r="B509" s="38"/>
      <c r="C509" s="218" t="s">
        <v>727</v>
      </c>
      <c r="D509" s="218" t="s">
        <v>169</v>
      </c>
      <c r="E509" s="219" t="s">
        <v>1530</v>
      </c>
      <c r="F509" s="220" t="s">
        <v>1531</v>
      </c>
      <c r="G509" s="221" t="s">
        <v>215</v>
      </c>
      <c r="H509" s="222">
        <v>132.8</v>
      </c>
      <c r="I509" s="223"/>
      <c r="J509" s="224">
        <f>ROUND(I509*H509,0)</f>
        <v>0</v>
      </c>
      <c r="K509" s="225"/>
      <c r="L509" s="43"/>
      <c r="M509" s="226" t="s">
        <v>1</v>
      </c>
      <c r="N509" s="227" t="s">
        <v>42</v>
      </c>
      <c r="O509" s="90"/>
      <c r="P509" s="228">
        <f>O509*H509</f>
        <v>0</v>
      </c>
      <c r="Q509" s="228">
        <v>0</v>
      </c>
      <c r="R509" s="228">
        <f>Q509*H509</f>
        <v>0</v>
      </c>
      <c r="S509" s="228">
        <v>0</v>
      </c>
      <c r="T509" s="229">
        <f>S509*H509</f>
        <v>0</v>
      </c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R509" s="230" t="s">
        <v>173</v>
      </c>
      <c r="AT509" s="230" t="s">
        <v>169</v>
      </c>
      <c r="AU509" s="230" t="s">
        <v>86</v>
      </c>
      <c r="AY509" s="16" t="s">
        <v>166</v>
      </c>
      <c r="BE509" s="231">
        <f>IF(N509="základní",J509,0)</f>
        <v>0</v>
      </c>
      <c r="BF509" s="231">
        <f>IF(N509="snížená",J509,0)</f>
        <v>0</v>
      </c>
      <c r="BG509" s="231">
        <f>IF(N509="zákl. přenesená",J509,0)</f>
        <v>0</v>
      </c>
      <c r="BH509" s="231">
        <f>IF(N509="sníž. přenesená",J509,0)</f>
        <v>0</v>
      </c>
      <c r="BI509" s="231">
        <f>IF(N509="nulová",J509,0)</f>
        <v>0</v>
      </c>
      <c r="BJ509" s="16" t="s">
        <v>8</v>
      </c>
      <c r="BK509" s="231">
        <f>ROUND(I509*H509,0)</f>
        <v>0</v>
      </c>
      <c r="BL509" s="16" t="s">
        <v>173</v>
      </c>
      <c r="BM509" s="230" t="s">
        <v>1532</v>
      </c>
    </row>
    <row r="510" spans="1:51" s="13" customFormat="1" ht="12">
      <c r="A510" s="13"/>
      <c r="B510" s="232"/>
      <c r="C510" s="233"/>
      <c r="D510" s="234" t="s">
        <v>175</v>
      </c>
      <c r="E510" s="235" t="s">
        <v>1</v>
      </c>
      <c r="F510" s="236" t="s">
        <v>1533</v>
      </c>
      <c r="G510" s="233"/>
      <c r="H510" s="237">
        <v>132.8</v>
      </c>
      <c r="I510" s="238"/>
      <c r="J510" s="233"/>
      <c r="K510" s="233"/>
      <c r="L510" s="239"/>
      <c r="M510" s="240"/>
      <c r="N510" s="241"/>
      <c r="O510" s="241"/>
      <c r="P510" s="241"/>
      <c r="Q510" s="241"/>
      <c r="R510" s="241"/>
      <c r="S510" s="241"/>
      <c r="T510" s="242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3" t="s">
        <v>175</v>
      </c>
      <c r="AU510" s="243" t="s">
        <v>86</v>
      </c>
      <c r="AV510" s="13" t="s">
        <v>86</v>
      </c>
      <c r="AW510" s="13" t="s">
        <v>32</v>
      </c>
      <c r="AX510" s="13" t="s">
        <v>77</v>
      </c>
      <c r="AY510" s="243" t="s">
        <v>166</v>
      </c>
    </row>
    <row r="511" spans="1:65" s="2" customFormat="1" ht="16.5" customHeight="1">
      <c r="A511" s="37"/>
      <c r="B511" s="38"/>
      <c r="C511" s="254" t="s">
        <v>734</v>
      </c>
      <c r="D511" s="254" t="s">
        <v>266</v>
      </c>
      <c r="E511" s="255" t="s">
        <v>1534</v>
      </c>
      <c r="F511" s="256" t="s">
        <v>1535</v>
      </c>
      <c r="G511" s="257" t="s">
        <v>215</v>
      </c>
      <c r="H511" s="258">
        <v>139.44</v>
      </c>
      <c r="I511" s="259"/>
      <c r="J511" s="260">
        <f>ROUND(I511*H511,0)</f>
        <v>0</v>
      </c>
      <c r="K511" s="261"/>
      <c r="L511" s="262"/>
      <c r="M511" s="263" t="s">
        <v>1</v>
      </c>
      <c r="N511" s="264" t="s">
        <v>42</v>
      </c>
      <c r="O511" s="90"/>
      <c r="P511" s="228">
        <f>O511*H511</f>
        <v>0</v>
      </c>
      <c r="Q511" s="228">
        <v>0.0001</v>
      </c>
      <c r="R511" s="228">
        <f>Q511*H511</f>
        <v>0.013944</v>
      </c>
      <c r="S511" s="228">
        <v>0</v>
      </c>
      <c r="T511" s="229">
        <f>S511*H511</f>
        <v>0</v>
      </c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R511" s="230" t="s">
        <v>208</v>
      </c>
      <c r="AT511" s="230" t="s">
        <v>266</v>
      </c>
      <c r="AU511" s="230" t="s">
        <v>86</v>
      </c>
      <c r="AY511" s="16" t="s">
        <v>166</v>
      </c>
      <c r="BE511" s="231">
        <f>IF(N511="základní",J511,0)</f>
        <v>0</v>
      </c>
      <c r="BF511" s="231">
        <f>IF(N511="snížená",J511,0)</f>
        <v>0</v>
      </c>
      <c r="BG511" s="231">
        <f>IF(N511="zákl. přenesená",J511,0)</f>
        <v>0</v>
      </c>
      <c r="BH511" s="231">
        <f>IF(N511="sníž. přenesená",J511,0)</f>
        <v>0</v>
      </c>
      <c r="BI511" s="231">
        <f>IF(N511="nulová",J511,0)</f>
        <v>0</v>
      </c>
      <c r="BJ511" s="16" t="s">
        <v>8</v>
      </c>
      <c r="BK511" s="231">
        <f>ROUND(I511*H511,0)</f>
        <v>0</v>
      </c>
      <c r="BL511" s="16" t="s">
        <v>173</v>
      </c>
      <c r="BM511" s="230" t="s">
        <v>1536</v>
      </c>
    </row>
    <row r="512" spans="1:51" s="13" customFormat="1" ht="12">
      <c r="A512" s="13"/>
      <c r="B512" s="232"/>
      <c r="C512" s="233"/>
      <c r="D512" s="234" t="s">
        <v>175</v>
      </c>
      <c r="E512" s="235" t="s">
        <v>1</v>
      </c>
      <c r="F512" s="236" t="s">
        <v>1537</v>
      </c>
      <c r="G512" s="233"/>
      <c r="H512" s="237">
        <v>132.8</v>
      </c>
      <c r="I512" s="238"/>
      <c r="J512" s="233"/>
      <c r="K512" s="233"/>
      <c r="L512" s="239"/>
      <c r="M512" s="240"/>
      <c r="N512" s="241"/>
      <c r="O512" s="241"/>
      <c r="P512" s="241"/>
      <c r="Q512" s="241"/>
      <c r="R512" s="241"/>
      <c r="S512" s="241"/>
      <c r="T512" s="242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3" t="s">
        <v>175</v>
      </c>
      <c r="AU512" s="243" t="s">
        <v>86</v>
      </c>
      <c r="AV512" s="13" t="s">
        <v>86</v>
      </c>
      <c r="AW512" s="13" t="s">
        <v>32</v>
      </c>
      <c r="AX512" s="13" t="s">
        <v>8</v>
      </c>
      <c r="AY512" s="243" t="s">
        <v>166</v>
      </c>
    </row>
    <row r="513" spans="1:51" s="13" customFormat="1" ht="12">
      <c r="A513" s="13"/>
      <c r="B513" s="232"/>
      <c r="C513" s="233"/>
      <c r="D513" s="234" t="s">
        <v>175</v>
      </c>
      <c r="E513" s="233"/>
      <c r="F513" s="236" t="s">
        <v>1538</v>
      </c>
      <c r="G513" s="233"/>
      <c r="H513" s="237">
        <v>139.44</v>
      </c>
      <c r="I513" s="238"/>
      <c r="J513" s="233"/>
      <c r="K513" s="233"/>
      <c r="L513" s="239"/>
      <c r="M513" s="240"/>
      <c r="N513" s="241"/>
      <c r="O513" s="241"/>
      <c r="P513" s="241"/>
      <c r="Q513" s="241"/>
      <c r="R513" s="241"/>
      <c r="S513" s="241"/>
      <c r="T513" s="242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43" t="s">
        <v>175</v>
      </c>
      <c r="AU513" s="243" t="s">
        <v>86</v>
      </c>
      <c r="AV513" s="13" t="s">
        <v>86</v>
      </c>
      <c r="AW513" s="13" t="s">
        <v>4</v>
      </c>
      <c r="AX513" s="13" t="s">
        <v>8</v>
      </c>
      <c r="AY513" s="243" t="s">
        <v>166</v>
      </c>
    </row>
    <row r="514" spans="1:65" s="2" customFormat="1" ht="24.15" customHeight="1">
      <c r="A514" s="37"/>
      <c r="B514" s="38"/>
      <c r="C514" s="218" t="s">
        <v>739</v>
      </c>
      <c r="D514" s="218" t="s">
        <v>169</v>
      </c>
      <c r="E514" s="219" t="s">
        <v>1539</v>
      </c>
      <c r="F514" s="220" t="s">
        <v>1540</v>
      </c>
      <c r="G514" s="221" t="s">
        <v>188</v>
      </c>
      <c r="H514" s="222">
        <v>829.977</v>
      </c>
      <c r="I514" s="223"/>
      <c r="J514" s="224">
        <f>ROUND(I514*H514,0)</f>
        <v>0</v>
      </c>
      <c r="K514" s="225"/>
      <c r="L514" s="43"/>
      <c r="M514" s="226" t="s">
        <v>1</v>
      </c>
      <c r="N514" s="227" t="s">
        <v>42</v>
      </c>
      <c r="O514" s="90"/>
      <c r="P514" s="228">
        <f>O514*H514</f>
        <v>0</v>
      </c>
      <c r="Q514" s="228">
        <v>0.00014</v>
      </c>
      <c r="R514" s="228">
        <f>Q514*H514</f>
        <v>0.11619677999999999</v>
      </c>
      <c r="S514" s="228">
        <v>0</v>
      </c>
      <c r="T514" s="229">
        <f>S514*H514</f>
        <v>0</v>
      </c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R514" s="230" t="s">
        <v>173</v>
      </c>
      <c r="AT514" s="230" t="s">
        <v>169</v>
      </c>
      <c r="AU514" s="230" t="s">
        <v>86</v>
      </c>
      <c r="AY514" s="16" t="s">
        <v>166</v>
      </c>
      <c r="BE514" s="231">
        <f>IF(N514="základní",J514,0)</f>
        <v>0</v>
      </c>
      <c r="BF514" s="231">
        <f>IF(N514="snížená",J514,0)</f>
        <v>0</v>
      </c>
      <c r="BG514" s="231">
        <f>IF(N514="zákl. přenesená",J514,0)</f>
        <v>0</v>
      </c>
      <c r="BH514" s="231">
        <f>IF(N514="sníž. přenesená",J514,0)</f>
        <v>0</v>
      </c>
      <c r="BI514" s="231">
        <f>IF(N514="nulová",J514,0)</f>
        <v>0</v>
      </c>
      <c r="BJ514" s="16" t="s">
        <v>8</v>
      </c>
      <c r="BK514" s="231">
        <f>ROUND(I514*H514,0)</f>
        <v>0</v>
      </c>
      <c r="BL514" s="16" t="s">
        <v>173</v>
      </c>
      <c r="BM514" s="230" t="s">
        <v>1541</v>
      </c>
    </row>
    <row r="515" spans="1:51" s="13" customFormat="1" ht="12">
      <c r="A515" s="13"/>
      <c r="B515" s="232"/>
      <c r="C515" s="233"/>
      <c r="D515" s="234" t="s">
        <v>175</v>
      </c>
      <c r="E515" s="235" t="s">
        <v>1</v>
      </c>
      <c r="F515" s="236" t="s">
        <v>1509</v>
      </c>
      <c r="G515" s="233"/>
      <c r="H515" s="237">
        <v>842.825</v>
      </c>
      <c r="I515" s="238"/>
      <c r="J515" s="233"/>
      <c r="K515" s="233"/>
      <c r="L515" s="239"/>
      <c r="M515" s="240"/>
      <c r="N515" s="241"/>
      <c r="O515" s="241"/>
      <c r="P515" s="241"/>
      <c r="Q515" s="241"/>
      <c r="R515" s="241"/>
      <c r="S515" s="241"/>
      <c r="T515" s="242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3" t="s">
        <v>175</v>
      </c>
      <c r="AU515" s="243" t="s">
        <v>86</v>
      </c>
      <c r="AV515" s="13" t="s">
        <v>86</v>
      </c>
      <c r="AW515" s="13" t="s">
        <v>32</v>
      </c>
      <c r="AX515" s="13" t="s">
        <v>77</v>
      </c>
      <c r="AY515" s="243" t="s">
        <v>166</v>
      </c>
    </row>
    <row r="516" spans="1:51" s="13" customFormat="1" ht="12">
      <c r="A516" s="13"/>
      <c r="B516" s="232"/>
      <c r="C516" s="233"/>
      <c r="D516" s="234" t="s">
        <v>175</v>
      </c>
      <c r="E516" s="235" t="s">
        <v>1</v>
      </c>
      <c r="F516" s="236" t="s">
        <v>1510</v>
      </c>
      <c r="G516" s="233"/>
      <c r="H516" s="237">
        <v>-101.875</v>
      </c>
      <c r="I516" s="238"/>
      <c r="J516" s="233"/>
      <c r="K516" s="233"/>
      <c r="L516" s="239"/>
      <c r="M516" s="240"/>
      <c r="N516" s="241"/>
      <c r="O516" s="241"/>
      <c r="P516" s="241"/>
      <c r="Q516" s="241"/>
      <c r="R516" s="241"/>
      <c r="S516" s="241"/>
      <c r="T516" s="242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43" t="s">
        <v>175</v>
      </c>
      <c r="AU516" s="243" t="s">
        <v>86</v>
      </c>
      <c r="AV516" s="13" t="s">
        <v>86</v>
      </c>
      <c r="AW516" s="13" t="s">
        <v>32</v>
      </c>
      <c r="AX516" s="13" t="s">
        <v>77</v>
      </c>
      <c r="AY516" s="243" t="s">
        <v>166</v>
      </c>
    </row>
    <row r="517" spans="1:51" s="13" customFormat="1" ht="12">
      <c r="A517" s="13"/>
      <c r="B517" s="232"/>
      <c r="C517" s="233"/>
      <c r="D517" s="234" t="s">
        <v>175</v>
      </c>
      <c r="E517" s="235" t="s">
        <v>1</v>
      </c>
      <c r="F517" s="236" t="s">
        <v>1511</v>
      </c>
      <c r="G517" s="233"/>
      <c r="H517" s="237">
        <v>-11.163</v>
      </c>
      <c r="I517" s="238"/>
      <c r="J517" s="233"/>
      <c r="K517" s="233"/>
      <c r="L517" s="239"/>
      <c r="M517" s="240"/>
      <c r="N517" s="241"/>
      <c r="O517" s="241"/>
      <c r="P517" s="241"/>
      <c r="Q517" s="241"/>
      <c r="R517" s="241"/>
      <c r="S517" s="241"/>
      <c r="T517" s="242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43" t="s">
        <v>175</v>
      </c>
      <c r="AU517" s="243" t="s">
        <v>86</v>
      </c>
      <c r="AV517" s="13" t="s">
        <v>86</v>
      </c>
      <c r="AW517" s="13" t="s">
        <v>32</v>
      </c>
      <c r="AX517" s="13" t="s">
        <v>77</v>
      </c>
      <c r="AY517" s="243" t="s">
        <v>166</v>
      </c>
    </row>
    <row r="518" spans="1:51" s="13" customFormat="1" ht="12">
      <c r="A518" s="13"/>
      <c r="B518" s="232"/>
      <c r="C518" s="233"/>
      <c r="D518" s="234" t="s">
        <v>175</v>
      </c>
      <c r="E518" s="235" t="s">
        <v>1</v>
      </c>
      <c r="F518" s="236" t="s">
        <v>1512</v>
      </c>
      <c r="G518" s="233"/>
      <c r="H518" s="237">
        <v>-22.935</v>
      </c>
      <c r="I518" s="238"/>
      <c r="J518" s="233"/>
      <c r="K518" s="233"/>
      <c r="L518" s="239"/>
      <c r="M518" s="240"/>
      <c r="N518" s="241"/>
      <c r="O518" s="241"/>
      <c r="P518" s="241"/>
      <c r="Q518" s="241"/>
      <c r="R518" s="241"/>
      <c r="S518" s="241"/>
      <c r="T518" s="242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43" t="s">
        <v>175</v>
      </c>
      <c r="AU518" s="243" t="s">
        <v>86</v>
      </c>
      <c r="AV518" s="13" t="s">
        <v>86</v>
      </c>
      <c r="AW518" s="13" t="s">
        <v>32</v>
      </c>
      <c r="AX518" s="13" t="s">
        <v>77</v>
      </c>
      <c r="AY518" s="243" t="s">
        <v>166</v>
      </c>
    </row>
    <row r="519" spans="1:51" s="13" customFormat="1" ht="12">
      <c r="A519" s="13"/>
      <c r="B519" s="232"/>
      <c r="C519" s="233"/>
      <c r="D519" s="234" t="s">
        <v>175</v>
      </c>
      <c r="E519" s="235" t="s">
        <v>1</v>
      </c>
      <c r="F519" s="236" t="s">
        <v>1513</v>
      </c>
      <c r="G519" s="233"/>
      <c r="H519" s="237">
        <v>44.257</v>
      </c>
      <c r="I519" s="238"/>
      <c r="J519" s="233"/>
      <c r="K519" s="233"/>
      <c r="L519" s="239"/>
      <c r="M519" s="240"/>
      <c r="N519" s="241"/>
      <c r="O519" s="241"/>
      <c r="P519" s="241"/>
      <c r="Q519" s="241"/>
      <c r="R519" s="241"/>
      <c r="S519" s="241"/>
      <c r="T519" s="242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3" t="s">
        <v>175</v>
      </c>
      <c r="AU519" s="243" t="s">
        <v>86</v>
      </c>
      <c r="AV519" s="13" t="s">
        <v>86</v>
      </c>
      <c r="AW519" s="13" t="s">
        <v>32</v>
      </c>
      <c r="AX519" s="13" t="s">
        <v>77</v>
      </c>
      <c r="AY519" s="243" t="s">
        <v>166</v>
      </c>
    </row>
    <row r="520" spans="1:51" s="13" customFormat="1" ht="12">
      <c r="A520" s="13"/>
      <c r="B520" s="232"/>
      <c r="C520" s="233"/>
      <c r="D520" s="234" t="s">
        <v>175</v>
      </c>
      <c r="E520" s="235" t="s">
        <v>1</v>
      </c>
      <c r="F520" s="236" t="s">
        <v>1514</v>
      </c>
      <c r="G520" s="233"/>
      <c r="H520" s="237">
        <v>78.868</v>
      </c>
      <c r="I520" s="238"/>
      <c r="J520" s="233"/>
      <c r="K520" s="233"/>
      <c r="L520" s="239"/>
      <c r="M520" s="240"/>
      <c r="N520" s="241"/>
      <c r="O520" s="241"/>
      <c r="P520" s="241"/>
      <c r="Q520" s="241"/>
      <c r="R520" s="241"/>
      <c r="S520" s="241"/>
      <c r="T520" s="242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43" t="s">
        <v>175</v>
      </c>
      <c r="AU520" s="243" t="s">
        <v>86</v>
      </c>
      <c r="AV520" s="13" t="s">
        <v>86</v>
      </c>
      <c r="AW520" s="13" t="s">
        <v>32</v>
      </c>
      <c r="AX520" s="13" t="s">
        <v>77</v>
      </c>
      <c r="AY520" s="243" t="s">
        <v>166</v>
      </c>
    </row>
    <row r="521" spans="1:65" s="2" customFormat="1" ht="24.15" customHeight="1">
      <c r="A521" s="37"/>
      <c r="B521" s="38"/>
      <c r="C521" s="218" t="s">
        <v>745</v>
      </c>
      <c r="D521" s="218" t="s">
        <v>169</v>
      </c>
      <c r="E521" s="219" t="s">
        <v>1542</v>
      </c>
      <c r="F521" s="220" t="s">
        <v>1543</v>
      </c>
      <c r="G521" s="221" t="s">
        <v>188</v>
      </c>
      <c r="H521" s="222">
        <v>21.453</v>
      </c>
      <c r="I521" s="223"/>
      <c r="J521" s="224">
        <f>ROUND(I521*H521,0)</f>
        <v>0</v>
      </c>
      <c r="K521" s="225"/>
      <c r="L521" s="43"/>
      <c r="M521" s="226" t="s">
        <v>1</v>
      </c>
      <c r="N521" s="227" t="s">
        <v>42</v>
      </c>
      <c r="O521" s="90"/>
      <c r="P521" s="228">
        <f>O521*H521</f>
        <v>0</v>
      </c>
      <c r="Q521" s="228">
        <v>0.0002</v>
      </c>
      <c r="R521" s="228">
        <f>Q521*H521</f>
        <v>0.0042906</v>
      </c>
      <c r="S521" s="228">
        <v>0</v>
      </c>
      <c r="T521" s="229">
        <f>S521*H521</f>
        <v>0</v>
      </c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R521" s="230" t="s">
        <v>173</v>
      </c>
      <c r="AT521" s="230" t="s">
        <v>169</v>
      </c>
      <c r="AU521" s="230" t="s">
        <v>86</v>
      </c>
      <c r="AY521" s="16" t="s">
        <v>166</v>
      </c>
      <c r="BE521" s="231">
        <f>IF(N521="základní",J521,0)</f>
        <v>0</v>
      </c>
      <c r="BF521" s="231">
        <f>IF(N521="snížená",J521,0)</f>
        <v>0</v>
      </c>
      <c r="BG521" s="231">
        <f>IF(N521="zákl. přenesená",J521,0)</f>
        <v>0</v>
      </c>
      <c r="BH521" s="231">
        <f>IF(N521="sníž. přenesená",J521,0)</f>
        <v>0</v>
      </c>
      <c r="BI521" s="231">
        <f>IF(N521="nulová",J521,0)</f>
        <v>0</v>
      </c>
      <c r="BJ521" s="16" t="s">
        <v>8</v>
      </c>
      <c r="BK521" s="231">
        <f>ROUND(I521*H521,0)</f>
        <v>0</v>
      </c>
      <c r="BL521" s="16" t="s">
        <v>173</v>
      </c>
      <c r="BM521" s="230" t="s">
        <v>1544</v>
      </c>
    </row>
    <row r="522" spans="1:51" s="13" customFormat="1" ht="12">
      <c r="A522" s="13"/>
      <c r="B522" s="232"/>
      <c r="C522" s="233"/>
      <c r="D522" s="234" t="s">
        <v>175</v>
      </c>
      <c r="E522" s="235" t="s">
        <v>1</v>
      </c>
      <c r="F522" s="236" t="s">
        <v>1518</v>
      </c>
      <c r="G522" s="233"/>
      <c r="H522" s="237">
        <v>11.162</v>
      </c>
      <c r="I522" s="238"/>
      <c r="J522" s="233"/>
      <c r="K522" s="233"/>
      <c r="L522" s="239"/>
      <c r="M522" s="240"/>
      <c r="N522" s="241"/>
      <c r="O522" s="241"/>
      <c r="P522" s="241"/>
      <c r="Q522" s="241"/>
      <c r="R522" s="241"/>
      <c r="S522" s="241"/>
      <c r="T522" s="242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43" t="s">
        <v>175</v>
      </c>
      <c r="AU522" s="243" t="s">
        <v>86</v>
      </c>
      <c r="AV522" s="13" t="s">
        <v>86</v>
      </c>
      <c r="AW522" s="13" t="s">
        <v>32</v>
      </c>
      <c r="AX522" s="13" t="s">
        <v>77</v>
      </c>
      <c r="AY522" s="243" t="s">
        <v>166</v>
      </c>
    </row>
    <row r="523" spans="1:51" s="13" customFormat="1" ht="12">
      <c r="A523" s="13"/>
      <c r="B523" s="232"/>
      <c r="C523" s="233"/>
      <c r="D523" s="234" t="s">
        <v>175</v>
      </c>
      <c r="E523" s="235" t="s">
        <v>1</v>
      </c>
      <c r="F523" s="236" t="s">
        <v>1519</v>
      </c>
      <c r="G523" s="233"/>
      <c r="H523" s="237">
        <v>10.291</v>
      </c>
      <c r="I523" s="238"/>
      <c r="J523" s="233"/>
      <c r="K523" s="233"/>
      <c r="L523" s="239"/>
      <c r="M523" s="240"/>
      <c r="N523" s="241"/>
      <c r="O523" s="241"/>
      <c r="P523" s="241"/>
      <c r="Q523" s="241"/>
      <c r="R523" s="241"/>
      <c r="S523" s="241"/>
      <c r="T523" s="242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43" t="s">
        <v>175</v>
      </c>
      <c r="AU523" s="243" t="s">
        <v>86</v>
      </c>
      <c r="AV523" s="13" t="s">
        <v>86</v>
      </c>
      <c r="AW523" s="13" t="s">
        <v>32</v>
      </c>
      <c r="AX523" s="13" t="s">
        <v>77</v>
      </c>
      <c r="AY523" s="243" t="s">
        <v>166</v>
      </c>
    </row>
    <row r="524" spans="1:65" s="2" customFormat="1" ht="44.25" customHeight="1">
      <c r="A524" s="37"/>
      <c r="B524" s="38"/>
      <c r="C524" s="218" t="s">
        <v>749</v>
      </c>
      <c r="D524" s="218" t="s">
        <v>169</v>
      </c>
      <c r="E524" s="219" t="s">
        <v>1545</v>
      </c>
      <c r="F524" s="220" t="s">
        <v>1546</v>
      </c>
      <c r="G524" s="221" t="s">
        <v>188</v>
      </c>
      <c r="H524" s="222">
        <v>19.496</v>
      </c>
      <c r="I524" s="223"/>
      <c r="J524" s="224">
        <f>ROUND(I524*H524,0)</f>
        <v>0</v>
      </c>
      <c r="K524" s="225"/>
      <c r="L524" s="43"/>
      <c r="M524" s="226" t="s">
        <v>1</v>
      </c>
      <c r="N524" s="227" t="s">
        <v>42</v>
      </c>
      <c r="O524" s="90"/>
      <c r="P524" s="228">
        <f>O524*H524</f>
        <v>0</v>
      </c>
      <c r="Q524" s="228">
        <v>0.00852</v>
      </c>
      <c r="R524" s="228">
        <f>Q524*H524</f>
        <v>0.16610592</v>
      </c>
      <c r="S524" s="228">
        <v>0</v>
      </c>
      <c r="T524" s="229">
        <f>S524*H524</f>
        <v>0</v>
      </c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R524" s="230" t="s">
        <v>173</v>
      </c>
      <c r="AT524" s="230" t="s">
        <v>169</v>
      </c>
      <c r="AU524" s="230" t="s">
        <v>86</v>
      </c>
      <c r="AY524" s="16" t="s">
        <v>166</v>
      </c>
      <c r="BE524" s="231">
        <f>IF(N524="základní",J524,0)</f>
        <v>0</v>
      </c>
      <c r="BF524" s="231">
        <f>IF(N524="snížená",J524,0)</f>
        <v>0</v>
      </c>
      <c r="BG524" s="231">
        <f>IF(N524="zákl. přenesená",J524,0)</f>
        <v>0</v>
      </c>
      <c r="BH524" s="231">
        <f>IF(N524="sníž. přenesená",J524,0)</f>
        <v>0</v>
      </c>
      <c r="BI524" s="231">
        <f>IF(N524="nulová",J524,0)</f>
        <v>0</v>
      </c>
      <c r="BJ524" s="16" t="s">
        <v>8</v>
      </c>
      <c r="BK524" s="231">
        <f>ROUND(I524*H524,0)</f>
        <v>0</v>
      </c>
      <c r="BL524" s="16" t="s">
        <v>173</v>
      </c>
      <c r="BM524" s="230" t="s">
        <v>1547</v>
      </c>
    </row>
    <row r="525" spans="1:51" s="13" customFormat="1" ht="12">
      <c r="A525" s="13"/>
      <c r="B525" s="232"/>
      <c r="C525" s="233"/>
      <c r="D525" s="234" t="s">
        <v>175</v>
      </c>
      <c r="E525" s="235" t="s">
        <v>1</v>
      </c>
      <c r="F525" s="236" t="s">
        <v>1548</v>
      </c>
      <c r="G525" s="233"/>
      <c r="H525" s="237">
        <v>16.643</v>
      </c>
      <c r="I525" s="238"/>
      <c r="J525" s="233"/>
      <c r="K525" s="233"/>
      <c r="L525" s="239"/>
      <c r="M525" s="240"/>
      <c r="N525" s="241"/>
      <c r="O525" s="241"/>
      <c r="P525" s="241"/>
      <c r="Q525" s="241"/>
      <c r="R525" s="241"/>
      <c r="S525" s="241"/>
      <c r="T525" s="242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43" t="s">
        <v>175</v>
      </c>
      <c r="AU525" s="243" t="s">
        <v>86</v>
      </c>
      <c r="AV525" s="13" t="s">
        <v>86</v>
      </c>
      <c r="AW525" s="13" t="s">
        <v>32</v>
      </c>
      <c r="AX525" s="13" t="s">
        <v>77</v>
      </c>
      <c r="AY525" s="243" t="s">
        <v>166</v>
      </c>
    </row>
    <row r="526" spans="1:51" s="13" customFormat="1" ht="12">
      <c r="A526" s="13"/>
      <c r="B526" s="232"/>
      <c r="C526" s="233"/>
      <c r="D526" s="234" t="s">
        <v>175</v>
      </c>
      <c r="E526" s="235" t="s">
        <v>1</v>
      </c>
      <c r="F526" s="236" t="s">
        <v>1549</v>
      </c>
      <c r="G526" s="233"/>
      <c r="H526" s="237">
        <v>2.853</v>
      </c>
      <c r="I526" s="238"/>
      <c r="J526" s="233"/>
      <c r="K526" s="233"/>
      <c r="L526" s="239"/>
      <c r="M526" s="240"/>
      <c r="N526" s="241"/>
      <c r="O526" s="241"/>
      <c r="P526" s="241"/>
      <c r="Q526" s="241"/>
      <c r="R526" s="241"/>
      <c r="S526" s="241"/>
      <c r="T526" s="242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3" t="s">
        <v>175</v>
      </c>
      <c r="AU526" s="243" t="s">
        <v>86</v>
      </c>
      <c r="AV526" s="13" t="s">
        <v>86</v>
      </c>
      <c r="AW526" s="13" t="s">
        <v>32</v>
      </c>
      <c r="AX526" s="13" t="s">
        <v>77</v>
      </c>
      <c r="AY526" s="243" t="s">
        <v>166</v>
      </c>
    </row>
    <row r="527" spans="1:65" s="2" customFormat="1" ht="16.5" customHeight="1">
      <c r="A527" s="37"/>
      <c r="B527" s="38"/>
      <c r="C527" s="254" t="s">
        <v>755</v>
      </c>
      <c r="D527" s="254" t="s">
        <v>266</v>
      </c>
      <c r="E527" s="255" t="s">
        <v>1550</v>
      </c>
      <c r="F527" s="256" t="s">
        <v>1551</v>
      </c>
      <c r="G527" s="257" t="s">
        <v>188</v>
      </c>
      <c r="H527" s="258">
        <v>20.471</v>
      </c>
      <c r="I527" s="259"/>
      <c r="J527" s="260">
        <f>ROUND(I527*H527,0)</f>
        <v>0</v>
      </c>
      <c r="K527" s="261"/>
      <c r="L527" s="262"/>
      <c r="M527" s="263" t="s">
        <v>1</v>
      </c>
      <c r="N527" s="264" t="s">
        <v>42</v>
      </c>
      <c r="O527" s="90"/>
      <c r="P527" s="228">
        <f>O527*H527</f>
        <v>0</v>
      </c>
      <c r="Q527" s="228">
        <v>0.0017</v>
      </c>
      <c r="R527" s="228">
        <f>Q527*H527</f>
        <v>0.0348007</v>
      </c>
      <c r="S527" s="228">
        <v>0</v>
      </c>
      <c r="T527" s="229">
        <f>S527*H527</f>
        <v>0</v>
      </c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R527" s="230" t="s">
        <v>208</v>
      </c>
      <c r="AT527" s="230" t="s">
        <v>266</v>
      </c>
      <c r="AU527" s="230" t="s">
        <v>86</v>
      </c>
      <c r="AY527" s="16" t="s">
        <v>166</v>
      </c>
      <c r="BE527" s="231">
        <f>IF(N527="základní",J527,0)</f>
        <v>0</v>
      </c>
      <c r="BF527" s="231">
        <f>IF(N527="snížená",J527,0)</f>
        <v>0</v>
      </c>
      <c r="BG527" s="231">
        <f>IF(N527="zákl. přenesená",J527,0)</f>
        <v>0</v>
      </c>
      <c r="BH527" s="231">
        <f>IF(N527="sníž. přenesená",J527,0)</f>
        <v>0</v>
      </c>
      <c r="BI527" s="231">
        <f>IF(N527="nulová",J527,0)</f>
        <v>0</v>
      </c>
      <c r="BJ527" s="16" t="s">
        <v>8</v>
      </c>
      <c r="BK527" s="231">
        <f>ROUND(I527*H527,0)</f>
        <v>0</v>
      </c>
      <c r="BL527" s="16" t="s">
        <v>173</v>
      </c>
      <c r="BM527" s="230" t="s">
        <v>1552</v>
      </c>
    </row>
    <row r="528" spans="1:51" s="13" customFormat="1" ht="12">
      <c r="A528" s="13"/>
      <c r="B528" s="232"/>
      <c r="C528" s="233"/>
      <c r="D528" s="234" t="s">
        <v>175</v>
      </c>
      <c r="E528" s="235" t="s">
        <v>1</v>
      </c>
      <c r="F528" s="236" t="s">
        <v>1553</v>
      </c>
      <c r="G528" s="233"/>
      <c r="H528" s="237">
        <v>19.496</v>
      </c>
      <c r="I528" s="238"/>
      <c r="J528" s="233"/>
      <c r="K528" s="233"/>
      <c r="L528" s="239"/>
      <c r="M528" s="240"/>
      <c r="N528" s="241"/>
      <c r="O528" s="241"/>
      <c r="P528" s="241"/>
      <c r="Q528" s="241"/>
      <c r="R528" s="241"/>
      <c r="S528" s="241"/>
      <c r="T528" s="242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3" t="s">
        <v>175</v>
      </c>
      <c r="AU528" s="243" t="s">
        <v>86</v>
      </c>
      <c r="AV528" s="13" t="s">
        <v>86</v>
      </c>
      <c r="AW528" s="13" t="s">
        <v>32</v>
      </c>
      <c r="AX528" s="13" t="s">
        <v>8</v>
      </c>
      <c r="AY528" s="243" t="s">
        <v>166</v>
      </c>
    </row>
    <row r="529" spans="1:51" s="13" customFormat="1" ht="12">
      <c r="A529" s="13"/>
      <c r="B529" s="232"/>
      <c r="C529" s="233"/>
      <c r="D529" s="234" t="s">
        <v>175</v>
      </c>
      <c r="E529" s="233"/>
      <c r="F529" s="236" t="s">
        <v>1554</v>
      </c>
      <c r="G529" s="233"/>
      <c r="H529" s="237">
        <v>20.471</v>
      </c>
      <c r="I529" s="238"/>
      <c r="J529" s="233"/>
      <c r="K529" s="233"/>
      <c r="L529" s="239"/>
      <c r="M529" s="240"/>
      <c r="N529" s="241"/>
      <c r="O529" s="241"/>
      <c r="P529" s="241"/>
      <c r="Q529" s="241"/>
      <c r="R529" s="241"/>
      <c r="S529" s="241"/>
      <c r="T529" s="242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43" t="s">
        <v>175</v>
      </c>
      <c r="AU529" s="243" t="s">
        <v>86</v>
      </c>
      <c r="AV529" s="13" t="s">
        <v>86</v>
      </c>
      <c r="AW529" s="13" t="s">
        <v>4</v>
      </c>
      <c r="AX529" s="13" t="s">
        <v>8</v>
      </c>
      <c r="AY529" s="243" t="s">
        <v>166</v>
      </c>
    </row>
    <row r="530" spans="1:65" s="2" customFormat="1" ht="24.15" customHeight="1">
      <c r="A530" s="37"/>
      <c r="B530" s="38"/>
      <c r="C530" s="218" t="s">
        <v>759</v>
      </c>
      <c r="D530" s="218" t="s">
        <v>169</v>
      </c>
      <c r="E530" s="219" t="s">
        <v>1555</v>
      </c>
      <c r="F530" s="220" t="s">
        <v>1556</v>
      </c>
      <c r="G530" s="221" t="s">
        <v>188</v>
      </c>
      <c r="H530" s="222">
        <v>5.614</v>
      </c>
      <c r="I530" s="223"/>
      <c r="J530" s="224">
        <f>ROUND(I530*H530,0)</f>
        <v>0</v>
      </c>
      <c r="K530" s="225"/>
      <c r="L530" s="43"/>
      <c r="M530" s="226" t="s">
        <v>1</v>
      </c>
      <c r="N530" s="227" t="s">
        <v>42</v>
      </c>
      <c r="O530" s="90"/>
      <c r="P530" s="228">
        <f>O530*H530</f>
        <v>0</v>
      </c>
      <c r="Q530" s="228">
        <v>0.02363</v>
      </c>
      <c r="R530" s="228">
        <f>Q530*H530</f>
        <v>0.13265882</v>
      </c>
      <c r="S530" s="228">
        <v>0</v>
      </c>
      <c r="T530" s="229">
        <f>S530*H530</f>
        <v>0</v>
      </c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R530" s="230" t="s">
        <v>173</v>
      </c>
      <c r="AT530" s="230" t="s">
        <v>169</v>
      </c>
      <c r="AU530" s="230" t="s">
        <v>86</v>
      </c>
      <c r="AY530" s="16" t="s">
        <v>166</v>
      </c>
      <c r="BE530" s="231">
        <f>IF(N530="základní",J530,0)</f>
        <v>0</v>
      </c>
      <c r="BF530" s="231">
        <f>IF(N530="snížená",J530,0)</f>
        <v>0</v>
      </c>
      <c r="BG530" s="231">
        <f>IF(N530="zákl. přenesená",J530,0)</f>
        <v>0</v>
      </c>
      <c r="BH530" s="231">
        <f>IF(N530="sníž. přenesená",J530,0)</f>
        <v>0</v>
      </c>
      <c r="BI530" s="231">
        <f>IF(N530="nulová",J530,0)</f>
        <v>0</v>
      </c>
      <c r="BJ530" s="16" t="s">
        <v>8</v>
      </c>
      <c r="BK530" s="231">
        <f>ROUND(I530*H530,0)</f>
        <v>0</v>
      </c>
      <c r="BL530" s="16" t="s">
        <v>173</v>
      </c>
      <c r="BM530" s="230" t="s">
        <v>1557</v>
      </c>
    </row>
    <row r="531" spans="1:51" s="13" customFormat="1" ht="12">
      <c r="A531" s="13"/>
      <c r="B531" s="232"/>
      <c r="C531" s="233"/>
      <c r="D531" s="234" t="s">
        <v>175</v>
      </c>
      <c r="E531" s="235" t="s">
        <v>1</v>
      </c>
      <c r="F531" s="236" t="s">
        <v>1558</v>
      </c>
      <c r="G531" s="233"/>
      <c r="H531" s="237">
        <v>5.614</v>
      </c>
      <c r="I531" s="238"/>
      <c r="J531" s="233"/>
      <c r="K531" s="233"/>
      <c r="L531" s="239"/>
      <c r="M531" s="240"/>
      <c r="N531" s="241"/>
      <c r="O531" s="241"/>
      <c r="P531" s="241"/>
      <c r="Q531" s="241"/>
      <c r="R531" s="241"/>
      <c r="S531" s="241"/>
      <c r="T531" s="242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43" t="s">
        <v>175</v>
      </c>
      <c r="AU531" s="243" t="s">
        <v>86</v>
      </c>
      <c r="AV531" s="13" t="s">
        <v>86</v>
      </c>
      <c r="AW531" s="13" t="s">
        <v>32</v>
      </c>
      <c r="AX531" s="13" t="s">
        <v>77</v>
      </c>
      <c r="AY531" s="243" t="s">
        <v>166</v>
      </c>
    </row>
    <row r="532" spans="1:65" s="2" customFormat="1" ht="24.15" customHeight="1">
      <c r="A532" s="37"/>
      <c r="B532" s="38"/>
      <c r="C532" s="218" t="s">
        <v>763</v>
      </c>
      <c r="D532" s="218" t="s">
        <v>169</v>
      </c>
      <c r="E532" s="219" t="s">
        <v>1559</v>
      </c>
      <c r="F532" s="220" t="s">
        <v>1560</v>
      </c>
      <c r="G532" s="221" t="s">
        <v>188</v>
      </c>
      <c r="H532" s="222">
        <v>829.977</v>
      </c>
      <c r="I532" s="223"/>
      <c r="J532" s="224">
        <f>ROUND(I532*H532,0)</f>
        <v>0</v>
      </c>
      <c r="K532" s="225"/>
      <c r="L532" s="43"/>
      <c r="M532" s="226" t="s">
        <v>1</v>
      </c>
      <c r="N532" s="227" t="s">
        <v>42</v>
      </c>
      <c r="O532" s="90"/>
      <c r="P532" s="228">
        <f>O532*H532</f>
        <v>0</v>
      </c>
      <c r="Q532" s="228">
        <v>0.0108</v>
      </c>
      <c r="R532" s="228">
        <f>Q532*H532</f>
        <v>8.9637516</v>
      </c>
      <c r="S532" s="228">
        <v>0</v>
      </c>
      <c r="T532" s="229">
        <f>S532*H532</f>
        <v>0</v>
      </c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R532" s="230" t="s">
        <v>173</v>
      </c>
      <c r="AT532" s="230" t="s">
        <v>169</v>
      </c>
      <c r="AU532" s="230" t="s">
        <v>86</v>
      </c>
      <c r="AY532" s="16" t="s">
        <v>166</v>
      </c>
      <c r="BE532" s="231">
        <f>IF(N532="základní",J532,0)</f>
        <v>0</v>
      </c>
      <c r="BF532" s="231">
        <f>IF(N532="snížená",J532,0)</f>
        <v>0</v>
      </c>
      <c r="BG532" s="231">
        <f>IF(N532="zákl. přenesená",J532,0)</f>
        <v>0</v>
      </c>
      <c r="BH532" s="231">
        <f>IF(N532="sníž. přenesená",J532,0)</f>
        <v>0</v>
      </c>
      <c r="BI532" s="231">
        <f>IF(N532="nulová",J532,0)</f>
        <v>0</v>
      </c>
      <c r="BJ532" s="16" t="s">
        <v>8</v>
      </c>
      <c r="BK532" s="231">
        <f>ROUND(I532*H532,0)</f>
        <v>0</v>
      </c>
      <c r="BL532" s="16" t="s">
        <v>173</v>
      </c>
      <c r="BM532" s="230" t="s">
        <v>1561</v>
      </c>
    </row>
    <row r="533" spans="1:65" s="2" customFormat="1" ht="37.8" customHeight="1">
      <c r="A533" s="37"/>
      <c r="B533" s="38"/>
      <c r="C533" s="218" t="s">
        <v>768</v>
      </c>
      <c r="D533" s="218" t="s">
        <v>169</v>
      </c>
      <c r="E533" s="219" t="s">
        <v>1562</v>
      </c>
      <c r="F533" s="220" t="s">
        <v>1563</v>
      </c>
      <c r="G533" s="221" t="s">
        <v>188</v>
      </c>
      <c r="H533" s="222">
        <v>2489.931</v>
      </c>
      <c r="I533" s="223"/>
      <c r="J533" s="224">
        <f>ROUND(I533*H533,0)</f>
        <v>0</v>
      </c>
      <c r="K533" s="225"/>
      <c r="L533" s="43"/>
      <c r="M533" s="226" t="s">
        <v>1</v>
      </c>
      <c r="N533" s="227" t="s">
        <v>42</v>
      </c>
      <c r="O533" s="90"/>
      <c r="P533" s="228">
        <f>O533*H533</f>
        <v>0</v>
      </c>
      <c r="Q533" s="228">
        <v>0.0027</v>
      </c>
      <c r="R533" s="228">
        <f>Q533*H533</f>
        <v>6.722813700000001</v>
      </c>
      <c r="S533" s="228">
        <v>0</v>
      </c>
      <c r="T533" s="229">
        <f>S533*H533</f>
        <v>0</v>
      </c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R533" s="230" t="s">
        <v>173</v>
      </c>
      <c r="AT533" s="230" t="s">
        <v>169</v>
      </c>
      <c r="AU533" s="230" t="s">
        <v>86</v>
      </c>
      <c r="AY533" s="16" t="s">
        <v>166</v>
      </c>
      <c r="BE533" s="231">
        <f>IF(N533="základní",J533,0)</f>
        <v>0</v>
      </c>
      <c r="BF533" s="231">
        <f>IF(N533="snížená",J533,0)</f>
        <v>0</v>
      </c>
      <c r="BG533" s="231">
        <f>IF(N533="zákl. přenesená",J533,0)</f>
        <v>0</v>
      </c>
      <c r="BH533" s="231">
        <f>IF(N533="sníž. přenesená",J533,0)</f>
        <v>0</v>
      </c>
      <c r="BI533" s="231">
        <f>IF(N533="nulová",J533,0)</f>
        <v>0</v>
      </c>
      <c r="BJ533" s="16" t="s">
        <v>8</v>
      </c>
      <c r="BK533" s="231">
        <f>ROUND(I533*H533,0)</f>
        <v>0</v>
      </c>
      <c r="BL533" s="16" t="s">
        <v>173</v>
      </c>
      <c r="BM533" s="230" t="s">
        <v>1564</v>
      </c>
    </row>
    <row r="534" spans="1:51" s="13" customFormat="1" ht="12">
      <c r="A534" s="13"/>
      <c r="B534" s="232"/>
      <c r="C534" s="233"/>
      <c r="D534" s="234" t="s">
        <v>175</v>
      </c>
      <c r="E534" s="235" t="s">
        <v>1</v>
      </c>
      <c r="F534" s="236" t="s">
        <v>1565</v>
      </c>
      <c r="G534" s="233"/>
      <c r="H534" s="237">
        <v>2489.931</v>
      </c>
      <c r="I534" s="238"/>
      <c r="J534" s="233"/>
      <c r="K534" s="233"/>
      <c r="L534" s="239"/>
      <c r="M534" s="240"/>
      <c r="N534" s="241"/>
      <c r="O534" s="241"/>
      <c r="P534" s="241"/>
      <c r="Q534" s="241"/>
      <c r="R534" s="241"/>
      <c r="S534" s="241"/>
      <c r="T534" s="242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43" t="s">
        <v>175</v>
      </c>
      <c r="AU534" s="243" t="s">
        <v>86</v>
      </c>
      <c r="AV534" s="13" t="s">
        <v>86</v>
      </c>
      <c r="AW534" s="13" t="s">
        <v>32</v>
      </c>
      <c r="AX534" s="13" t="s">
        <v>77</v>
      </c>
      <c r="AY534" s="243" t="s">
        <v>166</v>
      </c>
    </row>
    <row r="535" spans="1:65" s="2" customFormat="1" ht="24.15" customHeight="1">
      <c r="A535" s="37"/>
      <c r="B535" s="38"/>
      <c r="C535" s="218" t="s">
        <v>772</v>
      </c>
      <c r="D535" s="218" t="s">
        <v>169</v>
      </c>
      <c r="E535" s="219" t="s">
        <v>1566</v>
      </c>
      <c r="F535" s="220" t="s">
        <v>1567</v>
      </c>
      <c r="G535" s="221" t="s">
        <v>188</v>
      </c>
      <c r="H535" s="222">
        <v>21.453</v>
      </c>
      <c r="I535" s="223"/>
      <c r="J535" s="224">
        <f>ROUND(I535*H535,0)</f>
        <v>0</v>
      </c>
      <c r="K535" s="225"/>
      <c r="L535" s="43"/>
      <c r="M535" s="226" t="s">
        <v>1</v>
      </c>
      <c r="N535" s="227" t="s">
        <v>42</v>
      </c>
      <c r="O535" s="90"/>
      <c r="P535" s="228">
        <f>O535*H535</f>
        <v>0</v>
      </c>
      <c r="Q535" s="228">
        <v>0.0057</v>
      </c>
      <c r="R535" s="228">
        <f>Q535*H535</f>
        <v>0.1222821</v>
      </c>
      <c r="S535" s="228">
        <v>0</v>
      </c>
      <c r="T535" s="229">
        <f>S535*H535</f>
        <v>0</v>
      </c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R535" s="230" t="s">
        <v>173</v>
      </c>
      <c r="AT535" s="230" t="s">
        <v>169</v>
      </c>
      <c r="AU535" s="230" t="s">
        <v>86</v>
      </c>
      <c r="AY535" s="16" t="s">
        <v>166</v>
      </c>
      <c r="BE535" s="231">
        <f>IF(N535="základní",J535,0)</f>
        <v>0</v>
      </c>
      <c r="BF535" s="231">
        <f>IF(N535="snížená",J535,0)</f>
        <v>0</v>
      </c>
      <c r="BG535" s="231">
        <f>IF(N535="zákl. přenesená",J535,0)</f>
        <v>0</v>
      </c>
      <c r="BH535" s="231">
        <f>IF(N535="sníž. přenesená",J535,0)</f>
        <v>0</v>
      </c>
      <c r="BI535" s="231">
        <f>IF(N535="nulová",J535,0)</f>
        <v>0</v>
      </c>
      <c r="BJ535" s="16" t="s">
        <v>8</v>
      </c>
      <c r="BK535" s="231">
        <f>ROUND(I535*H535,0)</f>
        <v>0</v>
      </c>
      <c r="BL535" s="16" t="s">
        <v>173</v>
      </c>
      <c r="BM535" s="230" t="s">
        <v>1568</v>
      </c>
    </row>
    <row r="536" spans="1:51" s="13" customFormat="1" ht="12">
      <c r="A536" s="13"/>
      <c r="B536" s="232"/>
      <c r="C536" s="233"/>
      <c r="D536" s="234" t="s">
        <v>175</v>
      </c>
      <c r="E536" s="235" t="s">
        <v>1</v>
      </c>
      <c r="F536" s="236" t="s">
        <v>1518</v>
      </c>
      <c r="G536" s="233"/>
      <c r="H536" s="237">
        <v>11.162</v>
      </c>
      <c r="I536" s="238"/>
      <c r="J536" s="233"/>
      <c r="K536" s="233"/>
      <c r="L536" s="239"/>
      <c r="M536" s="240"/>
      <c r="N536" s="241"/>
      <c r="O536" s="241"/>
      <c r="P536" s="241"/>
      <c r="Q536" s="241"/>
      <c r="R536" s="241"/>
      <c r="S536" s="241"/>
      <c r="T536" s="242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43" t="s">
        <v>175</v>
      </c>
      <c r="AU536" s="243" t="s">
        <v>86</v>
      </c>
      <c r="AV536" s="13" t="s">
        <v>86</v>
      </c>
      <c r="AW536" s="13" t="s">
        <v>32</v>
      </c>
      <c r="AX536" s="13" t="s">
        <v>77</v>
      </c>
      <c r="AY536" s="243" t="s">
        <v>166</v>
      </c>
    </row>
    <row r="537" spans="1:51" s="13" customFormat="1" ht="12">
      <c r="A537" s="13"/>
      <c r="B537" s="232"/>
      <c r="C537" s="233"/>
      <c r="D537" s="234" t="s">
        <v>175</v>
      </c>
      <c r="E537" s="235" t="s">
        <v>1</v>
      </c>
      <c r="F537" s="236" t="s">
        <v>1519</v>
      </c>
      <c r="G537" s="233"/>
      <c r="H537" s="237">
        <v>10.291</v>
      </c>
      <c r="I537" s="238"/>
      <c r="J537" s="233"/>
      <c r="K537" s="233"/>
      <c r="L537" s="239"/>
      <c r="M537" s="240"/>
      <c r="N537" s="241"/>
      <c r="O537" s="241"/>
      <c r="P537" s="241"/>
      <c r="Q537" s="241"/>
      <c r="R537" s="241"/>
      <c r="S537" s="241"/>
      <c r="T537" s="242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3" t="s">
        <v>175</v>
      </c>
      <c r="AU537" s="243" t="s">
        <v>86</v>
      </c>
      <c r="AV537" s="13" t="s">
        <v>86</v>
      </c>
      <c r="AW537" s="13" t="s">
        <v>32</v>
      </c>
      <c r="AX537" s="13" t="s">
        <v>77</v>
      </c>
      <c r="AY537" s="243" t="s">
        <v>166</v>
      </c>
    </row>
    <row r="538" spans="1:65" s="2" customFormat="1" ht="24.15" customHeight="1">
      <c r="A538" s="37"/>
      <c r="B538" s="38"/>
      <c r="C538" s="218" t="s">
        <v>777</v>
      </c>
      <c r="D538" s="218" t="s">
        <v>169</v>
      </c>
      <c r="E538" s="219" t="s">
        <v>1569</v>
      </c>
      <c r="F538" s="220" t="s">
        <v>1570</v>
      </c>
      <c r="G538" s="221" t="s">
        <v>188</v>
      </c>
      <c r="H538" s="222">
        <v>829.977</v>
      </c>
      <c r="I538" s="223"/>
      <c r="J538" s="224">
        <f>ROUND(I538*H538,0)</f>
        <v>0</v>
      </c>
      <c r="K538" s="225"/>
      <c r="L538" s="43"/>
      <c r="M538" s="226" t="s">
        <v>1</v>
      </c>
      <c r="N538" s="227" t="s">
        <v>42</v>
      </c>
      <c r="O538" s="90"/>
      <c r="P538" s="228">
        <f>O538*H538</f>
        <v>0</v>
      </c>
      <c r="Q538" s="228">
        <v>0.00285</v>
      </c>
      <c r="R538" s="228">
        <f>Q538*H538</f>
        <v>2.36543445</v>
      </c>
      <c r="S538" s="228">
        <v>0</v>
      </c>
      <c r="T538" s="229">
        <f>S538*H538</f>
        <v>0</v>
      </c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R538" s="230" t="s">
        <v>173</v>
      </c>
      <c r="AT538" s="230" t="s">
        <v>169</v>
      </c>
      <c r="AU538" s="230" t="s">
        <v>86</v>
      </c>
      <c r="AY538" s="16" t="s">
        <v>166</v>
      </c>
      <c r="BE538" s="231">
        <f>IF(N538="základní",J538,0)</f>
        <v>0</v>
      </c>
      <c r="BF538" s="231">
        <f>IF(N538="snížená",J538,0)</f>
        <v>0</v>
      </c>
      <c r="BG538" s="231">
        <f>IF(N538="zákl. přenesená",J538,0)</f>
        <v>0</v>
      </c>
      <c r="BH538" s="231">
        <f>IF(N538="sníž. přenesená",J538,0)</f>
        <v>0</v>
      </c>
      <c r="BI538" s="231">
        <f>IF(N538="nulová",J538,0)</f>
        <v>0</v>
      </c>
      <c r="BJ538" s="16" t="s">
        <v>8</v>
      </c>
      <c r="BK538" s="231">
        <f>ROUND(I538*H538,0)</f>
        <v>0</v>
      </c>
      <c r="BL538" s="16" t="s">
        <v>173</v>
      </c>
      <c r="BM538" s="230" t="s">
        <v>1571</v>
      </c>
    </row>
    <row r="539" spans="1:51" s="13" customFormat="1" ht="12">
      <c r="A539" s="13"/>
      <c r="B539" s="232"/>
      <c r="C539" s="233"/>
      <c r="D539" s="234" t="s">
        <v>175</v>
      </c>
      <c r="E539" s="235" t="s">
        <v>1</v>
      </c>
      <c r="F539" s="236" t="s">
        <v>1509</v>
      </c>
      <c r="G539" s="233"/>
      <c r="H539" s="237">
        <v>842.825</v>
      </c>
      <c r="I539" s="238"/>
      <c r="J539" s="233"/>
      <c r="K539" s="233"/>
      <c r="L539" s="239"/>
      <c r="M539" s="240"/>
      <c r="N539" s="241"/>
      <c r="O539" s="241"/>
      <c r="P539" s="241"/>
      <c r="Q539" s="241"/>
      <c r="R539" s="241"/>
      <c r="S539" s="241"/>
      <c r="T539" s="242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43" t="s">
        <v>175</v>
      </c>
      <c r="AU539" s="243" t="s">
        <v>86</v>
      </c>
      <c r="AV539" s="13" t="s">
        <v>86</v>
      </c>
      <c r="AW539" s="13" t="s">
        <v>32</v>
      </c>
      <c r="AX539" s="13" t="s">
        <v>77</v>
      </c>
      <c r="AY539" s="243" t="s">
        <v>166</v>
      </c>
    </row>
    <row r="540" spans="1:51" s="13" customFormat="1" ht="12">
      <c r="A540" s="13"/>
      <c r="B540" s="232"/>
      <c r="C540" s="233"/>
      <c r="D540" s="234" t="s">
        <v>175</v>
      </c>
      <c r="E540" s="235" t="s">
        <v>1</v>
      </c>
      <c r="F540" s="236" t="s">
        <v>1510</v>
      </c>
      <c r="G540" s="233"/>
      <c r="H540" s="237">
        <v>-101.875</v>
      </c>
      <c r="I540" s="238"/>
      <c r="J540" s="233"/>
      <c r="K540" s="233"/>
      <c r="L540" s="239"/>
      <c r="M540" s="240"/>
      <c r="N540" s="241"/>
      <c r="O540" s="241"/>
      <c r="P540" s="241"/>
      <c r="Q540" s="241"/>
      <c r="R540" s="241"/>
      <c r="S540" s="241"/>
      <c r="T540" s="242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43" t="s">
        <v>175</v>
      </c>
      <c r="AU540" s="243" t="s">
        <v>86</v>
      </c>
      <c r="AV540" s="13" t="s">
        <v>86</v>
      </c>
      <c r="AW540" s="13" t="s">
        <v>32</v>
      </c>
      <c r="AX540" s="13" t="s">
        <v>77</v>
      </c>
      <c r="AY540" s="243" t="s">
        <v>166</v>
      </c>
    </row>
    <row r="541" spans="1:51" s="13" customFormat="1" ht="12">
      <c r="A541" s="13"/>
      <c r="B541" s="232"/>
      <c r="C541" s="233"/>
      <c r="D541" s="234" t="s">
        <v>175</v>
      </c>
      <c r="E541" s="235" t="s">
        <v>1</v>
      </c>
      <c r="F541" s="236" t="s">
        <v>1511</v>
      </c>
      <c r="G541" s="233"/>
      <c r="H541" s="237">
        <v>-11.163</v>
      </c>
      <c r="I541" s="238"/>
      <c r="J541" s="233"/>
      <c r="K541" s="233"/>
      <c r="L541" s="239"/>
      <c r="M541" s="240"/>
      <c r="N541" s="241"/>
      <c r="O541" s="241"/>
      <c r="P541" s="241"/>
      <c r="Q541" s="241"/>
      <c r="R541" s="241"/>
      <c r="S541" s="241"/>
      <c r="T541" s="242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43" t="s">
        <v>175</v>
      </c>
      <c r="AU541" s="243" t="s">
        <v>86</v>
      </c>
      <c r="AV541" s="13" t="s">
        <v>86</v>
      </c>
      <c r="AW541" s="13" t="s">
        <v>32</v>
      </c>
      <c r="AX541" s="13" t="s">
        <v>77</v>
      </c>
      <c r="AY541" s="243" t="s">
        <v>166</v>
      </c>
    </row>
    <row r="542" spans="1:51" s="13" customFormat="1" ht="12">
      <c r="A542" s="13"/>
      <c r="B542" s="232"/>
      <c r="C542" s="233"/>
      <c r="D542" s="234" t="s">
        <v>175</v>
      </c>
      <c r="E542" s="235" t="s">
        <v>1</v>
      </c>
      <c r="F542" s="236" t="s">
        <v>1512</v>
      </c>
      <c r="G542" s="233"/>
      <c r="H542" s="237">
        <v>-22.935</v>
      </c>
      <c r="I542" s="238"/>
      <c r="J542" s="233"/>
      <c r="K542" s="233"/>
      <c r="L542" s="239"/>
      <c r="M542" s="240"/>
      <c r="N542" s="241"/>
      <c r="O542" s="241"/>
      <c r="P542" s="241"/>
      <c r="Q542" s="241"/>
      <c r="R542" s="241"/>
      <c r="S542" s="241"/>
      <c r="T542" s="242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3" t="s">
        <v>175</v>
      </c>
      <c r="AU542" s="243" t="s">
        <v>86</v>
      </c>
      <c r="AV542" s="13" t="s">
        <v>86</v>
      </c>
      <c r="AW542" s="13" t="s">
        <v>32</v>
      </c>
      <c r="AX542" s="13" t="s">
        <v>77</v>
      </c>
      <c r="AY542" s="243" t="s">
        <v>166</v>
      </c>
    </row>
    <row r="543" spans="1:51" s="13" customFormat="1" ht="12">
      <c r="A543" s="13"/>
      <c r="B543" s="232"/>
      <c r="C543" s="233"/>
      <c r="D543" s="234" t="s">
        <v>175</v>
      </c>
      <c r="E543" s="235" t="s">
        <v>1</v>
      </c>
      <c r="F543" s="236" t="s">
        <v>1513</v>
      </c>
      <c r="G543" s="233"/>
      <c r="H543" s="237">
        <v>44.257</v>
      </c>
      <c r="I543" s="238"/>
      <c r="J543" s="233"/>
      <c r="K543" s="233"/>
      <c r="L543" s="239"/>
      <c r="M543" s="240"/>
      <c r="N543" s="241"/>
      <c r="O543" s="241"/>
      <c r="P543" s="241"/>
      <c r="Q543" s="241"/>
      <c r="R543" s="241"/>
      <c r="S543" s="241"/>
      <c r="T543" s="242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3" t="s">
        <v>175</v>
      </c>
      <c r="AU543" s="243" t="s">
        <v>86</v>
      </c>
      <c r="AV543" s="13" t="s">
        <v>86</v>
      </c>
      <c r="AW543" s="13" t="s">
        <v>32</v>
      </c>
      <c r="AX543" s="13" t="s">
        <v>77</v>
      </c>
      <c r="AY543" s="243" t="s">
        <v>166</v>
      </c>
    </row>
    <row r="544" spans="1:51" s="13" customFormat="1" ht="12">
      <c r="A544" s="13"/>
      <c r="B544" s="232"/>
      <c r="C544" s="233"/>
      <c r="D544" s="234" t="s">
        <v>175</v>
      </c>
      <c r="E544" s="235" t="s">
        <v>1</v>
      </c>
      <c r="F544" s="236" t="s">
        <v>1514</v>
      </c>
      <c r="G544" s="233"/>
      <c r="H544" s="237">
        <v>78.868</v>
      </c>
      <c r="I544" s="238"/>
      <c r="J544" s="233"/>
      <c r="K544" s="233"/>
      <c r="L544" s="239"/>
      <c r="M544" s="240"/>
      <c r="N544" s="241"/>
      <c r="O544" s="241"/>
      <c r="P544" s="241"/>
      <c r="Q544" s="241"/>
      <c r="R544" s="241"/>
      <c r="S544" s="241"/>
      <c r="T544" s="242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43" t="s">
        <v>175</v>
      </c>
      <c r="AU544" s="243" t="s">
        <v>86</v>
      </c>
      <c r="AV544" s="13" t="s">
        <v>86</v>
      </c>
      <c r="AW544" s="13" t="s">
        <v>32</v>
      </c>
      <c r="AX544" s="13" t="s">
        <v>77</v>
      </c>
      <c r="AY544" s="243" t="s">
        <v>166</v>
      </c>
    </row>
    <row r="545" spans="1:65" s="2" customFormat="1" ht="24.15" customHeight="1">
      <c r="A545" s="37"/>
      <c r="B545" s="38"/>
      <c r="C545" s="218" t="s">
        <v>781</v>
      </c>
      <c r="D545" s="218" t="s">
        <v>169</v>
      </c>
      <c r="E545" s="219" t="s">
        <v>1572</v>
      </c>
      <c r="F545" s="220" t="s">
        <v>1573</v>
      </c>
      <c r="G545" s="221" t="s">
        <v>188</v>
      </c>
      <c r="H545" s="222">
        <v>113.038</v>
      </c>
      <c r="I545" s="223"/>
      <c r="J545" s="224">
        <f>ROUND(I545*H545,0)</f>
        <v>0</v>
      </c>
      <c r="K545" s="225"/>
      <c r="L545" s="43"/>
      <c r="M545" s="226" t="s">
        <v>1</v>
      </c>
      <c r="N545" s="227" t="s">
        <v>42</v>
      </c>
      <c r="O545" s="90"/>
      <c r="P545" s="228">
        <f>O545*H545</f>
        <v>0</v>
      </c>
      <c r="Q545" s="228">
        <v>0</v>
      </c>
      <c r="R545" s="228">
        <f>Q545*H545</f>
        <v>0</v>
      </c>
      <c r="S545" s="228">
        <v>0</v>
      </c>
      <c r="T545" s="229">
        <f>S545*H545</f>
        <v>0</v>
      </c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R545" s="230" t="s">
        <v>173</v>
      </c>
      <c r="AT545" s="230" t="s">
        <v>169</v>
      </c>
      <c r="AU545" s="230" t="s">
        <v>86</v>
      </c>
      <c r="AY545" s="16" t="s">
        <v>166</v>
      </c>
      <c r="BE545" s="231">
        <f>IF(N545="základní",J545,0)</f>
        <v>0</v>
      </c>
      <c r="BF545" s="231">
        <f>IF(N545="snížená",J545,0)</f>
        <v>0</v>
      </c>
      <c r="BG545" s="231">
        <f>IF(N545="zákl. přenesená",J545,0)</f>
        <v>0</v>
      </c>
      <c r="BH545" s="231">
        <f>IF(N545="sníž. přenesená",J545,0)</f>
        <v>0</v>
      </c>
      <c r="BI545" s="231">
        <f>IF(N545="nulová",J545,0)</f>
        <v>0</v>
      </c>
      <c r="BJ545" s="16" t="s">
        <v>8</v>
      </c>
      <c r="BK545" s="231">
        <f>ROUND(I545*H545,0)</f>
        <v>0</v>
      </c>
      <c r="BL545" s="16" t="s">
        <v>173</v>
      </c>
      <c r="BM545" s="230" t="s">
        <v>1574</v>
      </c>
    </row>
    <row r="546" spans="1:51" s="13" customFormat="1" ht="12">
      <c r="A546" s="13"/>
      <c r="B546" s="232"/>
      <c r="C546" s="233"/>
      <c r="D546" s="234" t="s">
        <v>175</v>
      </c>
      <c r="E546" s="235" t="s">
        <v>1</v>
      </c>
      <c r="F546" s="236" t="s">
        <v>1575</v>
      </c>
      <c r="G546" s="233"/>
      <c r="H546" s="237">
        <v>101.875</v>
      </c>
      <c r="I546" s="238"/>
      <c r="J546" s="233"/>
      <c r="K546" s="233"/>
      <c r="L546" s="239"/>
      <c r="M546" s="240"/>
      <c r="N546" s="241"/>
      <c r="O546" s="241"/>
      <c r="P546" s="241"/>
      <c r="Q546" s="241"/>
      <c r="R546" s="241"/>
      <c r="S546" s="241"/>
      <c r="T546" s="242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3" t="s">
        <v>175</v>
      </c>
      <c r="AU546" s="243" t="s">
        <v>86</v>
      </c>
      <c r="AV546" s="13" t="s">
        <v>86</v>
      </c>
      <c r="AW546" s="13" t="s">
        <v>32</v>
      </c>
      <c r="AX546" s="13" t="s">
        <v>77</v>
      </c>
      <c r="AY546" s="243" t="s">
        <v>166</v>
      </c>
    </row>
    <row r="547" spans="1:51" s="13" customFormat="1" ht="12">
      <c r="A547" s="13"/>
      <c r="B547" s="232"/>
      <c r="C547" s="233"/>
      <c r="D547" s="234" t="s">
        <v>175</v>
      </c>
      <c r="E547" s="235" t="s">
        <v>1</v>
      </c>
      <c r="F547" s="236" t="s">
        <v>1576</v>
      </c>
      <c r="G547" s="233"/>
      <c r="H547" s="237">
        <v>11.163</v>
      </c>
      <c r="I547" s="238"/>
      <c r="J547" s="233"/>
      <c r="K547" s="233"/>
      <c r="L547" s="239"/>
      <c r="M547" s="240"/>
      <c r="N547" s="241"/>
      <c r="O547" s="241"/>
      <c r="P547" s="241"/>
      <c r="Q547" s="241"/>
      <c r="R547" s="241"/>
      <c r="S547" s="241"/>
      <c r="T547" s="242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43" t="s">
        <v>175</v>
      </c>
      <c r="AU547" s="243" t="s">
        <v>86</v>
      </c>
      <c r="AV547" s="13" t="s">
        <v>86</v>
      </c>
      <c r="AW547" s="13" t="s">
        <v>32</v>
      </c>
      <c r="AX547" s="13" t="s">
        <v>77</v>
      </c>
      <c r="AY547" s="243" t="s">
        <v>166</v>
      </c>
    </row>
    <row r="548" spans="1:63" s="12" customFormat="1" ht="22.8" customHeight="1">
      <c r="A548" s="12"/>
      <c r="B548" s="202"/>
      <c r="C548" s="203"/>
      <c r="D548" s="204" t="s">
        <v>76</v>
      </c>
      <c r="E548" s="216" t="s">
        <v>483</v>
      </c>
      <c r="F548" s="216" t="s">
        <v>1577</v>
      </c>
      <c r="G548" s="203"/>
      <c r="H548" s="203"/>
      <c r="I548" s="206"/>
      <c r="J548" s="217">
        <f>BK548</f>
        <v>0</v>
      </c>
      <c r="K548" s="203"/>
      <c r="L548" s="208"/>
      <c r="M548" s="209"/>
      <c r="N548" s="210"/>
      <c r="O548" s="210"/>
      <c r="P548" s="211">
        <f>SUM(P549:P600)</f>
        <v>0</v>
      </c>
      <c r="Q548" s="210"/>
      <c r="R548" s="211">
        <f>SUM(R549:R600)</f>
        <v>119.08870109</v>
      </c>
      <c r="S548" s="210"/>
      <c r="T548" s="212">
        <f>SUM(T549:T600)</f>
        <v>0</v>
      </c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R548" s="213" t="s">
        <v>8</v>
      </c>
      <c r="AT548" s="214" t="s">
        <v>76</v>
      </c>
      <c r="AU548" s="214" t="s">
        <v>8</v>
      </c>
      <c r="AY548" s="213" t="s">
        <v>166</v>
      </c>
      <c r="BK548" s="215">
        <f>SUM(BK549:BK600)</f>
        <v>0</v>
      </c>
    </row>
    <row r="549" spans="1:65" s="2" customFormat="1" ht="33" customHeight="1">
      <c r="A549" s="37"/>
      <c r="B549" s="38"/>
      <c r="C549" s="218" t="s">
        <v>787</v>
      </c>
      <c r="D549" s="218" t="s">
        <v>169</v>
      </c>
      <c r="E549" s="219" t="s">
        <v>1578</v>
      </c>
      <c r="F549" s="220" t="s">
        <v>1579</v>
      </c>
      <c r="G549" s="221" t="s">
        <v>172</v>
      </c>
      <c r="H549" s="222">
        <v>6.096</v>
      </c>
      <c r="I549" s="223"/>
      <c r="J549" s="224">
        <f>ROUND(I549*H549,0)</f>
        <v>0</v>
      </c>
      <c r="K549" s="225"/>
      <c r="L549" s="43"/>
      <c r="M549" s="226" t="s">
        <v>1</v>
      </c>
      <c r="N549" s="227" t="s">
        <v>42</v>
      </c>
      <c r="O549" s="90"/>
      <c r="P549" s="228">
        <f>O549*H549</f>
        <v>0</v>
      </c>
      <c r="Q549" s="228">
        <v>2.50187</v>
      </c>
      <c r="R549" s="228">
        <f>Q549*H549</f>
        <v>15.25139952</v>
      </c>
      <c r="S549" s="228">
        <v>0</v>
      </c>
      <c r="T549" s="229">
        <f>S549*H549</f>
        <v>0</v>
      </c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  <c r="AR549" s="230" t="s">
        <v>173</v>
      </c>
      <c r="AT549" s="230" t="s">
        <v>169</v>
      </c>
      <c r="AU549" s="230" t="s">
        <v>86</v>
      </c>
      <c r="AY549" s="16" t="s">
        <v>166</v>
      </c>
      <c r="BE549" s="231">
        <f>IF(N549="základní",J549,0)</f>
        <v>0</v>
      </c>
      <c r="BF549" s="231">
        <f>IF(N549="snížená",J549,0)</f>
        <v>0</v>
      </c>
      <c r="BG549" s="231">
        <f>IF(N549="zákl. přenesená",J549,0)</f>
        <v>0</v>
      </c>
      <c r="BH549" s="231">
        <f>IF(N549="sníž. přenesená",J549,0)</f>
        <v>0</v>
      </c>
      <c r="BI549" s="231">
        <f>IF(N549="nulová",J549,0)</f>
        <v>0</v>
      </c>
      <c r="BJ549" s="16" t="s">
        <v>8</v>
      </c>
      <c r="BK549" s="231">
        <f>ROUND(I549*H549,0)</f>
        <v>0</v>
      </c>
      <c r="BL549" s="16" t="s">
        <v>173</v>
      </c>
      <c r="BM549" s="230" t="s">
        <v>1580</v>
      </c>
    </row>
    <row r="550" spans="1:51" s="13" customFormat="1" ht="12">
      <c r="A550" s="13"/>
      <c r="B550" s="232"/>
      <c r="C550" s="233"/>
      <c r="D550" s="234" t="s">
        <v>175</v>
      </c>
      <c r="E550" s="235" t="s">
        <v>1</v>
      </c>
      <c r="F550" s="236" t="s">
        <v>1581</v>
      </c>
      <c r="G550" s="233"/>
      <c r="H550" s="237">
        <v>6.096</v>
      </c>
      <c r="I550" s="238"/>
      <c r="J550" s="233"/>
      <c r="K550" s="233"/>
      <c r="L550" s="239"/>
      <c r="M550" s="240"/>
      <c r="N550" s="241"/>
      <c r="O550" s="241"/>
      <c r="P550" s="241"/>
      <c r="Q550" s="241"/>
      <c r="R550" s="241"/>
      <c r="S550" s="241"/>
      <c r="T550" s="242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3" t="s">
        <v>175</v>
      </c>
      <c r="AU550" s="243" t="s">
        <v>86</v>
      </c>
      <c r="AV550" s="13" t="s">
        <v>86</v>
      </c>
      <c r="AW550" s="13" t="s">
        <v>32</v>
      </c>
      <c r="AX550" s="13" t="s">
        <v>77</v>
      </c>
      <c r="AY550" s="243" t="s">
        <v>166</v>
      </c>
    </row>
    <row r="551" spans="1:65" s="2" customFormat="1" ht="33" customHeight="1">
      <c r="A551" s="37"/>
      <c r="B551" s="38"/>
      <c r="C551" s="218" t="s">
        <v>794</v>
      </c>
      <c r="D551" s="218" t="s">
        <v>169</v>
      </c>
      <c r="E551" s="219" t="s">
        <v>1582</v>
      </c>
      <c r="F551" s="220" t="s">
        <v>1583</v>
      </c>
      <c r="G551" s="221" t="s">
        <v>172</v>
      </c>
      <c r="H551" s="222">
        <v>1.502</v>
      </c>
      <c r="I551" s="223"/>
      <c r="J551" s="224">
        <f>ROUND(I551*H551,0)</f>
        <v>0</v>
      </c>
      <c r="K551" s="225"/>
      <c r="L551" s="43"/>
      <c r="M551" s="226" t="s">
        <v>1</v>
      </c>
      <c r="N551" s="227" t="s">
        <v>42</v>
      </c>
      <c r="O551" s="90"/>
      <c r="P551" s="228">
        <f>O551*H551</f>
        <v>0</v>
      </c>
      <c r="Q551" s="228">
        <v>2.50187</v>
      </c>
      <c r="R551" s="228">
        <f>Q551*H551</f>
        <v>3.7578087399999998</v>
      </c>
      <c r="S551" s="228">
        <v>0</v>
      </c>
      <c r="T551" s="229">
        <f>S551*H551</f>
        <v>0</v>
      </c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R551" s="230" t="s">
        <v>173</v>
      </c>
      <c r="AT551" s="230" t="s">
        <v>169</v>
      </c>
      <c r="AU551" s="230" t="s">
        <v>86</v>
      </c>
      <c r="AY551" s="16" t="s">
        <v>166</v>
      </c>
      <c r="BE551" s="231">
        <f>IF(N551="základní",J551,0)</f>
        <v>0</v>
      </c>
      <c r="BF551" s="231">
        <f>IF(N551="snížená",J551,0)</f>
        <v>0</v>
      </c>
      <c r="BG551" s="231">
        <f>IF(N551="zákl. přenesená",J551,0)</f>
        <v>0</v>
      </c>
      <c r="BH551" s="231">
        <f>IF(N551="sníž. přenesená",J551,0)</f>
        <v>0</v>
      </c>
      <c r="BI551" s="231">
        <f>IF(N551="nulová",J551,0)</f>
        <v>0</v>
      </c>
      <c r="BJ551" s="16" t="s">
        <v>8</v>
      </c>
      <c r="BK551" s="231">
        <f>ROUND(I551*H551,0)</f>
        <v>0</v>
      </c>
      <c r="BL551" s="16" t="s">
        <v>173</v>
      </c>
      <c r="BM551" s="230" t="s">
        <v>1584</v>
      </c>
    </row>
    <row r="552" spans="1:51" s="13" customFormat="1" ht="12">
      <c r="A552" s="13"/>
      <c r="B552" s="232"/>
      <c r="C552" s="233"/>
      <c r="D552" s="234" t="s">
        <v>175</v>
      </c>
      <c r="E552" s="235" t="s">
        <v>1</v>
      </c>
      <c r="F552" s="236" t="s">
        <v>1585</v>
      </c>
      <c r="G552" s="233"/>
      <c r="H552" s="237">
        <v>1.502</v>
      </c>
      <c r="I552" s="238"/>
      <c r="J552" s="233"/>
      <c r="K552" s="233"/>
      <c r="L552" s="239"/>
      <c r="M552" s="240"/>
      <c r="N552" s="241"/>
      <c r="O552" s="241"/>
      <c r="P552" s="241"/>
      <c r="Q552" s="241"/>
      <c r="R552" s="241"/>
      <c r="S552" s="241"/>
      <c r="T552" s="242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43" t="s">
        <v>175</v>
      </c>
      <c r="AU552" s="243" t="s">
        <v>86</v>
      </c>
      <c r="AV552" s="13" t="s">
        <v>86</v>
      </c>
      <c r="AW552" s="13" t="s">
        <v>32</v>
      </c>
      <c r="AX552" s="13" t="s">
        <v>77</v>
      </c>
      <c r="AY552" s="243" t="s">
        <v>166</v>
      </c>
    </row>
    <row r="553" spans="1:65" s="2" customFormat="1" ht="24.15" customHeight="1">
      <c r="A553" s="37"/>
      <c r="B553" s="38"/>
      <c r="C553" s="218" t="s">
        <v>799</v>
      </c>
      <c r="D553" s="218" t="s">
        <v>169</v>
      </c>
      <c r="E553" s="219" t="s">
        <v>1586</v>
      </c>
      <c r="F553" s="220" t="s">
        <v>1587</v>
      </c>
      <c r="G553" s="221" t="s">
        <v>172</v>
      </c>
      <c r="H553" s="222">
        <v>6.096</v>
      </c>
      <c r="I553" s="223"/>
      <c r="J553" s="224">
        <f>ROUND(I553*H553,0)</f>
        <v>0</v>
      </c>
      <c r="K553" s="225"/>
      <c r="L553" s="43"/>
      <c r="M553" s="226" t="s">
        <v>1</v>
      </c>
      <c r="N553" s="227" t="s">
        <v>42</v>
      </c>
      <c r="O553" s="90"/>
      <c r="P553" s="228">
        <f>O553*H553</f>
        <v>0</v>
      </c>
      <c r="Q553" s="228">
        <v>0</v>
      </c>
      <c r="R553" s="228">
        <f>Q553*H553</f>
        <v>0</v>
      </c>
      <c r="S553" s="228">
        <v>0</v>
      </c>
      <c r="T553" s="229">
        <f>S553*H553</f>
        <v>0</v>
      </c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R553" s="230" t="s">
        <v>173</v>
      </c>
      <c r="AT553" s="230" t="s">
        <v>169</v>
      </c>
      <c r="AU553" s="230" t="s">
        <v>86</v>
      </c>
      <c r="AY553" s="16" t="s">
        <v>166</v>
      </c>
      <c r="BE553" s="231">
        <f>IF(N553="základní",J553,0)</f>
        <v>0</v>
      </c>
      <c r="BF553" s="231">
        <f>IF(N553="snížená",J553,0)</f>
        <v>0</v>
      </c>
      <c r="BG553" s="231">
        <f>IF(N553="zákl. přenesená",J553,0)</f>
        <v>0</v>
      </c>
      <c r="BH553" s="231">
        <f>IF(N553="sníž. přenesená",J553,0)</f>
        <v>0</v>
      </c>
      <c r="BI553" s="231">
        <f>IF(N553="nulová",J553,0)</f>
        <v>0</v>
      </c>
      <c r="BJ553" s="16" t="s">
        <v>8</v>
      </c>
      <c r="BK553" s="231">
        <f>ROUND(I553*H553,0)</f>
        <v>0</v>
      </c>
      <c r="BL553" s="16" t="s">
        <v>173</v>
      </c>
      <c r="BM553" s="230" t="s">
        <v>1588</v>
      </c>
    </row>
    <row r="554" spans="1:51" s="13" customFormat="1" ht="12">
      <c r="A554" s="13"/>
      <c r="B554" s="232"/>
      <c r="C554" s="233"/>
      <c r="D554" s="234" t="s">
        <v>175</v>
      </c>
      <c r="E554" s="235" t="s">
        <v>1</v>
      </c>
      <c r="F554" s="236" t="s">
        <v>1581</v>
      </c>
      <c r="G554" s="233"/>
      <c r="H554" s="237">
        <v>6.096</v>
      </c>
      <c r="I554" s="238"/>
      <c r="J554" s="233"/>
      <c r="K554" s="233"/>
      <c r="L554" s="239"/>
      <c r="M554" s="240"/>
      <c r="N554" s="241"/>
      <c r="O554" s="241"/>
      <c r="P554" s="241"/>
      <c r="Q554" s="241"/>
      <c r="R554" s="241"/>
      <c r="S554" s="241"/>
      <c r="T554" s="242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43" t="s">
        <v>175</v>
      </c>
      <c r="AU554" s="243" t="s">
        <v>86</v>
      </c>
      <c r="AV554" s="13" t="s">
        <v>86</v>
      </c>
      <c r="AW554" s="13" t="s">
        <v>32</v>
      </c>
      <c r="AX554" s="13" t="s">
        <v>77</v>
      </c>
      <c r="AY554" s="243" t="s">
        <v>166</v>
      </c>
    </row>
    <row r="555" spans="1:65" s="2" customFormat="1" ht="24.15" customHeight="1">
      <c r="A555" s="37"/>
      <c r="B555" s="38"/>
      <c r="C555" s="218" t="s">
        <v>803</v>
      </c>
      <c r="D555" s="218" t="s">
        <v>169</v>
      </c>
      <c r="E555" s="219" t="s">
        <v>1589</v>
      </c>
      <c r="F555" s="220" t="s">
        <v>1590</v>
      </c>
      <c r="G555" s="221" t="s">
        <v>172</v>
      </c>
      <c r="H555" s="222">
        <v>1.502</v>
      </c>
      <c r="I555" s="223"/>
      <c r="J555" s="224">
        <f>ROUND(I555*H555,0)</f>
        <v>0</v>
      </c>
      <c r="K555" s="225"/>
      <c r="L555" s="43"/>
      <c r="M555" s="226" t="s">
        <v>1</v>
      </c>
      <c r="N555" s="227" t="s">
        <v>42</v>
      </c>
      <c r="O555" s="90"/>
      <c r="P555" s="228">
        <f>O555*H555</f>
        <v>0</v>
      </c>
      <c r="Q555" s="228">
        <v>0.01</v>
      </c>
      <c r="R555" s="228">
        <f>Q555*H555</f>
        <v>0.01502</v>
      </c>
      <c r="S555" s="228">
        <v>0</v>
      </c>
      <c r="T555" s="229">
        <f>S555*H555</f>
        <v>0</v>
      </c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R555" s="230" t="s">
        <v>173</v>
      </c>
      <c r="AT555" s="230" t="s">
        <v>169</v>
      </c>
      <c r="AU555" s="230" t="s">
        <v>86</v>
      </c>
      <c r="AY555" s="16" t="s">
        <v>166</v>
      </c>
      <c r="BE555" s="231">
        <f>IF(N555="základní",J555,0)</f>
        <v>0</v>
      </c>
      <c r="BF555" s="231">
        <f>IF(N555="snížená",J555,0)</f>
        <v>0</v>
      </c>
      <c r="BG555" s="231">
        <f>IF(N555="zákl. přenesená",J555,0)</f>
        <v>0</v>
      </c>
      <c r="BH555" s="231">
        <f>IF(N555="sníž. přenesená",J555,0)</f>
        <v>0</v>
      </c>
      <c r="BI555" s="231">
        <f>IF(N555="nulová",J555,0)</f>
        <v>0</v>
      </c>
      <c r="BJ555" s="16" t="s">
        <v>8</v>
      </c>
      <c r="BK555" s="231">
        <f>ROUND(I555*H555,0)</f>
        <v>0</v>
      </c>
      <c r="BL555" s="16" t="s">
        <v>173</v>
      </c>
      <c r="BM555" s="230" t="s">
        <v>1591</v>
      </c>
    </row>
    <row r="556" spans="1:51" s="13" customFormat="1" ht="12">
      <c r="A556" s="13"/>
      <c r="B556" s="232"/>
      <c r="C556" s="233"/>
      <c r="D556" s="234" t="s">
        <v>175</v>
      </c>
      <c r="E556" s="235" t="s">
        <v>1</v>
      </c>
      <c r="F556" s="236" t="s">
        <v>1585</v>
      </c>
      <c r="G556" s="233"/>
      <c r="H556" s="237">
        <v>1.502</v>
      </c>
      <c r="I556" s="238"/>
      <c r="J556" s="233"/>
      <c r="K556" s="233"/>
      <c r="L556" s="239"/>
      <c r="M556" s="240"/>
      <c r="N556" s="241"/>
      <c r="O556" s="241"/>
      <c r="P556" s="241"/>
      <c r="Q556" s="241"/>
      <c r="R556" s="241"/>
      <c r="S556" s="241"/>
      <c r="T556" s="242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43" t="s">
        <v>175</v>
      </c>
      <c r="AU556" s="243" t="s">
        <v>86</v>
      </c>
      <c r="AV556" s="13" t="s">
        <v>86</v>
      </c>
      <c r="AW556" s="13" t="s">
        <v>32</v>
      </c>
      <c r="AX556" s="13" t="s">
        <v>77</v>
      </c>
      <c r="AY556" s="243" t="s">
        <v>166</v>
      </c>
    </row>
    <row r="557" spans="1:65" s="2" customFormat="1" ht="33" customHeight="1">
      <c r="A557" s="37"/>
      <c r="B557" s="38"/>
      <c r="C557" s="218" t="s">
        <v>807</v>
      </c>
      <c r="D557" s="218" t="s">
        <v>169</v>
      </c>
      <c r="E557" s="219" t="s">
        <v>1592</v>
      </c>
      <c r="F557" s="220" t="s">
        <v>1593</v>
      </c>
      <c r="G557" s="221" t="s">
        <v>172</v>
      </c>
      <c r="H557" s="222">
        <v>6.096</v>
      </c>
      <c r="I557" s="223"/>
      <c r="J557" s="224">
        <f>ROUND(I557*H557,0)</f>
        <v>0</v>
      </c>
      <c r="K557" s="225"/>
      <c r="L557" s="43"/>
      <c r="M557" s="226" t="s">
        <v>1</v>
      </c>
      <c r="N557" s="227" t="s">
        <v>42</v>
      </c>
      <c r="O557" s="90"/>
      <c r="P557" s="228">
        <f>O557*H557</f>
        <v>0</v>
      </c>
      <c r="Q557" s="228">
        <v>0</v>
      </c>
      <c r="R557" s="228">
        <f>Q557*H557</f>
        <v>0</v>
      </c>
      <c r="S557" s="228">
        <v>0</v>
      </c>
      <c r="T557" s="229">
        <f>S557*H557</f>
        <v>0</v>
      </c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R557" s="230" t="s">
        <v>173</v>
      </c>
      <c r="AT557" s="230" t="s">
        <v>169</v>
      </c>
      <c r="AU557" s="230" t="s">
        <v>86</v>
      </c>
      <c r="AY557" s="16" t="s">
        <v>166</v>
      </c>
      <c r="BE557" s="231">
        <f>IF(N557="základní",J557,0)</f>
        <v>0</v>
      </c>
      <c r="BF557" s="231">
        <f>IF(N557="snížená",J557,0)</f>
        <v>0</v>
      </c>
      <c r="BG557" s="231">
        <f>IF(N557="zákl. přenesená",J557,0)</f>
        <v>0</v>
      </c>
      <c r="BH557" s="231">
        <f>IF(N557="sníž. přenesená",J557,0)</f>
        <v>0</v>
      </c>
      <c r="BI557" s="231">
        <f>IF(N557="nulová",J557,0)</f>
        <v>0</v>
      </c>
      <c r="BJ557" s="16" t="s">
        <v>8</v>
      </c>
      <c r="BK557" s="231">
        <f>ROUND(I557*H557,0)</f>
        <v>0</v>
      </c>
      <c r="BL557" s="16" t="s">
        <v>173</v>
      </c>
      <c r="BM557" s="230" t="s">
        <v>1594</v>
      </c>
    </row>
    <row r="558" spans="1:51" s="13" customFormat="1" ht="12">
      <c r="A558" s="13"/>
      <c r="B558" s="232"/>
      <c r="C558" s="233"/>
      <c r="D558" s="234" t="s">
        <v>175</v>
      </c>
      <c r="E558" s="235" t="s">
        <v>1</v>
      </c>
      <c r="F558" s="236" t="s">
        <v>1581</v>
      </c>
      <c r="G558" s="233"/>
      <c r="H558" s="237">
        <v>6.096</v>
      </c>
      <c r="I558" s="238"/>
      <c r="J558" s="233"/>
      <c r="K558" s="233"/>
      <c r="L558" s="239"/>
      <c r="M558" s="240"/>
      <c r="N558" s="241"/>
      <c r="O558" s="241"/>
      <c r="P558" s="241"/>
      <c r="Q558" s="241"/>
      <c r="R558" s="241"/>
      <c r="S558" s="241"/>
      <c r="T558" s="242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43" t="s">
        <v>175</v>
      </c>
      <c r="AU558" s="243" t="s">
        <v>86</v>
      </c>
      <c r="AV558" s="13" t="s">
        <v>86</v>
      </c>
      <c r="AW558" s="13" t="s">
        <v>32</v>
      </c>
      <c r="AX558" s="13" t="s">
        <v>77</v>
      </c>
      <c r="AY558" s="243" t="s">
        <v>166</v>
      </c>
    </row>
    <row r="559" spans="1:65" s="2" customFormat="1" ht="33" customHeight="1">
      <c r="A559" s="37"/>
      <c r="B559" s="38"/>
      <c r="C559" s="218" t="s">
        <v>811</v>
      </c>
      <c r="D559" s="218" t="s">
        <v>169</v>
      </c>
      <c r="E559" s="219" t="s">
        <v>1595</v>
      </c>
      <c r="F559" s="220" t="s">
        <v>1596</v>
      </c>
      <c r="G559" s="221" t="s">
        <v>172</v>
      </c>
      <c r="H559" s="222">
        <v>3.004</v>
      </c>
      <c r="I559" s="223"/>
      <c r="J559" s="224">
        <f>ROUND(I559*H559,0)</f>
        <v>0</v>
      </c>
      <c r="K559" s="225"/>
      <c r="L559" s="43"/>
      <c r="M559" s="226" t="s">
        <v>1</v>
      </c>
      <c r="N559" s="227" t="s">
        <v>42</v>
      </c>
      <c r="O559" s="90"/>
      <c r="P559" s="228">
        <f>O559*H559</f>
        <v>0</v>
      </c>
      <c r="Q559" s="228">
        <v>0</v>
      </c>
      <c r="R559" s="228">
        <f>Q559*H559</f>
        <v>0</v>
      </c>
      <c r="S559" s="228">
        <v>0</v>
      </c>
      <c r="T559" s="229">
        <f>S559*H559</f>
        <v>0</v>
      </c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R559" s="230" t="s">
        <v>173</v>
      </c>
      <c r="AT559" s="230" t="s">
        <v>169</v>
      </c>
      <c r="AU559" s="230" t="s">
        <v>86</v>
      </c>
      <c r="AY559" s="16" t="s">
        <v>166</v>
      </c>
      <c r="BE559" s="231">
        <f>IF(N559="základní",J559,0)</f>
        <v>0</v>
      </c>
      <c r="BF559" s="231">
        <f>IF(N559="snížená",J559,0)</f>
        <v>0</v>
      </c>
      <c r="BG559" s="231">
        <f>IF(N559="zákl. přenesená",J559,0)</f>
        <v>0</v>
      </c>
      <c r="BH559" s="231">
        <f>IF(N559="sníž. přenesená",J559,0)</f>
        <v>0</v>
      </c>
      <c r="BI559" s="231">
        <f>IF(N559="nulová",J559,0)</f>
        <v>0</v>
      </c>
      <c r="BJ559" s="16" t="s">
        <v>8</v>
      </c>
      <c r="BK559" s="231">
        <f>ROUND(I559*H559,0)</f>
        <v>0</v>
      </c>
      <c r="BL559" s="16" t="s">
        <v>173</v>
      </c>
      <c r="BM559" s="230" t="s">
        <v>1597</v>
      </c>
    </row>
    <row r="560" spans="1:51" s="13" customFormat="1" ht="12">
      <c r="A560" s="13"/>
      <c r="B560" s="232"/>
      <c r="C560" s="233"/>
      <c r="D560" s="234" t="s">
        <v>175</v>
      </c>
      <c r="E560" s="235" t="s">
        <v>1</v>
      </c>
      <c r="F560" s="236" t="s">
        <v>1598</v>
      </c>
      <c r="G560" s="233"/>
      <c r="H560" s="237">
        <v>3.004</v>
      </c>
      <c r="I560" s="238"/>
      <c r="J560" s="233"/>
      <c r="K560" s="233"/>
      <c r="L560" s="239"/>
      <c r="M560" s="240"/>
      <c r="N560" s="241"/>
      <c r="O560" s="241"/>
      <c r="P560" s="241"/>
      <c r="Q560" s="241"/>
      <c r="R560" s="241"/>
      <c r="S560" s="241"/>
      <c r="T560" s="242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43" t="s">
        <v>175</v>
      </c>
      <c r="AU560" s="243" t="s">
        <v>86</v>
      </c>
      <c r="AV560" s="13" t="s">
        <v>86</v>
      </c>
      <c r="AW560" s="13" t="s">
        <v>32</v>
      </c>
      <c r="AX560" s="13" t="s">
        <v>77</v>
      </c>
      <c r="AY560" s="243" t="s">
        <v>166</v>
      </c>
    </row>
    <row r="561" spans="1:65" s="2" customFormat="1" ht="16.5" customHeight="1">
      <c r="A561" s="37"/>
      <c r="B561" s="38"/>
      <c r="C561" s="218" t="s">
        <v>817</v>
      </c>
      <c r="D561" s="218" t="s">
        <v>169</v>
      </c>
      <c r="E561" s="219" t="s">
        <v>238</v>
      </c>
      <c r="F561" s="220" t="s">
        <v>239</v>
      </c>
      <c r="G561" s="221" t="s">
        <v>183</v>
      </c>
      <c r="H561" s="222">
        <v>0.311</v>
      </c>
      <c r="I561" s="223"/>
      <c r="J561" s="224">
        <f>ROUND(I561*H561,0)</f>
        <v>0</v>
      </c>
      <c r="K561" s="225"/>
      <c r="L561" s="43"/>
      <c r="M561" s="226" t="s">
        <v>1</v>
      </c>
      <c r="N561" s="227" t="s">
        <v>42</v>
      </c>
      <c r="O561" s="90"/>
      <c r="P561" s="228">
        <f>O561*H561</f>
        <v>0</v>
      </c>
      <c r="Q561" s="228">
        <v>1.06277</v>
      </c>
      <c r="R561" s="228">
        <f>Q561*H561</f>
        <v>0.33052147</v>
      </c>
      <c r="S561" s="228">
        <v>0</v>
      </c>
      <c r="T561" s="229">
        <f>S561*H561</f>
        <v>0</v>
      </c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R561" s="230" t="s">
        <v>173</v>
      </c>
      <c r="AT561" s="230" t="s">
        <v>169</v>
      </c>
      <c r="AU561" s="230" t="s">
        <v>86</v>
      </c>
      <c r="AY561" s="16" t="s">
        <v>166</v>
      </c>
      <c r="BE561" s="231">
        <f>IF(N561="základní",J561,0)</f>
        <v>0</v>
      </c>
      <c r="BF561" s="231">
        <f>IF(N561="snížená",J561,0)</f>
        <v>0</v>
      </c>
      <c r="BG561" s="231">
        <f>IF(N561="zákl. přenesená",J561,0)</f>
        <v>0</v>
      </c>
      <c r="BH561" s="231">
        <f>IF(N561="sníž. přenesená",J561,0)</f>
        <v>0</v>
      </c>
      <c r="BI561" s="231">
        <f>IF(N561="nulová",J561,0)</f>
        <v>0</v>
      </c>
      <c r="BJ561" s="16" t="s">
        <v>8</v>
      </c>
      <c r="BK561" s="231">
        <f>ROUND(I561*H561,0)</f>
        <v>0</v>
      </c>
      <c r="BL561" s="16" t="s">
        <v>173</v>
      </c>
      <c r="BM561" s="230" t="s">
        <v>1599</v>
      </c>
    </row>
    <row r="562" spans="1:51" s="14" customFormat="1" ht="12">
      <c r="A562" s="14"/>
      <c r="B562" s="244"/>
      <c r="C562" s="245"/>
      <c r="D562" s="234" t="s">
        <v>175</v>
      </c>
      <c r="E562" s="246" t="s">
        <v>1</v>
      </c>
      <c r="F562" s="247" t="s">
        <v>1600</v>
      </c>
      <c r="G562" s="245"/>
      <c r="H562" s="246" t="s">
        <v>1</v>
      </c>
      <c r="I562" s="248"/>
      <c r="J562" s="245"/>
      <c r="K562" s="245"/>
      <c r="L562" s="249"/>
      <c r="M562" s="250"/>
      <c r="N562" s="251"/>
      <c r="O562" s="251"/>
      <c r="P562" s="251"/>
      <c r="Q562" s="251"/>
      <c r="R562" s="251"/>
      <c r="S562" s="251"/>
      <c r="T562" s="252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53" t="s">
        <v>175</v>
      </c>
      <c r="AU562" s="253" t="s">
        <v>86</v>
      </c>
      <c r="AV562" s="14" t="s">
        <v>8</v>
      </c>
      <c r="AW562" s="14" t="s">
        <v>32</v>
      </c>
      <c r="AX562" s="14" t="s">
        <v>77</v>
      </c>
      <c r="AY562" s="253" t="s">
        <v>166</v>
      </c>
    </row>
    <row r="563" spans="1:51" s="13" customFormat="1" ht="12">
      <c r="A563" s="13"/>
      <c r="B563" s="232"/>
      <c r="C563" s="233"/>
      <c r="D563" s="234" t="s">
        <v>175</v>
      </c>
      <c r="E563" s="235" t="s">
        <v>1</v>
      </c>
      <c r="F563" s="236" t="s">
        <v>1601</v>
      </c>
      <c r="G563" s="233"/>
      <c r="H563" s="237">
        <v>0.027</v>
      </c>
      <c r="I563" s="238"/>
      <c r="J563" s="233"/>
      <c r="K563" s="233"/>
      <c r="L563" s="239"/>
      <c r="M563" s="240"/>
      <c r="N563" s="241"/>
      <c r="O563" s="241"/>
      <c r="P563" s="241"/>
      <c r="Q563" s="241"/>
      <c r="R563" s="241"/>
      <c r="S563" s="241"/>
      <c r="T563" s="242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43" t="s">
        <v>175</v>
      </c>
      <c r="AU563" s="243" t="s">
        <v>86</v>
      </c>
      <c r="AV563" s="13" t="s">
        <v>86</v>
      </c>
      <c r="AW563" s="13" t="s">
        <v>32</v>
      </c>
      <c r="AX563" s="13" t="s">
        <v>77</v>
      </c>
      <c r="AY563" s="243" t="s">
        <v>166</v>
      </c>
    </row>
    <row r="564" spans="1:51" s="14" customFormat="1" ht="12">
      <c r="A564" s="14"/>
      <c r="B564" s="244"/>
      <c r="C564" s="245"/>
      <c r="D564" s="234" t="s">
        <v>175</v>
      </c>
      <c r="E564" s="246" t="s">
        <v>1</v>
      </c>
      <c r="F564" s="247" t="s">
        <v>1602</v>
      </c>
      <c r="G564" s="245"/>
      <c r="H564" s="246" t="s">
        <v>1</v>
      </c>
      <c r="I564" s="248"/>
      <c r="J564" s="245"/>
      <c r="K564" s="245"/>
      <c r="L564" s="249"/>
      <c r="M564" s="250"/>
      <c r="N564" s="251"/>
      <c r="O564" s="251"/>
      <c r="P564" s="251"/>
      <c r="Q564" s="251"/>
      <c r="R564" s="251"/>
      <c r="S564" s="251"/>
      <c r="T564" s="252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53" t="s">
        <v>175</v>
      </c>
      <c r="AU564" s="253" t="s">
        <v>86</v>
      </c>
      <c r="AV564" s="14" t="s">
        <v>8</v>
      </c>
      <c r="AW564" s="14" t="s">
        <v>32</v>
      </c>
      <c r="AX564" s="14" t="s">
        <v>77</v>
      </c>
      <c r="AY564" s="253" t="s">
        <v>166</v>
      </c>
    </row>
    <row r="565" spans="1:51" s="13" customFormat="1" ht="12">
      <c r="A565" s="13"/>
      <c r="B565" s="232"/>
      <c r="C565" s="233"/>
      <c r="D565" s="234" t="s">
        <v>175</v>
      </c>
      <c r="E565" s="235" t="s">
        <v>1</v>
      </c>
      <c r="F565" s="236" t="s">
        <v>1603</v>
      </c>
      <c r="G565" s="233"/>
      <c r="H565" s="237">
        <v>0.04</v>
      </c>
      <c r="I565" s="238"/>
      <c r="J565" s="233"/>
      <c r="K565" s="233"/>
      <c r="L565" s="239"/>
      <c r="M565" s="240"/>
      <c r="N565" s="241"/>
      <c r="O565" s="241"/>
      <c r="P565" s="241"/>
      <c r="Q565" s="241"/>
      <c r="R565" s="241"/>
      <c r="S565" s="241"/>
      <c r="T565" s="242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43" t="s">
        <v>175</v>
      </c>
      <c r="AU565" s="243" t="s">
        <v>86</v>
      </c>
      <c r="AV565" s="13" t="s">
        <v>86</v>
      </c>
      <c r="AW565" s="13" t="s">
        <v>32</v>
      </c>
      <c r="AX565" s="13" t="s">
        <v>77</v>
      </c>
      <c r="AY565" s="243" t="s">
        <v>166</v>
      </c>
    </row>
    <row r="566" spans="1:51" s="13" customFormat="1" ht="12">
      <c r="A566" s="13"/>
      <c r="B566" s="232"/>
      <c r="C566" s="233"/>
      <c r="D566" s="234" t="s">
        <v>175</v>
      </c>
      <c r="E566" s="235" t="s">
        <v>1</v>
      </c>
      <c r="F566" s="236" t="s">
        <v>1604</v>
      </c>
      <c r="G566" s="233"/>
      <c r="H566" s="237">
        <v>0.122</v>
      </c>
      <c r="I566" s="238"/>
      <c r="J566" s="233"/>
      <c r="K566" s="233"/>
      <c r="L566" s="239"/>
      <c r="M566" s="240"/>
      <c r="N566" s="241"/>
      <c r="O566" s="241"/>
      <c r="P566" s="241"/>
      <c r="Q566" s="241"/>
      <c r="R566" s="241"/>
      <c r="S566" s="241"/>
      <c r="T566" s="242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43" t="s">
        <v>175</v>
      </c>
      <c r="AU566" s="243" t="s">
        <v>86</v>
      </c>
      <c r="AV566" s="13" t="s">
        <v>86</v>
      </c>
      <c r="AW566" s="13" t="s">
        <v>32</v>
      </c>
      <c r="AX566" s="13" t="s">
        <v>77</v>
      </c>
      <c r="AY566" s="243" t="s">
        <v>166</v>
      </c>
    </row>
    <row r="567" spans="1:51" s="13" customFormat="1" ht="12">
      <c r="A567" s="13"/>
      <c r="B567" s="232"/>
      <c r="C567" s="233"/>
      <c r="D567" s="234" t="s">
        <v>175</v>
      </c>
      <c r="E567" s="235" t="s">
        <v>1</v>
      </c>
      <c r="F567" s="236" t="s">
        <v>1605</v>
      </c>
      <c r="G567" s="233"/>
      <c r="H567" s="237">
        <v>0.122</v>
      </c>
      <c r="I567" s="238"/>
      <c r="J567" s="233"/>
      <c r="K567" s="233"/>
      <c r="L567" s="239"/>
      <c r="M567" s="240"/>
      <c r="N567" s="241"/>
      <c r="O567" s="241"/>
      <c r="P567" s="241"/>
      <c r="Q567" s="241"/>
      <c r="R567" s="241"/>
      <c r="S567" s="241"/>
      <c r="T567" s="242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43" t="s">
        <v>175</v>
      </c>
      <c r="AU567" s="243" t="s">
        <v>86</v>
      </c>
      <c r="AV567" s="13" t="s">
        <v>86</v>
      </c>
      <c r="AW567" s="13" t="s">
        <v>32</v>
      </c>
      <c r="AX567" s="13" t="s">
        <v>77</v>
      </c>
      <c r="AY567" s="243" t="s">
        <v>166</v>
      </c>
    </row>
    <row r="568" spans="1:65" s="2" customFormat="1" ht="24.15" customHeight="1">
      <c r="A568" s="37"/>
      <c r="B568" s="38"/>
      <c r="C568" s="218" t="s">
        <v>824</v>
      </c>
      <c r="D568" s="218" t="s">
        <v>169</v>
      </c>
      <c r="E568" s="219" t="s">
        <v>1606</v>
      </c>
      <c r="F568" s="220" t="s">
        <v>1607</v>
      </c>
      <c r="G568" s="221" t="s">
        <v>188</v>
      </c>
      <c r="H568" s="222">
        <v>695.51</v>
      </c>
      <c r="I568" s="223"/>
      <c r="J568" s="224">
        <f>ROUND(I568*H568,0)</f>
        <v>0</v>
      </c>
      <c r="K568" s="225"/>
      <c r="L568" s="43"/>
      <c r="M568" s="226" t="s">
        <v>1</v>
      </c>
      <c r="N568" s="227" t="s">
        <v>42</v>
      </c>
      <c r="O568" s="90"/>
      <c r="P568" s="228">
        <f>O568*H568</f>
        <v>0</v>
      </c>
      <c r="Q568" s="228">
        <v>0.11</v>
      </c>
      <c r="R568" s="228">
        <f>Q568*H568</f>
        <v>76.5061</v>
      </c>
      <c r="S568" s="228">
        <v>0</v>
      </c>
      <c r="T568" s="229">
        <f>S568*H568</f>
        <v>0</v>
      </c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  <c r="AR568" s="230" t="s">
        <v>173</v>
      </c>
      <c r="AT568" s="230" t="s">
        <v>169</v>
      </c>
      <c r="AU568" s="230" t="s">
        <v>86</v>
      </c>
      <c r="AY568" s="16" t="s">
        <v>166</v>
      </c>
      <c r="BE568" s="231">
        <f>IF(N568="základní",J568,0)</f>
        <v>0</v>
      </c>
      <c r="BF568" s="231">
        <f>IF(N568="snížená",J568,0)</f>
        <v>0</v>
      </c>
      <c r="BG568" s="231">
        <f>IF(N568="zákl. přenesená",J568,0)</f>
        <v>0</v>
      </c>
      <c r="BH568" s="231">
        <f>IF(N568="sníž. přenesená",J568,0)</f>
        <v>0</v>
      </c>
      <c r="BI568" s="231">
        <f>IF(N568="nulová",J568,0)</f>
        <v>0</v>
      </c>
      <c r="BJ568" s="16" t="s">
        <v>8</v>
      </c>
      <c r="BK568" s="231">
        <f>ROUND(I568*H568,0)</f>
        <v>0</v>
      </c>
      <c r="BL568" s="16" t="s">
        <v>173</v>
      </c>
      <c r="BM568" s="230" t="s">
        <v>1608</v>
      </c>
    </row>
    <row r="569" spans="1:51" s="13" customFormat="1" ht="12">
      <c r="A569" s="13"/>
      <c r="B569" s="232"/>
      <c r="C569" s="233"/>
      <c r="D569" s="234" t="s">
        <v>175</v>
      </c>
      <c r="E569" s="235" t="s">
        <v>1</v>
      </c>
      <c r="F569" s="236" t="s">
        <v>1609</v>
      </c>
      <c r="G569" s="233"/>
      <c r="H569" s="237">
        <v>175.19</v>
      </c>
      <c r="I569" s="238"/>
      <c r="J569" s="233"/>
      <c r="K569" s="233"/>
      <c r="L569" s="239"/>
      <c r="M569" s="240"/>
      <c r="N569" s="241"/>
      <c r="O569" s="241"/>
      <c r="P569" s="241"/>
      <c r="Q569" s="241"/>
      <c r="R569" s="241"/>
      <c r="S569" s="241"/>
      <c r="T569" s="242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43" t="s">
        <v>175</v>
      </c>
      <c r="AU569" s="243" t="s">
        <v>86</v>
      </c>
      <c r="AV569" s="13" t="s">
        <v>86</v>
      </c>
      <c r="AW569" s="13" t="s">
        <v>32</v>
      </c>
      <c r="AX569" s="13" t="s">
        <v>77</v>
      </c>
      <c r="AY569" s="243" t="s">
        <v>166</v>
      </c>
    </row>
    <row r="570" spans="1:51" s="13" customFormat="1" ht="12">
      <c r="A570" s="13"/>
      <c r="B570" s="232"/>
      <c r="C570" s="233"/>
      <c r="D570" s="234" t="s">
        <v>175</v>
      </c>
      <c r="E570" s="235" t="s">
        <v>1</v>
      </c>
      <c r="F570" s="236" t="s">
        <v>1610</v>
      </c>
      <c r="G570" s="233"/>
      <c r="H570" s="237">
        <v>237.36</v>
      </c>
      <c r="I570" s="238"/>
      <c r="J570" s="233"/>
      <c r="K570" s="233"/>
      <c r="L570" s="239"/>
      <c r="M570" s="240"/>
      <c r="N570" s="241"/>
      <c r="O570" s="241"/>
      <c r="P570" s="241"/>
      <c r="Q570" s="241"/>
      <c r="R570" s="241"/>
      <c r="S570" s="241"/>
      <c r="T570" s="242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43" t="s">
        <v>175</v>
      </c>
      <c r="AU570" s="243" t="s">
        <v>86</v>
      </c>
      <c r="AV570" s="13" t="s">
        <v>86</v>
      </c>
      <c r="AW570" s="13" t="s">
        <v>32</v>
      </c>
      <c r="AX570" s="13" t="s">
        <v>77</v>
      </c>
      <c r="AY570" s="243" t="s">
        <v>166</v>
      </c>
    </row>
    <row r="571" spans="1:51" s="13" customFormat="1" ht="12">
      <c r="A571" s="13"/>
      <c r="B571" s="232"/>
      <c r="C571" s="233"/>
      <c r="D571" s="234" t="s">
        <v>175</v>
      </c>
      <c r="E571" s="235" t="s">
        <v>1</v>
      </c>
      <c r="F571" s="236" t="s">
        <v>1611</v>
      </c>
      <c r="G571" s="233"/>
      <c r="H571" s="237">
        <v>22.81</v>
      </c>
      <c r="I571" s="238"/>
      <c r="J571" s="233"/>
      <c r="K571" s="233"/>
      <c r="L571" s="239"/>
      <c r="M571" s="240"/>
      <c r="N571" s="241"/>
      <c r="O571" s="241"/>
      <c r="P571" s="241"/>
      <c r="Q571" s="241"/>
      <c r="R571" s="241"/>
      <c r="S571" s="241"/>
      <c r="T571" s="242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43" t="s">
        <v>175</v>
      </c>
      <c r="AU571" s="243" t="s">
        <v>86</v>
      </c>
      <c r="AV571" s="13" t="s">
        <v>86</v>
      </c>
      <c r="AW571" s="13" t="s">
        <v>32</v>
      </c>
      <c r="AX571" s="13" t="s">
        <v>77</v>
      </c>
      <c r="AY571" s="243" t="s">
        <v>166</v>
      </c>
    </row>
    <row r="572" spans="1:51" s="13" customFormat="1" ht="12">
      <c r="A572" s="13"/>
      <c r="B572" s="232"/>
      <c r="C572" s="233"/>
      <c r="D572" s="234" t="s">
        <v>175</v>
      </c>
      <c r="E572" s="235" t="s">
        <v>1</v>
      </c>
      <c r="F572" s="236" t="s">
        <v>1612</v>
      </c>
      <c r="G572" s="233"/>
      <c r="H572" s="237">
        <v>237.34</v>
      </c>
      <c r="I572" s="238"/>
      <c r="J572" s="233"/>
      <c r="K572" s="233"/>
      <c r="L572" s="239"/>
      <c r="M572" s="240"/>
      <c r="N572" s="241"/>
      <c r="O572" s="241"/>
      <c r="P572" s="241"/>
      <c r="Q572" s="241"/>
      <c r="R572" s="241"/>
      <c r="S572" s="241"/>
      <c r="T572" s="242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43" t="s">
        <v>175</v>
      </c>
      <c r="AU572" s="243" t="s">
        <v>86</v>
      </c>
      <c r="AV572" s="13" t="s">
        <v>86</v>
      </c>
      <c r="AW572" s="13" t="s">
        <v>32</v>
      </c>
      <c r="AX572" s="13" t="s">
        <v>77</v>
      </c>
      <c r="AY572" s="243" t="s">
        <v>166</v>
      </c>
    </row>
    <row r="573" spans="1:51" s="13" customFormat="1" ht="12">
      <c r="A573" s="13"/>
      <c r="B573" s="232"/>
      <c r="C573" s="233"/>
      <c r="D573" s="234" t="s">
        <v>175</v>
      </c>
      <c r="E573" s="235" t="s">
        <v>1</v>
      </c>
      <c r="F573" s="236" t="s">
        <v>1613</v>
      </c>
      <c r="G573" s="233"/>
      <c r="H573" s="237">
        <v>22.81</v>
      </c>
      <c r="I573" s="238"/>
      <c r="J573" s="233"/>
      <c r="K573" s="233"/>
      <c r="L573" s="239"/>
      <c r="M573" s="240"/>
      <c r="N573" s="241"/>
      <c r="O573" s="241"/>
      <c r="P573" s="241"/>
      <c r="Q573" s="241"/>
      <c r="R573" s="241"/>
      <c r="S573" s="241"/>
      <c r="T573" s="242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43" t="s">
        <v>175</v>
      </c>
      <c r="AU573" s="243" t="s">
        <v>86</v>
      </c>
      <c r="AV573" s="13" t="s">
        <v>86</v>
      </c>
      <c r="AW573" s="13" t="s">
        <v>32</v>
      </c>
      <c r="AX573" s="13" t="s">
        <v>77</v>
      </c>
      <c r="AY573" s="243" t="s">
        <v>166</v>
      </c>
    </row>
    <row r="574" spans="1:65" s="2" customFormat="1" ht="24.15" customHeight="1">
      <c r="A574" s="37"/>
      <c r="B574" s="38"/>
      <c r="C574" s="218" t="s">
        <v>829</v>
      </c>
      <c r="D574" s="218" t="s">
        <v>169</v>
      </c>
      <c r="E574" s="219" t="s">
        <v>1614</v>
      </c>
      <c r="F574" s="220" t="s">
        <v>1615</v>
      </c>
      <c r="G574" s="221" t="s">
        <v>188</v>
      </c>
      <c r="H574" s="222">
        <v>1606.56</v>
      </c>
      <c r="I574" s="223"/>
      <c r="J574" s="224">
        <f>ROUND(I574*H574,0)</f>
        <v>0</v>
      </c>
      <c r="K574" s="225"/>
      <c r="L574" s="43"/>
      <c r="M574" s="226" t="s">
        <v>1</v>
      </c>
      <c r="N574" s="227" t="s">
        <v>42</v>
      </c>
      <c r="O574" s="90"/>
      <c r="P574" s="228">
        <f>O574*H574</f>
        <v>0</v>
      </c>
      <c r="Q574" s="228">
        <v>0.011</v>
      </c>
      <c r="R574" s="228">
        <f>Q574*H574</f>
        <v>17.672159999999998</v>
      </c>
      <c r="S574" s="228">
        <v>0</v>
      </c>
      <c r="T574" s="229">
        <f>S574*H574</f>
        <v>0</v>
      </c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  <c r="AE574" s="37"/>
      <c r="AR574" s="230" t="s">
        <v>173</v>
      </c>
      <c r="AT574" s="230" t="s">
        <v>169</v>
      </c>
      <c r="AU574" s="230" t="s">
        <v>86</v>
      </c>
      <c r="AY574" s="16" t="s">
        <v>166</v>
      </c>
      <c r="BE574" s="231">
        <f>IF(N574="základní",J574,0)</f>
        <v>0</v>
      </c>
      <c r="BF574" s="231">
        <f>IF(N574="snížená",J574,0)</f>
        <v>0</v>
      </c>
      <c r="BG574" s="231">
        <f>IF(N574="zákl. přenesená",J574,0)</f>
        <v>0</v>
      </c>
      <c r="BH574" s="231">
        <f>IF(N574="sníž. přenesená",J574,0)</f>
        <v>0</v>
      </c>
      <c r="BI574" s="231">
        <f>IF(N574="nulová",J574,0)</f>
        <v>0</v>
      </c>
      <c r="BJ574" s="16" t="s">
        <v>8</v>
      </c>
      <c r="BK574" s="231">
        <f>ROUND(I574*H574,0)</f>
        <v>0</v>
      </c>
      <c r="BL574" s="16" t="s">
        <v>173</v>
      </c>
      <c r="BM574" s="230" t="s">
        <v>1616</v>
      </c>
    </row>
    <row r="575" spans="1:51" s="13" customFormat="1" ht="12">
      <c r="A575" s="13"/>
      <c r="B575" s="232"/>
      <c r="C575" s="233"/>
      <c r="D575" s="234" t="s">
        <v>175</v>
      </c>
      <c r="E575" s="235" t="s">
        <v>1</v>
      </c>
      <c r="F575" s="236" t="s">
        <v>1617</v>
      </c>
      <c r="G575" s="233"/>
      <c r="H575" s="237">
        <v>474.72</v>
      </c>
      <c r="I575" s="238"/>
      <c r="J575" s="233"/>
      <c r="K575" s="233"/>
      <c r="L575" s="239"/>
      <c r="M575" s="240"/>
      <c r="N575" s="241"/>
      <c r="O575" s="241"/>
      <c r="P575" s="241"/>
      <c r="Q575" s="241"/>
      <c r="R575" s="241"/>
      <c r="S575" s="241"/>
      <c r="T575" s="242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43" t="s">
        <v>175</v>
      </c>
      <c r="AU575" s="243" t="s">
        <v>86</v>
      </c>
      <c r="AV575" s="13" t="s">
        <v>86</v>
      </c>
      <c r="AW575" s="13" t="s">
        <v>32</v>
      </c>
      <c r="AX575" s="13" t="s">
        <v>77</v>
      </c>
      <c r="AY575" s="243" t="s">
        <v>166</v>
      </c>
    </row>
    <row r="576" spans="1:51" s="13" customFormat="1" ht="12">
      <c r="A576" s="13"/>
      <c r="B576" s="232"/>
      <c r="C576" s="233"/>
      <c r="D576" s="234" t="s">
        <v>175</v>
      </c>
      <c r="E576" s="235" t="s">
        <v>1</v>
      </c>
      <c r="F576" s="236" t="s">
        <v>1618</v>
      </c>
      <c r="G576" s="233"/>
      <c r="H576" s="237">
        <v>91.24</v>
      </c>
      <c r="I576" s="238"/>
      <c r="J576" s="233"/>
      <c r="K576" s="233"/>
      <c r="L576" s="239"/>
      <c r="M576" s="240"/>
      <c r="N576" s="241"/>
      <c r="O576" s="241"/>
      <c r="P576" s="241"/>
      <c r="Q576" s="241"/>
      <c r="R576" s="241"/>
      <c r="S576" s="241"/>
      <c r="T576" s="242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43" t="s">
        <v>175</v>
      </c>
      <c r="AU576" s="243" t="s">
        <v>86</v>
      </c>
      <c r="AV576" s="13" t="s">
        <v>86</v>
      </c>
      <c r="AW576" s="13" t="s">
        <v>32</v>
      </c>
      <c r="AX576" s="13" t="s">
        <v>77</v>
      </c>
      <c r="AY576" s="243" t="s">
        <v>166</v>
      </c>
    </row>
    <row r="577" spans="1:51" s="13" customFormat="1" ht="12">
      <c r="A577" s="13"/>
      <c r="B577" s="232"/>
      <c r="C577" s="233"/>
      <c r="D577" s="234" t="s">
        <v>175</v>
      </c>
      <c r="E577" s="235" t="s">
        <v>1</v>
      </c>
      <c r="F577" s="236" t="s">
        <v>1619</v>
      </c>
      <c r="G577" s="233"/>
      <c r="H577" s="237">
        <v>949.36</v>
      </c>
      <c r="I577" s="238"/>
      <c r="J577" s="233"/>
      <c r="K577" s="233"/>
      <c r="L577" s="239"/>
      <c r="M577" s="240"/>
      <c r="N577" s="241"/>
      <c r="O577" s="241"/>
      <c r="P577" s="241"/>
      <c r="Q577" s="241"/>
      <c r="R577" s="241"/>
      <c r="S577" s="241"/>
      <c r="T577" s="242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43" t="s">
        <v>175</v>
      </c>
      <c r="AU577" s="243" t="s">
        <v>86</v>
      </c>
      <c r="AV577" s="13" t="s">
        <v>86</v>
      </c>
      <c r="AW577" s="13" t="s">
        <v>32</v>
      </c>
      <c r="AX577" s="13" t="s">
        <v>77</v>
      </c>
      <c r="AY577" s="243" t="s">
        <v>166</v>
      </c>
    </row>
    <row r="578" spans="1:51" s="13" customFormat="1" ht="12">
      <c r="A578" s="13"/>
      <c r="B578" s="232"/>
      <c r="C578" s="233"/>
      <c r="D578" s="234" t="s">
        <v>175</v>
      </c>
      <c r="E578" s="235" t="s">
        <v>1</v>
      </c>
      <c r="F578" s="236" t="s">
        <v>1620</v>
      </c>
      <c r="G578" s="233"/>
      <c r="H578" s="237">
        <v>91.24</v>
      </c>
      <c r="I578" s="238"/>
      <c r="J578" s="233"/>
      <c r="K578" s="233"/>
      <c r="L578" s="239"/>
      <c r="M578" s="240"/>
      <c r="N578" s="241"/>
      <c r="O578" s="241"/>
      <c r="P578" s="241"/>
      <c r="Q578" s="241"/>
      <c r="R578" s="241"/>
      <c r="S578" s="241"/>
      <c r="T578" s="242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43" t="s">
        <v>175</v>
      </c>
      <c r="AU578" s="243" t="s">
        <v>86</v>
      </c>
      <c r="AV578" s="13" t="s">
        <v>86</v>
      </c>
      <c r="AW578" s="13" t="s">
        <v>32</v>
      </c>
      <c r="AX578" s="13" t="s">
        <v>77</v>
      </c>
      <c r="AY578" s="243" t="s">
        <v>166</v>
      </c>
    </row>
    <row r="579" spans="1:65" s="2" customFormat="1" ht="24.15" customHeight="1">
      <c r="A579" s="37"/>
      <c r="B579" s="38"/>
      <c r="C579" s="218" t="s">
        <v>835</v>
      </c>
      <c r="D579" s="218" t="s">
        <v>169</v>
      </c>
      <c r="E579" s="219" t="s">
        <v>245</v>
      </c>
      <c r="F579" s="220" t="s">
        <v>246</v>
      </c>
      <c r="G579" s="221" t="s">
        <v>188</v>
      </c>
      <c r="H579" s="222">
        <v>1.4</v>
      </c>
      <c r="I579" s="223"/>
      <c r="J579" s="224">
        <f>ROUND(I579*H579,0)</f>
        <v>0</v>
      </c>
      <c r="K579" s="225"/>
      <c r="L579" s="43"/>
      <c r="M579" s="226" t="s">
        <v>1</v>
      </c>
      <c r="N579" s="227" t="s">
        <v>42</v>
      </c>
      <c r="O579" s="90"/>
      <c r="P579" s="228">
        <f>O579*H579</f>
        <v>0</v>
      </c>
      <c r="Q579" s="228">
        <v>0.09336</v>
      </c>
      <c r="R579" s="228">
        <f>Q579*H579</f>
        <v>0.130704</v>
      </c>
      <c r="S579" s="228">
        <v>0</v>
      </c>
      <c r="T579" s="229">
        <f>S579*H579</f>
        <v>0</v>
      </c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R579" s="230" t="s">
        <v>173</v>
      </c>
      <c r="AT579" s="230" t="s">
        <v>169</v>
      </c>
      <c r="AU579" s="230" t="s">
        <v>86</v>
      </c>
      <c r="AY579" s="16" t="s">
        <v>166</v>
      </c>
      <c r="BE579" s="231">
        <f>IF(N579="základní",J579,0)</f>
        <v>0</v>
      </c>
      <c r="BF579" s="231">
        <f>IF(N579="snížená",J579,0)</f>
        <v>0</v>
      </c>
      <c r="BG579" s="231">
        <f>IF(N579="zákl. přenesená",J579,0)</f>
        <v>0</v>
      </c>
      <c r="BH579" s="231">
        <f>IF(N579="sníž. přenesená",J579,0)</f>
        <v>0</v>
      </c>
      <c r="BI579" s="231">
        <f>IF(N579="nulová",J579,0)</f>
        <v>0</v>
      </c>
      <c r="BJ579" s="16" t="s">
        <v>8</v>
      </c>
      <c r="BK579" s="231">
        <f>ROUND(I579*H579,0)</f>
        <v>0</v>
      </c>
      <c r="BL579" s="16" t="s">
        <v>173</v>
      </c>
      <c r="BM579" s="230" t="s">
        <v>1621</v>
      </c>
    </row>
    <row r="580" spans="1:51" s="13" customFormat="1" ht="12">
      <c r="A580" s="13"/>
      <c r="B580" s="232"/>
      <c r="C580" s="233"/>
      <c r="D580" s="234" t="s">
        <v>175</v>
      </c>
      <c r="E580" s="235" t="s">
        <v>1</v>
      </c>
      <c r="F580" s="236" t="s">
        <v>1622</v>
      </c>
      <c r="G580" s="233"/>
      <c r="H580" s="237">
        <v>1.4</v>
      </c>
      <c r="I580" s="238"/>
      <c r="J580" s="233"/>
      <c r="K580" s="233"/>
      <c r="L580" s="239"/>
      <c r="M580" s="240"/>
      <c r="N580" s="241"/>
      <c r="O580" s="241"/>
      <c r="P580" s="241"/>
      <c r="Q580" s="241"/>
      <c r="R580" s="241"/>
      <c r="S580" s="241"/>
      <c r="T580" s="242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43" t="s">
        <v>175</v>
      </c>
      <c r="AU580" s="243" t="s">
        <v>86</v>
      </c>
      <c r="AV580" s="13" t="s">
        <v>86</v>
      </c>
      <c r="AW580" s="13" t="s">
        <v>32</v>
      </c>
      <c r="AX580" s="13" t="s">
        <v>77</v>
      </c>
      <c r="AY580" s="243" t="s">
        <v>166</v>
      </c>
    </row>
    <row r="581" spans="1:65" s="2" customFormat="1" ht="16.5" customHeight="1">
      <c r="A581" s="37"/>
      <c r="B581" s="38"/>
      <c r="C581" s="218" t="s">
        <v>839</v>
      </c>
      <c r="D581" s="218" t="s">
        <v>169</v>
      </c>
      <c r="E581" s="219" t="s">
        <v>1623</v>
      </c>
      <c r="F581" s="220" t="s">
        <v>1624</v>
      </c>
      <c r="G581" s="221" t="s">
        <v>188</v>
      </c>
      <c r="H581" s="222">
        <v>644.16</v>
      </c>
      <c r="I581" s="223"/>
      <c r="J581" s="224">
        <f>ROUND(I581*H581,0)</f>
        <v>0</v>
      </c>
      <c r="K581" s="225"/>
      <c r="L581" s="43"/>
      <c r="M581" s="226" t="s">
        <v>1</v>
      </c>
      <c r="N581" s="227" t="s">
        <v>42</v>
      </c>
      <c r="O581" s="90"/>
      <c r="P581" s="228">
        <f>O581*H581</f>
        <v>0</v>
      </c>
      <c r="Q581" s="228">
        <v>0.001</v>
      </c>
      <c r="R581" s="228">
        <f>Q581*H581</f>
        <v>0.64416</v>
      </c>
      <c r="S581" s="228">
        <v>0</v>
      </c>
      <c r="T581" s="229">
        <f>S581*H581</f>
        <v>0</v>
      </c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  <c r="AR581" s="230" t="s">
        <v>173</v>
      </c>
      <c r="AT581" s="230" t="s">
        <v>169</v>
      </c>
      <c r="AU581" s="230" t="s">
        <v>86</v>
      </c>
      <c r="AY581" s="16" t="s">
        <v>166</v>
      </c>
      <c r="BE581" s="231">
        <f>IF(N581="základní",J581,0)</f>
        <v>0</v>
      </c>
      <c r="BF581" s="231">
        <f>IF(N581="snížená",J581,0)</f>
        <v>0</v>
      </c>
      <c r="BG581" s="231">
        <f>IF(N581="zákl. přenesená",J581,0)</f>
        <v>0</v>
      </c>
      <c r="BH581" s="231">
        <f>IF(N581="sníž. přenesená",J581,0)</f>
        <v>0</v>
      </c>
      <c r="BI581" s="231">
        <f>IF(N581="nulová",J581,0)</f>
        <v>0</v>
      </c>
      <c r="BJ581" s="16" t="s">
        <v>8</v>
      </c>
      <c r="BK581" s="231">
        <f>ROUND(I581*H581,0)</f>
        <v>0</v>
      </c>
      <c r="BL581" s="16" t="s">
        <v>173</v>
      </c>
      <c r="BM581" s="230" t="s">
        <v>1625</v>
      </c>
    </row>
    <row r="582" spans="1:51" s="13" customFormat="1" ht="12">
      <c r="A582" s="13"/>
      <c r="B582" s="232"/>
      <c r="C582" s="233"/>
      <c r="D582" s="234" t="s">
        <v>175</v>
      </c>
      <c r="E582" s="235" t="s">
        <v>1</v>
      </c>
      <c r="F582" s="236" t="s">
        <v>1626</v>
      </c>
      <c r="G582" s="233"/>
      <c r="H582" s="237">
        <v>169.46</v>
      </c>
      <c r="I582" s="238"/>
      <c r="J582" s="233"/>
      <c r="K582" s="233"/>
      <c r="L582" s="239"/>
      <c r="M582" s="240"/>
      <c r="N582" s="241"/>
      <c r="O582" s="241"/>
      <c r="P582" s="241"/>
      <c r="Q582" s="241"/>
      <c r="R582" s="241"/>
      <c r="S582" s="241"/>
      <c r="T582" s="242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43" t="s">
        <v>175</v>
      </c>
      <c r="AU582" s="243" t="s">
        <v>86</v>
      </c>
      <c r="AV582" s="13" t="s">
        <v>86</v>
      </c>
      <c r="AW582" s="13" t="s">
        <v>32</v>
      </c>
      <c r="AX582" s="13" t="s">
        <v>77</v>
      </c>
      <c r="AY582" s="243" t="s">
        <v>166</v>
      </c>
    </row>
    <row r="583" spans="1:51" s="13" customFormat="1" ht="12">
      <c r="A583" s="13"/>
      <c r="B583" s="232"/>
      <c r="C583" s="233"/>
      <c r="D583" s="234" t="s">
        <v>175</v>
      </c>
      <c r="E583" s="235" t="s">
        <v>1</v>
      </c>
      <c r="F583" s="236" t="s">
        <v>1610</v>
      </c>
      <c r="G583" s="233"/>
      <c r="H583" s="237">
        <v>237.36</v>
      </c>
      <c r="I583" s="238"/>
      <c r="J583" s="233"/>
      <c r="K583" s="233"/>
      <c r="L583" s="239"/>
      <c r="M583" s="240"/>
      <c r="N583" s="241"/>
      <c r="O583" s="241"/>
      <c r="P583" s="241"/>
      <c r="Q583" s="241"/>
      <c r="R583" s="241"/>
      <c r="S583" s="241"/>
      <c r="T583" s="242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43" t="s">
        <v>175</v>
      </c>
      <c r="AU583" s="243" t="s">
        <v>86</v>
      </c>
      <c r="AV583" s="13" t="s">
        <v>86</v>
      </c>
      <c r="AW583" s="13" t="s">
        <v>32</v>
      </c>
      <c r="AX583" s="13" t="s">
        <v>77</v>
      </c>
      <c r="AY583" s="243" t="s">
        <v>166</v>
      </c>
    </row>
    <row r="584" spans="1:51" s="13" customFormat="1" ht="12">
      <c r="A584" s="13"/>
      <c r="B584" s="232"/>
      <c r="C584" s="233"/>
      <c r="D584" s="234" t="s">
        <v>175</v>
      </c>
      <c r="E584" s="235" t="s">
        <v>1</v>
      </c>
      <c r="F584" s="236" t="s">
        <v>1612</v>
      </c>
      <c r="G584" s="233"/>
      <c r="H584" s="237">
        <v>237.34</v>
      </c>
      <c r="I584" s="238"/>
      <c r="J584" s="233"/>
      <c r="K584" s="233"/>
      <c r="L584" s="239"/>
      <c r="M584" s="240"/>
      <c r="N584" s="241"/>
      <c r="O584" s="241"/>
      <c r="P584" s="241"/>
      <c r="Q584" s="241"/>
      <c r="R584" s="241"/>
      <c r="S584" s="241"/>
      <c r="T584" s="242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43" t="s">
        <v>175</v>
      </c>
      <c r="AU584" s="243" t="s">
        <v>86</v>
      </c>
      <c r="AV584" s="13" t="s">
        <v>86</v>
      </c>
      <c r="AW584" s="13" t="s">
        <v>32</v>
      </c>
      <c r="AX584" s="13" t="s">
        <v>77</v>
      </c>
      <c r="AY584" s="243" t="s">
        <v>166</v>
      </c>
    </row>
    <row r="585" spans="1:65" s="2" customFormat="1" ht="21.75" customHeight="1">
      <c r="A585" s="37"/>
      <c r="B585" s="38"/>
      <c r="C585" s="218" t="s">
        <v>843</v>
      </c>
      <c r="D585" s="218" t="s">
        <v>169</v>
      </c>
      <c r="E585" s="219" t="s">
        <v>1627</v>
      </c>
      <c r="F585" s="220" t="s">
        <v>1628</v>
      </c>
      <c r="G585" s="221" t="s">
        <v>188</v>
      </c>
      <c r="H585" s="222">
        <v>65.49</v>
      </c>
      <c r="I585" s="223"/>
      <c r="J585" s="224">
        <f>ROUND(I585*H585,0)</f>
        <v>0</v>
      </c>
      <c r="K585" s="225"/>
      <c r="L585" s="43"/>
      <c r="M585" s="226" t="s">
        <v>1</v>
      </c>
      <c r="N585" s="227" t="s">
        <v>42</v>
      </c>
      <c r="O585" s="90"/>
      <c r="P585" s="228">
        <f>O585*H585</f>
        <v>0</v>
      </c>
      <c r="Q585" s="228">
        <v>0</v>
      </c>
      <c r="R585" s="228">
        <f>Q585*H585</f>
        <v>0</v>
      </c>
      <c r="S585" s="228">
        <v>0</v>
      </c>
      <c r="T585" s="229">
        <f>S585*H585</f>
        <v>0</v>
      </c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R585" s="230" t="s">
        <v>173</v>
      </c>
      <c r="AT585" s="230" t="s">
        <v>169</v>
      </c>
      <c r="AU585" s="230" t="s">
        <v>86</v>
      </c>
      <c r="AY585" s="16" t="s">
        <v>166</v>
      </c>
      <c r="BE585" s="231">
        <f>IF(N585="základní",J585,0)</f>
        <v>0</v>
      </c>
      <c r="BF585" s="231">
        <f>IF(N585="snížená",J585,0)</f>
        <v>0</v>
      </c>
      <c r="BG585" s="231">
        <f>IF(N585="zákl. přenesená",J585,0)</f>
        <v>0</v>
      </c>
      <c r="BH585" s="231">
        <f>IF(N585="sníž. přenesená",J585,0)</f>
        <v>0</v>
      </c>
      <c r="BI585" s="231">
        <f>IF(N585="nulová",J585,0)</f>
        <v>0</v>
      </c>
      <c r="BJ585" s="16" t="s">
        <v>8</v>
      </c>
      <c r="BK585" s="231">
        <f>ROUND(I585*H585,0)</f>
        <v>0</v>
      </c>
      <c r="BL585" s="16" t="s">
        <v>173</v>
      </c>
      <c r="BM585" s="230" t="s">
        <v>1629</v>
      </c>
    </row>
    <row r="586" spans="1:51" s="13" customFormat="1" ht="12">
      <c r="A586" s="13"/>
      <c r="B586" s="232"/>
      <c r="C586" s="233"/>
      <c r="D586" s="234" t="s">
        <v>175</v>
      </c>
      <c r="E586" s="235" t="s">
        <v>1</v>
      </c>
      <c r="F586" s="236" t="s">
        <v>1630</v>
      </c>
      <c r="G586" s="233"/>
      <c r="H586" s="237">
        <v>59.76</v>
      </c>
      <c r="I586" s="238"/>
      <c r="J586" s="233"/>
      <c r="K586" s="233"/>
      <c r="L586" s="239"/>
      <c r="M586" s="240"/>
      <c r="N586" s="241"/>
      <c r="O586" s="241"/>
      <c r="P586" s="241"/>
      <c r="Q586" s="241"/>
      <c r="R586" s="241"/>
      <c r="S586" s="241"/>
      <c r="T586" s="242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43" t="s">
        <v>175</v>
      </c>
      <c r="AU586" s="243" t="s">
        <v>86</v>
      </c>
      <c r="AV586" s="13" t="s">
        <v>86</v>
      </c>
      <c r="AW586" s="13" t="s">
        <v>32</v>
      </c>
      <c r="AX586" s="13" t="s">
        <v>77</v>
      </c>
      <c r="AY586" s="243" t="s">
        <v>166</v>
      </c>
    </row>
    <row r="587" spans="1:51" s="13" customFormat="1" ht="12">
      <c r="A587" s="13"/>
      <c r="B587" s="232"/>
      <c r="C587" s="233"/>
      <c r="D587" s="234" t="s">
        <v>175</v>
      </c>
      <c r="E587" s="235" t="s">
        <v>1</v>
      </c>
      <c r="F587" s="236" t="s">
        <v>1631</v>
      </c>
      <c r="G587" s="233"/>
      <c r="H587" s="237">
        <v>5.73</v>
      </c>
      <c r="I587" s="238"/>
      <c r="J587" s="233"/>
      <c r="K587" s="233"/>
      <c r="L587" s="239"/>
      <c r="M587" s="240"/>
      <c r="N587" s="241"/>
      <c r="O587" s="241"/>
      <c r="P587" s="241"/>
      <c r="Q587" s="241"/>
      <c r="R587" s="241"/>
      <c r="S587" s="241"/>
      <c r="T587" s="242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43" t="s">
        <v>175</v>
      </c>
      <c r="AU587" s="243" t="s">
        <v>86</v>
      </c>
      <c r="AV587" s="13" t="s">
        <v>86</v>
      </c>
      <c r="AW587" s="13" t="s">
        <v>32</v>
      </c>
      <c r="AX587" s="13" t="s">
        <v>77</v>
      </c>
      <c r="AY587" s="243" t="s">
        <v>166</v>
      </c>
    </row>
    <row r="588" spans="1:65" s="2" customFormat="1" ht="24.15" customHeight="1">
      <c r="A588" s="37"/>
      <c r="B588" s="38"/>
      <c r="C588" s="218" t="s">
        <v>849</v>
      </c>
      <c r="D588" s="218" t="s">
        <v>169</v>
      </c>
      <c r="E588" s="219" t="s">
        <v>1632</v>
      </c>
      <c r="F588" s="220" t="s">
        <v>1633</v>
      </c>
      <c r="G588" s="221" t="s">
        <v>188</v>
      </c>
      <c r="H588" s="222">
        <v>11.97</v>
      </c>
      <c r="I588" s="223"/>
      <c r="J588" s="224">
        <f>ROUND(I588*H588,0)</f>
        <v>0</v>
      </c>
      <c r="K588" s="225"/>
      <c r="L588" s="43"/>
      <c r="M588" s="226" t="s">
        <v>1</v>
      </c>
      <c r="N588" s="227" t="s">
        <v>42</v>
      </c>
      <c r="O588" s="90"/>
      <c r="P588" s="228">
        <f>O588*H588</f>
        <v>0</v>
      </c>
      <c r="Q588" s="228">
        <v>0</v>
      </c>
      <c r="R588" s="228">
        <f>Q588*H588</f>
        <v>0</v>
      </c>
      <c r="S588" s="228">
        <v>0</v>
      </c>
      <c r="T588" s="229">
        <f>S588*H588</f>
        <v>0</v>
      </c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R588" s="230" t="s">
        <v>173</v>
      </c>
      <c r="AT588" s="230" t="s">
        <v>169</v>
      </c>
      <c r="AU588" s="230" t="s">
        <v>86</v>
      </c>
      <c r="AY588" s="16" t="s">
        <v>166</v>
      </c>
      <c r="BE588" s="231">
        <f>IF(N588="základní",J588,0)</f>
        <v>0</v>
      </c>
      <c r="BF588" s="231">
        <f>IF(N588="snížená",J588,0)</f>
        <v>0</v>
      </c>
      <c r="BG588" s="231">
        <f>IF(N588="zákl. přenesená",J588,0)</f>
        <v>0</v>
      </c>
      <c r="BH588" s="231">
        <f>IF(N588="sníž. přenesená",J588,0)</f>
        <v>0</v>
      </c>
      <c r="BI588" s="231">
        <f>IF(N588="nulová",J588,0)</f>
        <v>0</v>
      </c>
      <c r="BJ588" s="16" t="s">
        <v>8</v>
      </c>
      <c r="BK588" s="231">
        <f>ROUND(I588*H588,0)</f>
        <v>0</v>
      </c>
      <c r="BL588" s="16" t="s">
        <v>173</v>
      </c>
      <c r="BM588" s="230" t="s">
        <v>1634</v>
      </c>
    </row>
    <row r="589" spans="1:51" s="13" customFormat="1" ht="12">
      <c r="A589" s="13"/>
      <c r="B589" s="232"/>
      <c r="C589" s="233"/>
      <c r="D589" s="234" t="s">
        <v>175</v>
      </c>
      <c r="E589" s="235" t="s">
        <v>1</v>
      </c>
      <c r="F589" s="236" t="s">
        <v>1635</v>
      </c>
      <c r="G589" s="233"/>
      <c r="H589" s="237">
        <v>11.97</v>
      </c>
      <c r="I589" s="238"/>
      <c r="J589" s="233"/>
      <c r="K589" s="233"/>
      <c r="L589" s="239"/>
      <c r="M589" s="240"/>
      <c r="N589" s="241"/>
      <c r="O589" s="241"/>
      <c r="P589" s="241"/>
      <c r="Q589" s="241"/>
      <c r="R589" s="241"/>
      <c r="S589" s="241"/>
      <c r="T589" s="242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43" t="s">
        <v>175</v>
      </c>
      <c r="AU589" s="243" t="s">
        <v>86</v>
      </c>
      <c r="AV589" s="13" t="s">
        <v>86</v>
      </c>
      <c r="AW589" s="13" t="s">
        <v>32</v>
      </c>
      <c r="AX589" s="13" t="s">
        <v>77</v>
      </c>
      <c r="AY589" s="243" t="s">
        <v>166</v>
      </c>
    </row>
    <row r="590" spans="1:65" s="2" customFormat="1" ht="24.15" customHeight="1">
      <c r="A590" s="37"/>
      <c r="B590" s="38"/>
      <c r="C590" s="218" t="s">
        <v>853</v>
      </c>
      <c r="D590" s="218" t="s">
        <v>169</v>
      </c>
      <c r="E590" s="219" t="s">
        <v>1636</v>
      </c>
      <c r="F590" s="220" t="s">
        <v>1637</v>
      </c>
      <c r="G590" s="221" t="s">
        <v>188</v>
      </c>
      <c r="H590" s="222">
        <v>11.97</v>
      </c>
      <c r="I590" s="223"/>
      <c r="J590" s="224">
        <f>ROUND(I590*H590,0)</f>
        <v>0</v>
      </c>
      <c r="K590" s="225"/>
      <c r="L590" s="43"/>
      <c r="M590" s="226" t="s">
        <v>1</v>
      </c>
      <c r="N590" s="227" t="s">
        <v>42</v>
      </c>
      <c r="O590" s="90"/>
      <c r="P590" s="228">
        <f>O590*H590</f>
        <v>0</v>
      </c>
      <c r="Q590" s="228">
        <v>0</v>
      </c>
      <c r="R590" s="228">
        <f>Q590*H590</f>
        <v>0</v>
      </c>
      <c r="S590" s="228">
        <v>0</v>
      </c>
      <c r="T590" s="229">
        <f>S590*H590</f>
        <v>0</v>
      </c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R590" s="230" t="s">
        <v>173</v>
      </c>
      <c r="AT590" s="230" t="s">
        <v>169</v>
      </c>
      <c r="AU590" s="230" t="s">
        <v>86</v>
      </c>
      <c r="AY590" s="16" t="s">
        <v>166</v>
      </c>
      <c r="BE590" s="231">
        <f>IF(N590="základní",J590,0)</f>
        <v>0</v>
      </c>
      <c r="BF590" s="231">
        <f>IF(N590="snížená",J590,0)</f>
        <v>0</v>
      </c>
      <c r="BG590" s="231">
        <f>IF(N590="zákl. přenesená",J590,0)</f>
        <v>0</v>
      </c>
      <c r="BH590" s="231">
        <f>IF(N590="sníž. přenesená",J590,0)</f>
        <v>0</v>
      </c>
      <c r="BI590" s="231">
        <f>IF(N590="nulová",J590,0)</f>
        <v>0</v>
      </c>
      <c r="BJ590" s="16" t="s">
        <v>8</v>
      </c>
      <c r="BK590" s="231">
        <f>ROUND(I590*H590,0)</f>
        <v>0</v>
      </c>
      <c r="BL590" s="16" t="s">
        <v>173</v>
      </c>
      <c r="BM590" s="230" t="s">
        <v>1638</v>
      </c>
    </row>
    <row r="591" spans="1:51" s="13" customFormat="1" ht="12">
      <c r="A591" s="13"/>
      <c r="B591" s="232"/>
      <c r="C591" s="233"/>
      <c r="D591" s="234" t="s">
        <v>175</v>
      </c>
      <c r="E591" s="235" t="s">
        <v>1</v>
      </c>
      <c r="F591" s="236" t="s">
        <v>1639</v>
      </c>
      <c r="G591" s="233"/>
      <c r="H591" s="237">
        <v>11.97</v>
      </c>
      <c r="I591" s="238"/>
      <c r="J591" s="233"/>
      <c r="K591" s="233"/>
      <c r="L591" s="239"/>
      <c r="M591" s="240"/>
      <c r="N591" s="241"/>
      <c r="O591" s="241"/>
      <c r="P591" s="241"/>
      <c r="Q591" s="241"/>
      <c r="R591" s="241"/>
      <c r="S591" s="241"/>
      <c r="T591" s="242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43" t="s">
        <v>175</v>
      </c>
      <c r="AU591" s="243" t="s">
        <v>86</v>
      </c>
      <c r="AV591" s="13" t="s">
        <v>86</v>
      </c>
      <c r="AW591" s="13" t="s">
        <v>32</v>
      </c>
      <c r="AX591" s="13" t="s">
        <v>77</v>
      </c>
      <c r="AY591" s="243" t="s">
        <v>166</v>
      </c>
    </row>
    <row r="592" spans="1:65" s="2" customFormat="1" ht="16.5" customHeight="1">
      <c r="A592" s="37"/>
      <c r="B592" s="38"/>
      <c r="C592" s="218" t="s">
        <v>859</v>
      </c>
      <c r="D592" s="218" t="s">
        <v>169</v>
      </c>
      <c r="E592" s="219" t="s">
        <v>250</v>
      </c>
      <c r="F592" s="220" t="s">
        <v>251</v>
      </c>
      <c r="G592" s="221" t="s">
        <v>188</v>
      </c>
      <c r="H592" s="222">
        <v>709.65</v>
      </c>
      <c r="I592" s="223"/>
      <c r="J592" s="224">
        <f>ROUND(I592*H592,0)</f>
        <v>0</v>
      </c>
      <c r="K592" s="225"/>
      <c r="L592" s="43"/>
      <c r="M592" s="226" t="s">
        <v>1</v>
      </c>
      <c r="N592" s="227" t="s">
        <v>42</v>
      </c>
      <c r="O592" s="90"/>
      <c r="P592" s="228">
        <f>O592*H592</f>
        <v>0</v>
      </c>
      <c r="Q592" s="228">
        <v>0.00013</v>
      </c>
      <c r="R592" s="228">
        <f>Q592*H592</f>
        <v>0.09225449999999999</v>
      </c>
      <c r="S592" s="228">
        <v>0</v>
      </c>
      <c r="T592" s="229">
        <f>S592*H592</f>
        <v>0</v>
      </c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  <c r="AR592" s="230" t="s">
        <v>173</v>
      </c>
      <c r="AT592" s="230" t="s">
        <v>169</v>
      </c>
      <c r="AU592" s="230" t="s">
        <v>86</v>
      </c>
      <c r="AY592" s="16" t="s">
        <v>166</v>
      </c>
      <c r="BE592" s="231">
        <f>IF(N592="základní",J592,0)</f>
        <v>0</v>
      </c>
      <c r="BF592" s="231">
        <f>IF(N592="snížená",J592,0)</f>
        <v>0</v>
      </c>
      <c r="BG592" s="231">
        <f>IF(N592="zákl. přenesená",J592,0)</f>
        <v>0</v>
      </c>
      <c r="BH592" s="231">
        <f>IF(N592="sníž. přenesená",J592,0)</f>
        <v>0</v>
      </c>
      <c r="BI592" s="231">
        <f>IF(N592="nulová",J592,0)</f>
        <v>0</v>
      </c>
      <c r="BJ592" s="16" t="s">
        <v>8</v>
      </c>
      <c r="BK592" s="231">
        <f>ROUND(I592*H592,0)</f>
        <v>0</v>
      </c>
      <c r="BL592" s="16" t="s">
        <v>173</v>
      </c>
      <c r="BM592" s="230" t="s">
        <v>1640</v>
      </c>
    </row>
    <row r="593" spans="1:51" s="13" customFormat="1" ht="12">
      <c r="A593" s="13"/>
      <c r="B593" s="232"/>
      <c r="C593" s="233"/>
      <c r="D593" s="234" t="s">
        <v>175</v>
      </c>
      <c r="E593" s="235" t="s">
        <v>1</v>
      </c>
      <c r="F593" s="236" t="s">
        <v>1630</v>
      </c>
      <c r="G593" s="233"/>
      <c r="H593" s="237">
        <v>59.76</v>
      </c>
      <c r="I593" s="238"/>
      <c r="J593" s="233"/>
      <c r="K593" s="233"/>
      <c r="L593" s="239"/>
      <c r="M593" s="240"/>
      <c r="N593" s="241"/>
      <c r="O593" s="241"/>
      <c r="P593" s="241"/>
      <c r="Q593" s="241"/>
      <c r="R593" s="241"/>
      <c r="S593" s="241"/>
      <c r="T593" s="242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43" t="s">
        <v>175</v>
      </c>
      <c r="AU593" s="243" t="s">
        <v>86</v>
      </c>
      <c r="AV593" s="13" t="s">
        <v>86</v>
      </c>
      <c r="AW593" s="13" t="s">
        <v>32</v>
      </c>
      <c r="AX593" s="13" t="s">
        <v>77</v>
      </c>
      <c r="AY593" s="243" t="s">
        <v>166</v>
      </c>
    </row>
    <row r="594" spans="1:51" s="13" customFormat="1" ht="12">
      <c r="A594" s="13"/>
      <c r="B594" s="232"/>
      <c r="C594" s="233"/>
      <c r="D594" s="234" t="s">
        <v>175</v>
      </c>
      <c r="E594" s="235" t="s">
        <v>1</v>
      </c>
      <c r="F594" s="236" t="s">
        <v>1609</v>
      </c>
      <c r="G594" s="233"/>
      <c r="H594" s="237">
        <v>175.19</v>
      </c>
      <c r="I594" s="238"/>
      <c r="J594" s="233"/>
      <c r="K594" s="233"/>
      <c r="L594" s="239"/>
      <c r="M594" s="240"/>
      <c r="N594" s="241"/>
      <c r="O594" s="241"/>
      <c r="P594" s="241"/>
      <c r="Q594" s="241"/>
      <c r="R594" s="241"/>
      <c r="S594" s="241"/>
      <c r="T594" s="242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43" t="s">
        <v>175</v>
      </c>
      <c r="AU594" s="243" t="s">
        <v>86</v>
      </c>
      <c r="AV594" s="13" t="s">
        <v>86</v>
      </c>
      <c r="AW594" s="13" t="s">
        <v>32</v>
      </c>
      <c r="AX594" s="13" t="s">
        <v>77</v>
      </c>
      <c r="AY594" s="243" t="s">
        <v>166</v>
      </c>
    </row>
    <row r="595" spans="1:51" s="13" customFormat="1" ht="12">
      <c r="A595" s="13"/>
      <c r="B595" s="232"/>
      <c r="C595" s="233"/>
      <c r="D595" s="234" t="s">
        <v>175</v>
      </c>
      <c r="E595" s="235" t="s">
        <v>1</v>
      </c>
      <c r="F595" s="236" t="s">
        <v>1610</v>
      </c>
      <c r="G595" s="233"/>
      <c r="H595" s="237">
        <v>237.36</v>
      </c>
      <c r="I595" s="238"/>
      <c r="J595" s="233"/>
      <c r="K595" s="233"/>
      <c r="L595" s="239"/>
      <c r="M595" s="240"/>
      <c r="N595" s="241"/>
      <c r="O595" s="241"/>
      <c r="P595" s="241"/>
      <c r="Q595" s="241"/>
      <c r="R595" s="241"/>
      <c r="S595" s="241"/>
      <c r="T595" s="242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43" t="s">
        <v>175</v>
      </c>
      <c r="AU595" s="243" t="s">
        <v>86</v>
      </c>
      <c r="AV595" s="13" t="s">
        <v>86</v>
      </c>
      <c r="AW595" s="13" t="s">
        <v>32</v>
      </c>
      <c r="AX595" s="13" t="s">
        <v>77</v>
      </c>
      <c r="AY595" s="243" t="s">
        <v>166</v>
      </c>
    </row>
    <row r="596" spans="1:51" s="13" customFormat="1" ht="12">
      <c r="A596" s="13"/>
      <c r="B596" s="232"/>
      <c r="C596" s="233"/>
      <c r="D596" s="234" t="s">
        <v>175</v>
      </c>
      <c r="E596" s="235" t="s">
        <v>1</v>
      </c>
      <c r="F596" s="236" t="s">
        <v>1612</v>
      </c>
      <c r="G596" s="233"/>
      <c r="H596" s="237">
        <v>237.34</v>
      </c>
      <c r="I596" s="238"/>
      <c r="J596" s="233"/>
      <c r="K596" s="233"/>
      <c r="L596" s="239"/>
      <c r="M596" s="240"/>
      <c r="N596" s="241"/>
      <c r="O596" s="241"/>
      <c r="P596" s="241"/>
      <c r="Q596" s="241"/>
      <c r="R596" s="241"/>
      <c r="S596" s="241"/>
      <c r="T596" s="242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43" t="s">
        <v>175</v>
      </c>
      <c r="AU596" s="243" t="s">
        <v>86</v>
      </c>
      <c r="AV596" s="13" t="s">
        <v>86</v>
      </c>
      <c r="AW596" s="13" t="s">
        <v>32</v>
      </c>
      <c r="AX596" s="13" t="s">
        <v>77</v>
      </c>
      <c r="AY596" s="243" t="s">
        <v>166</v>
      </c>
    </row>
    <row r="597" spans="1:65" s="2" customFormat="1" ht="33" customHeight="1">
      <c r="A597" s="37"/>
      <c r="B597" s="38"/>
      <c r="C597" s="218" t="s">
        <v>866</v>
      </c>
      <c r="D597" s="218" t="s">
        <v>169</v>
      </c>
      <c r="E597" s="219" t="s">
        <v>257</v>
      </c>
      <c r="F597" s="220" t="s">
        <v>258</v>
      </c>
      <c r="G597" s="221" t="s">
        <v>215</v>
      </c>
      <c r="H597" s="222">
        <v>679.743</v>
      </c>
      <c r="I597" s="223"/>
      <c r="J597" s="224">
        <f>ROUND(I597*H597,0)</f>
        <v>0</v>
      </c>
      <c r="K597" s="225"/>
      <c r="L597" s="43"/>
      <c r="M597" s="226" t="s">
        <v>1</v>
      </c>
      <c r="N597" s="227" t="s">
        <v>42</v>
      </c>
      <c r="O597" s="90"/>
      <c r="P597" s="228">
        <f>O597*H597</f>
        <v>0</v>
      </c>
      <c r="Q597" s="228">
        <v>2E-05</v>
      </c>
      <c r="R597" s="228">
        <f>Q597*H597</f>
        <v>0.013594860000000002</v>
      </c>
      <c r="S597" s="228">
        <v>0</v>
      </c>
      <c r="T597" s="229">
        <f>S597*H597</f>
        <v>0</v>
      </c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  <c r="AE597" s="37"/>
      <c r="AR597" s="230" t="s">
        <v>173</v>
      </c>
      <c r="AT597" s="230" t="s">
        <v>169</v>
      </c>
      <c r="AU597" s="230" t="s">
        <v>86</v>
      </c>
      <c r="AY597" s="16" t="s">
        <v>166</v>
      </c>
      <c r="BE597" s="231">
        <f>IF(N597="základní",J597,0)</f>
        <v>0</v>
      </c>
      <c r="BF597" s="231">
        <f>IF(N597="snížená",J597,0)</f>
        <v>0</v>
      </c>
      <c r="BG597" s="231">
        <f>IF(N597="zákl. přenesená",J597,0)</f>
        <v>0</v>
      </c>
      <c r="BH597" s="231">
        <f>IF(N597="sníž. přenesená",J597,0)</f>
        <v>0</v>
      </c>
      <c r="BI597" s="231">
        <f>IF(N597="nulová",J597,0)</f>
        <v>0</v>
      </c>
      <c r="BJ597" s="16" t="s">
        <v>8</v>
      </c>
      <c r="BK597" s="231">
        <f>ROUND(I597*H597,0)</f>
        <v>0</v>
      </c>
      <c r="BL597" s="16" t="s">
        <v>173</v>
      </c>
      <c r="BM597" s="230" t="s">
        <v>1641</v>
      </c>
    </row>
    <row r="598" spans="1:51" s="13" customFormat="1" ht="12">
      <c r="A598" s="13"/>
      <c r="B598" s="232"/>
      <c r="C598" s="233"/>
      <c r="D598" s="234" t="s">
        <v>175</v>
      </c>
      <c r="E598" s="235" t="s">
        <v>1</v>
      </c>
      <c r="F598" s="236" t="s">
        <v>1642</v>
      </c>
      <c r="G598" s="233"/>
      <c r="H598" s="237">
        <v>679.743</v>
      </c>
      <c r="I598" s="238"/>
      <c r="J598" s="233"/>
      <c r="K598" s="233"/>
      <c r="L598" s="239"/>
      <c r="M598" s="240"/>
      <c r="N598" s="241"/>
      <c r="O598" s="241"/>
      <c r="P598" s="241"/>
      <c r="Q598" s="241"/>
      <c r="R598" s="241"/>
      <c r="S598" s="241"/>
      <c r="T598" s="242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43" t="s">
        <v>175</v>
      </c>
      <c r="AU598" s="243" t="s">
        <v>86</v>
      </c>
      <c r="AV598" s="13" t="s">
        <v>86</v>
      </c>
      <c r="AW598" s="13" t="s">
        <v>32</v>
      </c>
      <c r="AX598" s="13" t="s">
        <v>77</v>
      </c>
      <c r="AY598" s="243" t="s">
        <v>166</v>
      </c>
    </row>
    <row r="599" spans="1:65" s="2" customFormat="1" ht="24.15" customHeight="1">
      <c r="A599" s="37"/>
      <c r="B599" s="38"/>
      <c r="C599" s="218" t="s">
        <v>875</v>
      </c>
      <c r="D599" s="218" t="s">
        <v>169</v>
      </c>
      <c r="E599" s="219" t="s">
        <v>1643</v>
      </c>
      <c r="F599" s="220" t="s">
        <v>1644</v>
      </c>
      <c r="G599" s="221" t="s">
        <v>188</v>
      </c>
      <c r="H599" s="222">
        <v>15.4</v>
      </c>
      <c r="I599" s="223"/>
      <c r="J599" s="224">
        <f>ROUND(I599*H599,0)</f>
        <v>0</v>
      </c>
      <c r="K599" s="225"/>
      <c r="L599" s="43"/>
      <c r="M599" s="226" t="s">
        <v>1</v>
      </c>
      <c r="N599" s="227" t="s">
        <v>42</v>
      </c>
      <c r="O599" s="90"/>
      <c r="P599" s="228">
        <f>O599*H599</f>
        <v>0</v>
      </c>
      <c r="Q599" s="228">
        <v>0.30357</v>
      </c>
      <c r="R599" s="228">
        <f>Q599*H599</f>
        <v>4.674978</v>
      </c>
      <c r="S599" s="228">
        <v>0</v>
      </c>
      <c r="T599" s="229">
        <f>S599*H599</f>
        <v>0</v>
      </c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R599" s="230" t="s">
        <v>173</v>
      </c>
      <c r="AT599" s="230" t="s">
        <v>169</v>
      </c>
      <c r="AU599" s="230" t="s">
        <v>86</v>
      </c>
      <c r="AY599" s="16" t="s">
        <v>166</v>
      </c>
      <c r="BE599" s="231">
        <f>IF(N599="základní",J599,0)</f>
        <v>0</v>
      </c>
      <c r="BF599" s="231">
        <f>IF(N599="snížená",J599,0)</f>
        <v>0</v>
      </c>
      <c r="BG599" s="231">
        <f>IF(N599="zákl. přenesená",J599,0)</f>
        <v>0</v>
      </c>
      <c r="BH599" s="231">
        <f>IF(N599="sníž. přenesená",J599,0)</f>
        <v>0</v>
      </c>
      <c r="BI599" s="231">
        <f>IF(N599="nulová",J599,0)</f>
        <v>0</v>
      </c>
      <c r="BJ599" s="16" t="s">
        <v>8</v>
      </c>
      <c r="BK599" s="231">
        <f>ROUND(I599*H599,0)</f>
        <v>0</v>
      </c>
      <c r="BL599" s="16" t="s">
        <v>173</v>
      </c>
      <c r="BM599" s="230" t="s">
        <v>1645</v>
      </c>
    </row>
    <row r="600" spans="1:51" s="13" customFormat="1" ht="12">
      <c r="A600" s="13"/>
      <c r="B600" s="232"/>
      <c r="C600" s="233"/>
      <c r="D600" s="234" t="s">
        <v>175</v>
      </c>
      <c r="E600" s="235" t="s">
        <v>1</v>
      </c>
      <c r="F600" s="236" t="s">
        <v>1456</v>
      </c>
      <c r="G600" s="233"/>
      <c r="H600" s="237">
        <v>15.4</v>
      </c>
      <c r="I600" s="238"/>
      <c r="J600" s="233"/>
      <c r="K600" s="233"/>
      <c r="L600" s="239"/>
      <c r="M600" s="240"/>
      <c r="N600" s="241"/>
      <c r="O600" s="241"/>
      <c r="P600" s="241"/>
      <c r="Q600" s="241"/>
      <c r="R600" s="241"/>
      <c r="S600" s="241"/>
      <c r="T600" s="242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43" t="s">
        <v>175</v>
      </c>
      <c r="AU600" s="243" t="s">
        <v>86</v>
      </c>
      <c r="AV600" s="13" t="s">
        <v>86</v>
      </c>
      <c r="AW600" s="13" t="s">
        <v>32</v>
      </c>
      <c r="AX600" s="13" t="s">
        <v>77</v>
      </c>
      <c r="AY600" s="243" t="s">
        <v>166</v>
      </c>
    </row>
    <row r="601" spans="1:63" s="12" customFormat="1" ht="22.8" customHeight="1">
      <c r="A601" s="12"/>
      <c r="B601" s="202"/>
      <c r="C601" s="203"/>
      <c r="D601" s="204" t="s">
        <v>76</v>
      </c>
      <c r="E601" s="216" t="s">
        <v>487</v>
      </c>
      <c r="F601" s="216" t="s">
        <v>1646</v>
      </c>
      <c r="G601" s="203"/>
      <c r="H601" s="203"/>
      <c r="I601" s="206"/>
      <c r="J601" s="217">
        <f>BK601</f>
        <v>0</v>
      </c>
      <c r="K601" s="203"/>
      <c r="L601" s="208"/>
      <c r="M601" s="209"/>
      <c r="N601" s="210"/>
      <c r="O601" s="210"/>
      <c r="P601" s="211">
        <f>SUM(P602:P624)</f>
        <v>0</v>
      </c>
      <c r="Q601" s="210"/>
      <c r="R601" s="211">
        <f>SUM(R602:R624)</f>
        <v>3.17878</v>
      </c>
      <c r="S601" s="210"/>
      <c r="T601" s="212">
        <f>SUM(T602:T624)</f>
        <v>0</v>
      </c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R601" s="213" t="s">
        <v>8</v>
      </c>
      <c r="AT601" s="214" t="s">
        <v>76</v>
      </c>
      <c r="AU601" s="214" t="s">
        <v>8</v>
      </c>
      <c r="AY601" s="213" t="s">
        <v>166</v>
      </c>
      <c r="BK601" s="215">
        <f>SUM(BK602:BK624)</f>
        <v>0</v>
      </c>
    </row>
    <row r="602" spans="1:65" s="2" customFormat="1" ht="24.15" customHeight="1">
      <c r="A602" s="37"/>
      <c r="B602" s="38"/>
      <c r="C602" s="218" t="s">
        <v>882</v>
      </c>
      <c r="D602" s="218" t="s">
        <v>169</v>
      </c>
      <c r="E602" s="219" t="s">
        <v>1647</v>
      </c>
      <c r="F602" s="220" t="s">
        <v>1648</v>
      </c>
      <c r="G602" s="221" t="s">
        <v>196</v>
      </c>
      <c r="H602" s="222">
        <v>7</v>
      </c>
      <c r="I602" s="223"/>
      <c r="J602" s="224">
        <f>ROUND(I602*H602,0)</f>
        <v>0</v>
      </c>
      <c r="K602" s="225"/>
      <c r="L602" s="43"/>
      <c r="M602" s="226" t="s">
        <v>1</v>
      </c>
      <c r="N602" s="227" t="s">
        <v>42</v>
      </c>
      <c r="O602" s="90"/>
      <c r="P602" s="228">
        <f>O602*H602</f>
        <v>0</v>
      </c>
      <c r="Q602" s="228">
        <v>0.01404</v>
      </c>
      <c r="R602" s="228">
        <f>Q602*H602</f>
        <v>0.09828</v>
      </c>
      <c r="S602" s="228">
        <v>0</v>
      </c>
      <c r="T602" s="229">
        <f>S602*H602</f>
        <v>0</v>
      </c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R602" s="230" t="s">
        <v>173</v>
      </c>
      <c r="AT602" s="230" t="s">
        <v>169</v>
      </c>
      <c r="AU602" s="230" t="s">
        <v>86</v>
      </c>
      <c r="AY602" s="16" t="s">
        <v>166</v>
      </c>
      <c r="BE602" s="231">
        <f>IF(N602="základní",J602,0)</f>
        <v>0</v>
      </c>
      <c r="BF602" s="231">
        <f>IF(N602="snížená",J602,0)</f>
        <v>0</v>
      </c>
      <c r="BG602" s="231">
        <f>IF(N602="zákl. přenesená",J602,0)</f>
        <v>0</v>
      </c>
      <c r="BH602" s="231">
        <f>IF(N602="sníž. přenesená",J602,0)</f>
        <v>0</v>
      </c>
      <c r="BI602" s="231">
        <f>IF(N602="nulová",J602,0)</f>
        <v>0</v>
      </c>
      <c r="BJ602" s="16" t="s">
        <v>8</v>
      </c>
      <c r="BK602" s="231">
        <f>ROUND(I602*H602,0)</f>
        <v>0</v>
      </c>
      <c r="BL602" s="16" t="s">
        <v>173</v>
      </c>
      <c r="BM602" s="230" t="s">
        <v>1649</v>
      </c>
    </row>
    <row r="603" spans="1:51" s="13" customFormat="1" ht="12">
      <c r="A603" s="13"/>
      <c r="B603" s="232"/>
      <c r="C603" s="233"/>
      <c r="D603" s="234" t="s">
        <v>175</v>
      </c>
      <c r="E603" s="235" t="s">
        <v>1</v>
      </c>
      <c r="F603" s="236" t="s">
        <v>1650</v>
      </c>
      <c r="G603" s="233"/>
      <c r="H603" s="237">
        <v>1</v>
      </c>
      <c r="I603" s="238"/>
      <c r="J603" s="233"/>
      <c r="K603" s="233"/>
      <c r="L603" s="239"/>
      <c r="M603" s="240"/>
      <c r="N603" s="241"/>
      <c r="O603" s="241"/>
      <c r="P603" s="241"/>
      <c r="Q603" s="241"/>
      <c r="R603" s="241"/>
      <c r="S603" s="241"/>
      <c r="T603" s="242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43" t="s">
        <v>175</v>
      </c>
      <c r="AU603" s="243" t="s">
        <v>86</v>
      </c>
      <c r="AV603" s="13" t="s">
        <v>86</v>
      </c>
      <c r="AW603" s="13" t="s">
        <v>32</v>
      </c>
      <c r="AX603" s="13" t="s">
        <v>77</v>
      </c>
      <c r="AY603" s="243" t="s">
        <v>166</v>
      </c>
    </row>
    <row r="604" spans="1:51" s="13" customFormat="1" ht="12">
      <c r="A604" s="13"/>
      <c r="B604" s="232"/>
      <c r="C604" s="233"/>
      <c r="D604" s="234" t="s">
        <v>175</v>
      </c>
      <c r="E604" s="235" t="s">
        <v>1</v>
      </c>
      <c r="F604" s="236" t="s">
        <v>1651</v>
      </c>
      <c r="G604" s="233"/>
      <c r="H604" s="237">
        <v>6</v>
      </c>
      <c r="I604" s="238"/>
      <c r="J604" s="233"/>
      <c r="K604" s="233"/>
      <c r="L604" s="239"/>
      <c r="M604" s="240"/>
      <c r="N604" s="241"/>
      <c r="O604" s="241"/>
      <c r="P604" s="241"/>
      <c r="Q604" s="241"/>
      <c r="R604" s="241"/>
      <c r="S604" s="241"/>
      <c r="T604" s="242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43" t="s">
        <v>175</v>
      </c>
      <c r="AU604" s="243" t="s">
        <v>86</v>
      </c>
      <c r="AV604" s="13" t="s">
        <v>86</v>
      </c>
      <c r="AW604" s="13" t="s">
        <v>32</v>
      </c>
      <c r="AX604" s="13" t="s">
        <v>77</v>
      </c>
      <c r="AY604" s="243" t="s">
        <v>166</v>
      </c>
    </row>
    <row r="605" spans="1:65" s="2" customFormat="1" ht="24.15" customHeight="1">
      <c r="A605" s="37"/>
      <c r="B605" s="38"/>
      <c r="C605" s="254" t="s">
        <v>886</v>
      </c>
      <c r="D605" s="254" t="s">
        <v>266</v>
      </c>
      <c r="E605" s="255" t="s">
        <v>1652</v>
      </c>
      <c r="F605" s="256" t="s">
        <v>1653</v>
      </c>
      <c r="G605" s="257" t="s">
        <v>547</v>
      </c>
      <c r="H605" s="258">
        <v>1</v>
      </c>
      <c r="I605" s="259"/>
      <c r="J605" s="260">
        <f>ROUND(I605*H605,0)</f>
        <v>0</v>
      </c>
      <c r="K605" s="261"/>
      <c r="L605" s="262"/>
      <c r="M605" s="263" t="s">
        <v>1</v>
      </c>
      <c r="N605" s="264" t="s">
        <v>42</v>
      </c>
      <c r="O605" s="90"/>
      <c r="P605" s="228">
        <f>O605*H605</f>
        <v>0</v>
      </c>
      <c r="Q605" s="228">
        <v>0</v>
      </c>
      <c r="R605" s="228">
        <f>Q605*H605</f>
        <v>0</v>
      </c>
      <c r="S605" s="228">
        <v>0</v>
      </c>
      <c r="T605" s="229">
        <f>S605*H605</f>
        <v>0</v>
      </c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R605" s="230" t="s">
        <v>208</v>
      </c>
      <c r="AT605" s="230" t="s">
        <v>266</v>
      </c>
      <c r="AU605" s="230" t="s">
        <v>86</v>
      </c>
      <c r="AY605" s="16" t="s">
        <v>166</v>
      </c>
      <c r="BE605" s="231">
        <f>IF(N605="základní",J605,0)</f>
        <v>0</v>
      </c>
      <c r="BF605" s="231">
        <f>IF(N605="snížená",J605,0)</f>
        <v>0</v>
      </c>
      <c r="BG605" s="231">
        <f>IF(N605="zákl. přenesená",J605,0)</f>
        <v>0</v>
      </c>
      <c r="BH605" s="231">
        <f>IF(N605="sníž. přenesená",J605,0)</f>
        <v>0</v>
      </c>
      <c r="BI605" s="231">
        <f>IF(N605="nulová",J605,0)</f>
        <v>0</v>
      </c>
      <c r="BJ605" s="16" t="s">
        <v>8</v>
      </c>
      <c r="BK605" s="231">
        <f>ROUND(I605*H605,0)</f>
        <v>0</v>
      </c>
      <c r="BL605" s="16" t="s">
        <v>173</v>
      </c>
      <c r="BM605" s="230" t="s">
        <v>1654</v>
      </c>
    </row>
    <row r="606" spans="1:65" s="2" customFormat="1" ht="24.15" customHeight="1">
      <c r="A606" s="37"/>
      <c r="B606" s="38"/>
      <c r="C606" s="254" t="s">
        <v>892</v>
      </c>
      <c r="D606" s="254" t="s">
        <v>266</v>
      </c>
      <c r="E606" s="255" t="s">
        <v>1655</v>
      </c>
      <c r="F606" s="256" t="s">
        <v>1656</v>
      </c>
      <c r="G606" s="257" t="s">
        <v>547</v>
      </c>
      <c r="H606" s="258">
        <v>6</v>
      </c>
      <c r="I606" s="259"/>
      <c r="J606" s="260">
        <f>ROUND(I606*H606,0)</f>
        <v>0</v>
      </c>
      <c r="K606" s="261"/>
      <c r="L606" s="262"/>
      <c r="M606" s="263" t="s">
        <v>1</v>
      </c>
      <c r="N606" s="264" t="s">
        <v>42</v>
      </c>
      <c r="O606" s="90"/>
      <c r="P606" s="228">
        <f>O606*H606</f>
        <v>0</v>
      </c>
      <c r="Q606" s="228">
        <v>0</v>
      </c>
      <c r="R606" s="228">
        <f>Q606*H606</f>
        <v>0</v>
      </c>
      <c r="S606" s="228">
        <v>0</v>
      </c>
      <c r="T606" s="229">
        <f>S606*H606</f>
        <v>0</v>
      </c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R606" s="230" t="s">
        <v>208</v>
      </c>
      <c r="AT606" s="230" t="s">
        <v>266</v>
      </c>
      <c r="AU606" s="230" t="s">
        <v>86</v>
      </c>
      <c r="AY606" s="16" t="s">
        <v>166</v>
      </c>
      <c r="BE606" s="231">
        <f>IF(N606="základní",J606,0)</f>
        <v>0</v>
      </c>
      <c r="BF606" s="231">
        <f>IF(N606="snížená",J606,0)</f>
        <v>0</v>
      </c>
      <c r="BG606" s="231">
        <f>IF(N606="zákl. přenesená",J606,0)</f>
        <v>0</v>
      </c>
      <c r="BH606" s="231">
        <f>IF(N606="sníž. přenesená",J606,0)</f>
        <v>0</v>
      </c>
      <c r="BI606" s="231">
        <f>IF(N606="nulová",J606,0)</f>
        <v>0</v>
      </c>
      <c r="BJ606" s="16" t="s">
        <v>8</v>
      </c>
      <c r="BK606" s="231">
        <f>ROUND(I606*H606,0)</f>
        <v>0</v>
      </c>
      <c r="BL606" s="16" t="s">
        <v>173</v>
      </c>
      <c r="BM606" s="230" t="s">
        <v>1657</v>
      </c>
    </row>
    <row r="607" spans="1:65" s="2" customFormat="1" ht="24.15" customHeight="1">
      <c r="A607" s="37"/>
      <c r="B607" s="38"/>
      <c r="C607" s="218" t="s">
        <v>896</v>
      </c>
      <c r="D607" s="218" t="s">
        <v>169</v>
      </c>
      <c r="E607" s="219" t="s">
        <v>1658</v>
      </c>
      <c r="F607" s="220" t="s">
        <v>1659</v>
      </c>
      <c r="G607" s="221" t="s">
        <v>196</v>
      </c>
      <c r="H607" s="222">
        <v>23</v>
      </c>
      <c r="I607" s="223"/>
      <c r="J607" s="224">
        <f>ROUND(I607*H607,0)</f>
        <v>0</v>
      </c>
      <c r="K607" s="225"/>
      <c r="L607" s="43"/>
      <c r="M607" s="226" t="s">
        <v>1</v>
      </c>
      <c r="N607" s="227" t="s">
        <v>42</v>
      </c>
      <c r="O607" s="90"/>
      <c r="P607" s="228">
        <f>O607*H607</f>
        <v>0</v>
      </c>
      <c r="Q607" s="228">
        <v>0.01777</v>
      </c>
      <c r="R607" s="228">
        <f>Q607*H607</f>
        <v>0.40871</v>
      </c>
      <c r="S607" s="228">
        <v>0</v>
      </c>
      <c r="T607" s="229">
        <f>S607*H607</f>
        <v>0</v>
      </c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  <c r="AR607" s="230" t="s">
        <v>173</v>
      </c>
      <c r="AT607" s="230" t="s">
        <v>169</v>
      </c>
      <c r="AU607" s="230" t="s">
        <v>86</v>
      </c>
      <c r="AY607" s="16" t="s">
        <v>166</v>
      </c>
      <c r="BE607" s="231">
        <f>IF(N607="základní",J607,0)</f>
        <v>0</v>
      </c>
      <c r="BF607" s="231">
        <f>IF(N607="snížená",J607,0)</f>
        <v>0</v>
      </c>
      <c r="BG607" s="231">
        <f>IF(N607="zákl. přenesená",J607,0)</f>
        <v>0</v>
      </c>
      <c r="BH607" s="231">
        <f>IF(N607="sníž. přenesená",J607,0)</f>
        <v>0</v>
      </c>
      <c r="BI607" s="231">
        <f>IF(N607="nulová",J607,0)</f>
        <v>0</v>
      </c>
      <c r="BJ607" s="16" t="s">
        <v>8</v>
      </c>
      <c r="BK607" s="231">
        <f>ROUND(I607*H607,0)</f>
        <v>0</v>
      </c>
      <c r="BL607" s="16" t="s">
        <v>173</v>
      </c>
      <c r="BM607" s="230" t="s">
        <v>1660</v>
      </c>
    </row>
    <row r="608" spans="1:51" s="13" customFormat="1" ht="12">
      <c r="A608" s="13"/>
      <c r="B608" s="232"/>
      <c r="C608" s="233"/>
      <c r="D608" s="234" t="s">
        <v>175</v>
      </c>
      <c r="E608" s="235" t="s">
        <v>1</v>
      </c>
      <c r="F608" s="236" t="s">
        <v>1661</v>
      </c>
      <c r="G608" s="233"/>
      <c r="H608" s="237">
        <v>23</v>
      </c>
      <c r="I608" s="238"/>
      <c r="J608" s="233"/>
      <c r="K608" s="233"/>
      <c r="L608" s="239"/>
      <c r="M608" s="240"/>
      <c r="N608" s="241"/>
      <c r="O608" s="241"/>
      <c r="P608" s="241"/>
      <c r="Q608" s="241"/>
      <c r="R608" s="241"/>
      <c r="S608" s="241"/>
      <c r="T608" s="242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43" t="s">
        <v>175</v>
      </c>
      <c r="AU608" s="243" t="s">
        <v>86</v>
      </c>
      <c r="AV608" s="13" t="s">
        <v>86</v>
      </c>
      <c r="AW608" s="13" t="s">
        <v>32</v>
      </c>
      <c r="AX608" s="13" t="s">
        <v>77</v>
      </c>
      <c r="AY608" s="243" t="s">
        <v>166</v>
      </c>
    </row>
    <row r="609" spans="1:65" s="2" customFormat="1" ht="24.15" customHeight="1">
      <c r="A609" s="37"/>
      <c r="B609" s="38"/>
      <c r="C609" s="254" t="s">
        <v>900</v>
      </c>
      <c r="D609" s="254" t="s">
        <v>266</v>
      </c>
      <c r="E609" s="255" t="s">
        <v>1662</v>
      </c>
      <c r="F609" s="256" t="s">
        <v>1663</v>
      </c>
      <c r="G609" s="257" t="s">
        <v>196</v>
      </c>
      <c r="H609" s="258">
        <v>4</v>
      </c>
      <c r="I609" s="259"/>
      <c r="J609" s="260">
        <f>ROUND(I609*H609,0)</f>
        <v>0</v>
      </c>
      <c r="K609" s="261"/>
      <c r="L609" s="262"/>
      <c r="M609" s="263" t="s">
        <v>1</v>
      </c>
      <c r="N609" s="264" t="s">
        <v>42</v>
      </c>
      <c r="O609" s="90"/>
      <c r="P609" s="228">
        <f>O609*H609</f>
        <v>0</v>
      </c>
      <c r="Q609" s="228">
        <v>0.01489</v>
      </c>
      <c r="R609" s="228">
        <f>Q609*H609</f>
        <v>0.05956</v>
      </c>
      <c r="S609" s="228">
        <v>0</v>
      </c>
      <c r="T609" s="229">
        <f>S609*H609</f>
        <v>0</v>
      </c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R609" s="230" t="s">
        <v>208</v>
      </c>
      <c r="AT609" s="230" t="s">
        <v>266</v>
      </c>
      <c r="AU609" s="230" t="s">
        <v>86</v>
      </c>
      <c r="AY609" s="16" t="s">
        <v>166</v>
      </c>
      <c r="BE609" s="231">
        <f>IF(N609="základní",J609,0)</f>
        <v>0</v>
      </c>
      <c r="BF609" s="231">
        <f>IF(N609="snížená",J609,0)</f>
        <v>0</v>
      </c>
      <c r="BG609" s="231">
        <f>IF(N609="zákl. přenesená",J609,0)</f>
        <v>0</v>
      </c>
      <c r="BH609" s="231">
        <f>IF(N609="sníž. přenesená",J609,0)</f>
        <v>0</v>
      </c>
      <c r="BI609" s="231">
        <f>IF(N609="nulová",J609,0)</f>
        <v>0</v>
      </c>
      <c r="BJ609" s="16" t="s">
        <v>8</v>
      </c>
      <c r="BK609" s="231">
        <f>ROUND(I609*H609,0)</f>
        <v>0</v>
      </c>
      <c r="BL609" s="16" t="s">
        <v>173</v>
      </c>
      <c r="BM609" s="230" t="s">
        <v>1664</v>
      </c>
    </row>
    <row r="610" spans="1:65" s="2" customFormat="1" ht="24.15" customHeight="1">
      <c r="A610" s="37"/>
      <c r="B610" s="38"/>
      <c r="C610" s="254" t="s">
        <v>907</v>
      </c>
      <c r="D610" s="254" t="s">
        <v>266</v>
      </c>
      <c r="E610" s="255" t="s">
        <v>1665</v>
      </c>
      <c r="F610" s="256" t="s">
        <v>1666</v>
      </c>
      <c r="G610" s="257" t="s">
        <v>196</v>
      </c>
      <c r="H610" s="258">
        <v>1</v>
      </c>
      <c r="I610" s="259"/>
      <c r="J610" s="260">
        <f>ROUND(I610*H610,0)</f>
        <v>0</v>
      </c>
      <c r="K610" s="261"/>
      <c r="L610" s="262"/>
      <c r="M610" s="263" t="s">
        <v>1</v>
      </c>
      <c r="N610" s="264" t="s">
        <v>42</v>
      </c>
      <c r="O610" s="90"/>
      <c r="P610" s="228">
        <f>O610*H610</f>
        <v>0</v>
      </c>
      <c r="Q610" s="228">
        <v>0.01521</v>
      </c>
      <c r="R610" s="228">
        <f>Q610*H610</f>
        <v>0.01521</v>
      </c>
      <c r="S610" s="228">
        <v>0</v>
      </c>
      <c r="T610" s="229">
        <f>S610*H610</f>
        <v>0</v>
      </c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  <c r="AR610" s="230" t="s">
        <v>208</v>
      </c>
      <c r="AT610" s="230" t="s">
        <v>266</v>
      </c>
      <c r="AU610" s="230" t="s">
        <v>86</v>
      </c>
      <c r="AY610" s="16" t="s">
        <v>166</v>
      </c>
      <c r="BE610" s="231">
        <f>IF(N610="základní",J610,0)</f>
        <v>0</v>
      </c>
      <c r="BF610" s="231">
        <f>IF(N610="snížená",J610,0)</f>
        <v>0</v>
      </c>
      <c r="BG610" s="231">
        <f>IF(N610="zákl. přenesená",J610,0)</f>
        <v>0</v>
      </c>
      <c r="BH610" s="231">
        <f>IF(N610="sníž. přenesená",J610,0)</f>
        <v>0</v>
      </c>
      <c r="BI610" s="231">
        <f>IF(N610="nulová",J610,0)</f>
        <v>0</v>
      </c>
      <c r="BJ610" s="16" t="s">
        <v>8</v>
      </c>
      <c r="BK610" s="231">
        <f>ROUND(I610*H610,0)</f>
        <v>0</v>
      </c>
      <c r="BL610" s="16" t="s">
        <v>173</v>
      </c>
      <c r="BM610" s="230" t="s">
        <v>1667</v>
      </c>
    </row>
    <row r="611" spans="1:65" s="2" customFormat="1" ht="24.15" customHeight="1">
      <c r="A611" s="37"/>
      <c r="B611" s="38"/>
      <c r="C611" s="254" t="s">
        <v>915</v>
      </c>
      <c r="D611" s="254" t="s">
        <v>266</v>
      </c>
      <c r="E611" s="255" t="s">
        <v>1668</v>
      </c>
      <c r="F611" s="256" t="s">
        <v>1669</v>
      </c>
      <c r="G611" s="257" t="s">
        <v>196</v>
      </c>
      <c r="H611" s="258">
        <v>8</v>
      </c>
      <c r="I611" s="259"/>
      <c r="J611" s="260">
        <f>ROUND(I611*H611,0)</f>
        <v>0</v>
      </c>
      <c r="K611" s="261"/>
      <c r="L611" s="262"/>
      <c r="M611" s="263" t="s">
        <v>1</v>
      </c>
      <c r="N611" s="264" t="s">
        <v>42</v>
      </c>
      <c r="O611" s="90"/>
      <c r="P611" s="228">
        <f>O611*H611</f>
        <v>0</v>
      </c>
      <c r="Q611" s="228">
        <v>0.01553</v>
      </c>
      <c r="R611" s="228">
        <f>Q611*H611</f>
        <v>0.12424</v>
      </c>
      <c r="S611" s="228">
        <v>0</v>
      </c>
      <c r="T611" s="229">
        <f>S611*H611</f>
        <v>0</v>
      </c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R611" s="230" t="s">
        <v>208</v>
      </c>
      <c r="AT611" s="230" t="s">
        <v>266</v>
      </c>
      <c r="AU611" s="230" t="s">
        <v>86</v>
      </c>
      <c r="AY611" s="16" t="s">
        <v>166</v>
      </c>
      <c r="BE611" s="231">
        <f>IF(N611="základní",J611,0)</f>
        <v>0</v>
      </c>
      <c r="BF611" s="231">
        <f>IF(N611="snížená",J611,0)</f>
        <v>0</v>
      </c>
      <c r="BG611" s="231">
        <f>IF(N611="zákl. přenesená",J611,0)</f>
        <v>0</v>
      </c>
      <c r="BH611" s="231">
        <f>IF(N611="sníž. přenesená",J611,0)</f>
        <v>0</v>
      </c>
      <c r="BI611" s="231">
        <f>IF(N611="nulová",J611,0)</f>
        <v>0</v>
      </c>
      <c r="BJ611" s="16" t="s">
        <v>8</v>
      </c>
      <c r="BK611" s="231">
        <f>ROUND(I611*H611,0)</f>
        <v>0</v>
      </c>
      <c r="BL611" s="16" t="s">
        <v>173</v>
      </c>
      <c r="BM611" s="230" t="s">
        <v>1670</v>
      </c>
    </row>
    <row r="612" spans="1:65" s="2" customFormat="1" ht="24.15" customHeight="1">
      <c r="A612" s="37"/>
      <c r="B612" s="38"/>
      <c r="C612" s="254" t="s">
        <v>919</v>
      </c>
      <c r="D612" s="254" t="s">
        <v>266</v>
      </c>
      <c r="E612" s="255" t="s">
        <v>1671</v>
      </c>
      <c r="F612" s="256" t="s">
        <v>1672</v>
      </c>
      <c r="G612" s="257" t="s">
        <v>196</v>
      </c>
      <c r="H612" s="258">
        <v>4</v>
      </c>
      <c r="I612" s="259"/>
      <c r="J612" s="260">
        <f>ROUND(I612*H612,0)</f>
        <v>0</v>
      </c>
      <c r="K612" s="261"/>
      <c r="L612" s="262"/>
      <c r="M612" s="263" t="s">
        <v>1</v>
      </c>
      <c r="N612" s="264" t="s">
        <v>42</v>
      </c>
      <c r="O612" s="90"/>
      <c r="P612" s="228">
        <f>O612*H612</f>
        <v>0</v>
      </c>
      <c r="Q612" s="228">
        <v>0.01624</v>
      </c>
      <c r="R612" s="228">
        <f>Q612*H612</f>
        <v>0.06496</v>
      </c>
      <c r="S612" s="228">
        <v>0</v>
      </c>
      <c r="T612" s="229">
        <f>S612*H612</f>
        <v>0</v>
      </c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  <c r="AR612" s="230" t="s">
        <v>208</v>
      </c>
      <c r="AT612" s="230" t="s">
        <v>266</v>
      </c>
      <c r="AU612" s="230" t="s">
        <v>86</v>
      </c>
      <c r="AY612" s="16" t="s">
        <v>166</v>
      </c>
      <c r="BE612" s="231">
        <f>IF(N612="základní",J612,0)</f>
        <v>0</v>
      </c>
      <c r="BF612" s="231">
        <f>IF(N612="snížená",J612,0)</f>
        <v>0</v>
      </c>
      <c r="BG612" s="231">
        <f>IF(N612="zákl. přenesená",J612,0)</f>
        <v>0</v>
      </c>
      <c r="BH612" s="231">
        <f>IF(N612="sníž. přenesená",J612,0)</f>
        <v>0</v>
      </c>
      <c r="BI612" s="231">
        <f>IF(N612="nulová",J612,0)</f>
        <v>0</v>
      </c>
      <c r="BJ612" s="16" t="s">
        <v>8</v>
      </c>
      <c r="BK612" s="231">
        <f>ROUND(I612*H612,0)</f>
        <v>0</v>
      </c>
      <c r="BL612" s="16" t="s">
        <v>173</v>
      </c>
      <c r="BM612" s="230" t="s">
        <v>1673</v>
      </c>
    </row>
    <row r="613" spans="1:65" s="2" customFormat="1" ht="24.15" customHeight="1">
      <c r="A613" s="37"/>
      <c r="B613" s="38"/>
      <c r="C613" s="254" t="s">
        <v>925</v>
      </c>
      <c r="D613" s="254" t="s">
        <v>266</v>
      </c>
      <c r="E613" s="255" t="s">
        <v>1674</v>
      </c>
      <c r="F613" s="256" t="s">
        <v>1675</v>
      </c>
      <c r="G613" s="257" t="s">
        <v>196</v>
      </c>
      <c r="H613" s="258">
        <v>2</v>
      </c>
      <c r="I613" s="259"/>
      <c r="J613" s="260">
        <f>ROUND(I613*H613,0)</f>
        <v>0</v>
      </c>
      <c r="K613" s="261"/>
      <c r="L613" s="262"/>
      <c r="M613" s="263" t="s">
        <v>1</v>
      </c>
      <c r="N613" s="264" t="s">
        <v>42</v>
      </c>
      <c r="O613" s="90"/>
      <c r="P613" s="228">
        <f>O613*H613</f>
        <v>0</v>
      </c>
      <c r="Q613" s="228">
        <v>0.01753</v>
      </c>
      <c r="R613" s="228">
        <f>Q613*H613</f>
        <v>0.03506</v>
      </c>
      <c r="S613" s="228">
        <v>0</v>
      </c>
      <c r="T613" s="229">
        <f>S613*H613</f>
        <v>0</v>
      </c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R613" s="230" t="s">
        <v>208</v>
      </c>
      <c r="AT613" s="230" t="s">
        <v>266</v>
      </c>
      <c r="AU613" s="230" t="s">
        <v>86</v>
      </c>
      <c r="AY613" s="16" t="s">
        <v>166</v>
      </c>
      <c r="BE613" s="231">
        <f>IF(N613="základní",J613,0)</f>
        <v>0</v>
      </c>
      <c r="BF613" s="231">
        <f>IF(N613="snížená",J613,0)</f>
        <v>0</v>
      </c>
      <c r="BG613" s="231">
        <f>IF(N613="zákl. přenesená",J613,0)</f>
        <v>0</v>
      </c>
      <c r="BH613" s="231">
        <f>IF(N613="sníž. přenesená",J613,0)</f>
        <v>0</v>
      </c>
      <c r="BI613" s="231">
        <f>IF(N613="nulová",J613,0)</f>
        <v>0</v>
      </c>
      <c r="BJ613" s="16" t="s">
        <v>8</v>
      </c>
      <c r="BK613" s="231">
        <f>ROUND(I613*H613,0)</f>
        <v>0</v>
      </c>
      <c r="BL613" s="16" t="s">
        <v>173</v>
      </c>
      <c r="BM613" s="230" t="s">
        <v>1676</v>
      </c>
    </row>
    <row r="614" spans="1:65" s="2" customFormat="1" ht="24.15" customHeight="1">
      <c r="A614" s="37"/>
      <c r="B614" s="38"/>
      <c r="C614" s="254" t="s">
        <v>930</v>
      </c>
      <c r="D614" s="254" t="s">
        <v>266</v>
      </c>
      <c r="E614" s="255" t="s">
        <v>1677</v>
      </c>
      <c r="F614" s="256" t="s">
        <v>1678</v>
      </c>
      <c r="G614" s="257" t="s">
        <v>196</v>
      </c>
      <c r="H614" s="258">
        <v>3</v>
      </c>
      <c r="I614" s="259"/>
      <c r="J614" s="260">
        <f>ROUND(I614*H614,0)</f>
        <v>0</v>
      </c>
      <c r="K614" s="261"/>
      <c r="L614" s="262"/>
      <c r="M614" s="263" t="s">
        <v>1</v>
      </c>
      <c r="N614" s="264" t="s">
        <v>42</v>
      </c>
      <c r="O614" s="90"/>
      <c r="P614" s="228">
        <f>O614*H614</f>
        <v>0</v>
      </c>
      <c r="Q614" s="228">
        <v>0.01834</v>
      </c>
      <c r="R614" s="228">
        <f>Q614*H614</f>
        <v>0.05502</v>
      </c>
      <c r="S614" s="228">
        <v>0</v>
      </c>
      <c r="T614" s="229">
        <f>S614*H614</f>
        <v>0</v>
      </c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R614" s="230" t="s">
        <v>208</v>
      </c>
      <c r="AT614" s="230" t="s">
        <v>266</v>
      </c>
      <c r="AU614" s="230" t="s">
        <v>86</v>
      </c>
      <c r="AY614" s="16" t="s">
        <v>166</v>
      </c>
      <c r="BE614" s="231">
        <f>IF(N614="základní",J614,0)</f>
        <v>0</v>
      </c>
      <c r="BF614" s="231">
        <f>IF(N614="snížená",J614,0)</f>
        <v>0</v>
      </c>
      <c r="BG614" s="231">
        <f>IF(N614="zákl. přenesená",J614,0)</f>
        <v>0</v>
      </c>
      <c r="BH614" s="231">
        <f>IF(N614="sníž. přenesená",J614,0)</f>
        <v>0</v>
      </c>
      <c r="BI614" s="231">
        <f>IF(N614="nulová",J614,0)</f>
        <v>0</v>
      </c>
      <c r="BJ614" s="16" t="s">
        <v>8</v>
      </c>
      <c r="BK614" s="231">
        <f>ROUND(I614*H614,0)</f>
        <v>0</v>
      </c>
      <c r="BL614" s="16" t="s">
        <v>173</v>
      </c>
      <c r="BM614" s="230" t="s">
        <v>1679</v>
      </c>
    </row>
    <row r="615" spans="1:65" s="2" customFormat="1" ht="24.15" customHeight="1">
      <c r="A615" s="37"/>
      <c r="B615" s="38"/>
      <c r="C615" s="254" t="s">
        <v>937</v>
      </c>
      <c r="D615" s="254" t="s">
        <v>266</v>
      </c>
      <c r="E615" s="255" t="s">
        <v>1680</v>
      </c>
      <c r="F615" s="256" t="s">
        <v>1681</v>
      </c>
      <c r="G615" s="257" t="s">
        <v>196</v>
      </c>
      <c r="H615" s="258">
        <v>1</v>
      </c>
      <c r="I615" s="259"/>
      <c r="J615" s="260">
        <f>ROUND(I615*H615,0)</f>
        <v>0</v>
      </c>
      <c r="K615" s="261"/>
      <c r="L615" s="262"/>
      <c r="M615" s="263" t="s">
        <v>1</v>
      </c>
      <c r="N615" s="264" t="s">
        <v>42</v>
      </c>
      <c r="O615" s="90"/>
      <c r="P615" s="228">
        <f>O615*H615</f>
        <v>0</v>
      </c>
      <c r="Q615" s="228">
        <v>0.01923</v>
      </c>
      <c r="R615" s="228">
        <f>Q615*H615</f>
        <v>0.01923</v>
      </c>
      <c r="S615" s="228">
        <v>0</v>
      </c>
      <c r="T615" s="229">
        <f>S615*H615</f>
        <v>0</v>
      </c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  <c r="AR615" s="230" t="s">
        <v>208</v>
      </c>
      <c r="AT615" s="230" t="s">
        <v>266</v>
      </c>
      <c r="AU615" s="230" t="s">
        <v>86</v>
      </c>
      <c r="AY615" s="16" t="s">
        <v>166</v>
      </c>
      <c r="BE615" s="231">
        <f>IF(N615="základní",J615,0)</f>
        <v>0</v>
      </c>
      <c r="BF615" s="231">
        <f>IF(N615="snížená",J615,0)</f>
        <v>0</v>
      </c>
      <c r="BG615" s="231">
        <f>IF(N615="zákl. přenesená",J615,0)</f>
        <v>0</v>
      </c>
      <c r="BH615" s="231">
        <f>IF(N615="sníž. přenesená",J615,0)</f>
        <v>0</v>
      </c>
      <c r="BI615" s="231">
        <f>IF(N615="nulová",J615,0)</f>
        <v>0</v>
      </c>
      <c r="BJ615" s="16" t="s">
        <v>8</v>
      </c>
      <c r="BK615" s="231">
        <f>ROUND(I615*H615,0)</f>
        <v>0</v>
      </c>
      <c r="BL615" s="16" t="s">
        <v>173</v>
      </c>
      <c r="BM615" s="230" t="s">
        <v>1682</v>
      </c>
    </row>
    <row r="616" spans="1:65" s="2" customFormat="1" ht="24.15" customHeight="1">
      <c r="A616" s="37"/>
      <c r="B616" s="38"/>
      <c r="C616" s="218" t="s">
        <v>949</v>
      </c>
      <c r="D616" s="218" t="s">
        <v>169</v>
      </c>
      <c r="E616" s="219" t="s">
        <v>1683</v>
      </c>
      <c r="F616" s="220" t="s">
        <v>1684</v>
      </c>
      <c r="G616" s="221" t="s">
        <v>196</v>
      </c>
      <c r="H616" s="222">
        <v>5</v>
      </c>
      <c r="I616" s="223"/>
      <c r="J616" s="224">
        <f>ROUND(I616*H616,0)</f>
        <v>0</v>
      </c>
      <c r="K616" s="225"/>
      <c r="L616" s="43"/>
      <c r="M616" s="226" t="s">
        <v>1</v>
      </c>
      <c r="N616" s="227" t="s">
        <v>42</v>
      </c>
      <c r="O616" s="90"/>
      <c r="P616" s="228">
        <f>O616*H616</f>
        <v>0</v>
      </c>
      <c r="Q616" s="228">
        <v>0.4417</v>
      </c>
      <c r="R616" s="228">
        <f>Q616*H616</f>
        <v>2.2085</v>
      </c>
      <c r="S616" s="228">
        <v>0</v>
      </c>
      <c r="T616" s="229">
        <f>S616*H616</f>
        <v>0</v>
      </c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  <c r="AR616" s="230" t="s">
        <v>173</v>
      </c>
      <c r="AT616" s="230" t="s">
        <v>169</v>
      </c>
      <c r="AU616" s="230" t="s">
        <v>86</v>
      </c>
      <c r="AY616" s="16" t="s">
        <v>166</v>
      </c>
      <c r="BE616" s="231">
        <f>IF(N616="základní",J616,0)</f>
        <v>0</v>
      </c>
      <c r="BF616" s="231">
        <f>IF(N616="snížená",J616,0)</f>
        <v>0</v>
      </c>
      <c r="BG616" s="231">
        <f>IF(N616="zákl. přenesená",J616,0)</f>
        <v>0</v>
      </c>
      <c r="BH616" s="231">
        <f>IF(N616="sníž. přenesená",J616,0)</f>
        <v>0</v>
      </c>
      <c r="BI616" s="231">
        <f>IF(N616="nulová",J616,0)</f>
        <v>0</v>
      </c>
      <c r="BJ616" s="16" t="s">
        <v>8</v>
      </c>
      <c r="BK616" s="231">
        <f>ROUND(I616*H616,0)</f>
        <v>0</v>
      </c>
      <c r="BL616" s="16" t="s">
        <v>173</v>
      </c>
      <c r="BM616" s="230" t="s">
        <v>1685</v>
      </c>
    </row>
    <row r="617" spans="1:51" s="13" customFormat="1" ht="12">
      <c r="A617" s="13"/>
      <c r="B617" s="232"/>
      <c r="C617" s="233"/>
      <c r="D617" s="234" t="s">
        <v>175</v>
      </c>
      <c r="E617" s="235" t="s">
        <v>1</v>
      </c>
      <c r="F617" s="236" t="s">
        <v>1686</v>
      </c>
      <c r="G617" s="233"/>
      <c r="H617" s="237">
        <v>5</v>
      </c>
      <c r="I617" s="238"/>
      <c r="J617" s="233"/>
      <c r="K617" s="233"/>
      <c r="L617" s="239"/>
      <c r="M617" s="240"/>
      <c r="N617" s="241"/>
      <c r="O617" s="241"/>
      <c r="P617" s="241"/>
      <c r="Q617" s="241"/>
      <c r="R617" s="241"/>
      <c r="S617" s="241"/>
      <c r="T617" s="242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43" t="s">
        <v>175</v>
      </c>
      <c r="AU617" s="243" t="s">
        <v>86</v>
      </c>
      <c r="AV617" s="13" t="s">
        <v>86</v>
      </c>
      <c r="AW617" s="13" t="s">
        <v>32</v>
      </c>
      <c r="AX617" s="13" t="s">
        <v>77</v>
      </c>
      <c r="AY617" s="243" t="s">
        <v>166</v>
      </c>
    </row>
    <row r="618" spans="1:65" s="2" customFormat="1" ht="37.8" customHeight="1">
      <c r="A618" s="37"/>
      <c r="B618" s="38"/>
      <c r="C618" s="254" t="s">
        <v>954</v>
      </c>
      <c r="D618" s="254" t="s">
        <v>266</v>
      </c>
      <c r="E618" s="255" t="s">
        <v>1687</v>
      </c>
      <c r="F618" s="256" t="s">
        <v>1688</v>
      </c>
      <c r="G618" s="257" t="s">
        <v>196</v>
      </c>
      <c r="H618" s="258">
        <v>1</v>
      </c>
      <c r="I618" s="259"/>
      <c r="J618" s="260">
        <f>ROUND(I618*H618,0)</f>
        <v>0</v>
      </c>
      <c r="K618" s="261"/>
      <c r="L618" s="262"/>
      <c r="M618" s="263" t="s">
        <v>1</v>
      </c>
      <c r="N618" s="264" t="s">
        <v>42</v>
      </c>
      <c r="O618" s="90"/>
      <c r="P618" s="228">
        <f>O618*H618</f>
        <v>0</v>
      </c>
      <c r="Q618" s="228">
        <v>0.01553</v>
      </c>
      <c r="R618" s="228">
        <f>Q618*H618</f>
        <v>0.01553</v>
      </c>
      <c r="S618" s="228">
        <v>0</v>
      </c>
      <c r="T618" s="229">
        <f>S618*H618</f>
        <v>0</v>
      </c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R618" s="230" t="s">
        <v>208</v>
      </c>
      <c r="AT618" s="230" t="s">
        <v>266</v>
      </c>
      <c r="AU618" s="230" t="s">
        <v>86</v>
      </c>
      <c r="AY618" s="16" t="s">
        <v>166</v>
      </c>
      <c r="BE618" s="231">
        <f>IF(N618="základní",J618,0)</f>
        <v>0</v>
      </c>
      <c r="BF618" s="231">
        <f>IF(N618="snížená",J618,0)</f>
        <v>0</v>
      </c>
      <c r="BG618" s="231">
        <f>IF(N618="zákl. přenesená",J618,0)</f>
        <v>0</v>
      </c>
      <c r="BH618" s="231">
        <f>IF(N618="sníž. přenesená",J618,0)</f>
        <v>0</v>
      </c>
      <c r="BI618" s="231">
        <f>IF(N618="nulová",J618,0)</f>
        <v>0</v>
      </c>
      <c r="BJ618" s="16" t="s">
        <v>8</v>
      </c>
      <c r="BK618" s="231">
        <f>ROUND(I618*H618,0)</f>
        <v>0</v>
      </c>
      <c r="BL618" s="16" t="s">
        <v>173</v>
      </c>
      <c r="BM618" s="230" t="s">
        <v>1689</v>
      </c>
    </row>
    <row r="619" spans="1:65" s="2" customFormat="1" ht="37.8" customHeight="1">
      <c r="A619" s="37"/>
      <c r="B619" s="38"/>
      <c r="C619" s="254" t="s">
        <v>963</v>
      </c>
      <c r="D619" s="254" t="s">
        <v>266</v>
      </c>
      <c r="E619" s="255" t="s">
        <v>1690</v>
      </c>
      <c r="F619" s="256" t="s">
        <v>1691</v>
      </c>
      <c r="G619" s="257" t="s">
        <v>196</v>
      </c>
      <c r="H619" s="258">
        <v>1</v>
      </c>
      <c r="I619" s="259"/>
      <c r="J619" s="260">
        <f>ROUND(I619*H619,0)</f>
        <v>0</v>
      </c>
      <c r="K619" s="261"/>
      <c r="L619" s="262"/>
      <c r="M619" s="263" t="s">
        <v>1</v>
      </c>
      <c r="N619" s="264" t="s">
        <v>42</v>
      </c>
      <c r="O619" s="90"/>
      <c r="P619" s="228">
        <f>O619*H619</f>
        <v>0</v>
      </c>
      <c r="Q619" s="228">
        <v>0.01624</v>
      </c>
      <c r="R619" s="228">
        <f>Q619*H619</f>
        <v>0.01624</v>
      </c>
      <c r="S619" s="228">
        <v>0</v>
      </c>
      <c r="T619" s="229">
        <f>S619*H619</f>
        <v>0</v>
      </c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  <c r="AE619" s="37"/>
      <c r="AR619" s="230" t="s">
        <v>208</v>
      </c>
      <c r="AT619" s="230" t="s">
        <v>266</v>
      </c>
      <c r="AU619" s="230" t="s">
        <v>86</v>
      </c>
      <c r="AY619" s="16" t="s">
        <v>166</v>
      </c>
      <c r="BE619" s="231">
        <f>IF(N619="základní",J619,0)</f>
        <v>0</v>
      </c>
      <c r="BF619" s="231">
        <f>IF(N619="snížená",J619,0)</f>
        <v>0</v>
      </c>
      <c r="BG619" s="231">
        <f>IF(N619="zákl. přenesená",J619,0)</f>
        <v>0</v>
      </c>
      <c r="BH619" s="231">
        <f>IF(N619="sníž. přenesená",J619,0)</f>
        <v>0</v>
      </c>
      <c r="BI619" s="231">
        <f>IF(N619="nulová",J619,0)</f>
        <v>0</v>
      </c>
      <c r="BJ619" s="16" t="s">
        <v>8</v>
      </c>
      <c r="BK619" s="231">
        <f>ROUND(I619*H619,0)</f>
        <v>0</v>
      </c>
      <c r="BL619" s="16" t="s">
        <v>173</v>
      </c>
      <c r="BM619" s="230" t="s">
        <v>1692</v>
      </c>
    </row>
    <row r="620" spans="1:65" s="2" customFormat="1" ht="37.8" customHeight="1">
      <c r="A620" s="37"/>
      <c r="B620" s="38"/>
      <c r="C620" s="254" t="s">
        <v>969</v>
      </c>
      <c r="D620" s="254" t="s">
        <v>266</v>
      </c>
      <c r="E620" s="255" t="s">
        <v>1693</v>
      </c>
      <c r="F620" s="256" t="s">
        <v>1694</v>
      </c>
      <c r="G620" s="257" t="s">
        <v>196</v>
      </c>
      <c r="H620" s="258">
        <v>1</v>
      </c>
      <c r="I620" s="259"/>
      <c r="J620" s="260">
        <f>ROUND(I620*H620,0)</f>
        <v>0</v>
      </c>
      <c r="K620" s="261"/>
      <c r="L620" s="262"/>
      <c r="M620" s="263" t="s">
        <v>1</v>
      </c>
      <c r="N620" s="264" t="s">
        <v>42</v>
      </c>
      <c r="O620" s="90"/>
      <c r="P620" s="228">
        <f>O620*H620</f>
        <v>0</v>
      </c>
      <c r="Q620" s="228">
        <v>0.01834</v>
      </c>
      <c r="R620" s="228">
        <f>Q620*H620</f>
        <v>0.01834</v>
      </c>
      <c r="S620" s="228">
        <v>0</v>
      </c>
      <c r="T620" s="229">
        <f>S620*H620</f>
        <v>0</v>
      </c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  <c r="AR620" s="230" t="s">
        <v>208</v>
      </c>
      <c r="AT620" s="230" t="s">
        <v>266</v>
      </c>
      <c r="AU620" s="230" t="s">
        <v>86</v>
      </c>
      <c r="AY620" s="16" t="s">
        <v>166</v>
      </c>
      <c r="BE620" s="231">
        <f>IF(N620="základní",J620,0)</f>
        <v>0</v>
      </c>
      <c r="BF620" s="231">
        <f>IF(N620="snížená",J620,0)</f>
        <v>0</v>
      </c>
      <c r="BG620" s="231">
        <f>IF(N620="zákl. přenesená",J620,0)</f>
        <v>0</v>
      </c>
      <c r="BH620" s="231">
        <f>IF(N620="sníž. přenesená",J620,0)</f>
        <v>0</v>
      </c>
      <c r="BI620" s="231">
        <f>IF(N620="nulová",J620,0)</f>
        <v>0</v>
      </c>
      <c r="BJ620" s="16" t="s">
        <v>8</v>
      </c>
      <c r="BK620" s="231">
        <f>ROUND(I620*H620,0)</f>
        <v>0</v>
      </c>
      <c r="BL620" s="16" t="s">
        <v>173</v>
      </c>
      <c r="BM620" s="230" t="s">
        <v>1695</v>
      </c>
    </row>
    <row r="621" spans="1:65" s="2" customFormat="1" ht="37.8" customHeight="1">
      <c r="A621" s="37"/>
      <c r="B621" s="38"/>
      <c r="C621" s="254" t="s">
        <v>1696</v>
      </c>
      <c r="D621" s="254" t="s">
        <v>266</v>
      </c>
      <c r="E621" s="255" t="s">
        <v>1697</v>
      </c>
      <c r="F621" s="256" t="s">
        <v>1698</v>
      </c>
      <c r="G621" s="257" t="s">
        <v>196</v>
      </c>
      <c r="H621" s="258">
        <v>2</v>
      </c>
      <c r="I621" s="259"/>
      <c r="J621" s="260">
        <f>ROUND(I621*H621,0)</f>
        <v>0</v>
      </c>
      <c r="K621" s="261"/>
      <c r="L621" s="262"/>
      <c r="M621" s="263" t="s">
        <v>1</v>
      </c>
      <c r="N621" s="264" t="s">
        <v>42</v>
      </c>
      <c r="O621" s="90"/>
      <c r="P621" s="228">
        <f>O621*H621</f>
        <v>0</v>
      </c>
      <c r="Q621" s="228">
        <v>0.01923</v>
      </c>
      <c r="R621" s="228">
        <f>Q621*H621</f>
        <v>0.03846</v>
      </c>
      <c r="S621" s="228">
        <v>0</v>
      </c>
      <c r="T621" s="229">
        <f>S621*H621</f>
        <v>0</v>
      </c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  <c r="AR621" s="230" t="s">
        <v>208</v>
      </c>
      <c r="AT621" s="230" t="s">
        <v>266</v>
      </c>
      <c r="AU621" s="230" t="s">
        <v>86</v>
      </c>
      <c r="AY621" s="16" t="s">
        <v>166</v>
      </c>
      <c r="BE621" s="231">
        <f>IF(N621="základní",J621,0)</f>
        <v>0</v>
      </c>
      <c r="BF621" s="231">
        <f>IF(N621="snížená",J621,0)</f>
        <v>0</v>
      </c>
      <c r="BG621" s="231">
        <f>IF(N621="zákl. přenesená",J621,0)</f>
        <v>0</v>
      </c>
      <c r="BH621" s="231">
        <f>IF(N621="sníž. přenesená",J621,0)</f>
        <v>0</v>
      </c>
      <c r="BI621" s="231">
        <f>IF(N621="nulová",J621,0)</f>
        <v>0</v>
      </c>
      <c r="BJ621" s="16" t="s">
        <v>8</v>
      </c>
      <c r="BK621" s="231">
        <f>ROUND(I621*H621,0)</f>
        <v>0</v>
      </c>
      <c r="BL621" s="16" t="s">
        <v>173</v>
      </c>
      <c r="BM621" s="230" t="s">
        <v>1699</v>
      </c>
    </row>
    <row r="622" spans="1:65" s="2" customFormat="1" ht="24.15" customHeight="1">
      <c r="A622" s="37"/>
      <c r="B622" s="38"/>
      <c r="C622" s="218" t="s">
        <v>1700</v>
      </c>
      <c r="D622" s="218" t="s">
        <v>169</v>
      </c>
      <c r="E622" s="219" t="s">
        <v>1701</v>
      </c>
      <c r="F622" s="220" t="s">
        <v>1702</v>
      </c>
      <c r="G622" s="221" t="s">
        <v>196</v>
      </c>
      <c r="H622" s="222">
        <v>6</v>
      </c>
      <c r="I622" s="223"/>
      <c r="J622" s="224">
        <f>ROUND(I622*H622,0)</f>
        <v>0</v>
      </c>
      <c r="K622" s="225"/>
      <c r="L622" s="43"/>
      <c r="M622" s="226" t="s">
        <v>1</v>
      </c>
      <c r="N622" s="227" t="s">
        <v>42</v>
      </c>
      <c r="O622" s="90"/>
      <c r="P622" s="228">
        <f>O622*H622</f>
        <v>0</v>
      </c>
      <c r="Q622" s="228">
        <v>0</v>
      </c>
      <c r="R622" s="228">
        <f>Q622*H622</f>
        <v>0</v>
      </c>
      <c r="S622" s="228">
        <v>0</v>
      </c>
      <c r="T622" s="229">
        <f>S622*H622</f>
        <v>0</v>
      </c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  <c r="AR622" s="230" t="s">
        <v>173</v>
      </c>
      <c r="AT622" s="230" t="s">
        <v>169</v>
      </c>
      <c r="AU622" s="230" t="s">
        <v>86</v>
      </c>
      <c r="AY622" s="16" t="s">
        <v>166</v>
      </c>
      <c r="BE622" s="231">
        <f>IF(N622="základní",J622,0)</f>
        <v>0</v>
      </c>
      <c r="BF622" s="231">
        <f>IF(N622="snížená",J622,0)</f>
        <v>0</v>
      </c>
      <c r="BG622" s="231">
        <f>IF(N622="zákl. přenesená",J622,0)</f>
        <v>0</v>
      </c>
      <c r="BH622" s="231">
        <f>IF(N622="sníž. přenesená",J622,0)</f>
        <v>0</v>
      </c>
      <c r="BI622" s="231">
        <f>IF(N622="nulová",J622,0)</f>
        <v>0</v>
      </c>
      <c r="BJ622" s="16" t="s">
        <v>8</v>
      </c>
      <c r="BK622" s="231">
        <f>ROUND(I622*H622,0)</f>
        <v>0</v>
      </c>
      <c r="BL622" s="16" t="s">
        <v>173</v>
      </c>
      <c r="BM622" s="230" t="s">
        <v>1703</v>
      </c>
    </row>
    <row r="623" spans="1:51" s="13" customFormat="1" ht="12">
      <c r="A623" s="13"/>
      <c r="B623" s="232"/>
      <c r="C623" s="233"/>
      <c r="D623" s="234" t="s">
        <v>175</v>
      </c>
      <c r="E623" s="235" t="s">
        <v>1</v>
      </c>
      <c r="F623" s="236" t="s">
        <v>1704</v>
      </c>
      <c r="G623" s="233"/>
      <c r="H623" s="237">
        <v>6</v>
      </c>
      <c r="I623" s="238"/>
      <c r="J623" s="233"/>
      <c r="K623" s="233"/>
      <c r="L623" s="239"/>
      <c r="M623" s="240"/>
      <c r="N623" s="241"/>
      <c r="O623" s="241"/>
      <c r="P623" s="241"/>
      <c r="Q623" s="241"/>
      <c r="R623" s="241"/>
      <c r="S623" s="241"/>
      <c r="T623" s="242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43" t="s">
        <v>175</v>
      </c>
      <c r="AU623" s="243" t="s">
        <v>86</v>
      </c>
      <c r="AV623" s="13" t="s">
        <v>86</v>
      </c>
      <c r="AW623" s="13" t="s">
        <v>32</v>
      </c>
      <c r="AX623" s="13" t="s">
        <v>77</v>
      </c>
      <c r="AY623" s="243" t="s">
        <v>166</v>
      </c>
    </row>
    <row r="624" spans="1:65" s="2" customFormat="1" ht="21.75" customHeight="1">
      <c r="A624" s="37"/>
      <c r="B624" s="38"/>
      <c r="C624" s="254" t="s">
        <v>1705</v>
      </c>
      <c r="D624" s="254" t="s">
        <v>266</v>
      </c>
      <c r="E624" s="255" t="s">
        <v>1706</v>
      </c>
      <c r="F624" s="256" t="s">
        <v>1707</v>
      </c>
      <c r="G624" s="257" t="s">
        <v>196</v>
      </c>
      <c r="H624" s="258">
        <v>6</v>
      </c>
      <c r="I624" s="259"/>
      <c r="J624" s="260">
        <f>ROUND(I624*H624,0)</f>
        <v>0</v>
      </c>
      <c r="K624" s="261"/>
      <c r="L624" s="262"/>
      <c r="M624" s="263" t="s">
        <v>1</v>
      </c>
      <c r="N624" s="264" t="s">
        <v>42</v>
      </c>
      <c r="O624" s="90"/>
      <c r="P624" s="228">
        <f>O624*H624</f>
        <v>0</v>
      </c>
      <c r="Q624" s="228">
        <v>0.00024</v>
      </c>
      <c r="R624" s="228">
        <f>Q624*H624</f>
        <v>0.00144</v>
      </c>
      <c r="S624" s="228">
        <v>0</v>
      </c>
      <c r="T624" s="229">
        <f>S624*H624</f>
        <v>0</v>
      </c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  <c r="AR624" s="230" t="s">
        <v>208</v>
      </c>
      <c r="AT624" s="230" t="s">
        <v>266</v>
      </c>
      <c r="AU624" s="230" t="s">
        <v>86</v>
      </c>
      <c r="AY624" s="16" t="s">
        <v>166</v>
      </c>
      <c r="BE624" s="231">
        <f>IF(N624="základní",J624,0)</f>
        <v>0</v>
      </c>
      <c r="BF624" s="231">
        <f>IF(N624="snížená",J624,0)</f>
        <v>0</v>
      </c>
      <c r="BG624" s="231">
        <f>IF(N624="zákl. přenesená",J624,0)</f>
        <v>0</v>
      </c>
      <c r="BH624" s="231">
        <f>IF(N624="sníž. přenesená",J624,0)</f>
        <v>0</v>
      </c>
      <c r="BI624" s="231">
        <f>IF(N624="nulová",J624,0)</f>
        <v>0</v>
      </c>
      <c r="BJ624" s="16" t="s">
        <v>8</v>
      </c>
      <c r="BK624" s="231">
        <f>ROUND(I624*H624,0)</f>
        <v>0</v>
      </c>
      <c r="BL624" s="16" t="s">
        <v>173</v>
      </c>
      <c r="BM624" s="230" t="s">
        <v>1708</v>
      </c>
    </row>
    <row r="625" spans="1:63" s="12" customFormat="1" ht="22.8" customHeight="1">
      <c r="A625" s="12"/>
      <c r="B625" s="202"/>
      <c r="C625" s="203"/>
      <c r="D625" s="204" t="s">
        <v>76</v>
      </c>
      <c r="E625" s="216" t="s">
        <v>474</v>
      </c>
      <c r="F625" s="216" t="s">
        <v>1709</v>
      </c>
      <c r="G625" s="203"/>
      <c r="H625" s="203"/>
      <c r="I625" s="206"/>
      <c r="J625" s="217">
        <f>BK625</f>
        <v>0</v>
      </c>
      <c r="K625" s="203"/>
      <c r="L625" s="208"/>
      <c r="M625" s="209"/>
      <c r="N625" s="210"/>
      <c r="O625" s="210"/>
      <c r="P625" s="211">
        <f>SUM(P626:P686)</f>
        <v>0</v>
      </c>
      <c r="Q625" s="210"/>
      <c r="R625" s="211">
        <f>SUM(R626:R686)</f>
        <v>44.85012973</v>
      </c>
      <c r="S625" s="210"/>
      <c r="T625" s="212">
        <f>SUM(T626:T686)</f>
        <v>0</v>
      </c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R625" s="213" t="s">
        <v>8</v>
      </c>
      <c r="AT625" s="214" t="s">
        <v>76</v>
      </c>
      <c r="AU625" s="214" t="s">
        <v>8</v>
      </c>
      <c r="AY625" s="213" t="s">
        <v>166</v>
      </c>
      <c r="BK625" s="215">
        <f>SUM(BK626:BK686)</f>
        <v>0</v>
      </c>
    </row>
    <row r="626" spans="1:65" s="2" customFormat="1" ht="24.15" customHeight="1">
      <c r="A626" s="37"/>
      <c r="B626" s="38"/>
      <c r="C626" s="218" t="s">
        <v>1710</v>
      </c>
      <c r="D626" s="218" t="s">
        <v>169</v>
      </c>
      <c r="E626" s="219" t="s">
        <v>1711</v>
      </c>
      <c r="F626" s="220" t="s">
        <v>1712</v>
      </c>
      <c r="G626" s="221" t="s">
        <v>188</v>
      </c>
      <c r="H626" s="222">
        <v>693.19</v>
      </c>
      <c r="I626" s="223"/>
      <c r="J626" s="224">
        <f>ROUND(I626*H626,0)</f>
        <v>0</v>
      </c>
      <c r="K626" s="225"/>
      <c r="L626" s="43"/>
      <c r="M626" s="226" t="s">
        <v>1</v>
      </c>
      <c r="N626" s="227" t="s">
        <v>42</v>
      </c>
      <c r="O626" s="90"/>
      <c r="P626" s="228">
        <f>O626*H626</f>
        <v>0</v>
      </c>
      <c r="Q626" s="228">
        <v>0.01628</v>
      </c>
      <c r="R626" s="228">
        <f>Q626*H626</f>
        <v>11.2851332</v>
      </c>
      <c r="S626" s="228">
        <v>0</v>
      </c>
      <c r="T626" s="229">
        <f>S626*H626</f>
        <v>0</v>
      </c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  <c r="AE626" s="37"/>
      <c r="AR626" s="230" t="s">
        <v>173</v>
      </c>
      <c r="AT626" s="230" t="s">
        <v>169</v>
      </c>
      <c r="AU626" s="230" t="s">
        <v>86</v>
      </c>
      <c r="AY626" s="16" t="s">
        <v>166</v>
      </c>
      <c r="BE626" s="231">
        <f>IF(N626="základní",J626,0)</f>
        <v>0</v>
      </c>
      <c r="BF626" s="231">
        <f>IF(N626="snížená",J626,0)</f>
        <v>0</v>
      </c>
      <c r="BG626" s="231">
        <f>IF(N626="zákl. přenesená",J626,0)</f>
        <v>0</v>
      </c>
      <c r="BH626" s="231">
        <f>IF(N626="sníž. přenesená",J626,0)</f>
        <v>0</v>
      </c>
      <c r="BI626" s="231">
        <f>IF(N626="nulová",J626,0)</f>
        <v>0</v>
      </c>
      <c r="BJ626" s="16" t="s">
        <v>8</v>
      </c>
      <c r="BK626" s="231">
        <f>ROUND(I626*H626,0)</f>
        <v>0</v>
      </c>
      <c r="BL626" s="16" t="s">
        <v>173</v>
      </c>
      <c r="BM626" s="230" t="s">
        <v>1713</v>
      </c>
    </row>
    <row r="627" spans="1:51" s="13" customFormat="1" ht="12">
      <c r="A627" s="13"/>
      <c r="B627" s="232"/>
      <c r="C627" s="233"/>
      <c r="D627" s="234" t="s">
        <v>175</v>
      </c>
      <c r="E627" s="235" t="s">
        <v>1</v>
      </c>
      <c r="F627" s="236" t="s">
        <v>1714</v>
      </c>
      <c r="G627" s="233"/>
      <c r="H627" s="237">
        <v>234.92</v>
      </c>
      <c r="I627" s="238"/>
      <c r="J627" s="233"/>
      <c r="K627" s="233"/>
      <c r="L627" s="239"/>
      <c r="M627" s="240"/>
      <c r="N627" s="241"/>
      <c r="O627" s="241"/>
      <c r="P627" s="241"/>
      <c r="Q627" s="241"/>
      <c r="R627" s="241"/>
      <c r="S627" s="241"/>
      <c r="T627" s="242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43" t="s">
        <v>175</v>
      </c>
      <c r="AU627" s="243" t="s">
        <v>86</v>
      </c>
      <c r="AV627" s="13" t="s">
        <v>86</v>
      </c>
      <c r="AW627" s="13" t="s">
        <v>32</v>
      </c>
      <c r="AX627" s="13" t="s">
        <v>77</v>
      </c>
      <c r="AY627" s="243" t="s">
        <v>166</v>
      </c>
    </row>
    <row r="628" spans="1:51" s="13" customFormat="1" ht="12">
      <c r="A628" s="13"/>
      <c r="B628" s="232"/>
      <c r="C628" s="233"/>
      <c r="D628" s="234" t="s">
        <v>175</v>
      </c>
      <c r="E628" s="235" t="s">
        <v>1</v>
      </c>
      <c r="F628" s="236" t="s">
        <v>1715</v>
      </c>
      <c r="G628" s="233"/>
      <c r="H628" s="237">
        <v>225.39</v>
      </c>
      <c r="I628" s="238"/>
      <c r="J628" s="233"/>
      <c r="K628" s="233"/>
      <c r="L628" s="239"/>
      <c r="M628" s="240"/>
      <c r="N628" s="241"/>
      <c r="O628" s="241"/>
      <c r="P628" s="241"/>
      <c r="Q628" s="241"/>
      <c r="R628" s="241"/>
      <c r="S628" s="241"/>
      <c r="T628" s="242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43" t="s">
        <v>175</v>
      </c>
      <c r="AU628" s="243" t="s">
        <v>86</v>
      </c>
      <c r="AV628" s="13" t="s">
        <v>86</v>
      </c>
      <c r="AW628" s="13" t="s">
        <v>32</v>
      </c>
      <c r="AX628" s="13" t="s">
        <v>77</v>
      </c>
      <c r="AY628" s="243" t="s">
        <v>166</v>
      </c>
    </row>
    <row r="629" spans="1:51" s="13" customFormat="1" ht="12">
      <c r="A629" s="13"/>
      <c r="B629" s="232"/>
      <c r="C629" s="233"/>
      <c r="D629" s="234" t="s">
        <v>175</v>
      </c>
      <c r="E629" s="235" t="s">
        <v>1</v>
      </c>
      <c r="F629" s="236" t="s">
        <v>1716</v>
      </c>
      <c r="G629" s="233"/>
      <c r="H629" s="237">
        <v>225.37</v>
      </c>
      <c r="I629" s="238"/>
      <c r="J629" s="233"/>
      <c r="K629" s="233"/>
      <c r="L629" s="239"/>
      <c r="M629" s="240"/>
      <c r="N629" s="241"/>
      <c r="O629" s="241"/>
      <c r="P629" s="241"/>
      <c r="Q629" s="241"/>
      <c r="R629" s="241"/>
      <c r="S629" s="241"/>
      <c r="T629" s="242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43" t="s">
        <v>175</v>
      </c>
      <c r="AU629" s="243" t="s">
        <v>86</v>
      </c>
      <c r="AV629" s="13" t="s">
        <v>86</v>
      </c>
      <c r="AW629" s="13" t="s">
        <v>32</v>
      </c>
      <c r="AX629" s="13" t="s">
        <v>77</v>
      </c>
      <c r="AY629" s="243" t="s">
        <v>166</v>
      </c>
    </row>
    <row r="630" spans="1:51" s="13" customFormat="1" ht="12">
      <c r="A630" s="13"/>
      <c r="B630" s="232"/>
      <c r="C630" s="233"/>
      <c r="D630" s="234" t="s">
        <v>175</v>
      </c>
      <c r="E630" s="235" t="s">
        <v>1</v>
      </c>
      <c r="F630" s="236" t="s">
        <v>1717</v>
      </c>
      <c r="G630" s="233"/>
      <c r="H630" s="237">
        <v>7.51</v>
      </c>
      <c r="I630" s="238"/>
      <c r="J630" s="233"/>
      <c r="K630" s="233"/>
      <c r="L630" s="239"/>
      <c r="M630" s="240"/>
      <c r="N630" s="241"/>
      <c r="O630" s="241"/>
      <c r="P630" s="241"/>
      <c r="Q630" s="241"/>
      <c r="R630" s="241"/>
      <c r="S630" s="241"/>
      <c r="T630" s="242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43" t="s">
        <v>175</v>
      </c>
      <c r="AU630" s="243" t="s">
        <v>86</v>
      </c>
      <c r="AV630" s="13" t="s">
        <v>86</v>
      </c>
      <c r="AW630" s="13" t="s">
        <v>32</v>
      </c>
      <c r="AX630" s="13" t="s">
        <v>77</v>
      </c>
      <c r="AY630" s="243" t="s">
        <v>166</v>
      </c>
    </row>
    <row r="631" spans="1:65" s="2" customFormat="1" ht="24.15" customHeight="1">
      <c r="A631" s="37"/>
      <c r="B631" s="38"/>
      <c r="C631" s="218" t="s">
        <v>1718</v>
      </c>
      <c r="D631" s="218" t="s">
        <v>169</v>
      </c>
      <c r="E631" s="219" t="s">
        <v>1719</v>
      </c>
      <c r="F631" s="220" t="s">
        <v>1720</v>
      </c>
      <c r="G631" s="221" t="s">
        <v>188</v>
      </c>
      <c r="H631" s="222">
        <v>162.869</v>
      </c>
      <c r="I631" s="223"/>
      <c r="J631" s="224">
        <f>ROUND(I631*H631,0)</f>
        <v>0</v>
      </c>
      <c r="K631" s="225"/>
      <c r="L631" s="43"/>
      <c r="M631" s="226" t="s">
        <v>1</v>
      </c>
      <c r="N631" s="227" t="s">
        <v>42</v>
      </c>
      <c r="O631" s="90"/>
      <c r="P631" s="228">
        <f>O631*H631</f>
        <v>0</v>
      </c>
      <c r="Q631" s="228">
        <v>0.01365</v>
      </c>
      <c r="R631" s="228">
        <f>Q631*H631</f>
        <v>2.2231618500000003</v>
      </c>
      <c r="S631" s="228">
        <v>0</v>
      </c>
      <c r="T631" s="229">
        <f>S631*H631</f>
        <v>0</v>
      </c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  <c r="AE631" s="37"/>
      <c r="AR631" s="230" t="s">
        <v>173</v>
      </c>
      <c r="AT631" s="230" t="s">
        <v>169</v>
      </c>
      <c r="AU631" s="230" t="s">
        <v>86</v>
      </c>
      <c r="AY631" s="16" t="s">
        <v>166</v>
      </c>
      <c r="BE631" s="231">
        <f>IF(N631="základní",J631,0)</f>
        <v>0</v>
      </c>
      <c r="BF631" s="231">
        <f>IF(N631="snížená",J631,0)</f>
        <v>0</v>
      </c>
      <c r="BG631" s="231">
        <f>IF(N631="zákl. přenesená",J631,0)</f>
        <v>0</v>
      </c>
      <c r="BH631" s="231">
        <f>IF(N631="sníž. přenesená",J631,0)</f>
        <v>0</v>
      </c>
      <c r="BI631" s="231">
        <f>IF(N631="nulová",J631,0)</f>
        <v>0</v>
      </c>
      <c r="BJ631" s="16" t="s">
        <v>8</v>
      </c>
      <c r="BK631" s="231">
        <f>ROUND(I631*H631,0)</f>
        <v>0</v>
      </c>
      <c r="BL631" s="16" t="s">
        <v>173</v>
      </c>
      <c r="BM631" s="230" t="s">
        <v>1721</v>
      </c>
    </row>
    <row r="632" spans="1:51" s="14" customFormat="1" ht="12">
      <c r="A632" s="14"/>
      <c r="B632" s="244"/>
      <c r="C632" s="245"/>
      <c r="D632" s="234" t="s">
        <v>175</v>
      </c>
      <c r="E632" s="246" t="s">
        <v>1</v>
      </c>
      <c r="F632" s="247" t="s">
        <v>1722</v>
      </c>
      <c r="G632" s="245"/>
      <c r="H632" s="246" t="s">
        <v>1</v>
      </c>
      <c r="I632" s="248"/>
      <c r="J632" s="245"/>
      <c r="K632" s="245"/>
      <c r="L632" s="249"/>
      <c r="M632" s="250"/>
      <c r="N632" s="251"/>
      <c r="O632" s="251"/>
      <c r="P632" s="251"/>
      <c r="Q632" s="251"/>
      <c r="R632" s="251"/>
      <c r="S632" s="251"/>
      <c r="T632" s="252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53" t="s">
        <v>175</v>
      </c>
      <c r="AU632" s="253" t="s">
        <v>86</v>
      </c>
      <c r="AV632" s="14" t="s">
        <v>8</v>
      </c>
      <c r="AW632" s="14" t="s">
        <v>32</v>
      </c>
      <c r="AX632" s="14" t="s">
        <v>77</v>
      </c>
      <c r="AY632" s="253" t="s">
        <v>166</v>
      </c>
    </row>
    <row r="633" spans="1:51" s="13" customFormat="1" ht="12">
      <c r="A633" s="13"/>
      <c r="B633" s="232"/>
      <c r="C633" s="233"/>
      <c r="D633" s="234" t="s">
        <v>175</v>
      </c>
      <c r="E633" s="235" t="s">
        <v>1</v>
      </c>
      <c r="F633" s="236" t="s">
        <v>1723</v>
      </c>
      <c r="G633" s="233"/>
      <c r="H633" s="237">
        <v>39.875</v>
      </c>
      <c r="I633" s="238"/>
      <c r="J633" s="233"/>
      <c r="K633" s="233"/>
      <c r="L633" s="239"/>
      <c r="M633" s="240"/>
      <c r="N633" s="241"/>
      <c r="O633" s="241"/>
      <c r="P633" s="241"/>
      <c r="Q633" s="241"/>
      <c r="R633" s="241"/>
      <c r="S633" s="241"/>
      <c r="T633" s="242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43" t="s">
        <v>175</v>
      </c>
      <c r="AU633" s="243" t="s">
        <v>86</v>
      </c>
      <c r="AV633" s="13" t="s">
        <v>86</v>
      </c>
      <c r="AW633" s="13" t="s">
        <v>32</v>
      </c>
      <c r="AX633" s="13" t="s">
        <v>77</v>
      </c>
      <c r="AY633" s="243" t="s">
        <v>166</v>
      </c>
    </row>
    <row r="634" spans="1:51" s="13" customFormat="1" ht="12">
      <c r="A634" s="13"/>
      <c r="B634" s="232"/>
      <c r="C634" s="233"/>
      <c r="D634" s="234" t="s">
        <v>175</v>
      </c>
      <c r="E634" s="235" t="s">
        <v>1</v>
      </c>
      <c r="F634" s="236" t="s">
        <v>1724</v>
      </c>
      <c r="G634" s="233"/>
      <c r="H634" s="237">
        <v>22.836</v>
      </c>
      <c r="I634" s="238"/>
      <c r="J634" s="233"/>
      <c r="K634" s="233"/>
      <c r="L634" s="239"/>
      <c r="M634" s="240"/>
      <c r="N634" s="241"/>
      <c r="O634" s="241"/>
      <c r="P634" s="241"/>
      <c r="Q634" s="241"/>
      <c r="R634" s="241"/>
      <c r="S634" s="241"/>
      <c r="T634" s="242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43" t="s">
        <v>175</v>
      </c>
      <c r="AU634" s="243" t="s">
        <v>86</v>
      </c>
      <c r="AV634" s="13" t="s">
        <v>86</v>
      </c>
      <c r="AW634" s="13" t="s">
        <v>32</v>
      </c>
      <c r="AX634" s="13" t="s">
        <v>77</v>
      </c>
      <c r="AY634" s="243" t="s">
        <v>166</v>
      </c>
    </row>
    <row r="635" spans="1:51" s="13" customFormat="1" ht="12">
      <c r="A635" s="13"/>
      <c r="B635" s="232"/>
      <c r="C635" s="233"/>
      <c r="D635" s="234" t="s">
        <v>175</v>
      </c>
      <c r="E635" s="235" t="s">
        <v>1</v>
      </c>
      <c r="F635" s="236" t="s">
        <v>1725</v>
      </c>
      <c r="G635" s="233"/>
      <c r="H635" s="237">
        <v>4.5</v>
      </c>
      <c r="I635" s="238"/>
      <c r="J635" s="233"/>
      <c r="K635" s="233"/>
      <c r="L635" s="239"/>
      <c r="M635" s="240"/>
      <c r="N635" s="241"/>
      <c r="O635" s="241"/>
      <c r="P635" s="241"/>
      <c r="Q635" s="241"/>
      <c r="R635" s="241"/>
      <c r="S635" s="241"/>
      <c r="T635" s="242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43" t="s">
        <v>175</v>
      </c>
      <c r="AU635" s="243" t="s">
        <v>86</v>
      </c>
      <c r="AV635" s="13" t="s">
        <v>86</v>
      </c>
      <c r="AW635" s="13" t="s">
        <v>32</v>
      </c>
      <c r="AX635" s="13" t="s">
        <v>77</v>
      </c>
      <c r="AY635" s="243" t="s">
        <v>166</v>
      </c>
    </row>
    <row r="636" spans="1:51" s="13" customFormat="1" ht="12">
      <c r="A636" s="13"/>
      <c r="B636" s="232"/>
      <c r="C636" s="233"/>
      <c r="D636" s="234" t="s">
        <v>175</v>
      </c>
      <c r="E636" s="235" t="s">
        <v>1</v>
      </c>
      <c r="F636" s="236" t="s">
        <v>1726</v>
      </c>
      <c r="G636" s="233"/>
      <c r="H636" s="237">
        <v>4.5</v>
      </c>
      <c r="I636" s="238"/>
      <c r="J636" s="233"/>
      <c r="K636" s="233"/>
      <c r="L636" s="239"/>
      <c r="M636" s="240"/>
      <c r="N636" s="241"/>
      <c r="O636" s="241"/>
      <c r="P636" s="241"/>
      <c r="Q636" s="241"/>
      <c r="R636" s="241"/>
      <c r="S636" s="241"/>
      <c r="T636" s="242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43" t="s">
        <v>175</v>
      </c>
      <c r="AU636" s="243" t="s">
        <v>86</v>
      </c>
      <c r="AV636" s="13" t="s">
        <v>86</v>
      </c>
      <c r="AW636" s="13" t="s">
        <v>32</v>
      </c>
      <c r="AX636" s="13" t="s">
        <v>77</v>
      </c>
      <c r="AY636" s="243" t="s">
        <v>166</v>
      </c>
    </row>
    <row r="637" spans="1:51" s="13" customFormat="1" ht="12">
      <c r="A637" s="13"/>
      <c r="B637" s="232"/>
      <c r="C637" s="233"/>
      <c r="D637" s="234" t="s">
        <v>175</v>
      </c>
      <c r="E637" s="235" t="s">
        <v>1</v>
      </c>
      <c r="F637" s="236" t="s">
        <v>1727</v>
      </c>
      <c r="G637" s="233"/>
      <c r="H637" s="237">
        <v>33.444</v>
      </c>
      <c r="I637" s="238"/>
      <c r="J637" s="233"/>
      <c r="K637" s="233"/>
      <c r="L637" s="239"/>
      <c r="M637" s="240"/>
      <c r="N637" s="241"/>
      <c r="O637" s="241"/>
      <c r="P637" s="241"/>
      <c r="Q637" s="241"/>
      <c r="R637" s="241"/>
      <c r="S637" s="241"/>
      <c r="T637" s="242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43" t="s">
        <v>175</v>
      </c>
      <c r="AU637" s="243" t="s">
        <v>86</v>
      </c>
      <c r="AV637" s="13" t="s">
        <v>86</v>
      </c>
      <c r="AW637" s="13" t="s">
        <v>32</v>
      </c>
      <c r="AX637" s="13" t="s">
        <v>77</v>
      </c>
      <c r="AY637" s="243" t="s">
        <v>166</v>
      </c>
    </row>
    <row r="638" spans="1:51" s="13" customFormat="1" ht="12">
      <c r="A638" s="13"/>
      <c r="B638" s="232"/>
      <c r="C638" s="233"/>
      <c r="D638" s="234" t="s">
        <v>175</v>
      </c>
      <c r="E638" s="235" t="s">
        <v>1</v>
      </c>
      <c r="F638" s="236" t="s">
        <v>1728</v>
      </c>
      <c r="G638" s="233"/>
      <c r="H638" s="237">
        <v>8.22</v>
      </c>
      <c r="I638" s="238"/>
      <c r="J638" s="233"/>
      <c r="K638" s="233"/>
      <c r="L638" s="239"/>
      <c r="M638" s="240"/>
      <c r="N638" s="241"/>
      <c r="O638" s="241"/>
      <c r="P638" s="241"/>
      <c r="Q638" s="241"/>
      <c r="R638" s="241"/>
      <c r="S638" s="241"/>
      <c r="T638" s="242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43" t="s">
        <v>175</v>
      </c>
      <c r="AU638" s="243" t="s">
        <v>86</v>
      </c>
      <c r="AV638" s="13" t="s">
        <v>86</v>
      </c>
      <c r="AW638" s="13" t="s">
        <v>32</v>
      </c>
      <c r="AX638" s="13" t="s">
        <v>77</v>
      </c>
      <c r="AY638" s="243" t="s">
        <v>166</v>
      </c>
    </row>
    <row r="639" spans="1:51" s="13" customFormat="1" ht="12">
      <c r="A639" s="13"/>
      <c r="B639" s="232"/>
      <c r="C639" s="233"/>
      <c r="D639" s="234" t="s">
        <v>175</v>
      </c>
      <c r="E639" s="235" t="s">
        <v>1</v>
      </c>
      <c r="F639" s="236" t="s">
        <v>1729</v>
      </c>
      <c r="G639" s="233"/>
      <c r="H639" s="237">
        <v>7.83</v>
      </c>
      <c r="I639" s="238"/>
      <c r="J639" s="233"/>
      <c r="K639" s="233"/>
      <c r="L639" s="239"/>
      <c r="M639" s="240"/>
      <c r="N639" s="241"/>
      <c r="O639" s="241"/>
      <c r="P639" s="241"/>
      <c r="Q639" s="241"/>
      <c r="R639" s="241"/>
      <c r="S639" s="241"/>
      <c r="T639" s="242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43" t="s">
        <v>175</v>
      </c>
      <c r="AU639" s="243" t="s">
        <v>86</v>
      </c>
      <c r="AV639" s="13" t="s">
        <v>86</v>
      </c>
      <c r="AW639" s="13" t="s">
        <v>32</v>
      </c>
      <c r="AX639" s="13" t="s">
        <v>77</v>
      </c>
      <c r="AY639" s="243" t="s">
        <v>166</v>
      </c>
    </row>
    <row r="640" spans="1:51" s="13" customFormat="1" ht="12">
      <c r="A640" s="13"/>
      <c r="B640" s="232"/>
      <c r="C640" s="233"/>
      <c r="D640" s="234" t="s">
        <v>175</v>
      </c>
      <c r="E640" s="235" t="s">
        <v>1</v>
      </c>
      <c r="F640" s="236" t="s">
        <v>1730</v>
      </c>
      <c r="G640" s="233"/>
      <c r="H640" s="237">
        <v>33.444</v>
      </c>
      <c r="I640" s="238"/>
      <c r="J640" s="233"/>
      <c r="K640" s="233"/>
      <c r="L640" s="239"/>
      <c r="M640" s="240"/>
      <c r="N640" s="241"/>
      <c r="O640" s="241"/>
      <c r="P640" s="241"/>
      <c r="Q640" s="241"/>
      <c r="R640" s="241"/>
      <c r="S640" s="241"/>
      <c r="T640" s="242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43" t="s">
        <v>175</v>
      </c>
      <c r="AU640" s="243" t="s">
        <v>86</v>
      </c>
      <c r="AV640" s="13" t="s">
        <v>86</v>
      </c>
      <c r="AW640" s="13" t="s">
        <v>32</v>
      </c>
      <c r="AX640" s="13" t="s">
        <v>77</v>
      </c>
      <c r="AY640" s="243" t="s">
        <v>166</v>
      </c>
    </row>
    <row r="641" spans="1:51" s="13" customFormat="1" ht="12">
      <c r="A641" s="13"/>
      <c r="B641" s="232"/>
      <c r="C641" s="233"/>
      <c r="D641" s="234" t="s">
        <v>175</v>
      </c>
      <c r="E641" s="235" t="s">
        <v>1</v>
      </c>
      <c r="F641" s="236" t="s">
        <v>1731</v>
      </c>
      <c r="G641" s="233"/>
      <c r="H641" s="237">
        <v>8.22</v>
      </c>
      <c r="I641" s="238"/>
      <c r="J641" s="233"/>
      <c r="K641" s="233"/>
      <c r="L641" s="239"/>
      <c r="M641" s="240"/>
      <c r="N641" s="241"/>
      <c r="O641" s="241"/>
      <c r="P641" s="241"/>
      <c r="Q641" s="241"/>
      <c r="R641" s="241"/>
      <c r="S641" s="241"/>
      <c r="T641" s="242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43" t="s">
        <v>175</v>
      </c>
      <c r="AU641" s="243" t="s">
        <v>86</v>
      </c>
      <c r="AV641" s="13" t="s">
        <v>86</v>
      </c>
      <c r="AW641" s="13" t="s">
        <v>32</v>
      </c>
      <c r="AX641" s="13" t="s">
        <v>77</v>
      </c>
      <c r="AY641" s="243" t="s">
        <v>166</v>
      </c>
    </row>
    <row r="642" spans="1:65" s="2" customFormat="1" ht="24.15" customHeight="1">
      <c r="A642" s="37"/>
      <c r="B642" s="38"/>
      <c r="C642" s="218" t="s">
        <v>1732</v>
      </c>
      <c r="D642" s="218" t="s">
        <v>169</v>
      </c>
      <c r="E642" s="219" t="s">
        <v>1733</v>
      </c>
      <c r="F642" s="220" t="s">
        <v>1734</v>
      </c>
      <c r="G642" s="221" t="s">
        <v>188</v>
      </c>
      <c r="H642" s="222">
        <v>1907.209</v>
      </c>
      <c r="I642" s="223"/>
      <c r="J642" s="224">
        <f>ROUND(I642*H642,0)</f>
        <v>0</v>
      </c>
      <c r="K642" s="225"/>
      <c r="L642" s="43"/>
      <c r="M642" s="226" t="s">
        <v>1</v>
      </c>
      <c r="N642" s="227" t="s">
        <v>42</v>
      </c>
      <c r="O642" s="90"/>
      <c r="P642" s="228">
        <f>O642*H642</f>
        <v>0</v>
      </c>
      <c r="Q642" s="228">
        <v>0.01628</v>
      </c>
      <c r="R642" s="228">
        <f>Q642*H642</f>
        <v>31.04936252</v>
      </c>
      <c r="S642" s="228">
        <v>0</v>
      </c>
      <c r="T642" s="229">
        <f>S642*H642</f>
        <v>0</v>
      </c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  <c r="AE642" s="37"/>
      <c r="AR642" s="230" t="s">
        <v>173</v>
      </c>
      <c r="AT642" s="230" t="s">
        <v>169</v>
      </c>
      <c r="AU642" s="230" t="s">
        <v>86</v>
      </c>
      <c r="AY642" s="16" t="s">
        <v>166</v>
      </c>
      <c r="BE642" s="231">
        <f>IF(N642="základní",J642,0)</f>
        <v>0</v>
      </c>
      <c r="BF642" s="231">
        <f>IF(N642="snížená",J642,0)</f>
        <v>0</v>
      </c>
      <c r="BG642" s="231">
        <f>IF(N642="zákl. přenesená",J642,0)</f>
        <v>0</v>
      </c>
      <c r="BH642" s="231">
        <f>IF(N642="sníž. přenesená",J642,0)</f>
        <v>0</v>
      </c>
      <c r="BI642" s="231">
        <f>IF(N642="nulová",J642,0)</f>
        <v>0</v>
      </c>
      <c r="BJ642" s="16" t="s">
        <v>8</v>
      </c>
      <c r="BK642" s="231">
        <f>ROUND(I642*H642,0)</f>
        <v>0</v>
      </c>
      <c r="BL642" s="16" t="s">
        <v>173</v>
      </c>
      <c r="BM642" s="230" t="s">
        <v>1735</v>
      </c>
    </row>
    <row r="643" spans="1:51" s="13" customFormat="1" ht="12">
      <c r="A643" s="13"/>
      <c r="B643" s="232"/>
      <c r="C643" s="233"/>
      <c r="D643" s="234" t="s">
        <v>175</v>
      </c>
      <c r="E643" s="235" t="s">
        <v>1</v>
      </c>
      <c r="F643" s="236" t="s">
        <v>1736</v>
      </c>
      <c r="G643" s="233"/>
      <c r="H643" s="237">
        <v>54.392</v>
      </c>
      <c r="I643" s="238"/>
      <c r="J643" s="233"/>
      <c r="K643" s="233"/>
      <c r="L643" s="239"/>
      <c r="M643" s="240"/>
      <c r="N643" s="241"/>
      <c r="O643" s="241"/>
      <c r="P643" s="241"/>
      <c r="Q643" s="241"/>
      <c r="R643" s="241"/>
      <c r="S643" s="241"/>
      <c r="T643" s="242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43" t="s">
        <v>175</v>
      </c>
      <c r="AU643" s="243" t="s">
        <v>86</v>
      </c>
      <c r="AV643" s="13" t="s">
        <v>86</v>
      </c>
      <c r="AW643" s="13" t="s">
        <v>32</v>
      </c>
      <c r="AX643" s="13" t="s">
        <v>77</v>
      </c>
      <c r="AY643" s="243" t="s">
        <v>166</v>
      </c>
    </row>
    <row r="644" spans="1:51" s="13" customFormat="1" ht="12">
      <c r="A644" s="13"/>
      <c r="B644" s="232"/>
      <c r="C644" s="233"/>
      <c r="D644" s="234" t="s">
        <v>175</v>
      </c>
      <c r="E644" s="235" t="s">
        <v>1</v>
      </c>
      <c r="F644" s="236" t="s">
        <v>1737</v>
      </c>
      <c r="G644" s="233"/>
      <c r="H644" s="237">
        <v>54.425</v>
      </c>
      <c r="I644" s="238"/>
      <c r="J644" s="233"/>
      <c r="K644" s="233"/>
      <c r="L644" s="239"/>
      <c r="M644" s="240"/>
      <c r="N644" s="241"/>
      <c r="O644" s="241"/>
      <c r="P644" s="241"/>
      <c r="Q644" s="241"/>
      <c r="R644" s="241"/>
      <c r="S644" s="241"/>
      <c r="T644" s="242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43" t="s">
        <v>175</v>
      </c>
      <c r="AU644" s="243" t="s">
        <v>86</v>
      </c>
      <c r="AV644" s="13" t="s">
        <v>86</v>
      </c>
      <c r="AW644" s="13" t="s">
        <v>32</v>
      </c>
      <c r="AX644" s="13" t="s">
        <v>77</v>
      </c>
      <c r="AY644" s="243" t="s">
        <v>166</v>
      </c>
    </row>
    <row r="645" spans="1:51" s="13" customFormat="1" ht="12">
      <c r="A645" s="13"/>
      <c r="B645" s="232"/>
      <c r="C645" s="233"/>
      <c r="D645" s="234" t="s">
        <v>175</v>
      </c>
      <c r="E645" s="235" t="s">
        <v>1</v>
      </c>
      <c r="F645" s="236" t="s">
        <v>1738</v>
      </c>
      <c r="G645" s="233"/>
      <c r="H645" s="237">
        <v>54.961</v>
      </c>
      <c r="I645" s="238"/>
      <c r="J645" s="233"/>
      <c r="K645" s="233"/>
      <c r="L645" s="239"/>
      <c r="M645" s="240"/>
      <c r="N645" s="241"/>
      <c r="O645" s="241"/>
      <c r="P645" s="241"/>
      <c r="Q645" s="241"/>
      <c r="R645" s="241"/>
      <c r="S645" s="241"/>
      <c r="T645" s="242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43" t="s">
        <v>175</v>
      </c>
      <c r="AU645" s="243" t="s">
        <v>86</v>
      </c>
      <c r="AV645" s="13" t="s">
        <v>86</v>
      </c>
      <c r="AW645" s="13" t="s">
        <v>32</v>
      </c>
      <c r="AX645" s="13" t="s">
        <v>77</v>
      </c>
      <c r="AY645" s="243" t="s">
        <v>166</v>
      </c>
    </row>
    <row r="646" spans="1:51" s="13" customFormat="1" ht="12">
      <c r="A646" s="13"/>
      <c r="B646" s="232"/>
      <c r="C646" s="233"/>
      <c r="D646" s="234" t="s">
        <v>175</v>
      </c>
      <c r="E646" s="235" t="s">
        <v>1</v>
      </c>
      <c r="F646" s="236" t="s">
        <v>1739</v>
      </c>
      <c r="G646" s="233"/>
      <c r="H646" s="237">
        <v>59.227</v>
      </c>
      <c r="I646" s="238"/>
      <c r="J646" s="233"/>
      <c r="K646" s="233"/>
      <c r="L646" s="239"/>
      <c r="M646" s="240"/>
      <c r="N646" s="241"/>
      <c r="O646" s="241"/>
      <c r="P646" s="241"/>
      <c r="Q646" s="241"/>
      <c r="R646" s="241"/>
      <c r="S646" s="241"/>
      <c r="T646" s="242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43" t="s">
        <v>175</v>
      </c>
      <c r="AU646" s="243" t="s">
        <v>86</v>
      </c>
      <c r="AV646" s="13" t="s">
        <v>86</v>
      </c>
      <c r="AW646" s="13" t="s">
        <v>32</v>
      </c>
      <c r="AX646" s="13" t="s">
        <v>77</v>
      </c>
      <c r="AY646" s="243" t="s">
        <v>166</v>
      </c>
    </row>
    <row r="647" spans="1:51" s="13" customFormat="1" ht="12">
      <c r="A647" s="13"/>
      <c r="B647" s="232"/>
      <c r="C647" s="233"/>
      <c r="D647" s="234" t="s">
        <v>175</v>
      </c>
      <c r="E647" s="235" t="s">
        <v>1</v>
      </c>
      <c r="F647" s="236" t="s">
        <v>1740</v>
      </c>
      <c r="G647" s="233"/>
      <c r="H647" s="237">
        <v>32.554</v>
      </c>
      <c r="I647" s="238"/>
      <c r="J647" s="233"/>
      <c r="K647" s="233"/>
      <c r="L647" s="239"/>
      <c r="M647" s="240"/>
      <c r="N647" s="241"/>
      <c r="O647" s="241"/>
      <c r="P647" s="241"/>
      <c r="Q647" s="241"/>
      <c r="R647" s="241"/>
      <c r="S647" s="241"/>
      <c r="T647" s="242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43" t="s">
        <v>175</v>
      </c>
      <c r="AU647" s="243" t="s">
        <v>86</v>
      </c>
      <c r="AV647" s="13" t="s">
        <v>86</v>
      </c>
      <c r="AW647" s="13" t="s">
        <v>32</v>
      </c>
      <c r="AX647" s="13" t="s">
        <v>77</v>
      </c>
      <c r="AY647" s="243" t="s">
        <v>166</v>
      </c>
    </row>
    <row r="648" spans="1:51" s="13" customFormat="1" ht="12">
      <c r="A648" s="13"/>
      <c r="B648" s="232"/>
      <c r="C648" s="233"/>
      <c r="D648" s="234" t="s">
        <v>175</v>
      </c>
      <c r="E648" s="235" t="s">
        <v>1</v>
      </c>
      <c r="F648" s="236" t="s">
        <v>1741</v>
      </c>
      <c r="G648" s="233"/>
      <c r="H648" s="237">
        <v>88.575</v>
      </c>
      <c r="I648" s="238"/>
      <c r="J648" s="233"/>
      <c r="K648" s="233"/>
      <c r="L648" s="239"/>
      <c r="M648" s="240"/>
      <c r="N648" s="241"/>
      <c r="O648" s="241"/>
      <c r="P648" s="241"/>
      <c r="Q648" s="241"/>
      <c r="R648" s="241"/>
      <c r="S648" s="241"/>
      <c r="T648" s="242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43" t="s">
        <v>175</v>
      </c>
      <c r="AU648" s="243" t="s">
        <v>86</v>
      </c>
      <c r="AV648" s="13" t="s">
        <v>86</v>
      </c>
      <c r="AW648" s="13" t="s">
        <v>32</v>
      </c>
      <c r="AX648" s="13" t="s">
        <v>77</v>
      </c>
      <c r="AY648" s="243" t="s">
        <v>166</v>
      </c>
    </row>
    <row r="649" spans="1:51" s="13" customFormat="1" ht="12">
      <c r="A649" s="13"/>
      <c r="B649" s="232"/>
      <c r="C649" s="233"/>
      <c r="D649" s="234" t="s">
        <v>175</v>
      </c>
      <c r="E649" s="235" t="s">
        <v>1</v>
      </c>
      <c r="F649" s="236" t="s">
        <v>1742</v>
      </c>
      <c r="G649" s="233"/>
      <c r="H649" s="237">
        <v>51.433</v>
      </c>
      <c r="I649" s="238"/>
      <c r="J649" s="233"/>
      <c r="K649" s="233"/>
      <c r="L649" s="239"/>
      <c r="M649" s="240"/>
      <c r="N649" s="241"/>
      <c r="O649" s="241"/>
      <c r="P649" s="241"/>
      <c r="Q649" s="241"/>
      <c r="R649" s="241"/>
      <c r="S649" s="241"/>
      <c r="T649" s="242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43" t="s">
        <v>175</v>
      </c>
      <c r="AU649" s="243" t="s">
        <v>86</v>
      </c>
      <c r="AV649" s="13" t="s">
        <v>86</v>
      </c>
      <c r="AW649" s="13" t="s">
        <v>32</v>
      </c>
      <c r="AX649" s="13" t="s">
        <v>77</v>
      </c>
      <c r="AY649" s="243" t="s">
        <v>166</v>
      </c>
    </row>
    <row r="650" spans="1:51" s="13" customFormat="1" ht="12">
      <c r="A650" s="13"/>
      <c r="B650" s="232"/>
      <c r="C650" s="233"/>
      <c r="D650" s="234" t="s">
        <v>175</v>
      </c>
      <c r="E650" s="235" t="s">
        <v>1</v>
      </c>
      <c r="F650" s="236" t="s">
        <v>1743</v>
      </c>
      <c r="G650" s="233"/>
      <c r="H650" s="237">
        <v>87.928</v>
      </c>
      <c r="I650" s="238"/>
      <c r="J650" s="233"/>
      <c r="K650" s="233"/>
      <c r="L650" s="239"/>
      <c r="M650" s="240"/>
      <c r="N650" s="241"/>
      <c r="O650" s="241"/>
      <c r="P650" s="241"/>
      <c r="Q650" s="241"/>
      <c r="R650" s="241"/>
      <c r="S650" s="241"/>
      <c r="T650" s="242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43" t="s">
        <v>175</v>
      </c>
      <c r="AU650" s="243" t="s">
        <v>86</v>
      </c>
      <c r="AV650" s="13" t="s">
        <v>86</v>
      </c>
      <c r="AW650" s="13" t="s">
        <v>32</v>
      </c>
      <c r="AX650" s="13" t="s">
        <v>77</v>
      </c>
      <c r="AY650" s="243" t="s">
        <v>166</v>
      </c>
    </row>
    <row r="651" spans="1:51" s="13" customFormat="1" ht="12">
      <c r="A651" s="13"/>
      <c r="B651" s="232"/>
      <c r="C651" s="233"/>
      <c r="D651" s="234" t="s">
        <v>175</v>
      </c>
      <c r="E651" s="235" t="s">
        <v>1</v>
      </c>
      <c r="F651" s="236" t="s">
        <v>1744</v>
      </c>
      <c r="G651" s="233"/>
      <c r="H651" s="237">
        <v>76.94</v>
      </c>
      <c r="I651" s="238"/>
      <c r="J651" s="233"/>
      <c r="K651" s="233"/>
      <c r="L651" s="239"/>
      <c r="M651" s="240"/>
      <c r="N651" s="241"/>
      <c r="O651" s="241"/>
      <c r="P651" s="241"/>
      <c r="Q651" s="241"/>
      <c r="R651" s="241"/>
      <c r="S651" s="241"/>
      <c r="T651" s="242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43" t="s">
        <v>175</v>
      </c>
      <c r="AU651" s="243" t="s">
        <v>86</v>
      </c>
      <c r="AV651" s="13" t="s">
        <v>86</v>
      </c>
      <c r="AW651" s="13" t="s">
        <v>32</v>
      </c>
      <c r="AX651" s="13" t="s">
        <v>77</v>
      </c>
      <c r="AY651" s="243" t="s">
        <v>166</v>
      </c>
    </row>
    <row r="652" spans="1:51" s="13" customFormat="1" ht="12">
      <c r="A652" s="13"/>
      <c r="B652" s="232"/>
      <c r="C652" s="233"/>
      <c r="D652" s="234" t="s">
        <v>175</v>
      </c>
      <c r="E652" s="235" t="s">
        <v>1</v>
      </c>
      <c r="F652" s="236" t="s">
        <v>1745</v>
      </c>
      <c r="G652" s="233"/>
      <c r="H652" s="237">
        <v>22.885</v>
      </c>
      <c r="I652" s="238"/>
      <c r="J652" s="233"/>
      <c r="K652" s="233"/>
      <c r="L652" s="239"/>
      <c r="M652" s="240"/>
      <c r="N652" s="241"/>
      <c r="O652" s="241"/>
      <c r="P652" s="241"/>
      <c r="Q652" s="241"/>
      <c r="R652" s="241"/>
      <c r="S652" s="241"/>
      <c r="T652" s="242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43" t="s">
        <v>175</v>
      </c>
      <c r="AU652" s="243" t="s">
        <v>86</v>
      </c>
      <c r="AV652" s="13" t="s">
        <v>86</v>
      </c>
      <c r="AW652" s="13" t="s">
        <v>32</v>
      </c>
      <c r="AX652" s="13" t="s">
        <v>77</v>
      </c>
      <c r="AY652" s="243" t="s">
        <v>166</v>
      </c>
    </row>
    <row r="653" spans="1:51" s="13" customFormat="1" ht="12">
      <c r="A653" s="13"/>
      <c r="B653" s="232"/>
      <c r="C653" s="233"/>
      <c r="D653" s="234" t="s">
        <v>175</v>
      </c>
      <c r="E653" s="235" t="s">
        <v>1</v>
      </c>
      <c r="F653" s="236" t="s">
        <v>1746</v>
      </c>
      <c r="G653" s="233"/>
      <c r="H653" s="237">
        <v>52.323</v>
      </c>
      <c r="I653" s="238"/>
      <c r="J653" s="233"/>
      <c r="K653" s="233"/>
      <c r="L653" s="239"/>
      <c r="M653" s="240"/>
      <c r="N653" s="241"/>
      <c r="O653" s="241"/>
      <c r="P653" s="241"/>
      <c r="Q653" s="241"/>
      <c r="R653" s="241"/>
      <c r="S653" s="241"/>
      <c r="T653" s="242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43" t="s">
        <v>175</v>
      </c>
      <c r="AU653" s="243" t="s">
        <v>86</v>
      </c>
      <c r="AV653" s="13" t="s">
        <v>86</v>
      </c>
      <c r="AW653" s="13" t="s">
        <v>32</v>
      </c>
      <c r="AX653" s="13" t="s">
        <v>77</v>
      </c>
      <c r="AY653" s="243" t="s">
        <v>166</v>
      </c>
    </row>
    <row r="654" spans="1:51" s="13" customFormat="1" ht="12">
      <c r="A654" s="13"/>
      <c r="B654" s="232"/>
      <c r="C654" s="233"/>
      <c r="D654" s="234" t="s">
        <v>175</v>
      </c>
      <c r="E654" s="235" t="s">
        <v>1</v>
      </c>
      <c r="F654" s="236" t="s">
        <v>1747</v>
      </c>
      <c r="G654" s="233"/>
      <c r="H654" s="237">
        <v>12.167</v>
      </c>
      <c r="I654" s="238"/>
      <c r="J654" s="233"/>
      <c r="K654" s="233"/>
      <c r="L654" s="239"/>
      <c r="M654" s="240"/>
      <c r="N654" s="241"/>
      <c r="O654" s="241"/>
      <c r="P654" s="241"/>
      <c r="Q654" s="241"/>
      <c r="R654" s="241"/>
      <c r="S654" s="241"/>
      <c r="T654" s="242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43" t="s">
        <v>175</v>
      </c>
      <c r="AU654" s="243" t="s">
        <v>86</v>
      </c>
      <c r="AV654" s="13" t="s">
        <v>86</v>
      </c>
      <c r="AW654" s="13" t="s">
        <v>32</v>
      </c>
      <c r="AX654" s="13" t="s">
        <v>77</v>
      </c>
      <c r="AY654" s="243" t="s">
        <v>166</v>
      </c>
    </row>
    <row r="655" spans="1:51" s="13" customFormat="1" ht="12">
      <c r="A655" s="13"/>
      <c r="B655" s="232"/>
      <c r="C655" s="233"/>
      <c r="D655" s="234" t="s">
        <v>175</v>
      </c>
      <c r="E655" s="235" t="s">
        <v>1</v>
      </c>
      <c r="F655" s="236" t="s">
        <v>1748</v>
      </c>
      <c r="G655" s="233"/>
      <c r="H655" s="237">
        <v>52.236</v>
      </c>
      <c r="I655" s="238"/>
      <c r="J655" s="233"/>
      <c r="K655" s="233"/>
      <c r="L655" s="239"/>
      <c r="M655" s="240"/>
      <c r="N655" s="241"/>
      <c r="O655" s="241"/>
      <c r="P655" s="241"/>
      <c r="Q655" s="241"/>
      <c r="R655" s="241"/>
      <c r="S655" s="241"/>
      <c r="T655" s="242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43" t="s">
        <v>175</v>
      </c>
      <c r="AU655" s="243" t="s">
        <v>86</v>
      </c>
      <c r="AV655" s="13" t="s">
        <v>86</v>
      </c>
      <c r="AW655" s="13" t="s">
        <v>32</v>
      </c>
      <c r="AX655" s="13" t="s">
        <v>77</v>
      </c>
      <c r="AY655" s="243" t="s">
        <v>166</v>
      </c>
    </row>
    <row r="656" spans="1:51" s="13" customFormat="1" ht="12">
      <c r="A656" s="13"/>
      <c r="B656" s="232"/>
      <c r="C656" s="233"/>
      <c r="D656" s="234" t="s">
        <v>175</v>
      </c>
      <c r="E656" s="235" t="s">
        <v>1</v>
      </c>
      <c r="F656" s="236" t="s">
        <v>1749</v>
      </c>
      <c r="G656" s="233"/>
      <c r="H656" s="237">
        <v>61.838</v>
      </c>
      <c r="I656" s="238"/>
      <c r="J656" s="233"/>
      <c r="K656" s="233"/>
      <c r="L656" s="239"/>
      <c r="M656" s="240"/>
      <c r="N656" s="241"/>
      <c r="O656" s="241"/>
      <c r="P656" s="241"/>
      <c r="Q656" s="241"/>
      <c r="R656" s="241"/>
      <c r="S656" s="241"/>
      <c r="T656" s="242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43" t="s">
        <v>175</v>
      </c>
      <c r="AU656" s="243" t="s">
        <v>86</v>
      </c>
      <c r="AV656" s="13" t="s">
        <v>86</v>
      </c>
      <c r="AW656" s="13" t="s">
        <v>32</v>
      </c>
      <c r="AX656" s="13" t="s">
        <v>77</v>
      </c>
      <c r="AY656" s="243" t="s">
        <v>166</v>
      </c>
    </row>
    <row r="657" spans="1:51" s="13" customFormat="1" ht="12">
      <c r="A657" s="13"/>
      <c r="B657" s="232"/>
      <c r="C657" s="233"/>
      <c r="D657" s="234" t="s">
        <v>175</v>
      </c>
      <c r="E657" s="235" t="s">
        <v>1</v>
      </c>
      <c r="F657" s="236" t="s">
        <v>1750</v>
      </c>
      <c r="G657" s="233"/>
      <c r="H657" s="237">
        <v>55.759</v>
      </c>
      <c r="I657" s="238"/>
      <c r="J657" s="233"/>
      <c r="K657" s="233"/>
      <c r="L657" s="239"/>
      <c r="M657" s="240"/>
      <c r="N657" s="241"/>
      <c r="O657" s="241"/>
      <c r="P657" s="241"/>
      <c r="Q657" s="241"/>
      <c r="R657" s="241"/>
      <c r="S657" s="241"/>
      <c r="T657" s="242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43" t="s">
        <v>175</v>
      </c>
      <c r="AU657" s="243" t="s">
        <v>86</v>
      </c>
      <c r="AV657" s="13" t="s">
        <v>86</v>
      </c>
      <c r="AW657" s="13" t="s">
        <v>32</v>
      </c>
      <c r="AX657" s="13" t="s">
        <v>77</v>
      </c>
      <c r="AY657" s="243" t="s">
        <v>166</v>
      </c>
    </row>
    <row r="658" spans="1:51" s="13" customFormat="1" ht="12">
      <c r="A658" s="13"/>
      <c r="B658" s="232"/>
      <c r="C658" s="233"/>
      <c r="D658" s="234" t="s">
        <v>175</v>
      </c>
      <c r="E658" s="235" t="s">
        <v>1</v>
      </c>
      <c r="F658" s="236" t="s">
        <v>1751</v>
      </c>
      <c r="G658" s="233"/>
      <c r="H658" s="237">
        <v>32.55</v>
      </c>
      <c r="I658" s="238"/>
      <c r="J658" s="233"/>
      <c r="K658" s="233"/>
      <c r="L658" s="239"/>
      <c r="M658" s="240"/>
      <c r="N658" s="241"/>
      <c r="O658" s="241"/>
      <c r="P658" s="241"/>
      <c r="Q658" s="241"/>
      <c r="R658" s="241"/>
      <c r="S658" s="241"/>
      <c r="T658" s="242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43" t="s">
        <v>175</v>
      </c>
      <c r="AU658" s="243" t="s">
        <v>86</v>
      </c>
      <c r="AV658" s="13" t="s">
        <v>86</v>
      </c>
      <c r="AW658" s="13" t="s">
        <v>32</v>
      </c>
      <c r="AX658" s="13" t="s">
        <v>77</v>
      </c>
      <c r="AY658" s="243" t="s">
        <v>166</v>
      </c>
    </row>
    <row r="659" spans="1:51" s="13" customFormat="1" ht="12">
      <c r="A659" s="13"/>
      <c r="B659" s="232"/>
      <c r="C659" s="233"/>
      <c r="D659" s="234" t="s">
        <v>175</v>
      </c>
      <c r="E659" s="235" t="s">
        <v>1</v>
      </c>
      <c r="F659" s="236" t="s">
        <v>1752</v>
      </c>
      <c r="G659" s="233"/>
      <c r="H659" s="237">
        <v>10.028</v>
      </c>
      <c r="I659" s="238"/>
      <c r="J659" s="233"/>
      <c r="K659" s="233"/>
      <c r="L659" s="239"/>
      <c r="M659" s="240"/>
      <c r="N659" s="241"/>
      <c r="O659" s="241"/>
      <c r="P659" s="241"/>
      <c r="Q659" s="241"/>
      <c r="R659" s="241"/>
      <c r="S659" s="241"/>
      <c r="T659" s="242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43" t="s">
        <v>175</v>
      </c>
      <c r="AU659" s="243" t="s">
        <v>86</v>
      </c>
      <c r="AV659" s="13" t="s">
        <v>86</v>
      </c>
      <c r="AW659" s="13" t="s">
        <v>32</v>
      </c>
      <c r="AX659" s="13" t="s">
        <v>77</v>
      </c>
      <c r="AY659" s="243" t="s">
        <v>166</v>
      </c>
    </row>
    <row r="660" spans="1:51" s="13" customFormat="1" ht="12">
      <c r="A660" s="13"/>
      <c r="B660" s="232"/>
      <c r="C660" s="233"/>
      <c r="D660" s="234" t="s">
        <v>175</v>
      </c>
      <c r="E660" s="235" t="s">
        <v>1</v>
      </c>
      <c r="F660" s="236" t="s">
        <v>1753</v>
      </c>
      <c r="G660" s="233"/>
      <c r="H660" s="237">
        <v>55.208</v>
      </c>
      <c r="I660" s="238"/>
      <c r="J660" s="233"/>
      <c r="K660" s="233"/>
      <c r="L660" s="239"/>
      <c r="M660" s="240"/>
      <c r="N660" s="241"/>
      <c r="O660" s="241"/>
      <c r="P660" s="241"/>
      <c r="Q660" s="241"/>
      <c r="R660" s="241"/>
      <c r="S660" s="241"/>
      <c r="T660" s="242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43" t="s">
        <v>175</v>
      </c>
      <c r="AU660" s="243" t="s">
        <v>86</v>
      </c>
      <c r="AV660" s="13" t="s">
        <v>86</v>
      </c>
      <c r="AW660" s="13" t="s">
        <v>32</v>
      </c>
      <c r="AX660" s="13" t="s">
        <v>77</v>
      </c>
      <c r="AY660" s="243" t="s">
        <v>166</v>
      </c>
    </row>
    <row r="661" spans="1:51" s="13" customFormat="1" ht="12">
      <c r="A661" s="13"/>
      <c r="B661" s="232"/>
      <c r="C661" s="233"/>
      <c r="D661" s="234" t="s">
        <v>175</v>
      </c>
      <c r="E661" s="235" t="s">
        <v>1</v>
      </c>
      <c r="F661" s="236" t="s">
        <v>1754</v>
      </c>
      <c r="G661" s="233"/>
      <c r="H661" s="237">
        <v>46.314</v>
      </c>
      <c r="I661" s="238"/>
      <c r="J661" s="233"/>
      <c r="K661" s="233"/>
      <c r="L661" s="239"/>
      <c r="M661" s="240"/>
      <c r="N661" s="241"/>
      <c r="O661" s="241"/>
      <c r="P661" s="241"/>
      <c r="Q661" s="241"/>
      <c r="R661" s="241"/>
      <c r="S661" s="241"/>
      <c r="T661" s="242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43" t="s">
        <v>175</v>
      </c>
      <c r="AU661" s="243" t="s">
        <v>86</v>
      </c>
      <c r="AV661" s="13" t="s">
        <v>86</v>
      </c>
      <c r="AW661" s="13" t="s">
        <v>32</v>
      </c>
      <c r="AX661" s="13" t="s">
        <v>77</v>
      </c>
      <c r="AY661" s="243" t="s">
        <v>166</v>
      </c>
    </row>
    <row r="662" spans="1:51" s="13" customFormat="1" ht="12">
      <c r="A662" s="13"/>
      <c r="B662" s="232"/>
      <c r="C662" s="233"/>
      <c r="D662" s="234" t="s">
        <v>175</v>
      </c>
      <c r="E662" s="235" t="s">
        <v>1</v>
      </c>
      <c r="F662" s="236" t="s">
        <v>1755</v>
      </c>
      <c r="G662" s="233"/>
      <c r="H662" s="237">
        <v>76.661</v>
      </c>
      <c r="I662" s="238"/>
      <c r="J662" s="233"/>
      <c r="K662" s="233"/>
      <c r="L662" s="239"/>
      <c r="M662" s="240"/>
      <c r="N662" s="241"/>
      <c r="O662" s="241"/>
      <c r="P662" s="241"/>
      <c r="Q662" s="241"/>
      <c r="R662" s="241"/>
      <c r="S662" s="241"/>
      <c r="T662" s="242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43" t="s">
        <v>175</v>
      </c>
      <c r="AU662" s="243" t="s">
        <v>86</v>
      </c>
      <c r="AV662" s="13" t="s">
        <v>86</v>
      </c>
      <c r="AW662" s="13" t="s">
        <v>32</v>
      </c>
      <c r="AX662" s="13" t="s">
        <v>77</v>
      </c>
      <c r="AY662" s="243" t="s">
        <v>166</v>
      </c>
    </row>
    <row r="663" spans="1:51" s="13" customFormat="1" ht="12">
      <c r="A663" s="13"/>
      <c r="B663" s="232"/>
      <c r="C663" s="233"/>
      <c r="D663" s="234" t="s">
        <v>175</v>
      </c>
      <c r="E663" s="235" t="s">
        <v>1</v>
      </c>
      <c r="F663" s="236" t="s">
        <v>1756</v>
      </c>
      <c r="G663" s="233"/>
      <c r="H663" s="237">
        <v>82.638</v>
      </c>
      <c r="I663" s="238"/>
      <c r="J663" s="233"/>
      <c r="K663" s="233"/>
      <c r="L663" s="239"/>
      <c r="M663" s="240"/>
      <c r="N663" s="241"/>
      <c r="O663" s="241"/>
      <c r="P663" s="241"/>
      <c r="Q663" s="241"/>
      <c r="R663" s="241"/>
      <c r="S663" s="241"/>
      <c r="T663" s="242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43" t="s">
        <v>175</v>
      </c>
      <c r="AU663" s="243" t="s">
        <v>86</v>
      </c>
      <c r="AV663" s="13" t="s">
        <v>86</v>
      </c>
      <c r="AW663" s="13" t="s">
        <v>32</v>
      </c>
      <c r="AX663" s="13" t="s">
        <v>77</v>
      </c>
      <c r="AY663" s="243" t="s">
        <v>166</v>
      </c>
    </row>
    <row r="664" spans="1:51" s="13" customFormat="1" ht="12">
      <c r="A664" s="13"/>
      <c r="B664" s="232"/>
      <c r="C664" s="233"/>
      <c r="D664" s="234" t="s">
        <v>175</v>
      </c>
      <c r="E664" s="235" t="s">
        <v>1</v>
      </c>
      <c r="F664" s="236" t="s">
        <v>1757</v>
      </c>
      <c r="G664" s="233"/>
      <c r="H664" s="237">
        <v>82.252</v>
      </c>
      <c r="I664" s="238"/>
      <c r="J664" s="233"/>
      <c r="K664" s="233"/>
      <c r="L664" s="239"/>
      <c r="M664" s="240"/>
      <c r="N664" s="241"/>
      <c r="O664" s="241"/>
      <c r="P664" s="241"/>
      <c r="Q664" s="241"/>
      <c r="R664" s="241"/>
      <c r="S664" s="241"/>
      <c r="T664" s="242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43" t="s">
        <v>175</v>
      </c>
      <c r="AU664" s="243" t="s">
        <v>86</v>
      </c>
      <c r="AV664" s="13" t="s">
        <v>86</v>
      </c>
      <c r="AW664" s="13" t="s">
        <v>32</v>
      </c>
      <c r="AX664" s="13" t="s">
        <v>77</v>
      </c>
      <c r="AY664" s="243" t="s">
        <v>166</v>
      </c>
    </row>
    <row r="665" spans="1:51" s="13" customFormat="1" ht="12">
      <c r="A665" s="13"/>
      <c r="B665" s="232"/>
      <c r="C665" s="233"/>
      <c r="D665" s="234" t="s">
        <v>175</v>
      </c>
      <c r="E665" s="235" t="s">
        <v>1</v>
      </c>
      <c r="F665" s="236" t="s">
        <v>1758</v>
      </c>
      <c r="G665" s="233"/>
      <c r="H665" s="237">
        <v>14.419</v>
      </c>
      <c r="I665" s="238"/>
      <c r="J665" s="233"/>
      <c r="K665" s="233"/>
      <c r="L665" s="239"/>
      <c r="M665" s="240"/>
      <c r="N665" s="241"/>
      <c r="O665" s="241"/>
      <c r="P665" s="241"/>
      <c r="Q665" s="241"/>
      <c r="R665" s="241"/>
      <c r="S665" s="241"/>
      <c r="T665" s="242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43" t="s">
        <v>175</v>
      </c>
      <c r="AU665" s="243" t="s">
        <v>86</v>
      </c>
      <c r="AV665" s="13" t="s">
        <v>86</v>
      </c>
      <c r="AW665" s="13" t="s">
        <v>32</v>
      </c>
      <c r="AX665" s="13" t="s">
        <v>77</v>
      </c>
      <c r="AY665" s="243" t="s">
        <v>166</v>
      </c>
    </row>
    <row r="666" spans="1:51" s="13" customFormat="1" ht="12">
      <c r="A666" s="13"/>
      <c r="B666" s="232"/>
      <c r="C666" s="233"/>
      <c r="D666" s="234" t="s">
        <v>175</v>
      </c>
      <c r="E666" s="235" t="s">
        <v>1</v>
      </c>
      <c r="F666" s="236" t="s">
        <v>1759</v>
      </c>
      <c r="G666" s="233"/>
      <c r="H666" s="237">
        <v>75.392</v>
      </c>
      <c r="I666" s="238"/>
      <c r="J666" s="233"/>
      <c r="K666" s="233"/>
      <c r="L666" s="239"/>
      <c r="M666" s="240"/>
      <c r="N666" s="241"/>
      <c r="O666" s="241"/>
      <c r="P666" s="241"/>
      <c r="Q666" s="241"/>
      <c r="R666" s="241"/>
      <c r="S666" s="241"/>
      <c r="T666" s="242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43" t="s">
        <v>175</v>
      </c>
      <c r="AU666" s="243" t="s">
        <v>86</v>
      </c>
      <c r="AV666" s="13" t="s">
        <v>86</v>
      </c>
      <c r="AW666" s="13" t="s">
        <v>32</v>
      </c>
      <c r="AX666" s="13" t="s">
        <v>77</v>
      </c>
      <c r="AY666" s="243" t="s">
        <v>166</v>
      </c>
    </row>
    <row r="667" spans="1:51" s="13" customFormat="1" ht="12">
      <c r="A667" s="13"/>
      <c r="B667" s="232"/>
      <c r="C667" s="233"/>
      <c r="D667" s="234" t="s">
        <v>175</v>
      </c>
      <c r="E667" s="235" t="s">
        <v>1</v>
      </c>
      <c r="F667" s="236" t="s">
        <v>1760</v>
      </c>
      <c r="G667" s="233"/>
      <c r="H667" s="237">
        <v>83.634</v>
      </c>
      <c r="I667" s="238"/>
      <c r="J667" s="233"/>
      <c r="K667" s="233"/>
      <c r="L667" s="239"/>
      <c r="M667" s="240"/>
      <c r="N667" s="241"/>
      <c r="O667" s="241"/>
      <c r="P667" s="241"/>
      <c r="Q667" s="241"/>
      <c r="R667" s="241"/>
      <c r="S667" s="241"/>
      <c r="T667" s="242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43" t="s">
        <v>175</v>
      </c>
      <c r="AU667" s="243" t="s">
        <v>86</v>
      </c>
      <c r="AV667" s="13" t="s">
        <v>86</v>
      </c>
      <c r="AW667" s="13" t="s">
        <v>32</v>
      </c>
      <c r="AX667" s="13" t="s">
        <v>77</v>
      </c>
      <c r="AY667" s="243" t="s">
        <v>166</v>
      </c>
    </row>
    <row r="668" spans="1:51" s="13" customFormat="1" ht="12">
      <c r="A668" s="13"/>
      <c r="B668" s="232"/>
      <c r="C668" s="233"/>
      <c r="D668" s="234" t="s">
        <v>175</v>
      </c>
      <c r="E668" s="235" t="s">
        <v>1</v>
      </c>
      <c r="F668" s="236" t="s">
        <v>1761</v>
      </c>
      <c r="G668" s="233"/>
      <c r="H668" s="237">
        <v>33.195</v>
      </c>
      <c r="I668" s="238"/>
      <c r="J668" s="233"/>
      <c r="K668" s="233"/>
      <c r="L668" s="239"/>
      <c r="M668" s="240"/>
      <c r="N668" s="241"/>
      <c r="O668" s="241"/>
      <c r="P668" s="241"/>
      <c r="Q668" s="241"/>
      <c r="R668" s="241"/>
      <c r="S668" s="241"/>
      <c r="T668" s="242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43" t="s">
        <v>175</v>
      </c>
      <c r="AU668" s="243" t="s">
        <v>86</v>
      </c>
      <c r="AV668" s="13" t="s">
        <v>86</v>
      </c>
      <c r="AW668" s="13" t="s">
        <v>32</v>
      </c>
      <c r="AX668" s="13" t="s">
        <v>77</v>
      </c>
      <c r="AY668" s="243" t="s">
        <v>166</v>
      </c>
    </row>
    <row r="669" spans="1:51" s="13" customFormat="1" ht="12">
      <c r="A669" s="13"/>
      <c r="B669" s="232"/>
      <c r="C669" s="233"/>
      <c r="D669" s="234" t="s">
        <v>175</v>
      </c>
      <c r="E669" s="235" t="s">
        <v>1</v>
      </c>
      <c r="F669" s="236" t="s">
        <v>1762</v>
      </c>
      <c r="G669" s="233"/>
      <c r="H669" s="237">
        <v>10.217</v>
      </c>
      <c r="I669" s="238"/>
      <c r="J669" s="233"/>
      <c r="K669" s="233"/>
      <c r="L669" s="239"/>
      <c r="M669" s="240"/>
      <c r="N669" s="241"/>
      <c r="O669" s="241"/>
      <c r="P669" s="241"/>
      <c r="Q669" s="241"/>
      <c r="R669" s="241"/>
      <c r="S669" s="241"/>
      <c r="T669" s="242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43" t="s">
        <v>175</v>
      </c>
      <c r="AU669" s="243" t="s">
        <v>86</v>
      </c>
      <c r="AV669" s="13" t="s">
        <v>86</v>
      </c>
      <c r="AW669" s="13" t="s">
        <v>32</v>
      </c>
      <c r="AX669" s="13" t="s">
        <v>77</v>
      </c>
      <c r="AY669" s="243" t="s">
        <v>166</v>
      </c>
    </row>
    <row r="670" spans="1:51" s="13" customFormat="1" ht="12">
      <c r="A670" s="13"/>
      <c r="B670" s="232"/>
      <c r="C670" s="233"/>
      <c r="D670" s="234" t="s">
        <v>175</v>
      </c>
      <c r="E670" s="235" t="s">
        <v>1</v>
      </c>
      <c r="F670" s="236" t="s">
        <v>1763</v>
      </c>
      <c r="G670" s="233"/>
      <c r="H670" s="237">
        <v>32.134</v>
      </c>
      <c r="I670" s="238"/>
      <c r="J670" s="233"/>
      <c r="K670" s="233"/>
      <c r="L670" s="239"/>
      <c r="M670" s="240"/>
      <c r="N670" s="241"/>
      <c r="O670" s="241"/>
      <c r="P670" s="241"/>
      <c r="Q670" s="241"/>
      <c r="R670" s="241"/>
      <c r="S670" s="241"/>
      <c r="T670" s="242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43" t="s">
        <v>175</v>
      </c>
      <c r="AU670" s="243" t="s">
        <v>86</v>
      </c>
      <c r="AV670" s="13" t="s">
        <v>86</v>
      </c>
      <c r="AW670" s="13" t="s">
        <v>32</v>
      </c>
      <c r="AX670" s="13" t="s">
        <v>77</v>
      </c>
      <c r="AY670" s="243" t="s">
        <v>166</v>
      </c>
    </row>
    <row r="671" spans="1:51" s="13" customFormat="1" ht="12">
      <c r="A671" s="13"/>
      <c r="B671" s="232"/>
      <c r="C671" s="233"/>
      <c r="D671" s="234" t="s">
        <v>175</v>
      </c>
      <c r="E671" s="235" t="s">
        <v>1</v>
      </c>
      <c r="F671" s="236" t="s">
        <v>1764</v>
      </c>
      <c r="G671" s="233"/>
      <c r="H671" s="237">
        <v>46.762</v>
      </c>
      <c r="I671" s="238"/>
      <c r="J671" s="233"/>
      <c r="K671" s="233"/>
      <c r="L671" s="239"/>
      <c r="M671" s="240"/>
      <c r="N671" s="241"/>
      <c r="O671" s="241"/>
      <c r="P671" s="241"/>
      <c r="Q671" s="241"/>
      <c r="R671" s="241"/>
      <c r="S671" s="241"/>
      <c r="T671" s="242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43" t="s">
        <v>175</v>
      </c>
      <c r="AU671" s="243" t="s">
        <v>86</v>
      </c>
      <c r="AV671" s="13" t="s">
        <v>86</v>
      </c>
      <c r="AW671" s="13" t="s">
        <v>32</v>
      </c>
      <c r="AX671" s="13" t="s">
        <v>77</v>
      </c>
      <c r="AY671" s="243" t="s">
        <v>166</v>
      </c>
    </row>
    <row r="672" spans="1:51" s="13" customFormat="1" ht="12">
      <c r="A672" s="13"/>
      <c r="B672" s="232"/>
      <c r="C672" s="233"/>
      <c r="D672" s="234" t="s">
        <v>175</v>
      </c>
      <c r="E672" s="235" t="s">
        <v>1</v>
      </c>
      <c r="F672" s="236" t="s">
        <v>1765</v>
      </c>
      <c r="G672" s="233"/>
      <c r="H672" s="237">
        <v>77.436</v>
      </c>
      <c r="I672" s="238"/>
      <c r="J672" s="233"/>
      <c r="K672" s="233"/>
      <c r="L672" s="239"/>
      <c r="M672" s="240"/>
      <c r="N672" s="241"/>
      <c r="O672" s="241"/>
      <c r="P672" s="241"/>
      <c r="Q672" s="241"/>
      <c r="R672" s="241"/>
      <c r="S672" s="241"/>
      <c r="T672" s="242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43" t="s">
        <v>175</v>
      </c>
      <c r="AU672" s="243" t="s">
        <v>86</v>
      </c>
      <c r="AV672" s="13" t="s">
        <v>86</v>
      </c>
      <c r="AW672" s="13" t="s">
        <v>32</v>
      </c>
      <c r="AX672" s="13" t="s">
        <v>77</v>
      </c>
      <c r="AY672" s="243" t="s">
        <v>166</v>
      </c>
    </row>
    <row r="673" spans="1:51" s="13" customFormat="1" ht="12">
      <c r="A673" s="13"/>
      <c r="B673" s="232"/>
      <c r="C673" s="233"/>
      <c r="D673" s="234" t="s">
        <v>175</v>
      </c>
      <c r="E673" s="235" t="s">
        <v>1</v>
      </c>
      <c r="F673" s="236" t="s">
        <v>1766</v>
      </c>
      <c r="G673" s="233"/>
      <c r="H673" s="237">
        <v>84.665</v>
      </c>
      <c r="I673" s="238"/>
      <c r="J673" s="233"/>
      <c r="K673" s="233"/>
      <c r="L673" s="239"/>
      <c r="M673" s="240"/>
      <c r="N673" s="241"/>
      <c r="O673" s="241"/>
      <c r="P673" s="241"/>
      <c r="Q673" s="241"/>
      <c r="R673" s="241"/>
      <c r="S673" s="241"/>
      <c r="T673" s="242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43" t="s">
        <v>175</v>
      </c>
      <c r="AU673" s="243" t="s">
        <v>86</v>
      </c>
      <c r="AV673" s="13" t="s">
        <v>86</v>
      </c>
      <c r="AW673" s="13" t="s">
        <v>32</v>
      </c>
      <c r="AX673" s="13" t="s">
        <v>77</v>
      </c>
      <c r="AY673" s="243" t="s">
        <v>166</v>
      </c>
    </row>
    <row r="674" spans="1:51" s="13" customFormat="1" ht="12">
      <c r="A674" s="13"/>
      <c r="B674" s="232"/>
      <c r="C674" s="233"/>
      <c r="D674" s="234" t="s">
        <v>175</v>
      </c>
      <c r="E674" s="235" t="s">
        <v>1</v>
      </c>
      <c r="F674" s="236" t="s">
        <v>1767</v>
      </c>
      <c r="G674" s="233"/>
      <c r="H674" s="237">
        <v>39.84</v>
      </c>
      <c r="I674" s="238"/>
      <c r="J674" s="233"/>
      <c r="K674" s="233"/>
      <c r="L674" s="239"/>
      <c r="M674" s="240"/>
      <c r="N674" s="241"/>
      <c r="O674" s="241"/>
      <c r="P674" s="241"/>
      <c r="Q674" s="241"/>
      <c r="R674" s="241"/>
      <c r="S674" s="241"/>
      <c r="T674" s="242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43" t="s">
        <v>175</v>
      </c>
      <c r="AU674" s="243" t="s">
        <v>86</v>
      </c>
      <c r="AV674" s="13" t="s">
        <v>86</v>
      </c>
      <c r="AW674" s="13" t="s">
        <v>32</v>
      </c>
      <c r="AX674" s="13" t="s">
        <v>77</v>
      </c>
      <c r="AY674" s="243" t="s">
        <v>166</v>
      </c>
    </row>
    <row r="675" spans="1:51" s="13" customFormat="1" ht="12">
      <c r="A675" s="13"/>
      <c r="B675" s="232"/>
      <c r="C675" s="233"/>
      <c r="D675" s="234" t="s">
        <v>175</v>
      </c>
      <c r="E675" s="235" t="s">
        <v>1</v>
      </c>
      <c r="F675" s="236" t="s">
        <v>1768</v>
      </c>
      <c r="G675" s="233"/>
      <c r="H675" s="237">
        <v>62.005</v>
      </c>
      <c r="I675" s="238"/>
      <c r="J675" s="233"/>
      <c r="K675" s="233"/>
      <c r="L675" s="239"/>
      <c r="M675" s="240"/>
      <c r="N675" s="241"/>
      <c r="O675" s="241"/>
      <c r="P675" s="241"/>
      <c r="Q675" s="241"/>
      <c r="R675" s="241"/>
      <c r="S675" s="241"/>
      <c r="T675" s="242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43" t="s">
        <v>175</v>
      </c>
      <c r="AU675" s="243" t="s">
        <v>86</v>
      </c>
      <c r="AV675" s="13" t="s">
        <v>86</v>
      </c>
      <c r="AW675" s="13" t="s">
        <v>32</v>
      </c>
      <c r="AX675" s="13" t="s">
        <v>77</v>
      </c>
      <c r="AY675" s="243" t="s">
        <v>166</v>
      </c>
    </row>
    <row r="676" spans="1:51" s="13" customFormat="1" ht="12">
      <c r="A676" s="13"/>
      <c r="B676" s="232"/>
      <c r="C676" s="233"/>
      <c r="D676" s="234" t="s">
        <v>175</v>
      </c>
      <c r="E676" s="235" t="s">
        <v>1</v>
      </c>
      <c r="F676" s="236" t="s">
        <v>1769</v>
      </c>
      <c r="G676" s="233"/>
      <c r="H676" s="237">
        <v>14.419</v>
      </c>
      <c r="I676" s="238"/>
      <c r="J676" s="233"/>
      <c r="K676" s="233"/>
      <c r="L676" s="239"/>
      <c r="M676" s="240"/>
      <c r="N676" s="241"/>
      <c r="O676" s="241"/>
      <c r="P676" s="241"/>
      <c r="Q676" s="241"/>
      <c r="R676" s="241"/>
      <c r="S676" s="241"/>
      <c r="T676" s="242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43" t="s">
        <v>175</v>
      </c>
      <c r="AU676" s="243" t="s">
        <v>86</v>
      </c>
      <c r="AV676" s="13" t="s">
        <v>86</v>
      </c>
      <c r="AW676" s="13" t="s">
        <v>32</v>
      </c>
      <c r="AX676" s="13" t="s">
        <v>77</v>
      </c>
      <c r="AY676" s="243" t="s">
        <v>166</v>
      </c>
    </row>
    <row r="677" spans="1:51" s="13" customFormat="1" ht="12">
      <c r="A677" s="13"/>
      <c r="B677" s="232"/>
      <c r="C677" s="233"/>
      <c r="D677" s="234" t="s">
        <v>175</v>
      </c>
      <c r="E677" s="235" t="s">
        <v>1</v>
      </c>
      <c r="F677" s="236" t="s">
        <v>1770</v>
      </c>
      <c r="G677" s="233"/>
      <c r="H677" s="237">
        <v>129.797</v>
      </c>
      <c r="I677" s="238"/>
      <c r="J677" s="233"/>
      <c r="K677" s="233"/>
      <c r="L677" s="239"/>
      <c r="M677" s="240"/>
      <c r="N677" s="241"/>
      <c r="O677" s="241"/>
      <c r="P677" s="241"/>
      <c r="Q677" s="241"/>
      <c r="R677" s="241"/>
      <c r="S677" s="241"/>
      <c r="T677" s="242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43" t="s">
        <v>175</v>
      </c>
      <c r="AU677" s="243" t="s">
        <v>86</v>
      </c>
      <c r="AV677" s="13" t="s">
        <v>86</v>
      </c>
      <c r="AW677" s="13" t="s">
        <v>32</v>
      </c>
      <c r="AX677" s="13" t="s">
        <v>77</v>
      </c>
      <c r="AY677" s="243" t="s">
        <v>166</v>
      </c>
    </row>
    <row r="678" spans="1:65" s="2" customFormat="1" ht="24.15" customHeight="1">
      <c r="A678" s="37"/>
      <c r="B678" s="38"/>
      <c r="C678" s="218" t="s">
        <v>1771</v>
      </c>
      <c r="D678" s="218" t="s">
        <v>169</v>
      </c>
      <c r="E678" s="219" t="s">
        <v>1772</v>
      </c>
      <c r="F678" s="220" t="s">
        <v>1773</v>
      </c>
      <c r="G678" s="221" t="s">
        <v>188</v>
      </c>
      <c r="H678" s="222">
        <v>140.443</v>
      </c>
      <c r="I678" s="223"/>
      <c r="J678" s="224">
        <f>ROUND(I678*H678,0)</f>
        <v>0</v>
      </c>
      <c r="K678" s="225"/>
      <c r="L678" s="43"/>
      <c r="M678" s="226" t="s">
        <v>1</v>
      </c>
      <c r="N678" s="227" t="s">
        <v>42</v>
      </c>
      <c r="O678" s="90"/>
      <c r="P678" s="228">
        <f>O678*H678</f>
        <v>0</v>
      </c>
      <c r="Q678" s="228">
        <v>0</v>
      </c>
      <c r="R678" s="228">
        <f>Q678*H678</f>
        <v>0</v>
      </c>
      <c r="S678" s="228">
        <v>0</v>
      </c>
      <c r="T678" s="229">
        <f>S678*H678</f>
        <v>0</v>
      </c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  <c r="AE678" s="37"/>
      <c r="AR678" s="230" t="s">
        <v>173</v>
      </c>
      <c r="AT678" s="230" t="s">
        <v>169</v>
      </c>
      <c r="AU678" s="230" t="s">
        <v>86</v>
      </c>
      <c r="AY678" s="16" t="s">
        <v>166</v>
      </c>
      <c r="BE678" s="231">
        <f>IF(N678="základní",J678,0)</f>
        <v>0</v>
      </c>
      <c r="BF678" s="231">
        <f>IF(N678="snížená",J678,0)</f>
        <v>0</v>
      </c>
      <c r="BG678" s="231">
        <f>IF(N678="zákl. přenesená",J678,0)</f>
        <v>0</v>
      </c>
      <c r="BH678" s="231">
        <f>IF(N678="sníž. přenesená",J678,0)</f>
        <v>0</v>
      </c>
      <c r="BI678" s="231">
        <f>IF(N678="nulová",J678,0)</f>
        <v>0</v>
      </c>
      <c r="BJ678" s="16" t="s">
        <v>8</v>
      </c>
      <c r="BK678" s="231">
        <f>ROUND(I678*H678,0)</f>
        <v>0</v>
      </c>
      <c r="BL678" s="16" t="s">
        <v>173</v>
      </c>
      <c r="BM678" s="230" t="s">
        <v>1774</v>
      </c>
    </row>
    <row r="679" spans="1:51" s="13" customFormat="1" ht="12">
      <c r="A679" s="13"/>
      <c r="B679" s="232"/>
      <c r="C679" s="233"/>
      <c r="D679" s="234" t="s">
        <v>175</v>
      </c>
      <c r="E679" s="235" t="s">
        <v>1</v>
      </c>
      <c r="F679" s="236" t="s">
        <v>1575</v>
      </c>
      <c r="G679" s="233"/>
      <c r="H679" s="237">
        <v>101.875</v>
      </c>
      <c r="I679" s="238"/>
      <c r="J679" s="233"/>
      <c r="K679" s="233"/>
      <c r="L679" s="239"/>
      <c r="M679" s="240"/>
      <c r="N679" s="241"/>
      <c r="O679" s="241"/>
      <c r="P679" s="241"/>
      <c r="Q679" s="241"/>
      <c r="R679" s="241"/>
      <c r="S679" s="241"/>
      <c r="T679" s="242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43" t="s">
        <v>175</v>
      </c>
      <c r="AU679" s="243" t="s">
        <v>86</v>
      </c>
      <c r="AV679" s="13" t="s">
        <v>86</v>
      </c>
      <c r="AW679" s="13" t="s">
        <v>32</v>
      </c>
      <c r="AX679" s="13" t="s">
        <v>77</v>
      </c>
      <c r="AY679" s="243" t="s">
        <v>166</v>
      </c>
    </row>
    <row r="680" spans="1:51" s="13" customFormat="1" ht="12">
      <c r="A680" s="13"/>
      <c r="B680" s="232"/>
      <c r="C680" s="233"/>
      <c r="D680" s="234" t="s">
        <v>175</v>
      </c>
      <c r="E680" s="235" t="s">
        <v>1</v>
      </c>
      <c r="F680" s="236" t="s">
        <v>1775</v>
      </c>
      <c r="G680" s="233"/>
      <c r="H680" s="237">
        <v>38.568</v>
      </c>
      <c r="I680" s="238"/>
      <c r="J680" s="233"/>
      <c r="K680" s="233"/>
      <c r="L680" s="239"/>
      <c r="M680" s="240"/>
      <c r="N680" s="241"/>
      <c r="O680" s="241"/>
      <c r="P680" s="241"/>
      <c r="Q680" s="241"/>
      <c r="R680" s="241"/>
      <c r="S680" s="241"/>
      <c r="T680" s="242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43" t="s">
        <v>175</v>
      </c>
      <c r="AU680" s="243" t="s">
        <v>86</v>
      </c>
      <c r="AV680" s="13" t="s">
        <v>86</v>
      </c>
      <c r="AW680" s="13" t="s">
        <v>32</v>
      </c>
      <c r="AX680" s="13" t="s">
        <v>77</v>
      </c>
      <c r="AY680" s="243" t="s">
        <v>166</v>
      </c>
    </row>
    <row r="681" spans="1:65" s="2" customFormat="1" ht="24.15" customHeight="1">
      <c r="A681" s="37"/>
      <c r="B681" s="38"/>
      <c r="C681" s="218" t="s">
        <v>1776</v>
      </c>
      <c r="D681" s="218" t="s">
        <v>169</v>
      </c>
      <c r="E681" s="219" t="s">
        <v>1777</v>
      </c>
      <c r="F681" s="220" t="s">
        <v>1778</v>
      </c>
      <c r="G681" s="221" t="s">
        <v>196</v>
      </c>
      <c r="H681" s="222">
        <v>2</v>
      </c>
      <c r="I681" s="223"/>
      <c r="J681" s="224">
        <f>ROUND(I681*H681,0)</f>
        <v>0</v>
      </c>
      <c r="K681" s="225"/>
      <c r="L681" s="43"/>
      <c r="M681" s="226" t="s">
        <v>1</v>
      </c>
      <c r="N681" s="227" t="s">
        <v>42</v>
      </c>
      <c r="O681" s="90"/>
      <c r="P681" s="228">
        <f>O681*H681</f>
        <v>0</v>
      </c>
      <c r="Q681" s="228">
        <v>0.0415</v>
      </c>
      <c r="R681" s="228">
        <f>Q681*H681</f>
        <v>0.083</v>
      </c>
      <c r="S681" s="228">
        <v>0</v>
      </c>
      <c r="T681" s="229">
        <f>S681*H681</f>
        <v>0</v>
      </c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  <c r="AE681" s="37"/>
      <c r="AR681" s="230" t="s">
        <v>173</v>
      </c>
      <c r="AT681" s="230" t="s">
        <v>169</v>
      </c>
      <c r="AU681" s="230" t="s">
        <v>86</v>
      </c>
      <c r="AY681" s="16" t="s">
        <v>166</v>
      </c>
      <c r="BE681" s="231">
        <f>IF(N681="základní",J681,0)</f>
        <v>0</v>
      </c>
      <c r="BF681" s="231">
        <f>IF(N681="snížená",J681,0)</f>
        <v>0</v>
      </c>
      <c r="BG681" s="231">
        <f>IF(N681="zákl. přenesená",J681,0)</f>
        <v>0</v>
      </c>
      <c r="BH681" s="231">
        <f>IF(N681="sníž. přenesená",J681,0)</f>
        <v>0</v>
      </c>
      <c r="BI681" s="231">
        <f>IF(N681="nulová",J681,0)</f>
        <v>0</v>
      </c>
      <c r="BJ681" s="16" t="s">
        <v>8</v>
      </c>
      <c r="BK681" s="231">
        <f>ROUND(I681*H681,0)</f>
        <v>0</v>
      </c>
      <c r="BL681" s="16" t="s">
        <v>173</v>
      </c>
      <c r="BM681" s="230" t="s">
        <v>1779</v>
      </c>
    </row>
    <row r="682" spans="1:51" s="13" customFormat="1" ht="12">
      <c r="A682" s="13"/>
      <c r="B682" s="232"/>
      <c r="C682" s="233"/>
      <c r="D682" s="234" t="s">
        <v>175</v>
      </c>
      <c r="E682" s="235" t="s">
        <v>1</v>
      </c>
      <c r="F682" s="236" t="s">
        <v>1780</v>
      </c>
      <c r="G682" s="233"/>
      <c r="H682" s="237">
        <v>2</v>
      </c>
      <c r="I682" s="238"/>
      <c r="J682" s="233"/>
      <c r="K682" s="233"/>
      <c r="L682" s="239"/>
      <c r="M682" s="240"/>
      <c r="N682" s="241"/>
      <c r="O682" s="241"/>
      <c r="P682" s="241"/>
      <c r="Q682" s="241"/>
      <c r="R682" s="241"/>
      <c r="S682" s="241"/>
      <c r="T682" s="242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43" t="s">
        <v>175</v>
      </c>
      <c r="AU682" s="243" t="s">
        <v>86</v>
      </c>
      <c r="AV682" s="13" t="s">
        <v>86</v>
      </c>
      <c r="AW682" s="13" t="s">
        <v>32</v>
      </c>
      <c r="AX682" s="13" t="s">
        <v>77</v>
      </c>
      <c r="AY682" s="243" t="s">
        <v>166</v>
      </c>
    </row>
    <row r="683" spans="1:65" s="2" customFormat="1" ht="24.15" customHeight="1">
      <c r="A683" s="37"/>
      <c r="B683" s="38"/>
      <c r="C683" s="218" t="s">
        <v>1781</v>
      </c>
      <c r="D683" s="218" t="s">
        <v>169</v>
      </c>
      <c r="E683" s="219" t="s">
        <v>204</v>
      </c>
      <c r="F683" s="220" t="s">
        <v>205</v>
      </c>
      <c r="G683" s="221" t="s">
        <v>188</v>
      </c>
      <c r="H683" s="222">
        <v>5.752</v>
      </c>
      <c r="I683" s="223"/>
      <c r="J683" s="224">
        <f>ROUND(I683*H683,0)</f>
        <v>0</v>
      </c>
      <c r="K683" s="225"/>
      <c r="L683" s="43"/>
      <c r="M683" s="226" t="s">
        <v>1</v>
      </c>
      <c r="N683" s="227" t="s">
        <v>42</v>
      </c>
      <c r="O683" s="90"/>
      <c r="P683" s="228">
        <f>O683*H683</f>
        <v>0</v>
      </c>
      <c r="Q683" s="228">
        <v>0.03358</v>
      </c>
      <c r="R683" s="228">
        <f>Q683*H683</f>
        <v>0.19315216</v>
      </c>
      <c r="S683" s="228">
        <v>0</v>
      </c>
      <c r="T683" s="229">
        <f>S683*H683</f>
        <v>0</v>
      </c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  <c r="AE683" s="37"/>
      <c r="AR683" s="230" t="s">
        <v>173</v>
      </c>
      <c r="AT683" s="230" t="s">
        <v>169</v>
      </c>
      <c r="AU683" s="230" t="s">
        <v>86</v>
      </c>
      <c r="AY683" s="16" t="s">
        <v>166</v>
      </c>
      <c r="BE683" s="231">
        <f>IF(N683="základní",J683,0)</f>
        <v>0</v>
      </c>
      <c r="BF683" s="231">
        <f>IF(N683="snížená",J683,0)</f>
        <v>0</v>
      </c>
      <c r="BG683" s="231">
        <f>IF(N683="zákl. přenesená",J683,0)</f>
        <v>0</v>
      </c>
      <c r="BH683" s="231">
        <f>IF(N683="sníž. přenesená",J683,0)</f>
        <v>0</v>
      </c>
      <c r="BI683" s="231">
        <f>IF(N683="nulová",J683,0)</f>
        <v>0</v>
      </c>
      <c r="BJ683" s="16" t="s">
        <v>8</v>
      </c>
      <c r="BK683" s="231">
        <f>ROUND(I683*H683,0)</f>
        <v>0</v>
      </c>
      <c r="BL683" s="16" t="s">
        <v>173</v>
      </c>
      <c r="BM683" s="230" t="s">
        <v>1782</v>
      </c>
    </row>
    <row r="684" spans="1:51" s="13" customFormat="1" ht="12">
      <c r="A684" s="13"/>
      <c r="B684" s="232"/>
      <c r="C684" s="233"/>
      <c r="D684" s="234" t="s">
        <v>175</v>
      </c>
      <c r="E684" s="235" t="s">
        <v>1</v>
      </c>
      <c r="F684" s="236" t="s">
        <v>1783</v>
      </c>
      <c r="G684" s="233"/>
      <c r="H684" s="237">
        <v>5.752</v>
      </c>
      <c r="I684" s="238"/>
      <c r="J684" s="233"/>
      <c r="K684" s="233"/>
      <c r="L684" s="239"/>
      <c r="M684" s="240"/>
      <c r="N684" s="241"/>
      <c r="O684" s="241"/>
      <c r="P684" s="241"/>
      <c r="Q684" s="241"/>
      <c r="R684" s="241"/>
      <c r="S684" s="241"/>
      <c r="T684" s="242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43" t="s">
        <v>175</v>
      </c>
      <c r="AU684" s="243" t="s">
        <v>86</v>
      </c>
      <c r="AV684" s="13" t="s">
        <v>86</v>
      </c>
      <c r="AW684" s="13" t="s">
        <v>32</v>
      </c>
      <c r="AX684" s="13" t="s">
        <v>77</v>
      </c>
      <c r="AY684" s="243" t="s">
        <v>166</v>
      </c>
    </row>
    <row r="685" spans="1:65" s="2" customFormat="1" ht="24.15" customHeight="1">
      <c r="A685" s="37"/>
      <c r="B685" s="38"/>
      <c r="C685" s="218" t="s">
        <v>1784</v>
      </c>
      <c r="D685" s="218" t="s">
        <v>169</v>
      </c>
      <c r="E685" s="219" t="s">
        <v>213</v>
      </c>
      <c r="F685" s="220" t="s">
        <v>214</v>
      </c>
      <c r="G685" s="221" t="s">
        <v>215</v>
      </c>
      <c r="H685" s="222">
        <v>10.88</v>
      </c>
      <c r="I685" s="223"/>
      <c r="J685" s="224">
        <f>ROUND(I685*H685,0)</f>
        <v>0</v>
      </c>
      <c r="K685" s="225"/>
      <c r="L685" s="43"/>
      <c r="M685" s="226" t="s">
        <v>1</v>
      </c>
      <c r="N685" s="227" t="s">
        <v>42</v>
      </c>
      <c r="O685" s="90"/>
      <c r="P685" s="228">
        <f>O685*H685</f>
        <v>0</v>
      </c>
      <c r="Q685" s="228">
        <v>0.0015</v>
      </c>
      <c r="R685" s="228">
        <f>Q685*H685</f>
        <v>0.01632</v>
      </c>
      <c r="S685" s="228">
        <v>0</v>
      </c>
      <c r="T685" s="229">
        <f>S685*H685</f>
        <v>0</v>
      </c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  <c r="AE685" s="37"/>
      <c r="AR685" s="230" t="s">
        <v>173</v>
      </c>
      <c r="AT685" s="230" t="s">
        <v>169</v>
      </c>
      <c r="AU685" s="230" t="s">
        <v>86</v>
      </c>
      <c r="AY685" s="16" t="s">
        <v>166</v>
      </c>
      <c r="BE685" s="231">
        <f>IF(N685="základní",J685,0)</f>
        <v>0</v>
      </c>
      <c r="BF685" s="231">
        <f>IF(N685="snížená",J685,0)</f>
        <v>0</v>
      </c>
      <c r="BG685" s="231">
        <f>IF(N685="zákl. přenesená",J685,0)</f>
        <v>0</v>
      </c>
      <c r="BH685" s="231">
        <f>IF(N685="sníž. přenesená",J685,0)</f>
        <v>0</v>
      </c>
      <c r="BI685" s="231">
        <f>IF(N685="nulová",J685,0)</f>
        <v>0</v>
      </c>
      <c r="BJ685" s="16" t="s">
        <v>8</v>
      </c>
      <c r="BK685" s="231">
        <f>ROUND(I685*H685,0)</f>
        <v>0</v>
      </c>
      <c r="BL685" s="16" t="s">
        <v>173</v>
      </c>
      <c r="BM685" s="230" t="s">
        <v>1785</v>
      </c>
    </row>
    <row r="686" spans="1:51" s="13" customFormat="1" ht="12">
      <c r="A686" s="13"/>
      <c r="B686" s="232"/>
      <c r="C686" s="233"/>
      <c r="D686" s="234" t="s">
        <v>175</v>
      </c>
      <c r="E686" s="235" t="s">
        <v>1</v>
      </c>
      <c r="F686" s="236" t="s">
        <v>1786</v>
      </c>
      <c r="G686" s="233"/>
      <c r="H686" s="237">
        <v>10.88</v>
      </c>
      <c r="I686" s="238"/>
      <c r="J686" s="233"/>
      <c r="K686" s="233"/>
      <c r="L686" s="239"/>
      <c r="M686" s="240"/>
      <c r="N686" s="241"/>
      <c r="O686" s="241"/>
      <c r="P686" s="241"/>
      <c r="Q686" s="241"/>
      <c r="R686" s="241"/>
      <c r="S686" s="241"/>
      <c r="T686" s="242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43" t="s">
        <v>175</v>
      </c>
      <c r="AU686" s="243" t="s">
        <v>86</v>
      </c>
      <c r="AV686" s="13" t="s">
        <v>86</v>
      </c>
      <c r="AW686" s="13" t="s">
        <v>32</v>
      </c>
      <c r="AX686" s="13" t="s">
        <v>77</v>
      </c>
      <c r="AY686" s="243" t="s">
        <v>166</v>
      </c>
    </row>
    <row r="687" spans="1:63" s="12" customFormat="1" ht="22.8" customHeight="1">
      <c r="A687" s="12"/>
      <c r="B687" s="202"/>
      <c r="C687" s="203"/>
      <c r="D687" s="204" t="s">
        <v>76</v>
      </c>
      <c r="E687" s="216" t="s">
        <v>212</v>
      </c>
      <c r="F687" s="216" t="s">
        <v>1787</v>
      </c>
      <c r="G687" s="203"/>
      <c r="H687" s="203"/>
      <c r="I687" s="206"/>
      <c r="J687" s="217">
        <f>BK687</f>
        <v>0</v>
      </c>
      <c r="K687" s="203"/>
      <c r="L687" s="208"/>
      <c r="M687" s="209"/>
      <c r="N687" s="210"/>
      <c r="O687" s="210"/>
      <c r="P687" s="211">
        <f>SUM(P688:P738)</f>
        <v>0</v>
      </c>
      <c r="Q687" s="210"/>
      <c r="R687" s="211">
        <f>SUM(R688:R738)</f>
        <v>128.14358492</v>
      </c>
      <c r="S687" s="210"/>
      <c r="T687" s="212">
        <f>SUM(T688:T738)</f>
        <v>0</v>
      </c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R687" s="213" t="s">
        <v>8</v>
      </c>
      <c r="AT687" s="214" t="s">
        <v>76</v>
      </c>
      <c r="AU687" s="214" t="s">
        <v>8</v>
      </c>
      <c r="AY687" s="213" t="s">
        <v>166</v>
      </c>
      <c r="BK687" s="215">
        <f>SUM(BK688:BK738)</f>
        <v>0</v>
      </c>
    </row>
    <row r="688" spans="1:65" s="2" customFormat="1" ht="24.15" customHeight="1">
      <c r="A688" s="37"/>
      <c r="B688" s="38"/>
      <c r="C688" s="218" t="s">
        <v>1788</v>
      </c>
      <c r="D688" s="218" t="s">
        <v>169</v>
      </c>
      <c r="E688" s="219" t="s">
        <v>1789</v>
      </c>
      <c r="F688" s="220" t="s">
        <v>1790</v>
      </c>
      <c r="G688" s="221" t="s">
        <v>196</v>
      </c>
      <c r="H688" s="222">
        <v>2</v>
      </c>
      <c r="I688" s="223"/>
      <c r="J688" s="224">
        <f>ROUND(I688*H688,0)</f>
        <v>0</v>
      </c>
      <c r="K688" s="225"/>
      <c r="L688" s="43"/>
      <c r="M688" s="226" t="s">
        <v>1</v>
      </c>
      <c r="N688" s="227" t="s">
        <v>42</v>
      </c>
      <c r="O688" s="90"/>
      <c r="P688" s="228">
        <f>O688*H688</f>
        <v>0</v>
      </c>
      <c r="Q688" s="228">
        <v>0.0007</v>
      </c>
      <c r="R688" s="228">
        <f>Q688*H688</f>
        <v>0.0014</v>
      </c>
      <c r="S688" s="228">
        <v>0</v>
      </c>
      <c r="T688" s="229">
        <f>S688*H688</f>
        <v>0</v>
      </c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  <c r="AE688" s="37"/>
      <c r="AR688" s="230" t="s">
        <v>173</v>
      </c>
      <c r="AT688" s="230" t="s">
        <v>169</v>
      </c>
      <c r="AU688" s="230" t="s">
        <v>86</v>
      </c>
      <c r="AY688" s="16" t="s">
        <v>166</v>
      </c>
      <c r="BE688" s="231">
        <f>IF(N688="základní",J688,0)</f>
        <v>0</v>
      </c>
      <c r="BF688" s="231">
        <f>IF(N688="snížená",J688,0)</f>
        <v>0</v>
      </c>
      <c r="BG688" s="231">
        <f>IF(N688="zákl. přenesená",J688,0)</f>
        <v>0</v>
      </c>
      <c r="BH688" s="231">
        <f>IF(N688="sníž. přenesená",J688,0)</f>
        <v>0</v>
      </c>
      <c r="BI688" s="231">
        <f>IF(N688="nulová",J688,0)</f>
        <v>0</v>
      </c>
      <c r="BJ688" s="16" t="s">
        <v>8</v>
      </c>
      <c r="BK688" s="231">
        <f>ROUND(I688*H688,0)</f>
        <v>0</v>
      </c>
      <c r="BL688" s="16" t="s">
        <v>173</v>
      </c>
      <c r="BM688" s="230" t="s">
        <v>1791</v>
      </c>
    </row>
    <row r="689" spans="1:65" s="2" customFormat="1" ht="24.15" customHeight="1">
      <c r="A689" s="37"/>
      <c r="B689" s="38"/>
      <c r="C689" s="254" t="s">
        <v>1792</v>
      </c>
      <c r="D689" s="254" t="s">
        <v>266</v>
      </c>
      <c r="E689" s="255" t="s">
        <v>1793</v>
      </c>
      <c r="F689" s="256" t="s">
        <v>1794</v>
      </c>
      <c r="G689" s="257" t="s">
        <v>196</v>
      </c>
      <c r="H689" s="258">
        <v>2</v>
      </c>
      <c r="I689" s="259"/>
      <c r="J689" s="260">
        <f>ROUND(I689*H689,0)</f>
        <v>0</v>
      </c>
      <c r="K689" s="261"/>
      <c r="L689" s="262"/>
      <c r="M689" s="263" t="s">
        <v>1</v>
      </c>
      <c r="N689" s="264" t="s">
        <v>42</v>
      </c>
      <c r="O689" s="90"/>
      <c r="P689" s="228">
        <f>O689*H689</f>
        <v>0</v>
      </c>
      <c r="Q689" s="228">
        <v>0.0013</v>
      </c>
      <c r="R689" s="228">
        <f>Q689*H689</f>
        <v>0.0026</v>
      </c>
      <c r="S689" s="228">
        <v>0</v>
      </c>
      <c r="T689" s="229">
        <f>S689*H689</f>
        <v>0</v>
      </c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  <c r="AE689" s="37"/>
      <c r="AR689" s="230" t="s">
        <v>208</v>
      </c>
      <c r="AT689" s="230" t="s">
        <v>266</v>
      </c>
      <c r="AU689" s="230" t="s">
        <v>86</v>
      </c>
      <c r="AY689" s="16" t="s">
        <v>166</v>
      </c>
      <c r="BE689" s="231">
        <f>IF(N689="základní",J689,0)</f>
        <v>0</v>
      </c>
      <c r="BF689" s="231">
        <f>IF(N689="snížená",J689,0)</f>
        <v>0</v>
      </c>
      <c r="BG689" s="231">
        <f>IF(N689="zákl. přenesená",J689,0)</f>
        <v>0</v>
      </c>
      <c r="BH689" s="231">
        <f>IF(N689="sníž. přenesená",J689,0)</f>
        <v>0</v>
      </c>
      <c r="BI689" s="231">
        <f>IF(N689="nulová",J689,0)</f>
        <v>0</v>
      </c>
      <c r="BJ689" s="16" t="s">
        <v>8</v>
      </c>
      <c r="BK689" s="231">
        <f>ROUND(I689*H689,0)</f>
        <v>0</v>
      </c>
      <c r="BL689" s="16" t="s">
        <v>173</v>
      </c>
      <c r="BM689" s="230" t="s">
        <v>1795</v>
      </c>
    </row>
    <row r="690" spans="1:65" s="2" customFormat="1" ht="24.15" customHeight="1">
      <c r="A690" s="37"/>
      <c r="B690" s="38"/>
      <c r="C690" s="218" t="s">
        <v>1796</v>
      </c>
      <c r="D690" s="218" t="s">
        <v>169</v>
      </c>
      <c r="E690" s="219" t="s">
        <v>1797</v>
      </c>
      <c r="F690" s="220" t="s">
        <v>1798</v>
      </c>
      <c r="G690" s="221" t="s">
        <v>196</v>
      </c>
      <c r="H690" s="222">
        <v>2</v>
      </c>
      <c r="I690" s="223"/>
      <c r="J690" s="224">
        <f>ROUND(I690*H690,0)</f>
        <v>0</v>
      </c>
      <c r="K690" s="225"/>
      <c r="L690" s="43"/>
      <c r="M690" s="226" t="s">
        <v>1</v>
      </c>
      <c r="N690" s="227" t="s">
        <v>42</v>
      </c>
      <c r="O690" s="90"/>
      <c r="P690" s="228">
        <f>O690*H690</f>
        <v>0</v>
      </c>
      <c r="Q690" s="228">
        <v>0.00025</v>
      </c>
      <c r="R690" s="228">
        <f>Q690*H690</f>
        <v>0.0005</v>
      </c>
      <c r="S690" s="228">
        <v>0</v>
      </c>
      <c r="T690" s="229">
        <f>S690*H690</f>
        <v>0</v>
      </c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  <c r="AE690" s="37"/>
      <c r="AR690" s="230" t="s">
        <v>173</v>
      </c>
      <c r="AT690" s="230" t="s">
        <v>169</v>
      </c>
      <c r="AU690" s="230" t="s">
        <v>86</v>
      </c>
      <c r="AY690" s="16" t="s">
        <v>166</v>
      </c>
      <c r="BE690" s="231">
        <f>IF(N690="základní",J690,0)</f>
        <v>0</v>
      </c>
      <c r="BF690" s="231">
        <f>IF(N690="snížená",J690,0)</f>
        <v>0</v>
      </c>
      <c r="BG690" s="231">
        <f>IF(N690="zákl. přenesená",J690,0)</f>
        <v>0</v>
      </c>
      <c r="BH690" s="231">
        <f>IF(N690="sníž. přenesená",J690,0)</f>
        <v>0</v>
      </c>
      <c r="BI690" s="231">
        <f>IF(N690="nulová",J690,0)</f>
        <v>0</v>
      </c>
      <c r="BJ690" s="16" t="s">
        <v>8</v>
      </c>
      <c r="BK690" s="231">
        <f>ROUND(I690*H690,0)</f>
        <v>0</v>
      </c>
      <c r="BL690" s="16" t="s">
        <v>173</v>
      </c>
      <c r="BM690" s="230" t="s">
        <v>1799</v>
      </c>
    </row>
    <row r="691" spans="1:65" s="2" customFormat="1" ht="16.5" customHeight="1">
      <c r="A691" s="37"/>
      <c r="B691" s="38"/>
      <c r="C691" s="254" t="s">
        <v>1800</v>
      </c>
      <c r="D691" s="254" t="s">
        <v>266</v>
      </c>
      <c r="E691" s="255" t="s">
        <v>1801</v>
      </c>
      <c r="F691" s="256" t="s">
        <v>1802</v>
      </c>
      <c r="G691" s="257" t="s">
        <v>196</v>
      </c>
      <c r="H691" s="258">
        <v>2</v>
      </c>
      <c r="I691" s="259"/>
      <c r="J691" s="260">
        <f>ROUND(I691*H691,0)</f>
        <v>0</v>
      </c>
      <c r="K691" s="261"/>
      <c r="L691" s="262"/>
      <c r="M691" s="263" t="s">
        <v>1</v>
      </c>
      <c r="N691" s="264" t="s">
        <v>42</v>
      </c>
      <c r="O691" s="90"/>
      <c r="P691" s="228">
        <f>O691*H691</f>
        <v>0</v>
      </c>
      <c r="Q691" s="228">
        <v>0.005</v>
      </c>
      <c r="R691" s="228">
        <f>Q691*H691</f>
        <v>0.01</v>
      </c>
      <c r="S691" s="228">
        <v>0</v>
      </c>
      <c r="T691" s="229">
        <f>S691*H691</f>
        <v>0</v>
      </c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  <c r="AE691" s="37"/>
      <c r="AR691" s="230" t="s">
        <v>208</v>
      </c>
      <c r="AT691" s="230" t="s">
        <v>266</v>
      </c>
      <c r="AU691" s="230" t="s">
        <v>86</v>
      </c>
      <c r="AY691" s="16" t="s">
        <v>166</v>
      </c>
      <c r="BE691" s="231">
        <f>IF(N691="základní",J691,0)</f>
        <v>0</v>
      </c>
      <c r="BF691" s="231">
        <f>IF(N691="snížená",J691,0)</f>
        <v>0</v>
      </c>
      <c r="BG691" s="231">
        <f>IF(N691="zákl. přenesená",J691,0)</f>
        <v>0</v>
      </c>
      <c r="BH691" s="231">
        <f>IF(N691="sníž. přenesená",J691,0)</f>
        <v>0</v>
      </c>
      <c r="BI691" s="231">
        <f>IF(N691="nulová",J691,0)</f>
        <v>0</v>
      </c>
      <c r="BJ691" s="16" t="s">
        <v>8</v>
      </c>
      <c r="BK691" s="231">
        <f>ROUND(I691*H691,0)</f>
        <v>0</v>
      </c>
      <c r="BL691" s="16" t="s">
        <v>173</v>
      </c>
      <c r="BM691" s="230" t="s">
        <v>1803</v>
      </c>
    </row>
    <row r="692" spans="1:65" s="2" customFormat="1" ht="33" customHeight="1">
      <c r="A692" s="37"/>
      <c r="B692" s="38"/>
      <c r="C692" s="218" t="s">
        <v>1804</v>
      </c>
      <c r="D692" s="218" t="s">
        <v>169</v>
      </c>
      <c r="E692" s="219" t="s">
        <v>1805</v>
      </c>
      <c r="F692" s="220" t="s">
        <v>1806</v>
      </c>
      <c r="G692" s="221" t="s">
        <v>215</v>
      </c>
      <c r="H692" s="222">
        <v>13.737</v>
      </c>
      <c r="I692" s="223"/>
      <c r="J692" s="224">
        <f>ROUND(I692*H692,0)</f>
        <v>0</v>
      </c>
      <c r="K692" s="225"/>
      <c r="L692" s="43"/>
      <c r="M692" s="226" t="s">
        <v>1</v>
      </c>
      <c r="N692" s="227" t="s">
        <v>42</v>
      </c>
      <c r="O692" s="90"/>
      <c r="P692" s="228">
        <f>O692*H692</f>
        <v>0</v>
      </c>
      <c r="Q692" s="228">
        <v>0.1295</v>
      </c>
      <c r="R692" s="228">
        <f>Q692*H692</f>
        <v>1.7789415000000002</v>
      </c>
      <c r="S692" s="228">
        <v>0</v>
      </c>
      <c r="T692" s="229">
        <f>S692*H692</f>
        <v>0</v>
      </c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  <c r="AE692" s="37"/>
      <c r="AR692" s="230" t="s">
        <v>173</v>
      </c>
      <c r="AT692" s="230" t="s">
        <v>169</v>
      </c>
      <c r="AU692" s="230" t="s">
        <v>86</v>
      </c>
      <c r="AY692" s="16" t="s">
        <v>166</v>
      </c>
      <c r="BE692" s="231">
        <f>IF(N692="základní",J692,0)</f>
        <v>0</v>
      </c>
      <c r="BF692" s="231">
        <f>IF(N692="snížená",J692,0)</f>
        <v>0</v>
      </c>
      <c r="BG692" s="231">
        <f>IF(N692="zákl. přenesená",J692,0)</f>
        <v>0</v>
      </c>
      <c r="BH692" s="231">
        <f>IF(N692="sníž. přenesená",J692,0)</f>
        <v>0</v>
      </c>
      <c r="BI692" s="231">
        <f>IF(N692="nulová",J692,0)</f>
        <v>0</v>
      </c>
      <c r="BJ692" s="16" t="s">
        <v>8</v>
      </c>
      <c r="BK692" s="231">
        <f>ROUND(I692*H692,0)</f>
        <v>0</v>
      </c>
      <c r="BL692" s="16" t="s">
        <v>173</v>
      </c>
      <c r="BM692" s="230" t="s">
        <v>1807</v>
      </c>
    </row>
    <row r="693" spans="1:65" s="2" customFormat="1" ht="16.5" customHeight="1">
      <c r="A693" s="37"/>
      <c r="B693" s="38"/>
      <c r="C693" s="254" t="s">
        <v>1808</v>
      </c>
      <c r="D693" s="254" t="s">
        <v>266</v>
      </c>
      <c r="E693" s="255" t="s">
        <v>1809</v>
      </c>
      <c r="F693" s="256" t="s">
        <v>1810</v>
      </c>
      <c r="G693" s="257" t="s">
        <v>215</v>
      </c>
      <c r="H693" s="258">
        <v>14.012</v>
      </c>
      <c r="I693" s="259"/>
      <c r="J693" s="260">
        <f>ROUND(I693*H693,0)</f>
        <v>0</v>
      </c>
      <c r="K693" s="261"/>
      <c r="L693" s="262"/>
      <c r="M693" s="263" t="s">
        <v>1</v>
      </c>
      <c r="N693" s="264" t="s">
        <v>42</v>
      </c>
      <c r="O693" s="90"/>
      <c r="P693" s="228">
        <f>O693*H693</f>
        <v>0</v>
      </c>
      <c r="Q693" s="228">
        <v>0.045</v>
      </c>
      <c r="R693" s="228">
        <f>Q693*H693</f>
        <v>0.63054</v>
      </c>
      <c r="S693" s="228">
        <v>0</v>
      </c>
      <c r="T693" s="229">
        <f>S693*H693</f>
        <v>0</v>
      </c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  <c r="AE693" s="37"/>
      <c r="AR693" s="230" t="s">
        <v>208</v>
      </c>
      <c r="AT693" s="230" t="s">
        <v>266</v>
      </c>
      <c r="AU693" s="230" t="s">
        <v>86</v>
      </c>
      <c r="AY693" s="16" t="s">
        <v>166</v>
      </c>
      <c r="BE693" s="231">
        <f>IF(N693="základní",J693,0)</f>
        <v>0</v>
      </c>
      <c r="BF693" s="231">
        <f>IF(N693="snížená",J693,0)</f>
        <v>0</v>
      </c>
      <c r="BG693" s="231">
        <f>IF(N693="zákl. přenesená",J693,0)</f>
        <v>0</v>
      </c>
      <c r="BH693" s="231">
        <f>IF(N693="sníž. přenesená",J693,0)</f>
        <v>0</v>
      </c>
      <c r="BI693" s="231">
        <f>IF(N693="nulová",J693,0)</f>
        <v>0</v>
      </c>
      <c r="BJ693" s="16" t="s">
        <v>8</v>
      </c>
      <c r="BK693" s="231">
        <f>ROUND(I693*H693,0)</f>
        <v>0</v>
      </c>
      <c r="BL693" s="16" t="s">
        <v>173</v>
      </c>
      <c r="BM693" s="230" t="s">
        <v>1811</v>
      </c>
    </row>
    <row r="694" spans="1:51" s="13" customFormat="1" ht="12">
      <c r="A694" s="13"/>
      <c r="B694" s="232"/>
      <c r="C694" s="233"/>
      <c r="D694" s="234" t="s">
        <v>175</v>
      </c>
      <c r="E694" s="235" t="s">
        <v>1</v>
      </c>
      <c r="F694" s="236" t="s">
        <v>1812</v>
      </c>
      <c r="G694" s="233"/>
      <c r="H694" s="237">
        <v>13.737</v>
      </c>
      <c r="I694" s="238"/>
      <c r="J694" s="233"/>
      <c r="K694" s="233"/>
      <c r="L694" s="239"/>
      <c r="M694" s="240"/>
      <c r="N694" s="241"/>
      <c r="O694" s="241"/>
      <c r="P694" s="241"/>
      <c r="Q694" s="241"/>
      <c r="R694" s="241"/>
      <c r="S694" s="241"/>
      <c r="T694" s="242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43" t="s">
        <v>175</v>
      </c>
      <c r="AU694" s="243" t="s">
        <v>86</v>
      </c>
      <c r="AV694" s="13" t="s">
        <v>86</v>
      </c>
      <c r="AW694" s="13" t="s">
        <v>32</v>
      </c>
      <c r="AX694" s="13" t="s">
        <v>8</v>
      </c>
      <c r="AY694" s="243" t="s">
        <v>166</v>
      </c>
    </row>
    <row r="695" spans="1:51" s="13" customFormat="1" ht="12">
      <c r="A695" s="13"/>
      <c r="B695" s="232"/>
      <c r="C695" s="233"/>
      <c r="D695" s="234" t="s">
        <v>175</v>
      </c>
      <c r="E695" s="233"/>
      <c r="F695" s="236" t="s">
        <v>1813</v>
      </c>
      <c r="G695" s="233"/>
      <c r="H695" s="237">
        <v>14.012</v>
      </c>
      <c r="I695" s="238"/>
      <c r="J695" s="233"/>
      <c r="K695" s="233"/>
      <c r="L695" s="239"/>
      <c r="M695" s="240"/>
      <c r="N695" s="241"/>
      <c r="O695" s="241"/>
      <c r="P695" s="241"/>
      <c r="Q695" s="241"/>
      <c r="R695" s="241"/>
      <c r="S695" s="241"/>
      <c r="T695" s="242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43" t="s">
        <v>175</v>
      </c>
      <c r="AU695" s="243" t="s">
        <v>86</v>
      </c>
      <c r="AV695" s="13" t="s">
        <v>86</v>
      </c>
      <c r="AW695" s="13" t="s">
        <v>4</v>
      </c>
      <c r="AX695" s="13" t="s">
        <v>8</v>
      </c>
      <c r="AY695" s="243" t="s">
        <v>166</v>
      </c>
    </row>
    <row r="696" spans="1:65" s="2" customFormat="1" ht="33" customHeight="1">
      <c r="A696" s="37"/>
      <c r="B696" s="38"/>
      <c r="C696" s="218" t="s">
        <v>1814</v>
      </c>
      <c r="D696" s="218" t="s">
        <v>169</v>
      </c>
      <c r="E696" s="219" t="s">
        <v>1815</v>
      </c>
      <c r="F696" s="220" t="s">
        <v>1816</v>
      </c>
      <c r="G696" s="221" t="s">
        <v>215</v>
      </c>
      <c r="H696" s="222">
        <v>23.916</v>
      </c>
      <c r="I696" s="223"/>
      <c r="J696" s="224">
        <f>ROUND(I696*H696,0)</f>
        <v>0</v>
      </c>
      <c r="K696" s="225"/>
      <c r="L696" s="43"/>
      <c r="M696" s="226" t="s">
        <v>1</v>
      </c>
      <c r="N696" s="227" t="s">
        <v>42</v>
      </c>
      <c r="O696" s="90"/>
      <c r="P696" s="228">
        <f>O696*H696</f>
        <v>0</v>
      </c>
      <c r="Q696" s="228">
        <v>0.00061</v>
      </c>
      <c r="R696" s="228">
        <f>Q696*H696</f>
        <v>0.01458876</v>
      </c>
      <c r="S696" s="228">
        <v>0</v>
      </c>
      <c r="T696" s="229">
        <f>S696*H696</f>
        <v>0</v>
      </c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  <c r="AE696" s="37"/>
      <c r="AR696" s="230" t="s">
        <v>173</v>
      </c>
      <c r="AT696" s="230" t="s">
        <v>169</v>
      </c>
      <c r="AU696" s="230" t="s">
        <v>86</v>
      </c>
      <c r="AY696" s="16" t="s">
        <v>166</v>
      </c>
      <c r="BE696" s="231">
        <f>IF(N696="základní",J696,0)</f>
        <v>0</v>
      </c>
      <c r="BF696" s="231">
        <f>IF(N696="snížená",J696,0)</f>
        <v>0</v>
      </c>
      <c r="BG696" s="231">
        <f>IF(N696="zákl. přenesená",J696,0)</f>
        <v>0</v>
      </c>
      <c r="BH696" s="231">
        <f>IF(N696="sníž. přenesená",J696,0)</f>
        <v>0</v>
      </c>
      <c r="BI696" s="231">
        <f>IF(N696="nulová",J696,0)</f>
        <v>0</v>
      </c>
      <c r="BJ696" s="16" t="s">
        <v>8</v>
      </c>
      <c r="BK696" s="231">
        <f>ROUND(I696*H696,0)</f>
        <v>0</v>
      </c>
      <c r="BL696" s="16" t="s">
        <v>173</v>
      </c>
      <c r="BM696" s="230" t="s">
        <v>1817</v>
      </c>
    </row>
    <row r="697" spans="1:51" s="13" customFormat="1" ht="12">
      <c r="A697" s="13"/>
      <c r="B697" s="232"/>
      <c r="C697" s="233"/>
      <c r="D697" s="234" t="s">
        <v>175</v>
      </c>
      <c r="E697" s="235" t="s">
        <v>1</v>
      </c>
      <c r="F697" s="236" t="s">
        <v>1818</v>
      </c>
      <c r="G697" s="233"/>
      <c r="H697" s="237">
        <v>23.916</v>
      </c>
      <c r="I697" s="238"/>
      <c r="J697" s="233"/>
      <c r="K697" s="233"/>
      <c r="L697" s="239"/>
      <c r="M697" s="240"/>
      <c r="N697" s="241"/>
      <c r="O697" s="241"/>
      <c r="P697" s="241"/>
      <c r="Q697" s="241"/>
      <c r="R697" s="241"/>
      <c r="S697" s="241"/>
      <c r="T697" s="242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43" t="s">
        <v>175</v>
      </c>
      <c r="AU697" s="243" t="s">
        <v>86</v>
      </c>
      <c r="AV697" s="13" t="s">
        <v>86</v>
      </c>
      <c r="AW697" s="13" t="s">
        <v>32</v>
      </c>
      <c r="AX697" s="13" t="s">
        <v>77</v>
      </c>
      <c r="AY697" s="243" t="s">
        <v>166</v>
      </c>
    </row>
    <row r="698" spans="1:65" s="2" customFormat="1" ht="24.15" customHeight="1">
      <c r="A698" s="37"/>
      <c r="B698" s="38"/>
      <c r="C698" s="218" t="s">
        <v>1819</v>
      </c>
      <c r="D698" s="218" t="s">
        <v>169</v>
      </c>
      <c r="E698" s="219" t="s">
        <v>1820</v>
      </c>
      <c r="F698" s="220" t="s">
        <v>1821</v>
      </c>
      <c r="G698" s="221" t="s">
        <v>215</v>
      </c>
      <c r="H698" s="222">
        <v>28.976</v>
      </c>
      <c r="I698" s="223"/>
      <c r="J698" s="224">
        <f>ROUND(I698*H698,0)</f>
        <v>0</v>
      </c>
      <c r="K698" s="225"/>
      <c r="L698" s="43"/>
      <c r="M698" s="226" t="s">
        <v>1</v>
      </c>
      <c r="N698" s="227" t="s">
        <v>42</v>
      </c>
      <c r="O698" s="90"/>
      <c r="P698" s="228">
        <f>O698*H698</f>
        <v>0</v>
      </c>
      <c r="Q698" s="228">
        <v>0</v>
      </c>
      <c r="R698" s="228">
        <f>Q698*H698</f>
        <v>0</v>
      </c>
      <c r="S698" s="228">
        <v>0</v>
      </c>
      <c r="T698" s="229">
        <f>S698*H698</f>
        <v>0</v>
      </c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  <c r="AE698" s="37"/>
      <c r="AR698" s="230" t="s">
        <v>173</v>
      </c>
      <c r="AT698" s="230" t="s">
        <v>169</v>
      </c>
      <c r="AU698" s="230" t="s">
        <v>86</v>
      </c>
      <c r="AY698" s="16" t="s">
        <v>166</v>
      </c>
      <c r="BE698" s="231">
        <f>IF(N698="základní",J698,0)</f>
        <v>0</v>
      </c>
      <c r="BF698" s="231">
        <f>IF(N698="snížená",J698,0)</f>
        <v>0</v>
      </c>
      <c r="BG698" s="231">
        <f>IF(N698="zákl. přenesená",J698,0)</f>
        <v>0</v>
      </c>
      <c r="BH698" s="231">
        <f>IF(N698="sníž. přenesená",J698,0)</f>
        <v>0</v>
      </c>
      <c r="BI698" s="231">
        <f>IF(N698="nulová",J698,0)</f>
        <v>0</v>
      </c>
      <c r="BJ698" s="16" t="s">
        <v>8</v>
      </c>
      <c r="BK698" s="231">
        <f>ROUND(I698*H698,0)</f>
        <v>0</v>
      </c>
      <c r="BL698" s="16" t="s">
        <v>173</v>
      </c>
      <c r="BM698" s="230" t="s">
        <v>1822</v>
      </c>
    </row>
    <row r="699" spans="1:51" s="13" customFormat="1" ht="12">
      <c r="A699" s="13"/>
      <c r="B699" s="232"/>
      <c r="C699" s="233"/>
      <c r="D699" s="234" t="s">
        <v>175</v>
      </c>
      <c r="E699" s="235" t="s">
        <v>1</v>
      </c>
      <c r="F699" s="236" t="s">
        <v>1823</v>
      </c>
      <c r="G699" s="233"/>
      <c r="H699" s="237">
        <v>28.976</v>
      </c>
      <c r="I699" s="238"/>
      <c r="J699" s="233"/>
      <c r="K699" s="233"/>
      <c r="L699" s="239"/>
      <c r="M699" s="240"/>
      <c r="N699" s="241"/>
      <c r="O699" s="241"/>
      <c r="P699" s="241"/>
      <c r="Q699" s="241"/>
      <c r="R699" s="241"/>
      <c r="S699" s="241"/>
      <c r="T699" s="242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43" t="s">
        <v>175</v>
      </c>
      <c r="AU699" s="243" t="s">
        <v>86</v>
      </c>
      <c r="AV699" s="13" t="s">
        <v>86</v>
      </c>
      <c r="AW699" s="13" t="s">
        <v>32</v>
      </c>
      <c r="AX699" s="13" t="s">
        <v>77</v>
      </c>
      <c r="AY699" s="243" t="s">
        <v>166</v>
      </c>
    </row>
    <row r="700" spans="1:65" s="2" customFormat="1" ht="24.15" customHeight="1">
      <c r="A700" s="37"/>
      <c r="B700" s="38"/>
      <c r="C700" s="218" t="s">
        <v>1824</v>
      </c>
      <c r="D700" s="218" t="s">
        <v>169</v>
      </c>
      <c r="E700" s="219" t="s">
        <v>1825</v>
      </c>
      <c r="F700" s="220" t="s">
        <v>1826</v>
      </c>
      <c r="G700" s="221" t="s">
        <v>215</v>
      </c>
      <c r="H700" s="222">
        <v>13.25</v>
      </c>
      <c r="I700" s="223"/>
      <c r="J700" s="224">
        <f>ROUND(I700*H700,0)</f>
        <v>0</v>
      </c>
      <c r="K700" s="225"/>
      <c r="L700" s="43"/>
      <c r="M700" s="226" t="s">
        <v>1</v>
      </c>
      <c r="N700" s="227" t="s">
        <v>42</v>
      </c>
      <c r="O700" s="90"/>
      <c r="P700" s="228">
        <f>O700*H700</f>
        <v>0</v>
      </c>
      <c r="Q700" s="228">
        <v>0.13096</v>
      </c>
      <c r="R700" s="228">
        <f>Q700*H700</f>
        <v>1.73522</v>
      </c>
      <c r="S700" s="228">
        <v>0</v>
      </c>
      <c r="T700" s="229">
        <f>S700*H700</f>
        <v>0</v>
      </c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  <c r="AE700" s="37"/>
      <c r="AR700" s="230" t="s">
        <v>173</v>
      </c>
      <c r="AT700" s="230" t="s">
        <v>169</v>
      </c>
      <c r="AU700" s="230" t="s">
        <v>86</v>
      </c>
      <c r="AY700" s="16" t="s">
        <v>166</v>
      </c>
      <c r="BE700" s="231">
        <f>IF(N700="základní",J700,0)</f>
        <v>0</v>
      </c>
      <c r="BF700" s="231">
        <f>IF(N700="snížená",J700,0)</f>
        <v>0</v>
      </c>
      <c r="BG700" s="231">
        <f>IF(N700="zákl. přenesená",J700,0)</f>
        <v>0</v>
      </c>
      <c r="BH700" s="231">
        <f>IF(N700="sníž. přenesená",J700,0)</f>
        <v>0</v>
      </c>
      <c r="BI700" s="231">
        <f>IF(N700="nulová",J700,0)</f>
        <v>0</v>
      </c>
      <c r="BJ700" s="16" t="s">
        <v>8</v>
      </c>
      <c r="BK700" s="231">
        <f>ROUND(I700*H700,0)</f>
        <v>0</v>
      </c>
      <c r="BL700" s="16" t="s">
        <v>173</v>
      </c>
      <c r="BM700" s="230" t="s">
        <v>1827</v>
      </c>
    </row>
    <row r="701" spans="1:65" s="2" customFormat="1" ht="24.15" customHeight="1">
      <c r="A701" s="37"/>
      <c r="B701" s="38"/>
      <c r="C701" s="254" t="s">
        <v>1828</v>
      </c>
      <c r="D701" s="254" t="s">
        <v>266</v>
      </c>
      <c r="E701" s="255" t="s">
        <v>1829</v>
      </c>
      <c r="F701" s="256" t="s">
        <v>1830</v>
      </c>
      <c r="G701" s="257" t="s">
        <v>196</v>
      </c>
      <c r="H701" s="258">
        <v>48.267</v>
      </c>
      <c r="I701" s="259"/>
      <c r="J701" s="260">
        <f>ROUND(I701*H701,0)</f>
        <v>0</v>
      </c>
      <c r="K701" s="261"/>
      <c r="L701" s="262"/>
      <c r="M701" s="263" t="s">
        <v>1</v>
      </c>
      <c r="N701" s="264" t="s">
        <v>42</v>
      </c>
      <c r="O701" s="90"/>
      <c r="P701" s="228">
        <f>O701*H701</f>
        <v>0</v>
      </c>
      <c r="Q701" s="228">
        <v>0.0095</v>
      </c>
      <c r="R701" s="228">
        <f>Q701*H701</f>
        <v>0.4585365</v>
      </c>
      <c r="S701" s="228">
        <v>0</v>
      </c>
      <c r="T701" s="229">
        <f>S701*H701</f>
        <v>0</v>
      </c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  <c r="AE701" s="37"/>
      <c r="AR701" s="230" t="s">
        <v>208</v>
      </c>
      <c r="AT701" s="230" t="s">
        <v>266</v>
      </c>
      <c r="AU701" s="230" t="s">
        <v>86</v>
      </c>
      <c r="AY701" s="16" t="s">
        <v>166</v>
      </c>
      <c r="BE701" s="231">
        <f>IF(N701="základní",J701,0)</f>
        <v>0</v>
      </c>
      <c r="BF701" s="231">
        <f>IF(N701="snížená",J701,0)</f>
        <v>0</v>
      </c>
      <c r="BG701" s="231">
        <f>IF(N701="zákl. přenesená",J701,0)</f>
        <v>0</v>
      </c>
      <c r="BH701" s="231">
        <f>IF(N701="sníž. přenesená",J701,0)</f>
        <v>0</v>
      </c>
      <c r="BI701" s="231">
        <f>IF(N701="nulová",J701,0)</f>
        <v>0</v>
      </c>
      <c r="BJ701" s="16" t="s">
        <v>8</v>
      </c>
      <c r="BK701" s="231">
        <f>ROUND(I701*H701,0)</f>
        <v>0</v>
      </c>
      <c r="BL701" s="16" t="s">
        <v>173</v>
      </c>
      <c r="BM701" s="230" t="s">
        <v>1831</v>
      </c>
    </row>
    <row r="702" spans="1:51" s="13" customFormat="1" ht="12">
      <c r="A702" s="13"/>
      <c r="B702" s="232"/>
      <c r="C702" s="233"/>
      <c r="D702" s="234" t="s">
        <v>175</v>
      </c>
      <c r="E702" s="235" t="s">
        <v>1</v>
      </c>
      <c r="F702" s="236" t="s">
        <v>1832</v>
      </c>
      <c r="G702" s="233"/>
      <c r="H702" s="237">
        <v>47.321</v>
      </c>
      <c r="I702" s="238"/>
      <c r="J702" s="233"/>
      <c r="K702" s="233"/>
      <c r="L702" s="239"/>
      <c r="M702" s="240"/>
      <c r="N702" s="241"/>
      <c r="O702" s="241"/>
      <c r="P702" s="241"/>
      <c r="Q702" s="241"/>
      <c r="R702" s="241"/>
      <c r="S702" s="241"/>
      <c r="T702" s="242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43" t="s">
        <v>175</v>
      </c>
      <c r="AU702" s="243" t="s">
        <v>86</v>
      </c>
      <c r="AV702" s="13" t="s">
        <v>86</v>
      </c>
      <c r="AW702" s="13" t="s">
        <v>32</v>
      </c>
      <c r="AX702" s="13" t="s">
        <v>8</v>
      </c>
      <c r="AY702" s="243" t="s">
        <v>166</v>
      </c>
    </row>
    <row r="703" spans="1:51" s="13" customFormat="1" ht="12">
      <c r="A703" s="13"/>
      <c r="B703" s="232"/>
      <c r="C703" s="233"/>
      <c r="D703" s="234" t="s">
        <v>175</v>
      </c>
      <c r="E703" s="233"/>
      <c r="F703" s="236" t="s">
        <v>1833</v>
      </c>
      <c r="G703" s="233"/>
      <c r="H703" s="237">
        <v>48.267</v>
      </c>
      <c r="I703" s="238"/>
      <c r="J703" s="233"/>
      <c r="K703" s="233"/>
      <c r="L703" s="239"/>
      <c r="M703" s="240"/>
      <c r="N703" s="241"/>
      <c r="O703" s="241"/>
      <c r="P703" s="241"/>
      <c r="Q703" s="241"/>
      <c r="R703" s="241"/>
      <c r="S703" s="241"/>
      <c r="T703" s="242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43" t="s">
        <v>175</v>
      </c>
      <c r="AU703" s="243" t="s">
        <v>86</v>
      </c>
      <c r="AV703" s="13" t="s">
        <v>86</v>
      </c>
      <c r="AW703" s="13" t="s">
        <v>4</v>
      </c>
      <c r="AX703" s="13" t="s">
        <v>8</v>
      </c>
      <c r="AY703" s="243" t="s">
        <v>166</v>
      </c>
    </row>
    <row r="704" spans="1:65" s="2" customFormat="1" ht="24.15" customHeight="1">
      <c r="A704" s="37"/>
      <c r="B704" s="38"/>
      <c r="C704" s="218" t="s">
        <v>1834</v>
      </c>
      <c r="D704" s="218" t="s">
        <v>169</v>
      </c>
      <c r="E704" s="219" t="s">
        <v>1835</v>
      </c>
      <c r="F704" s="220" t="s">
        <v>1836</v>
      </c>
      <c r="G704" s="221" t="s">
        <v>215</v>
      </c>
      <c r="H704" s="222">
        <v>33.33</v>
      </c>
      <c r="I704" s="223"/>
      <c r="J704" s="224">
        <f>ROUND(I704*H704,0)</f>
        <v>0</v>
      </c>
      <c r="K704" s="225"/>
      <c r="L704" s="43"/>
      <c r="M704" s="226" t="s">
        <v>1</v>
      </c>
      <c r="N704" s="227" t="s">
        <v>42</v>
      </c>
      <c r="O704" s="90"/>
      <c r="P704" s="228">
        <f>O704*H704</f>
        <v>0</v>
      </c>
      <c r="Q704" s="228">
        <v>0.16371</v>
      </c>
      <c r="R704" s="228">
        <f>Q704*H704</f>
        <v>5.4564543</v>
      </c>
      <c r="S704" s="228">
        <v>0</v>
      </c>
      <c r="T704" s="229">
        <f>S704*H704</f>
        <v>0</v>
      </c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  <c r="AE704" s="37"/>
      <c r="AR704" s="230" t="s">
        <v>173</v>
      </c>
      <c r="AT704" s="230" t="s">
        <v>169</v>
      </c>
      <c r="AU704" s="230" t="s">
        <v>86</v>
      </c>
      <c r="AY704" s="16" t="s">
        <v>166</v>
      </c>
      <c r="BE704" s="231">
        <f>IF(N704="základní",J704,0)</f>
        <v>0</v>
      </c>
      <c r="BF704" s="231">
        <f>IF(N704="snížená",J704,0)</f>
        <v>0</v>
      </c>
      <c r="BG704" s="231">
        <f>IF(N704="zákl. přenesená",J704,0)</f>
        <v>0</v>
      </c>
      <c r="BH704" s="231">
        <f>IF(N704="sníž. přenesená",J704,0)</f>
        <v>0</v>
      </c>
      <c r="BI704" s="231">
        <f>IF(N704="nulová",J704,0)</f>
        <v>0</v>
      </c>
      <c r="BJ704" s="16" t="s">
        <v>8</v>
      </c>
      <c r="BK704" s="231">
        <f>ROUND(I704*H704,0)</f>
        <v>0</v>
      </c>
      <c r="BL704" s="16" t="s">
        <v>173</v>
      </c>
      <c r="BM704" s="230" t="s">
        <v>1837</v>
      </c>
    </row>
    <row r="705" spans="1:51" s="13" customFormat="1" ht="12">
      <c r="A705" s="13"/>
      <c r="B705" s="232"/>
      <c r="C705" s="233"/>
      <c r="D705" s="234" t="s">
        <v>175</v>
      </c>
      <c r="E705" s="235" t="s">
        <v>1</v>
      </c>
      <c r="F705" s="236" t="s">
        <v>1838</v>
      </c>
      <c r="G705" s="233"/>
      <c r="H705" s="237">
        <v>33.33</v>
      </c>
      <c r="I705" s="238"/>
      <c r="J705" s="233"/>
      <c r="K705" s="233"/>
      <c r="L705" s="239"/>
      <c r="M705" s="240"/>
      <c r="N705" s="241"/>
      <c r="O705" s="241"/>
      <c r="P705" s="241"/>
      <c r="Q705" s="241"/>
      <c r="R705" s="241"/>
      <c r="S705" s="241"/>
      <c r="T705" s="242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43" t="s">
        <v>175</v>
      </c>
      <c r="AU705" s="243" t="s">
        <v>86</v>
      </c>
      <c r="AV705" s="13" t="s">
        <v>86</v>
      </c>
      <c r="AW705" s="13" t="s">
        <v>32</v>
      </c>
      <c r="AX705" s="13" t="s">
        <v>77</v>
      </c>
      <c r="AY705" s="243" t="s">
        <v>166</v>
      </c>
    </row>
    <row r="706" spans="1:65" s="2" customFormat="1" ht="24.15" customHeight="1">
      <c r="A706" s="37"/>
      <c r="B706" s="38"/>
      <c r="C706" s="254" t="s">
        <v>1839</v>
      </c>
      <c r="D706" s="254" t="s">
        <v>266</v>
      </c>
      <c r="E706" s="255" t="s">
        <v>1840</v>
      </c>
      <c r="F706" s="256" t="s">
        <v>1841</v>
      </c>
      <c r="G706" s="257" t="s">
        <v>215</v>
      </c>
      <c r="H706" s="258">
        <v>99.99</v>
      </c>
      <c r="I706" s="259"/>
      <c r="J706" s="260">
        <f>ROUND(I706*H706,0)</f>
        <v>0</v>
      </c>
      <c r="K706" s="261"/>
      <c r="L706" s="262"/>
      <c r="M706" s="263" t="s">
        <v>1</v>
      </c>
      <c r="N706" s="264" t="s">
        <v>42</v>
      </c>
      <c r="O706" s="90"/>
      <c r="P706" s="228">
        <f>O706*H706</f>
        <v>0</v>
      </c>
      <c r="Q706" s="228">
        <v>0.11394</v>
      </c>
      <c r="R706" s="228">
        <f>Q706*H706</f>
        <v>11.392860599999999</v>
      </c>
      <c r="S706" s="228">
        <v>0</v>
      </c>
      <c r="T706" s="229">
        <f>S706*H706</f>
        <v>0</v>
      </c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  <c r="AE706" s="37"/>
      <c r="AR706" s="230" t="s">
        <v>208</v>
      </c>
      <c r="AT706" s="230" t="s">
        <v>266</v>
      </c>
      <c r="AU706" s="230" t="s">
        <v>86</v>
      </c>
      <c r="AY706" s="16" t="s">
        <v>166</v>
      </c>
      <c r="BE706" s="231">
        <f>IF(N706="základní",J706,0)</f>
        <v>0</v>
      </c>
      <c r="BF706" s="231">
        <f>IF(N706="snížená",J706,0)</f>
        <v>0</v>
      </c>
      <c r="BG706" s="231">
        <f>IF(N706="zákl. přenesená",J706,0)</f>
        <v>0</v>
      </c>
      <c r="BH706" s="231">
        <f>IF(N706="sníž. přenesená",J706,0)</f>
        <v>0</v>
      </c>
      <c r="BI706" s="231">
        <f>IF(N706="nulová",J706,0)</f>
        <v>0</v>
      </c>
      <c r="BJ706" s="16" t="s">
        <v>8</v>
      </c>
      <c r="BK706" s="231">
        <f>ROUND(I706*H706,0)</f>
        <v>0</v>
      </c>
      <c r="BL706" s="16" t="s">
        <v>173</v>
      </c>
      <c r="BM706" s="230" t="s">
        <v>1842</v>
      </c>
    </row>
    <row r="707" spans="1:51" s="13" customFormat="1" ht="12">
      <c r="A707" s="13"/>
      <c r="B707" s="232"/>
      <c r="C707" s="233"/>
      <c r="D707" s="234" t="s">
        <v>175</v>
      </c>
      <c r="E707" s="235" t="s">
        <v>1</v>
      </c>
      <c r="F707" s="236" t="s">
        <v>1843</v>
      </c>
      <c r="G707" s="233"/>
      <c r="H707" s="237">
        <v>99.99</v>
      </c>
      <c r="I707" s="238"/>
      <c r="J707" s="233"/>
      <c r="K707" s="233"/>
      <c r="L707" s="239"/>
      <c r="M707" s="240"/>
      <c r="N707" s="241"/>
      <c r="O707" s="241"/>
      <c r="P707" s="241"/>
      <c r="Q707" s="241"/>
      <c r="R707" s="241"/>
      <c r="S707" s="241"/>
      <c r="T707" s="242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43" t="s">
        <v>175</v>
      </c>
      <c r="AU707" s="243" t="s">
        <v>86</v>
      </c>
      <c r="AV707" s="13" t="s">
        <v>86</v>
      </c>
      <c r="AW707" s="13" t="s">
        <v>32</v>
      </c>
      <c r="AX707" s="13" t="s">
        <v>8</v>
      </c>
      <c r="AY707" s="243" t="s">
        <v>166</v>
      </c>
    </row>
    <row r="708" spans="1:65" s="2" customFormat="1" ht="33" customHeight="1">
      <c r="A708" s="37"/>
      <c r="B708" s="38"/>
      <c r="C708" s="218" t="s">
        <v>1844</v>
      </c>
      <c r="D708" s="218" t="s">
        <v>169</v>
      </c>
      <c r="E708" s="219" t="s">
        <v>1845</v>
      </c>
      <c r="F708" s="220" t="s">
        <v>1846</v>
      </c>
      <c r="G708" s="221" t="s">
        <v>188</v>
      </c>
      <c r="H708" s="222">
        <v>1282.852</v>
      </c>
      <c r="I708" s="223"/>
      <c r="J708" s="224">
        <f>ROUND(I708*H708,0)</f>
        <v>0</v>
      </c>
      <c r="K708" s="225"/>
      <c r="L708" s="43"/>
      <c r="M708" s="226" t="s">
        <v>1</v>
      </c>
      <c r="N708" s="227" t="s">
        <v>42</v>
      </c>
      <c r="O708" s="90"/>
      <c r="P708" s="228">
        <f>O708*H708</f>
        <v>0</v>
      </c>
      <c r="Q708" s="228">
        <v>0</v>
      </c>
      <c r="R708" s="228">
        <f>Q708*H708</f>
        <v>0</v>
      </c>
      <c r="S708" s="228">
        <v>0</v>
      </c>
      <c r="T708" s="229">
        <f>S708*H708</f>
        <v>0</v>
      </c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  <c r="AE708" s="37"/>
      <c r="AR708" s="230" t="s">
        <v>173</v>
      </c>
      <c r="AT708" s="230" t="s">
        <v>169</v>
      </c>
      <c r="AU708" s="230" t="s">
        <v>86</v>
      </c>
      <c r="AY708" s="16" t="s">
        <v>166</v>
      </c>
      <c r="BE708" s="231">
        <f>IF(N708="základní",J708,0)</f>
        <v>0</v>
      </c>
      <c r="BF708" s="231">
        <f>IF(N708="snížená",J708,0)</f>
        <v>0</v>
      </c>
      <c r="BG708" s="231">
        <f>IF(N708="zákl. přenesená",J708,0)</f>
        <v>0</v>
      </c>
      <c r="BH708" s="231">
        <f>IF(N708="sníž. přenesená",J708,0)</f>
        <v>0</v>
      </c>
      <c r="BI708" s="231">
        <f>IF(N708="nulová",J708,0)</f>
        <v>0</v>
      </c>
      <c r="BJ708" s="16" t="s">
        <v>8</v>
      </c>
      <c r="BK708" s="231">
        <f>ROUND(I708*H708,0)</f>
        <v>0</v>
      </c>
      <c r="BL708" s="16" t="s">
        <v>173</v>
      </c>
      <c r="BM708" s="230" t="s">
        <v>1847</v>
      </c>
    </row>
    <row r="709" spans="1:51" s="13" customFormat="1" ht="12">
      <c r="A709" s="13"/>
      <c r="B709" s="232"/>
      <c r="C709" s="233"/>
      <c r="D709" s="234" t="s">
        <v>175</v>
      </c>
      <c r="E709" s="235" t="s">
        <v>1</v>
      </c>
      <c r="F709" s="236" t="s">
        <v>1848</v>
      </c>
      <c r="G709" s="233"/>
      <c r="H709" s="237">
        <v>1282.852</v>
      </c>
      <c r="I709" s="238"/>
      <c r="J709" s="233"/>
      <c r="K709" s="233"/>
      <c r="L709" s="239"/>
      <c r="M709" s="240"/>
      <c r="N709" s="241"/>
      <c r="O709" s="241"/>
      <c r="P709" s="241"/>
      <c r="Q709" s="241"/>
      <c r="R709" s="241"/>
      <c r="S709" s="241"/>
      <c r="T709" s="242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43" t="s">
        <v>175</v>
      </c>
      <c r="AU709" s="243" t="s">
        <v>86</v>
      </c>
      <c r="AV709" s="13" t="s">
        <v>86</v>
      </c>
      <c r="AW709" s="13" t="s">
        <v>32</v>
      </c>
      <c r="AX709" s="13" t="s">
        <v>77</v>
      </c>
      <c r="AY709" s="243" t="s">
        <v>166</v>
      </c>
    </row>
    <row r="710" spans="1:65" s="2" customFormat="1" ht="33" customHeight="1">
      <c r="A710" s="37"/>
      <c r="B710" s="38"/>
      <c r="C710" s="218" t="s">
        <v>1849</v>
      </c>
      <c r="D710" s="218" t="s">
        <v>169</v>
      </c>
      <c r="E710" s="219" t="s">
        <v>1850</v>
      </c>
      <c r="F710" s="220" t="s">
        <v>1851</v>
      </c>
      <c r="G710" s="221" t="s">
        <v>188</v>
      </c>
      <c r="H710" s="222">
        <v>76971.12</v>
      </c>
      <c r="I710" s="223"/>
      <c r="J710" s="224">
        <f>ROUND(I710*H710,0)</f>
        <v>0</v>
      </c>
      <c r="K710" s="225"/>
      <c r="L710" s="43"/>
      <c r="M710" s="226" t="s">
        <v>1</v>
      </c>
      <c r="N710" s="227" t="s">
        <v>42</v>
      </c>
      <c r="O710" s="90"/>
      <c r="P710" s="228">
        <f>O710*H710</f>
        <v>0</v>
      </c>
      <c r="Q710" s="228">
        <v>0</v>
      </c>
      <c r="R710" s="228">
        <f>Q710*H710</f>
        <v>0</v>
      </c>
      <c r="S710" s="228">
        <v>0</v>
      </c>
      <c r="T710" s="229">
        <f>S710*H710</f>
        <v>0</v>
      </c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  <c r="AE710" s="37"/>
      <c r="AR710" s="230" t="s">
        <v>173</v>
      </c>
      <c r="AT710" s="230" t="s">
        <v>169</v>
      </c>
      <c r="AU710" s="230" t="s">
        <v>86</v>
      </c>
      <c r="AY710" s="16" t="s">
        <v>166</v>
      </c>
      <c r="BE710" s="231">
        <f>IF(N710="základní",J710,0)</f>
        <v>0</v>
      </c>
      <c r="BF710" s="231">
        <f>IF(N710="snížená",J710,0)</f>
        <v>0</v>
      </c>
      <c r="BG710" s="231">
        <f>IF(N710="zákl. přenesená",J710,0)</f>
        <v>0</v>
      </c>
      <c r="BH710" s="231">
        <f>IF(N710="sníž. přenesená",J710,0)</f>
        <v>0</v>
      </c>
      <c r="BI710" s="231">
        <f>IF(N710="nulová",J710,0)</f>
        <v>0</v>
      </c>
      <c r="BJ710" s="16" t="s">
        <v>8</v>
      </c>
      <c r="BK710" s="231">
        <f>ROUND(I710*H710,0)</f>
        <v>0</v>
      </c>
      <c r="BL710" s="16" t="s">
        <v>173</v>
      </c>
      <c r="BM710" s="230" t="s">
        <v>1852</v>
      </c>
    </row>
    <row r="711" spans="1:51" s="13" customFormat="1" ht="12">
      <c r="A711" s="13"/>
      <c r="B711" s="232"/>
      <c r="C711" s="233"/>
      <c r="D711" s="234" t="s">
        <v>175</v>
      </c>
      <c r="E711" s="235" t="s">
        <v>1</v>
      </c>
      <c r="F711" s="236" t="s">
        <v>1853</v>
      </c>
      <c r="G711" s="233"/>
      <c r="H711" s="237">
        <v>76971.12</v>
      </c>
      <c r="I711" s="238"/>
      <c r="J711" s="233"/>
      <c r="K711" s="233"/>
      <c r="L711" s="239"/>
      <c r="M711" s="240"/>
      <c r="N711" s="241"/>
      <c r="O711" s="241"/>
      <c r="P711" s="241"/>
      <c r="Q711" s="241"/>
      <c r="R711" s="241"/>
      <c r="S711" s="241"/>
      <c r="T711" s="242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43" t="s">
        <v>175</v>
      </c>
      <c r="AU711" s="243" t="s">
        <v>86</v>
      </c>
      <c r="AV711" s="13" t="s">
        <v>86</v>
      </c>
      <c r="AW711" s="13" t="s">
        <v>32</v>
      </c>
      <c r="AX711" s="13" t="s">
        <v>77</v>
      </c>
      <c r="AY711" s="243" t="s">
        <v>166</v>
      </c>
    </row>
    <row r="712" spans="1:65" s="2" customFormat="1" ht="37.8" customHeight="1">
      <c r="A712" s="37"/>
      <c r="B712" s="38"/>
      <c r="C712" s="218" t="s">
        <v>1854</v>
      </c>
      <c r="D712" s="218" t="s">
        <v>169</v>
      </c>
      <c r="E712" s="219" t="s">
        <v>1855</v>
      </c>
      <c r="F712" s="220" t="s">
        <v>1856</v>
      </c>
      <c r="G712" s="221" t="s">
        <v>188</v>
      </c>
      <c r="H712" s="222">
        <v>1282.852</v>
      </c>
      <c r="I712" s="223"/>
      <c r="J712" s="224">
        <f>ROUND(I712*H712,0)</f>
        <v>0</v>
      </c>
      <c r="K712" s="225"/>
      <c r="L712" s="43"/>
      <c r="M712" s="226" t="s">
        <v>1</v>
      </c>
      <c r="N712" s="227" t="s">
        <v>42</v>
      </c>
      <c r="O712" s="90"/>
      <c r="P712" s="228">
        <f>O712*H712</f>
        <v>0</v>
      </c>
      <c r="Q712" s="228">
        <v>0</v>
      </c>
      <c r="R712" s="228">
        <f>Q712*H712</f>
        <v>0</v>
      </c>
      <c r="S712" s="228">
        <v>0</v>
      </c>
      <c r="T712" s="229">
        <f>S712*H712</f>
        <v>0</v>
      </c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  <c r="AE712" s="37"/>
      <c r="AR712" s="230" t="s">
        <v>173</v>
      </c>
      <c r="AT712" s="230" t="s">
        <v>169</v>
      </c>
      <c r="AU712" s="230" t="s">
        <v>86</v>
      </c>
      <c r="AY712" s="16" t="s">
        <v>166</v>
      </c>
      <c r="BE712" s="231">
        <f>IF(N712="základní",J712,0)</f>
        <v>0</v>
      </c>
      <c r="BF712" s="231">
        <f>IF(N712="snížená",J712,0)</f>
        <v>0</v>
      </c>
      <c r="BG712" s="231">
        <f>IF(N712="zákl. přenesená",J712,0)</f>
        <v>0</v>
      </c>
      <c r="BH712" s="231">
        <f>IF(N712="sníž. přenesená",J712,0)</f>
        <v>0</v>
      </c>
      <c r="BI712" s="231">
        <f>IF(N712="nulová",J712,0)</f>
        <v>0</v>
      </c>
      <c r="BJ712" s="16" t="s">
        <v>8</v>
      </c>
      <c r="BK712" s="231">
        <f>ROUND(I712*H712,0)</f>
        <v>0</v>
      </c>
      <c r="BL712" s="16" t="s">
        <v>173</v>
      </c>
      <c r="BM712" s="230" t="s">
        <v>1857</v>
      </c>
    </row>
    <row r="713" spans="1:65" s="2" customFormat="1" ht="16.5" customHeight="1">
      <c r="A713" s="37"/>
      <c r="B713" s="38"/>
      <c r="C713" s="218" t="s">
        <v>1858</v>
      </c>
      <c r="D713" s="218" t="s">
        <v>169</v>
      </c>
      <c r="E713" s="219" t="s">
        <v>1859</v>
      </c>
      <c r="F713" s="220" t="s">
        <v>1860</v>
      </c>
      <c r="G713" s="221" t="s">
        <v>188</v>
      </c>
      <c r="H713" s="222">
        <v>1282.852</v>
      </c>
      <c r="I713" s="223"/>
      <c r="J713" s="224">
        <f>ROUND(I713*H713,0)</f>
        <v>0</v>
      </c>
      <c r="K713" s="225"/>
      <c r="L713" s="43"/>
      <c r="M713" s="226" t="s">
        <v>1</v>
      </c>
      <c r="N713" s="227" t="s">
        <v>42</v>
      </c>
      <c r="O713" s="90"/>
      <c r="P713" s="228">
        <f>O713*H713</f>
        <v>0</v>
      </c>
      <c r="Q713" s="228">
        <v>0</v>
      </c>
      <c r="R713" s="228">
        <f>Q713*H713</f>
        <v>0</v>
      </c>
      <c r="S713" s="228">
        <v>0</v>
      </c>
      <c r="T713" s="229">
        <f>S713*H713</f>
        <v>0</v>
      </c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  <c r="AE713" s="37"/>
      <c r="AR713" s="230" t="s">
        <v>173</v>
      </c>
      <c r="AT713" s="230" t="s">
        <v>169</v>
      </c>
      <c r="AU713" s="230" t="s">
        <v>86</v>
      </c>
      <c r="AY713" s="16" t="s">
        <v>166</v>
      </c>
      <c r="BE713" s="231">
        <f>IF(N713="základní",J713,0)</f>
        <v>0</v>
      </c>
      <c r="BF713" s="231">
        <f>IF(N713="snížená",J713,0)</f>
        <v>0</v>
      </c>
      <c r="BG713" s="231">
        <f>IF(N713="zákl. přenesená",J713,0)</f>
        <v>0</v>
      </c>
      <c r="BH713" s="231">
        <f>IF(N713="sníž. přenesená",J713,0)</f>
        <v>0</v>
      </c>
      <c r="BI713" s="231">
        <f>IF(N713="nulová",J713,0)</f>
        <v>0</v>
      </c>
      <c r="BJ713" s="16" t="s">
        <v>8</v>
      </c>
      <c r="BK713" s="231">
        <f>ROUND(I713*H713,0)</f>
        <v>0</v>
      </c>
      <c r="BL713" s="16" t="s">
        <v>173</v>
      </c>
      <c r="BM713" s="230" t="s">
        <v>1861</v>
      </c>
    </row>
    <row r="714" spans="1:65" s="2" customFormat="1" ht="21.75" customHeight="1">
      <c r="A714" s="37"/>
      <c r="B714" s="38"/>
      <c r="C714" s="218" t="s">
        <v>1862</v>
      </c>
      <c r="D714" s="218" t="s">
        <v>169</v>
      </c>
      <c r="E714" s="219" t="s">
        <v>1863</v>
      </c>
      <c r="F714" s="220" t="s">
        <v>1864</v>
      </c>
      <c r="G714" s="221" t="s">
        <v>188</v>
      </c>
      <c r="H714" s="222">
        <v>76971.12</v>
      </c>
      <c r="I714" s="223"/>
      <c r="J714" s="224">
        <f>ROUND(I714*H714,0)</f>
        <v>0</v>
      </c>
      <c r="K714" s="225"/>
      <c r="L714" s="43"/>
      <c r="M714" s="226" t="s">
        <v>1</v>
      </c>
      <c r="N714" s="227" t="s">
        <v>42</v>
      </c>
      <c r="O714" s="90"/>
      <c r="P714" s="228">
        <f>O714*H714</f>
        <v>0</v>
      </c>
      <c r="Q714" s="228">
        <v>0</v>
      </c>
      <c r="R714" s="228">
        <f>Q714*H714</f>
        <v>0</v>
      </c>
      <c r="S714" s="228">
        <v>0</v>
      </c>
      <c r="T714" s="229">
        <f>S714*H714</f>
        <v>0</v>
      </c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  <c r="AE714" s="37"/>
      <c r="AR714" s="230" t="s">
        <v>173</v>
      </c>
      <c r="AT714" s="230" t="s">
        <v>169</v>
      </c>
      <c r="AU714" s="230" t="s">
        <v>86</v>
      </c>
      <c r="AY714" s="16" t="s">
        <v>166</v>
      </c>
      <c r="BE714" s="231">
        <f>IF(N714="základní",J714,0)</f>
        <v>0</v>
      </c>
      <c r="BF714" s="231">
        <f>IF(N714="snížená",J714,0)</f>
        <v>0</v>
      </c>
      <c r="BG714" s="231">
        <f>IF(N714="zákl. přenesená",J714,0)</f>
        <v>0</v>
      </c>
      <c r="BH714" s="231">
        <f>IF(N714="sníž. přenesená",J714,0)</f>
        <v>0</v>
      </c>
      <c r="BI714" s="231">
        <f>IF(N714="nulová",J714,0)</f>
        <v>0</v>
      </c>
      <c r="BJ714" s="16" t="s">
        <v>8</v>
      </c>
      <c r="BK714" s="231">
        <f>ROUND(I714*H714,0)</f>
        <v>0</v>
      </c>
      <c r="BL714" s="16" t="s">
        <v>173</v>
      </c>
      <c r="BM714" s="230" t="s">
        <v>1865</v>
      </c>
    </row>
    <row r="715" spans="1:65" s="2" customFormat="1" ht="21.75" customHeight="1">
      <c r="A715" s="37"/>
      <c r="B715" s="38"/>
      <c r="C715" s="218" t="s">
        <v>1866</v>
      </c>
      <c r="D715" s="218" t="s">
        <v>169</v>
      </c>
      <c r="E715" s="219" t="s">
        <v>1867</v>
      </c>
      <c r="F715" s="220" t="s">
        <v>1868</v>
      </c>
      <c r="G715" s="221" t="s">
        <v>188</v>
      </c>
      <c r="H715" s="222">
        <v>1282.852</v>
      </c>
      <c r="I715" s="223"/>
      <c r="J715" s="224">
        <f>ROUND(I715*H715,0)</f>
        <v>0</v>
      </c>
      <c r="K715" s="225"/>
      <c r="L715" s="43"/>
      <c r="M715" s="226" t="s">
        <v>1</v>
      </c>
      <c r="N715" s="227" t="s">
        <v>42</v>
      </c>
      <c r="O715" s="90"/>
      <c r="P715" s="228">
        <f>O715*H715</f>
        <v>0</v>
      </c>
      <c r="Q715" s="228">
        <v>0</v>
      </c>
      <c r="R715" s="228">
        <f>Q715*H715</f>
        <v>0</v>
      </c>
      <c r="S715" s="228">
        <v>0</v>
      </c>
      <c r="T715" s="229">
        <f>S715*H715</f>
        <v>0</v>
      </c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  <c r="AE715" s="37"/>
      <c r="AR715" s="230" t="s">
        <v>173</v>
      </c>
      <c r="AT715" s="230" t="s">
        <v>169</v>
      </c>
      <c r="AU715" s="230" t="s">
        <v>86</v>
      </c>
      <c r="AY715" s="16" t="s">
        <v>166</v>
      </c>
      <c r="BE715" s="231">
        <f>IF(N715="základní",J715,0)</f>
        <v>0</v>
      </c>
      <c r="BF715" s="231">
        <f>IF(N715="snížená",J715,0)</f>
        <v>0</v>
      </c>
      <c r="BG715" s="231">
        <f>IF(N715="zákl. přenesená",J715,0)</f>
        <v>0</v>
      </c>
      <c r="BH715" s="231">
        <f>IF(N715="sníž. přenesená",J715,0)</f>
        <v>0</v>
      </c>
      <c r="BI715" s="231">
        <f>IF(N715="nulová",J715,0)</f>
        <v>0</v>
      </c>
      <c r="BJ715" s="16" t="s">
        <v>8</v>
      </c>
      <c r="BK715" s="231">
        <f>ROUND(I715*H715,0)</f>
        <v>0</v>
      </c>
      <c r="BL715" s="16" t="s">
        <v>173</v>
      </c>
      <c r="BM715" s="230" t="s">
        <v>1869</v>
      </c>
    </row>
    <row r="716" spans="1:65" s="2" customFormat="1" ht="24.15" customHeight="1">
      <c r="A716" s="37"/>
      <c r="B716" s="38"/>
      <c r="C716" s="218" t="s">
        <v>1870</v>
      </c>
      <c r="D716" s="218" t="s">
        <v>169</v>
      </c>
      <c r="E716" s="219" t="s">
        <v>1871</v>
      </c>
      <c r="F716" s="220" t="s">
        <v>1872</v>
      </c>
      <c r="G716" s="221" t="s">
        <v>215</v>
      </c>
      <c r="H716" s="222">
        <v>15</v>
      </c>
      <c r="I716" s="223"/>
      <c r="J716" s="224">
        <f>ROUND(I716*H716,0)</f>
        <v>0</v>
      </c>
      <c r="K716" s="225"/>
      <c r="L716" s="43"/>
      <c r="M716" s="226" t="s">
        <v>1</v>
      </c>
      <c r="N716" s="227" t="s">
        <v>42</v>
      </c>
      <c r="O716" s="90"/>
      <c r="P716" s="228">
        <f>O716*H716</f>
        <v>0</v>
      </c>
      <c r="Q716" s="228">
        <v>7.08986</v>
      </c>
      <c r="R716" s="228">
        <f>Q716*H716</f>
        <v>106.3479</v>
      </c>
      <c r="S716" s="228">
        <v>0</v>
      </c>
      <c r="T716" s="229">
        <f>S716*H716</f>
        <v>0</v>
      </c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  <c r="AE716" s="37"/>
      <c r="AR716" s="230" t="s">
        <v>173</v>
      </c>
      <c r="AT716" s="230" t="s">
        <v>169</v>
      </c>
      <c r="AU716" s="230" t="s">
        <v>86</v>
      </c>
      <c r="AY716" s="16" t="s">
        <v>166</v>
      </c>
      <c r="BE716" s="231">
        <f>IF(N716="základní",J716,0)</f>
        <v>0</v>
      </c>
      <c r="BF716" s="231">
        <f>IF(N716="snížená",J716,0)</f>
        <v>0</v>
      </c>
      <c r="BG716" s="231">
        <f>IF(N716="zákl. přenesená",J716,0)</f>
        <v>0</v>
      </c>
      <c r="BH716" s="231">
        <f>IF(N716="sníž. přenesená",J716,0)</f>
        <v>0</v>
      </c>
      <c r="BI716" s="231">
        <f>IF(N716="nulová",J716,0)</f>
        <v>0</v>
      </c>
      <c r="BJ716" s="16" t="s">
        <v>8</v>
      </c>
      <c r="BK716" s="231">
        <f>ROUND(I716*H716,0)</f>
        <v>0</v>
      </c>
      <c r="BL716" s="16" t="s">
        <v>173</v>
      </c>
      <c r="BM716" s="230" t="s">
        <v>1873</v>
      </c>
    </row>
    <row r="717" spans="1:65" s="2" customFormat="1" ht="24.15" customHeight="1">
      <c r="A717" s="37"/>
      <c r="B717" s="38"/>
      <c r="C717" s="218" t="s">
        <v>1874</v>
      </c>
      <c r="D717" s="218" t="s">
        <v>169</v>
      </c>
      <c r="E717" s="219" t="s">
        <v>1875</v>
      </c>
      <c r="F717" s="220" t="s">
        <v>1876</v>
      </c>
      <c r="G717" s="221" t="s">
        <v>215</v>
      </c>
      <c r="H717" s="222">
        <v>15</v>
      </c>
      <c r="I717" s="223"/>
      <c r="J717" s="224">
        <f>ROUND(I717*H717,0)</f>
        <v>0</v>
      </c>
      <c r="K717" s="225"/>
      <c r="L717" s="43"/>
      <c r="M717" s="226" t="s">
        <v>1</v>
      </c>
      <c r="N717" s="227" t="s">
        <v>42</v>
      </c>
      <c r="O717" s="90"/>
      <c r="P717" s="228">
        <f>O717*H717</f>
        <v>0</v>
      </c>
      <c r="Q717" s="228">
        <v>0</v>
      </c>
      <c r="R717" s="228">
        <f>Q717*H717</f>
        <v>0</v>
      </c>
      <c r="S717" s="228">
        <v>0</v>
      </c>
      <c r="T717" s="229">
        <f>S717*H717</f>
        <v>0</v>
      </c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  <c r="AE717" s="37"/>
      <c r="AR717" s="230" t="s">
        <v>173</v>
      </c>
      <c r="AT717" s="230" t="s">
        <v>169</v>
      </c>
      <c r="AU717" s="230" t="s">
        <v>86</v>
      </c>
      <c r="AY717" s="16" t="s">
        <v>166</v>
      </c>
      <c r="BE717" s="231">
        <f>IF(N717="základní",J717,0)</f>
        <v>0</v>
      </c>
      <c r="BF717" s="231">
        <f>IF(N717="snížená",J717,0)</f>
        <v>0</v>
      </c>
      <c r="BG717" s="231">
        <f>IF(N717="zákl. přenesená",J717,0)</f>
        <v>0</v>
      </c>
      <c r="BH717" s="231">
        <f>IF(N717="sníž. přenesená",J717,0)</f>
        <v>0</v>
      </c>
      <c r="BI717" s="231">
        <f>IF(N717="nulová",J717,0)</f>
        <v>0</v>
      </c>
      <c r="BJ717" s="16" t="s">
        <v>8</v>
      </c>
      <c r="BK717" s="231">
        <f>ROUND(I717*H717,0)</f>
        <v>0</v>
      </c>
      <c r="BL717" s="16" t="s">
        <v>173</v>
      </c>
      <c r="BM717" s="230" t="s">
        <v>1877</v>
      </c>
    </row>
    <row r="718" spans="1:65" s="2" customFormat="1" ht="33" customHeight="1">
      <c r="A718" s="37"/>
      <c r="B718" s="38"/>
      <c r="C718" s="218" t="s">
        <v>1878</v>
      </c>
      <c r="D718" s="218" t="s">
        <v>169</v>
      </c>
      <c r="E718" s="219" t="s">
        <v>272</v>
      </c>
      <c r="F718" s="220" t="s">
        <v>273</v>
      </c>
      <c r="G718" s="221" t="s">
        <v>188</v>
      </c>
      <c r="H718" s="222">
        <v>772.102</v>
      </c>
      <c r="I718" s="223"/>
      <c r="J718" s="224">
        <f>ROUND(I718*H718,0)</f>
        <v>0</v>
      </c>
      <c r="K718" s="225"/>
      <c r="L718" s="43"/>
      <c r="M718" s="226" t="s">
        <v>1</v>
      </c>
      <c r="N718" s="227" t="s">
        <v>42</v>
      </c>
      <c r="O718" s="90"/>
      <c r="P718" s="228">
        <f>O718*H718</f>
        <v>0</v>
      </c>
      <c r="Q718" s="228">
        <v>0.00013</v>
      </c>
      <c r="R718" s="228">
        <f>Q718*H718</f>
        <v>0.10037325999999999</v>
      </c>
      <c r="S718" s="228">
        <v>0</v>
      </c>
      <c r="T718" s="229">
        <f>S718*H718</f>
        <v>0</v>
      </c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  <c r="AE718" s="37"/>
      <c r="AR718" s="230" t="s">
        <v>173</v>
      </c>
      <c r="AT718" s="230" t="s">
        <v>169</v>
      </c>
      <c r="AU718" s="230" t="s">
        <v>86</v>
      </c>
      <c r="AY718" s="16" t="s">
        <v>166</v>
      </c>
      <c r="BE718" s="231">
        <f>IF(N718="základní",J718,0)</f>
        <v>0</v>
      </c>
      <c r="BF718" s="231">
        <f>IF(N718="snížená",J718,0)</f>
        <v>0</v>
      </c>
      <c r="BG718" s="231">
        <f>IF(N718="zákl. přenesená",J718,0)</f>
        <v>0</v>
      </c>
      <c r="BH718" s="231">
        <f>IF(N718="sníž. přenesená",J718,0)</f>
        <v>0</v>
      </c>
      <c r="BI718" s="231">
        <f>IF(N718="nulová",J718,0)</f>
        <v>0</v>
      </c>
      <c r="BJ718" s="16" t="s">
        <v>8</v>
      </c>
      <c r="BK718" s="231">
        <f>ROUND(I718*H718,0)</f>
        <v>0</v>
      </c>
      <c r="BL718" s="16" t="s">
        <v>173</v>
      </c>
      <c r="BM718" s="230" t="s">
        <v>1879</v>
      </c>
    </row>
    <row r="719" spans="1:51" s="14" customFormat="1" ht="12">
      <c r="A719" s="14"/>
      <c r="B719" s="244"/>
      <c r="C719" s="245"/>
      <c r="D719" s="234" t="s">
        <v>175</v>
      </c>
      <c r="E719" s="246" t="s">
        <v>1</v>
      </c>
      <c r="F719" s="247" t="s">
        <v>1880</v>
      </c>
      <c r="G719" s="245"/>
      <c r="H719" s="246" t="s">
        <v>1</v>
      </c>
      <c r="I719" s="248"/>
      <c r="J719" s="245"/>
      <c r="K719" s="245"/>
      <c r="L719" s="249"/>
      <c r="M719" s="250"/>
      <c r="N719" s="251"/>
      <c r="O719" s="251"/>
      <c r="P719" s="251"/>
      <c r="Q719" s="251"/>
      <c r="R719" s="251"/>
      <c r="S719" s="251"/>
      <c r="T719" s="252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53" t="s">
        <v>175</v>
      </c>
      <c r="AU719" s="253" t="s">
        <v>86</v>
      </c>
      <c r="AV719" s="14" t="s">
        <v>8</v>
      </c>
      <c r="AW719" s="14" t="s">
        <v>32</v>
      </c>
      <c r="AX719" s="14" t="s">
        <v>77</v>
      </c>
      <c r="AY719" s="253" t="s">
        <v>166</v>
      </c>
    </row>
    <row r="720" spans="1:51" s="13" customFormat="1" ht="12">
      <c r="A720" s="13"/>
      <c r="B720" s="232"/>
      <c r="C720" s="233"/>
      <c r="D720" s="234" t="s">
        <v>175</v>
      </c>
      <c r="E720" s="235" t="s">
        <v>1</v>
      </c>
      <c r="F720" s="236" t="s">
        <v>1714</v>
      </c>
      <c r="G720" s="233"/>
      <c r="H720" s="237">
        <v>234.92</v>
      </c>
      <c r="I720" s="238"/>
      <c r="J720" s="233"/>
      <c r="K720" s="233"/>
      <c r="L720" s="239"/>
      <c r="M720" s="240"/>
      <c r="N720" s="241"/>
      <c r="O720" s="241"/>
      <c r="P720" s="241"/>
      <c r="Q720" s="241"/>
      <c r="R720" s="241"/>
      <c r="S720" s="241"/>
      <c r="T720" s="242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43" t="s">
        <v>175</v>
      </c>
      <c r="AU720" s="243" t="s">
        <v>86</v>
      </c>
      <c r="AV720" s="13" t="s">
        <v>86</v>
      </c>
      <c r="AW720" s="13" t="s">
        <v>32</v>
      </c>
      <c r="AX720" s="13" t="s">
        <v>77</v>
      </c>
      <c r="AY720" s="243" t="s">
        <v>166</v>
      </c>
    </row>
    <row r="721" spans="1:51" s="13" customFormat="1" ht="12">
      <c r="A721" s="13"/>
      <c r="B721" s="232"/>
      <c r="C721" s="233"/>
      <c r="D721" s="234" t="s">
        <v>175</v>
      </c>
      <c r="E721" s="235" t="s">
        <v>1</v>
      </c>
      <c r="F721" s="236" t="s">
        <v>1881</v>
      </c>
      <c r="G721" s="233"/>
      <c r="H721" s="237">
        <v>260.17</v>
      </c>
      <c r="I721" s="238"/>
      <c r="J721" s="233"/>
      <c r="K721" s="233"/>
      <c r="L721" s="239"/>
      <c r="M721" s="240"/>
      <c r="N721" s="241"/>
      <c r="O721" s="241"/>
      <c r="P721" s="241"/>
      <c r="Q721" s="241"/>
      <c r="R721" s="241"/>
      <c r="S721" s="241"/>
      <c r="T721" s="242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43" t="s">
        <v>175</v>
      </c>
      <c r="AU721" s="243" t="s">
        <v>86</v>
      </c>
      <c r="AV721" s="13" t="s">
        <v>86</v>
      </c>
      <c r="AW721" s="13" t="s">
        <v>32</v>
      </c>
      <c r="AX721" s="13" t="s">
        <v>77</v>
      </c>
      <c r="AY721" s="243" t="s">
        <v>166</v>
      </c>
    </row>
    <row r="722" spans="1:51" s="13" customFormat="1" ht="12">
      <c r="A722" s="13"/>
      <c r="B722" s="232"/>
      <c r="C722" s="233"/>
      <c r="D722" s="234" t="s">
        <v>175</v>
      </c>
      <c r="E722" s="235" t="s">
        <v>1</v>
      </c>
      <c r="F722" s="236" t="s">
        <v>1882</v>
      </c>
      <c r="G722" s="233"/>
      <c r="H722" s="237">
        <v>259.15</v>
      </c>
      <c r="I722" s="238"/>
      <c r="J722" s="233"/>
      <c r="K722" s="233"/>
      <c r="L722" s="239"/>
      <c r="M722" s="240"/>
      <c r="N722" s="241"/>
      <c r="O722" s="241"/>
      <c r="P722" s="241"/>
      <c r="Q722" s="241"/>
      <c r="R722" s="241"/>
      <c r="S722" s="241"/>
      <c r="T722" s="242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43" t="s">
        <v>175</v>
      </c>
      <c r="AU722" s="243" t="s">
        <v>86</v>
      </c>
      <c r="AV722" s="13" t="s">
        <v>86</v>
      </c>
      <c r="AW722" s="13" t="s">
        <v>32</v>
      </c>
      <c r="AX722" s="13" t="s">
        <v>77</v>
      </c>
      <c r="AY722" s="243" t="s">
        <v>166</v>
      </c>
    </row>
    <row r="723" spans="1:51" s="13" customFormat="1" ht="12">
      <c r="A723" s="13"/>
      <c r="B723" s="232"/>
      <c r="C723" s="233"/>
      <c r="D723" s="234" t="s">
        <v>175</v>
      </c>
      <c r="E723" s="235" t="s">
        <v>1</v>
      </c>
      <c r="F723" s="236" t="s">
        <v>1883</v>
      </c>
      <c r="G723" s="233"/>
      <c r="H723" s="237">
        <v>17.862</v>
      </c>
      <c r="I723" s="238"/>
      <c r="J723" s="233"/>
      <c r="K723" s="233"/>
      <c r="L723" s="239"/>
      <c r="M723" s="240"/>
      <c r="N723" s="241"/>
      <c r="O723" s="241"/>
      <c r="P723" s="241"/>
      <c r="Q723" s="241"/>
      <c r="R723" s="241"/>
      <c r="S723" s="241"/>
      <c r="T723" s="242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43" t="s">
        <v>175</v>
      </c>
      <c r="AU723" s="243" t="s">
        <v>86</v>
      </c>
      <c r="AV723" s="13" t="s">
        <v>86</v>
      </c>
      <c r="AW723" s="13" t="s">
        <v>32</v>
      </c>
      <c r="AX723" s="13" t="s">
        <v>77</v>
      </c>
      <c r="AY723" s="243" t="s">
        <v>166</v>
      </c>
    </row>
    <row r="724" spans="1:65" s="2" customFormat="1" ht="24.15" customHeight="1">
      <c r="A724" s="37"/>
      <c r="B724" s="38"/>
      <c r="C724" s="218" t="s">
        <v>1884</v>
      </c>
      <c r="D724" s="218" t="s">
        <v>169</v>
      </c>
      <c r="E724" s="219" t="s">
        <v>1885</v>
      </c>
      <c r="F724" s="220" t="s">
        <v>1886</v>
      </c>
      <c r="G724" s="221" t="s">
        <v>215</v>
      </c>
      <c r="H724" s="222">
        <v>12.94</v>
      </c>
      <c r="I724" s="223"/>
      <c r="J724" s="224">
        <f>ROUND(I724*H724,0)</f>
        <v>0</v>
      </c>
      <c r="K724" s="225"/>
      <c r="L724" s="43"/>
      <c r="M724" s="226" t="s">
        <v>1</v>
      </c>
      <c r="N724" s="227" t="s">
        <v>42</v>
      </c>
      <c r="O724" s="90"/>
      <c r="P724" s="228">
        <f>O724*H724</f>
        <v>0</v>
      </c>
      <c r="Q724" s="228">
        <v>0</v>
      </c>
      <c r="R724" s="228">
        <f>Q724*H724</f>
        <v>0</v>
      </c>
      <c r="S724" s="228">
        <v>0</v>
      </c>
      <c r="T724" s="229">
        <f>S724*H724</f>
        <v>0</v>
      </c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  <c r="AE724" s="37"/>
      <c r="AR724" s="230" t="s">
        <v>173</v>
      </c>
      <c r="AT724" s="230" t="s">
        <v>169</v>
      </c>
      <c r="AU724" s="230" t="s">
        <v>86</v>
      </c>
      <c r="AY724" s="16" t="s">
        <v>166</v>
      </c>
      <c r="BE724" s="231">
        <f>IF(N724="základní",J724,0)</f>
        <v>0</v>
      </c>
      <c r="BF724" s="231">
        <f>IF(N724="snížená",J724,0)</f>
        <v>0</v>
      </c>
      <c r="BG724" s="231">
        <f>IF(N724="zákl. přenesená",J724,0)</f>
        <v>0</v>
      </c>
      <c r="BH724" s="231">
        <f>IF(N724="sníž. přenesená",J724,0)</f>
        <v>0</v>
      </c>
      <c r="BI724" s="231">
        <f>IF(N724="nulová",J724,0)</f>
        <v>0</v>
      </c>
      <c r="BJ724" s="16" t="s">
        <v>8</v>
      </c>
      <c r="BK724" s="231">
        <f>ROUND(I724*H724,0)</f>
        <v>0</v>
      </c>
      <c r="BL724" s="16" t="s">
        <v>173</v>
      </c>
      <c r="BM724" s="230" t="s">
        <v>1887</v>
      </c>
    </row>
    <row r="725" spans="1:51" s="13" customFormat="1" ht="12">
      <c r="A725" s="13"/>
      <c r="B725" s="232"/>
      <c r="C725" s="233"/>
      <c r="D725" s="234" t="s">
        <v>175</v>
      </c>
      <c r="E725" s="235" t="s">
        <v>1</v>
      </c>
      <c r="F725" s="236" t="s">
        <v>1888</v>
      </c>
      <c r="G725" s="233"/>
      <c r="H725" s="237">
        <v>12.94</v>
      </c>
      <c r="I725" s="238"/>
      <c r="J725" s="233"/>
      <c r="K725" s="233"/>
      <c r="L725" s="239"/>
      <c r="M725" s="240"/>
      <c r="N725" s="241"/>
      <c r="O725" s="241"/>
      <c r="P725" s="241"/>
      <c r="Q725" s="241"/>
      <c r="R725" s="241"/>
      <c r="S725" s="241"/>
      <c r="T725" s="242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43" t="s">
        <v>175</v>
      </c>
      <c r="AU725" s="243" t="s">
        <v>86</v>
      </c>
      <c r="AV725" s="13" t="s">
        <v>86</v>
      </c>
      <c r="AW725" s="13" t="s">
        <v>32</v>
      </c>
      <c r="AX725" s="13" t="s">
        <v>77</v>
      </c>
      <c r="AY725" s="243" t="s">
        <v>166</v>
      </c>
    </row>
    <row r="726" spans="1:65" s="2" customFormat="1" ht="33" customHeight="1">
      <c r="A726" s="37"/>
      <c r="B726" s="38"/>
      <c r="C726" s="218" t="s">
        <v>1889</v>
      </c>
      <c r="D726" s="218" t="s">
        <v>169</v>
      </c>
      <c r="E726" s="219" t="s">
        <v>1890</v>
      </c>
      <c r="F726" s="220" t="s">
        <v>1891</v>
      </c>
      <c r="G726" s="221" t="s">
        <v>215</v>
      </c>
      <c r="H726" s="222">
        <v>258.8</v>
      </c>
      <c r="I726" s="223"/>
      <c r="J726" s="224">
        <f>ROUND(I726*H726,0)</f>
        <v>0</v>
      </c>
      <c r="K726" s="225"/>
      <c r="L726" s="43"/>
      <c r="M726" s="226" t="s">
        <v>1</v>
      </c>
      <c r="N726" s="227" t="s">
        <v>42</v>
      </c>
      <c r="O726" s="90"/>
      <c r="P726" s="228">
        <f>O726*H726</f>
        <v>0</v>
      </c>
      <c r="Q726" s="228">
        <v>0</v>
      </c>
      <c r="R726" s="228">
        <f>Q726*H726</f>
        <v>0</v>
      </c>
      <c r="S726" s="228">
        <v>0</v>
      </c>
      <c r="T726" s="229">
        <f>S726*H726</f>
        <v>0</v>
      </c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  <c r="AE726" s="37"/>
      <c r="AR726" s="230" t="s">
        <v>173</v>
      </c>
      <c r="AT726" s="230" t="s">
        <v>169</v>
      </c>
      <c r="AU726" s="230" t="s">
        <v>86</v>
      </c>
      <c r="AY726" s="16" t="s">
        <v>166</v>
      </c>
      <c r="BE726" s="231">
        <f>IF(N726="základní",J726,0)</f>
        <v>0</v>
      </c>
      <c r="BF726" s="231">
        <f>IF(N726="snížená",J726,0)</f>
        <v>0</v>
      </c>
      <c r="BG726" s="231">
        <f>IF(N726="zákl. přenesená",J726,0)</f>
        <v>0</v>
      </c>
      <c r="BH726" s="231">
        <f>IF(N726="sníž. přenesená",J726,0)</f>
        <v>0</v>
      </c>
      <c r="BI726" s="231">
        <f>IF(N726="nulová",J726,0)</f>
        <v>0</v>
      </c>
      <c r="BJ726" s="16" t="s">
        <v>8</v>
      </c>
      <c r="BK726" s="231">
        <f>ROUND(I726*H726,0)</f>
        <v>0</v>
      </c>
      <c r="BL726" s="16" t="s">
        <v>173</v>
      </c>
      <c r="BM726" s="230" t="s">
        <v>1892</v>
      </c>
    </row>
    <row r="727" spans="1:51" s="13" customFormat="1" ht="12">
      <c r="A727" s="13"/>
      <c r="B727" s="232"/>
      <c r="C727" s="233"/>
      <c r="D727" s="234" t="s">
        <v>175</v>
      </c>
      <c r="E727" s="235" t="s">
        <v>1</v>
      </c>
      <c r="F727" s="236" t="s">
        <v>1893</v>
      </c>
      <c r="G727" s="233"/>
      <c r="H727" s="237">
        <v>258.8</v>
      </c>
      <c r="I727" s="238"/>
      <c r="J727" s="233"/>
      <c r="K727" s="233"/>
      <c r="L727" s="239"/>
      <c r="M727" s="240"/>
      <c r="N727" s="241"/>
      <c r="O727" s="241"/>
      <c r="P727" s="241"/>
      <c r="Q727" s="241"/>
      <c r="R727" s="241"/>
      <c r="S727" s="241"/>
      <c r="T727" s="242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43" t="s">
        <v>175</v>
      </c>
      <c r="AU727" s="243" t="s">
        <v>86</v>
      </c>
      <c r="AV727" s="13" t="s">
        <v>86</v>
      </c>
      <c r="AW727" s="13" t="s">
        <v>32</v>
      </c>
      <c r="AX727" s="13" t="s">
        <v>77</v>
      </c>
      <c r="AY727" s="243" t="s">
        <v>166</v>
      </c>
    </row>
    <row r="728" spans="1:65" s="2" customFormat="1" ht="24.15" customHeight="1">
      <c r="A728" s="37"/>
      <c r="B728" s="38"/>
      <c r="C728" s="218" t="s">
        <v>1894</v>
      </c>
      <c r="D728" s="218" t="s">
        <v>169</v>
      </c>
      <c r="E728" s="219" t="s">
        <v>1895</v>
      </c>
      <c r="F728" s="220" t="s">
        <v>1896</v>
      </c>
      <c r="G728" s="221" t="s">
        <v>215</v>
      </c>
      <c r="H728" s="222">
        <v>12.94</v>
      </c>
      <c r="I728" s="223"/>
      <c r="J728" s="224">
        <f>ROUND(I728*H728,0)</f>
        <v>0</v>
      </c>
      <c r="K728" s="225"/>
      <c r="L728" s="43"/>
      <c r="M728" s="226" t="s">
        <v>1</v>
      </c>
      <c r="N728" s="227" t="s">
        <v>42</v>
      </c>
      <c r="O728" s="90"/>
      <c r="P728" s="228">
        <f>O728*H728</f>
        <v>0</v>
      </c>
      <c r="Q728" s="228">
        <v>0</v>
      </c>
      <c r="R728" s="228">
        <f>Q728*H728</f>
        <v>0</v>
      </c>
      <c r="S728" s="228">
        <v>0</v>
      </c>
      <c r="T728" s="229">
        <f>S728*H728</f>
        <v>0</v>
      </c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  <c r="AE728" s="37"/>
      <c r="AR728" s="230" t="s">
        <v>173</v>
      </c>
      <c r="AT728" s="230" t="s">
        <v>169</v>
      </c>
      <c r="AU728" s="230" t="s">
        <v>86</v>
      </c>
      <c r="AY728" s="16" t="s">
        <v>166</v>
      </c>
      <c r="BE728" s="231">
        <f>IF(N728="základní",J728,0)</f>
        <v>0</v>
      </c>
      <c r="BF728" s="231">
        <f>IF(N728="snížená",J728,0)</f>
        <v>0</v>
      </c>
      <c r="BG728" s="231">
        <f>IF(N728="zákl. přenesená",J728,0)</f>
        <v>0</v>
      </c>
      <c r="BH728" s="231">
        <f>IF(N728="sníž. přenesená",J728,0)</f>
        <v>0</v>
      </c>
      <c r="BI728" s="231">
        <f>IF(N728="nulová",J728,0)</f>
        <v>0</v>
      </c>
      <c r="BJ728" s="16" t="s">
        <v>8</v>
      </c>
      <c r="BK728" s="231">
        <f>ROUND(I728*H728,0)</f>
        <v>0</v>
      </c>
      <c r="BL728" s="16" t="s">
        <v>173</v>
      </c>
      <c r="BM728" s="230" t="s">
        <v>1897</v>
      </c>
    </row>
    <row r="729" spans="1:65" s="2" customFormat="1" ht="24.15" customHeight="1">
      <c r="A729" s="37"/>
      <c r="B729" s="38"/>
      <c r="C729" s="218" t="s">
        <v>1898</v>
      </c>
      <c r="D729" s="218" t="s">
        <v>169</v>
      </c>
      <c r="E729" s="219" t="s">
        <v>275</v>
      </c>
      <c r="F729" s="220" t="s">
        <v>276</v>
      </c>
      <c r="G729" s="221" t="s">
        <v>188</v>
      </c>
      <c r="H729" s="222">
        <v>761.75</v>
      </c>
      <c r="I729" s="223"/>
      <c r="J729" s="224">
        <f>ROUND(I729*H729,0)</f>
        <v>0</v>
      </c>
      <c r="K729" s="225"/>
      <c r="L729" s="43"/>
      <c r="M729" s="226" t="s">
        <v>1</v>
      </c>
      <c r="N729" s="227" t="s">
        <v>42</v>
      </c>
      <c r="O729" s="90"/>
      <c r="P729" s="228">
        <f>O729*H729</f>
        <v>0</v>
      </c>
      <c r="Q729" s="228">
        <v>4E-05</v>
      </c>
      <c r="R729" s="228">
        <f>Q729*H729</f>
        <v>0.030470000000000004</v>
      </c>
      <c r="S729" s="228">
        <v>0</v>
      </c>
      <c r="T729" s="229">
        <f>S729*H729</f>
        <v>0</v>
      </c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  <c r="AE729" s="37"/>
      <c r="AR729" s="230" t="s">
        <v>173</v>
      </c>
      <c r="AT729" s="230" t="s">
        <v>169</v>
      </c>
      <c r="AU729" s="230" t="s">
        <v>86</v>
      </c>
      <c r="AY729" s="16" t="s">
        <v>166</v>
      </c>
      <c r="BE729" s="231">
        <f>IF(N729="základní",J729,0)</f>
        <v>0</v>
      </c>
      <c r="BF729" s="231">
        <f>IF(N729="snížená",J729,0)</f>
        <v>0</v>
      </c>
      <c r="BG729" s="231">
        <f>IF(N729="zákl. přenesená",J729,0)</f>
        <v>0</v>
      </c>
      <c r="BH729" s="231">
        <f>IF(N729="sníž. přenesená",J729,0)</f>
        <v>0</v>
      </c>
      <c r="BI729" s="231">
        <f>IF(N729="nulová",J729,0)</f>
        <v>0</v>
      </c>
      <c r="BJ729" s="16" t="s">
        <v>8</v>
      </c>
      <c r="BK729" s="231">
        <f>ROUND(I729*H729,0)</f>
        <v>0</v>
      </c>
      <c r="BL729" s="16" t="s">
        <v>173</v>
      </c>
      <c r="BM729" s="230" t="s">
        <v>1899</v>
      </c>
    </row>
    <row r="730" spans="1:51" s="13" customFormat="1" ht="12">
      <c r="A730" s="13"/>
      <c r="B730" s="232"/>
      <c r="C730" s="233"/>
      <c r="D730" s="234" t="s">
        <v>175</v>
      </c>
      <c r="E730" s="235" t="s">
        <v>1</v>
      </c>
      <c r="F730" s="236" t="s">
        <v>1714</v>
      </c>
      <c r="G730" s="233"/>
      <c r="H730" s="237">
        <v>234.92</v>
      </c>
      <c r="I730" s="238"/>
      <c r="J730" s="233"/>
      <c r="K730" s="233"/>
      <c r="L730" s="239"/>
      <c r="M730" s="240"/>
      <c r="N730" s="241"/>
      <c r="O730" s="241"/>
      <c r="P730" s="241"/>
      <c r="Q730" s="241"/>
      <c r="R730" s="241"/>
      <c r="S730" s="241"/>
      <c r="T730" s="242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43" t="s">
        <v>175</v>
      </c>
      <c r="AU730" s="243" t="s">
        <v>86</v>
      </c>
      <c r="AV730" s="13" t="s">
        <v>86</v>
      </c>
      <c r="AW730" s="13" t="s">
        <v>32</v>
      </c>
      <c r="AX730" s="13" t="s">
        <v>77</v>
      </c>
      <c r="AY730" s="243" t="s">
        <v>166</v>
      </c>
    </row>
    <row r="731" spans="1:51" s="13" customFormat="1" ht="12">
      <c r="A731" s="13"/>
      <c r="B731" s="232"/>
      <c r="C731" s="233"/>
      <c r="D731" s="234" t="s">
        <v>175</v>
      </c>
      <c r="E731" s="235" t="s">
        <v>1</v>
      </c>
      <c r="F731" s="236" t="s">
        <v>1881</v>
      </c>
      <c r="G731" s="233"/>
      <c r="H731" s="237">
        <v>260.17</v>
      </c>
      <c r="I731" s="238"/>
      <c r="J731" s="233"/>
      <c r="K731" s="233"/>
      <c r="L731" s="239"/>
      <c r="M731" s="240"/>
      <c r="N731" s="241"/>
      <c r="O731" s="241"/>
      <c r="P731" s="241"/>
      <c r="Q731" s="241"/>
      <c r="R731" s="241"/>
      <c r="S731" s="241"/>
      <c r="T731" s="242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43" t="s">
        <v>175</v>
      </c>
      <c r="AU731" s="243" t="s">
        <v>86</v>
      </c>
      <c r="AV731" s="13" t="s">
        <v>86</v>
      </c>
      <c r="AW731" s="13" t="s">
        <v>32</v>
      </c>
      <c r="AX731" s="13" t="s">
        <v>77</v>
      </c>
      <c r="AY731" s="243" t="s">
        <v>166</v>
      </c>
    </row>
    <row r="732" spans="1:51" s="13" customFormat="1" ht="12">
      <c r="A732" s="13"/>
      <c r="B732" s="232"/>
      <c r="C732" s="233"/>
      <c r="D732" s="234" t="s">
        <v>175</v>
      </c>
      <c r="E732" s="235" t="s">
        <v>1</v>
      </c>
      <c r="F732" s="236" t="s">
        <v>1882</v>
      </c>
      <c r="G732" s="233"/>
      <c r="H732" s="237">
        <v>259.15</v>
      </c>
      <c r="I732" s="238"/>
      <c r="J732" s="233"/>
      <c r="K732" s="233"/>
      <c r="L732" s="239"/>
      <c r="M732" s="240"/>
      <c r="N732" s="241"/>
      <c r="O732" s="241"/>
      <c r="P732" s="241"/>
      <c r="Q732" s="241"/>
      <c r="R732" s="241"/>
      <c r="S732" s="241"/>
      <c r="T732" s="242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43" t="s">
        <v>175</v>
      </c>
      <c r="AU732" s="243" t="s">
        <v>86</v>
      </c>
      <c r="AV732" s="13" t="s">
        <v>86</v>
      </c>
      <c r="AW732" s="13" t="s">
        <v>32</v>
      </c>
      <c r="AX732" s="13" t="s">
        <v>77</v>
      </c>
      <c r="AY732" s="243" t="s">
        <v>166</v>
      </c>
    </row>
    <row r="733" spans="1:51" s="13" customFormat="1" ht="12">
      <c r="A733" s="13"/>
      <c r="B733" s="232"/>
      <c r="C733" s="233"/>
      <c r="D733" s="234" t="s">
        <v>175</v>
      </c>
      <c r="E733" s="235" t="s">
        <v>1</v>
      </c>
      <c r="F733" s="236" t="s">
        <v>1717</v>
      </c>
      <c r="G733" s="233"/>
      <c r="H733" s="237">
        <v>7.51</v>
      </c>
      <c r="I733" s="238"/>
      <c r="J733" s="233"/>
      <c r="K733" s="233"/>
      <c r="L733" s="239"/>
      <c r="M733" s="240"/>
      <c r="N733" s="241"/>
      <c r="O733" s="241"/>
      <c r="P733" s="241"/>
      <c r="Q733" s="241"/>
      <c r="R733" s="241"/>
      <c r="S733" s="241"/>
      <c r="T733" s="242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43" t="s">
        <v>175</v>
      </c>
      <c r="AU733" s="243" t="s">
        <v>86</v>
      </c>
      <c r="AV733" s="13" t="s">
        <v>86</v>
      </c>
      <c r="AW733" s="13" t="s">
        <v>32</v>
      </c>
      <c r="AX733" s="13" t="s">
        <v>77</v>
      </c>
      <c r="AY733" s="243" t="s">
        <v>166</v>
      </c>
    </row>
    <row r="734" spans="1:65" s="2" customFormat="1" ht="16.5" customHeight="1">
      <c r="A734" s="37"/>
      <c r="B734" s="38"/>
      <c r="C734" s="218" t="s">
        <v>1900</v>
      </c>
      <c r="D734" s="218" t="s">
        <v>169</v>
      </c>
      <c r="E734" s="219" t="s">
        <v>1901</v>
      </c>
      <c r="F734" s="220" t="s">
        <v>1902</v>
      </c>
      <c r="G734" s="221" t="s">
        <v>196</v>
      </c>
      <c r="H734" s="222">
        <v>15</v>
      </c>
      <c r="I734" s="223"/>
      <c r="J734" s="224">
        <f>ROUND(I734*H734,0)</f>
        <v>0</v>
      </c>
      <c r="K734" s="225"/>
      <c r="L734" s="43"/>
      <c r="M734" s="226" t="s">
        <v>1</v>
      </c>
      <c r="N734" s="227" t="s">
        <v>42</v>
      </c>
      <c r="O734" s="90"/>
      <c r="P734" s="228">
        <f>O734*H734</f>
        <v>0</v>
      </c>
      <c r="Q734" s="228">
        <v>0.00018</v>
      </c>
      <c r="R734" s="228">
        <f>Q734*H734</f>
        <v>0.0027</v>
      </c>
      <c r="S734" s="228">
        <v>0</v>
      </c>
      <c r="T734" s="229">
        <f>S734*H734</f>
        <v>0</v>
      </c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  <c r="AE734" s="37"/>
      <c r="AR734" s="230" t="s">
        <v>173</v>
      </c>
      <c r="AT734" s="230" t="s">
        <v>169</v>
      </c>
      <c r="AU734" s="230" t="s">
        <v>86</v>
      </c>
      <c r="AY734" s="16" t="s">
        <v>166</v>
      </c>
      <c r="BE734" s="231">
        <f>IF(N734="základní",J734,0)</f>
        <v>0</v>
      </c>
      <c r="BF734" s="231">
        <f>IF(N734="snížená",J734,0)</f>
        <v>0</v>
      </c>
      <c r="BG734" s="231">
        <f>IF(N734="zákl. přenesená",J734,0)</f>
        <v>0</v>
      </c>
      <c r="BH734" s="231">
        <f>IF(N734="sníž. přenesená",J734,0)</f>
        <v>0</v>
      </c>
      <c r="BI734" s="231">
        <f>IF(N734="nulová",J734,0)</f>
        <v>0</v>
      </c>
      <c r="BJ734" s="16" t="s">
        <v>8</v>
      </c>
      <c r="BK734" s="231">
        <f>ROUND(I734*H734,0)</f>
        <v>0</v>
      </c>
      <c r="BL734" s="16" t="s">
        <v>173</v>
      </c>
      <c r="BM734" s="230" t="s">
        <v>1903</v>
      </c>
    </row>
    <row r="735" spans="1:65" s="2" customFormat="1" ht="16.5" customHeight="1">
      <c r="A735" s="37"/>
      <c r="B735" s="38"/>
      <c r="C735" s="254" t="s">
        <v>1904</v>
      </c>
      <c r="D735" s="254" t="s">
        <v>266</v>
      </c>
      <c r="E735" s="255" t="s">
        <v>1905</v>
      </c>
      <c r="F735" s="256" t="s">
        <v>1906</v>
      </c>
      <c r="G735" s="257" t="s">
        <v>196</v>
      </c>
      <c r="H735" s="258">
        <v>15</v>
      </c>
      <c r="I735" s="259"/>
      <c r="J735" s="260">
        <f>ROUND(I735*H735,0)</f>
        <v>0</v>
      </c>
      <c r="K735" s="261"/>
      <c r="L735" s="262"/>
      <c r="M735" s="263" t="s">
        <v>1</v>
      </c>
      <c r="N735" s="264" t="s">
        <v>42</v>
      </c>
      <c r="O735" s="90"/>
      <c r="P735" s="228">
        <f>O735*H735</f>
        <v>0</v>
      </c>
      <c r="Q735" s="228">
        <v>0.012</v>
      </c>
      <c r="R735" s="228">
        <f>Q735*H735</f>
        <v>0.18</v>
      </c>
      <c r="S735" s="228">
        <v>0</v>
      </c>
      <c r="T735" s="229">
        <f>S735*H735</f>
        <v>0</v>
      </c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  <c r="AE735" s="37"/>
      <c r="AR735" s="230" t="s">
        <v>208</v>
      </c>
      <c r="AT735" s="230" t="s">
        <v>266</v>
      </c>
      <c r="AU735" s="230" t="s">
        <v>86</v>
      </c>
      <c r="AY735" s="16" t="s">
        <v>166</v>
      </c>
      <c r="BE735" s="231">
        <f>IF(N735="základní",J735,0)</f>
        <v>0</v>
      </c>
      <c r="BF735" s="231">
        <f>IF(N735="snížená",J735,0)</f>
        <v>0</v>
      </c>
      <c r="BG735" s="231">
        <f>IF(N735="zákl. přenesená",J735,0)</f>
        <v>0</v>
      </c>
      <c r="BH735" s="231">
        <f>IF(N735="sníž. přenesená",J735,0)</f>
        <v>0</v>
      </c>
      <c r="BI735" s="231">
        <f>IF(N735="nulová",J735,0)</f>
        <v>0</v>
      </c>
      <c r="BJ735" s="16" t="s">
        <v>8</v>
      </c>
      <c r="BK735" s="231">
        <f>ROUND(I735*H735,0)</f>
        <v>0</v>
      </c>
      <c r="BL735" s="16" t="s">
        <v>173</v>
      </c>
      <c r="BM735" s="230" t="s">
        <v>1907</v>
      </c>
    </row>
    <row r="736" spans="1:65" s="2" customFormat="1" ht="24.15" customHeight="1">
      <c r="A736" s="37"/>
      <c r="B736" s="38"/>
      <c r="C736" s="218" t="s">
        <v>1908</v>
      </c>
      <c r="D736" s="218" t="s">
        <v>169</v>
      </c>
      <c r="E736" s="219" t="s">
        <v>1909</v>
      </c>
      <c r="F736" s="220" t="s">
        <v>1910</v>
      </c>
      <c r="G736" s="221" t="s">
        <v>196</v>
      </c>
      <c r="H736" s="222">
        <v>50</v>
      </c>
      <c r="I736" s="223"/>
      <c r="J736" s="224">
        <f>ROUND(I736*H736,0)</f>
        <v>0</v>
      </c>
      <c r="K736" s="225"/>
      <c r="L736" s="43"/>
      <c r="M736" s="226" t="s">
        <v>1</v>
      </c>
      <c r="N736" s="227" t="s">
        <v>42</v>
      </c>
      <c r="O736" s="90"/>
      <c r="P736" s="228">
        <f>O736*H736</f>
        <v>0</v>
      </c>
      <c r="Q736" s="228">
        <v>1E-05</v>
      </c>
      <c r="R736" s="228">
        <f>Q736*H736</f>
        <v>0.0005</v>
      </c>
      <c r="S736" s="228">
        <v>0</v>
      </c>
      <c r="T736" s="229">
        <f>S736*H736</f>
        <v>0</v>
      </c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  <c r="AE736" s="37"/>
      <c r="AR736" s="230" t="s">
        <v>173</v>
      </c>
      <c r="AT736" s="230" t="s">
        <v>169</v>
      </c>
      <c r="AU736" s="230" t="s">
        <v>86</v>
      </c>
      <c r="AY736" s="16" t="s">
        <v>166</v>
      </c>
      <c r="BE736" s="231">
        <f>IF(N736="základní",J736,0)</f>
        <v>0</v>
      </c>
      <c r="BF736" s="231">
        <f>IF(N736="snížená",J736,0)</f>
        <v>0</v>
      </c>
      <c r="BG736" s="231">
        <f>IF(N736="zákl. přenesená",J736,0)</f>
        <v>0</v>
      </c>
      <c r="BH736" s="231">
        <f>IF(N736="sníž. přenesená",J736,0)</f>
        <v>0</v>
      </c>
      <c r="BI736" s="231">
        <f>IF(N736="nulová",J736,0)</f>
        <v>0</v>
      </c>
      <c r="BJ736" s="16" t="s">
        <v>8</v>
      </c>
      <c r="BK736" s="231">
        <f>ROUND(I736*H736,0)</f>
        <v>0</v>
      </c>
      <c r="BL736" s="16" t="s">
        <v>173</v>
      </c>
      <c r="BM736" s="230" t="s">
        <v>1911</v>
      </c>
    </row>
    <row r="737" spans="1:65" s="2" customFormat="1" ht="16.5" customHeight="1">
      <c r="A737" s="37"/>
      <c r="B737" s="38"/>
      <c r="C737" s="254" t="s">
        <v>1912</v>
      </c>
      <c r="D737" s="254" t="s">
        <v>266</v>
      </c>
      <c r="E737" s="255" t="s">
        <v>1913</v>
      </c>
      <c r="F737" s="256" t="s">
        <v>1914</v>
      </c>
      <c r="G737" s="257" t="s">
        <v>196</v>
      </c>
      <c r="H737" s="258">
        <v>50</v>
      </c>
      <c r="I737" s="259"/>
      <c r="J737" s="260">
        <f>ROUND(I737*H737,0)</f>
        <v>0</v>
      </c>
      <c r="K737" s="261"/>
      <c r="L737" s="262"/>
      <c r="M737" s="263" t="s">
        <v>1</v>
      </c>
      <c r="N737" s="264" t="s">
        <v>42</v>
      </c>
      <c r="O737" s="90"/>
      <c r="P737" s="228">
        <f>O737*H737</f>
        <v>0</v>
      </c>
      <c r="Q737" s="228">
        <v>0</v>
      </c>
      <c r="R737" s="228">
        <f>Q737*H737</f>
        <v>0</v>
      </c>
      <c r="S737" s="228">
        <v>0</v>
      </c>
      <c r="T737" s="229">
        <f>S737*H737</f>
        <v>0</v>
      </c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  <c r="AE737" s="37"/>
      <c r="AR737" s="230" t="s">
        <v>208</v>
      </c>
      <c r="AT737" s="230" t="s">
        <v>266</v>
      </c>
      <c r="AU737" s="230" t="s">
        <v>86</v>
      </c>
      <c r="AY737" s="16" t="s">
        <v>166</v>
      </c>
      <c r="BE737" s="231">
        <f>IF(N737="základní",J737,0)</f>
        <v>0</v>
      </c>
      <c r="BF737" s="231">
        <f>IF(N737="snížená",J737,0)</f>
        <v>0</v>
      </c>
      <c r="BG737" s="231">
        <f>IF(N737="zákl. přenesená",J737,0)</f>
        <v>0</v>
      </c>
      <c r="BH737" s="231">
        <f>IF(N737="sníž. přenesená",J737,0)</f>
        <v>0</v>
      </c>
      <c r="BI737" s="231">
        <f>IF(N737="nulová",J737,0)</f>
        <v>0</v>
      </c>
      <c r="BJ737" s="16" t="s">
        <v>8</v>
      </c>
      <c r="BK737" s="231">
        <f>ROUND(I737*H737,0)</f>
        <v>0</v>
      </c>
      <c r="BL737" s="16" t="s">
        <v>173</v>
      </c>
      <c r="BM737" s="230" t="s">
        <v>1915</v>
      </c>
    </row>
    <row r="738" spans="1:65" s="2" customFormat="1" ht="24.15" customHeight="1">
      <c r="A738" s="37"/>
      <c r="B738" s="38"/>
      <c r="C738" s="218" t="s">
        <v>1916</v>
      </c>
      <c r="D738" s="218" t="s">
        <v>169</v>
      </c>
      <c r="E738" s="219" t="s">
        <v>1917</v>
      </c>
      <c r="F738" s="220" t="s">
        <v>1918</v>
      </c>
      <c r="G738" s="221" t="s">
        <v>1919</v>
      </c>
      <c r="H738" s="222">
        <v>25</v>
      </c>
      <c r="I738" s="223"/>
      <c r="J738" s="224">
        <f>ROUND(I738*H738,0)</f>
        <v>0</v>
      </c>
      <c r="K738" s="225"/>
      <c r="L738" s="43"/>
      <c r="M738" s="226" t="s">
        <v>1</v>
      </c>
      <c r="N738" s="227" t="s">
        <v>42</v>
      </c>
      <c r="O738" s="90"/>
      <c r="P738" s="228">
        <f>O738*H738</f>
        <v>0</v>
      </c>
      <c r="Q738" s="228">
        <v>0</v>
      </c>
      <c r="R738" s="228">
        <f>Q738*H738</f>
        <v>0</v>
      </c>
      <c r="S738" s="228">
        <v>0</v>
      </c>
      <c r="T738" s="229">
        <f>S738*H738</f>
        <v>0</v>
      </c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  <c r="AE738" s="37"/>
      <c r="AR738" s="230" t="s">
        <v>173</v>
      </c>
      <c r="AT738" s="230" t="s">
        <v>169</v>
      </c>
      <c r="AU738" s="230" t="s">
        <v>86</v>
      </c>
      <c r="AY738" s="16" t="s">
        <v>166</v>
      </c>
      <c r="BE738" s="231">
        <f>IF(N738="základní",J738,0)</f>
        <v>0</v>
      </c>
      <c r="BF738" s="231">
        <f>IF(N738="snížená",J738,0)</f>
        <v>0</v>
      </c>
      <c r="BG738" s="231">
        <f>IF(N738="zákl. přenesená",J738,0)</f>
        <v>0</v>
      </c>
      <c r="BH738" s="231">
        <f>IF(N738="sníž. přenesená",J738,0)</f>
        <v>0</v>
      </c>
      <c r="BI738" s="231">
        <f>IF(N738="nulová",J738,0)</f>
        <v>0</v>
      </c>
      <c r="BJ738" s="16" t="s">
        <v>8</v>
      </c>
      <c r="BK738" s="231">
        <f>ROUND(I738*H738,0)</f>
        <v>0</v>
      </c>
      <c r="BL738" s="16" t="s">
        <v>173</v>
      </c>
      <c r="BM738" s="230" t="s">
        <v>1920</v>
      </c>
    </row>
    <row r="739" spans="1:63" s="12" customFormat="1" ht="22.8" customHeight="1">
      <c r="A739" s="12"/>
      <c r="B739" s="202"/>
      <c r="C739" s="203"/>
      <c r="D739" s="204" t="s">
        <v>76</v>
      </c>
      <c r="E739" s="216" t="s">
        <v>639</v>
      </c>
      <c r="F739" s="216" t="s">
        <v>1921</v>
      </c>
      <c r="G739" s="203"/>
      <c r="H739" s="203"/>
      <c r="I739" s="206"/>
      <c r="J739" s="217">
        <f>BK739</f>
        <v>0</v>
      </c>
      <c r="K739" s="203"/>
      <c r="L739" s="208"/>
      <c r="M739" s="209"/>
      <c r="N739" s="210"/>
      <c r="O739" s="210"/>
      <c r="P739" s="211">
        <f>SUM(P740:P762)</f>
        <v>0</v>
      </c>
      <c r="Q739" s="210"/>
      <c r="R739" s="211">
        <f>SUM(R740:R762)</f>
        <v>0.01950928</v>
      </c>
      <c r="S739" s="210"/>
      <c r="T739" s="212">
        <f>SUM(T740:T762)</f>
        <v>25.688333999999998</v>
      </c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R739" s="213" t="s">
        <v>8</v>
      </c>
      <c r="AT739" s="214" t="s">
        <v>76</v>
      </c>
      <c r="AU739" s="214" t="s">
        <v>8</v>
      </c>
      <c r="AY739" s="213" t="s">
        <v>166</v>
      </c>
      <c r="BK739" s="215">
        <f>SUM(BK740:BK762)</f>
        <v>0</v>
      </c>
    </row>
    <row r="740" spans="1:65" s="2" customFormat="1" ht="24.15" customHeight="1">
      <c r="A740" s="37"/>
      <c r="B740" s="38"/>
      <c r="C740" s="218" t="s">
        <v>1922</v>
      </c>
      <c r="D740" s="218" t="s">
        <v>169</v>
      </c>
      <c r="E740" s="219" t="s">
        <v>1923</v>
      </c>
      <c r="F740" s="220" t="s">
        <v>1924</v>
      </c>
      <c r="G740" s="221" t="s">
        <v>215</v>
      </c>
      <c r="H740" s="222">
        <v>56.185</v>
      </c>
      <c r="I740" s="223"/>
      <c r="J740" s="224">
        <f>ROUND(I740*H740,0)</f>
        <v>0</v>
      </c>
      <c r="K740" s="225"/>
      <c r="L740" s="43"/>
      <c r="M740" s="226" t="s">
        <v>1</v>
      </c>
      <c r="N740" s="227" t="s">
        <v>42</v>
      </c>
      <c r="O740" s="90"/>
      <c r="P740" s="228">
        <f>O740*H740</f>
        <v>0</v>
      </c>
      <c r="Q740" s="228">
        <v>0</v>
      </c>
      <c r="R740" s="228">
        <f>Q740*H740</f>
        <v>0</v>
      </c>
      <c r="S740" s="228">
        <v>0.35</v>
      </c>
      <c r="T740" s="229">
        <f>S740*H740</f>
        <v>19.664749999999998</v>
      </c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  <c r="AE740" s="37"/>
      <c r="AR740" s="230" t="s">
        <v>173</v>
      </c>
      <c r="AT740" s="230" t="s">
        <v>169</v>
      </c>
      <c r="AU740" s="230" t="s">
        <v>86</v>
      </c>
      <c r="AY740" s="16" t="s">
        <v>166</v>
      </c>
      <c r="BE740" s="231">
        <f>IF(N740="základní",J740,0)</f>
        <v>0</v>
      </c>
      <c r="BF740" s="231">
        <f>IF(N740="snížená",J740,0)</f>
        <v>0</v>
      </c>
      <c r="BG740" s="231">
        <f>IF(N740="zákl. přenesená",J740,0)</f>
        <v>0</v>
      </c>
      <c r="BH740" s="231">
        <f>IF(N740="sníž. přenesená",J740,0)</f>
        <v>0</v>
      </c>
      <c r="BI740" s="231">
        <f>IF(N740="nulová",J740,0)</f>
        <v>0</v>
      </c>
      <c r="BJ740" s="16" t="s">
        <v>8</v>
      </c>
      <c r="BK740" s="231">
        <f>ROUND(I740*H740,0)</f>
        <v>0</v>
      </c>
      <c r="BL740" s="16" t="s">
        <v>173</v>
      </c>
      <c r="BM740" s="230" t="s">
        <v>1925</v>
      </c>
    </row>
    <row r="741" spans="1:51" s="13" customFormat="1" ht="12">
      <c r="A741" s="13"/>
      <c r="B741" s="232"/>
      <c r="C741" s="233"/>
      <c r="D741" s="234" t="s">
        <v>175</v>
      </c>
      <c r="E741" s="235" t="s">
        <v>1</v>
      </c>
      <c r="F741" s="236" t="s">
        <v>1926</v>
      </c>
      <c r="G741" s="233"/>
      <c r="H741" s="237">
        <v>13.2</v>
      </c>
      <c r="I741" s="238"/>
      <c r="J741" s="233"/>
      <c r="K741" s="233"/>
      <c r="L741" s="239"/>
      <c r="M741" s="240"/>
      <c r="N741" s="241"/>
      <c r="O741" s="241"/>
      <c r="P741" s="241"/>
      <c r="Q741" s="241"/>
      <c r="R741" s="241"/>
      <c r="S741" s="241"/>
      <c r="T741" s="242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43" t="s">
        <v>175</v>
      </c>
      <c r="AU741" s="243" t="s">
        <v>86</v>
      </c>
      <c r="AV741" s="13" t="s">
        <v>86</v>
      </c>
      <c r="AW741" s="13" t="s">
        <v>32</v>
      </c>
      <c r="AX741" s="13" t="s">
        <v>77</v>
      </c>
      <c r="AY741" s="243" t="s">
        <v>166</v>
      </c>
    </row>
    <row r="742" spans="1:51" s="13" customFormat="1" ht="12">
      <c r="A742" s="13"/>
      <c r="B742" s="232"/>
      <c r="C742" s="233"/>
      <c r="D742" s="234" t="s">
        <v>175</v>
      </c>
      <c r="E742" s="235" t="s">
        <v>1</v>
      </c>
      <c r="F742" s="236" t="s">
        <v>1927</v>
      </c>
      <c r="G742" s="233"/>
      <c r="H742" s="237">
        <v>42.985</v>
      </c>
      <c r="I742" s="238"/>
      <c r="J742" s="233"/>
      <c r="K742" s="233"/>
      <c r="L742" s="239"/>
      <c r="M742" s="240"/>
      <c r="N742" s="241"/>
      <c r="O742" s="241"/>
      <c r="P742" s="241"/>
      <c r="Q742" s="241"/>
      <c r="R742" s="241"/>
      <c r="S742" s="241"/>
      <c r="T742" s="242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43" t="s">
        <v>175</v>
      </c>
      <c r="AU742" s="243" t="s">
        <v>86</v>
      </c>
      <c r="AV742" s="13" t="s">
        <v>86</v>
      </c>
      <c r="AW742" s="13" t="s">
        <v>32</v>
      </c>
      <c r="AX742" s="13" t="s">
        <v>77</v>
      </c>
      <c r="AY742" s="243" t="s">
        <v>166</v>
      </c>
    </row>
    <row r="743" spans="1:65" s="2" customFormat="1" ht="24.15" customHeight="1">
      <c r="A743" s="37"/>
      <c r="B743" s="38"/>
      <c r="C743" s="218" t="s">
        <v>1928</v>
      </c>
      <c r="D743" s="218" t="s">
        <v>169</v>
      </c>
      <c r="E743" s="219" t="s">
        <v>286</v>
      </c>
      <c r="F743" s="220" t="s">
        <v>287</v>
      </c>
      <c r="G743" s="221" t="s">
        <v>188</v>
      </c>
      <c r="H743" s="222">
        <v>4.896</v>
      </c>
      <c r="I743" s="223"/>
      <c r="J743" s="224">
        <f>ROUND(I743*H743,0)</f>
        <v>0</v>
      </c>
      <c r="K743" s="225"/>
      <c r="L743" s="43"/>
      <c r="M743" s="226" t="s">
        <v>1</v>
      </c>
      <c r="N743" s="227" t="s">
        <v>42</v>
      </c>
      <c r="O743" s="90"/>
      <c r="P743" s="228">
        <f>O743*H743</f>
        <v>0</v>
      </c>
      <c r="Q743" s="228">
        <v>0</v>
      </c>
      <c r="R743" s="228">
        <f>Q743*H743</f>
        <v>0</v>
      </c>
      <c r="S743" s="228">
        <v>0.055</v>
      </c>
      <c r="T743" s="229">
        <f>S743*H743</f>
        <v>0.26928</v>
      </c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  <c r="AE743" s="37"/>
      <c r="AR743" s="230" t="s">
        <v>173</v>
      </c>
      <c r="AT743" s="230" t="s">
        <v>169</v>
      </c>
      <c r="AU743" s="230" t="s">
        <v>86</v>
      </c>
      <c r="AY743" s="16" t="s">
        <v>166</v>
      </c>
      <c r="BE743" s="231">
        <f>IF(N743="základní",J743,0)</f>
        <v>0</v>
      </c>
      <c r="BF743" s="231">
        <f>IF(N743="snížená",J743,0)</f>
        <v>0</v>
      </c>
      <c r="BG743" s="231">
        <f>IF(N743="zákl. přenesená",J743,0)</f>
        <v>0</v>
      </c>
      <c r="BH743" s="231">
        <f>IF(N743="sníž. přenesená",J743,0)</f>
        <v>0</v>
      </c>
      <c r="BI743" s="231">
        <f>IF(N743="nulová",J743,0)</f>
        <v>0</v>
      </c>
      <c r="BJ743" s="16" t="s">
        <v>8</v>
      </c>
      <c r="BK743" s="231">
        <f>ROUND(I743*H743,0)</f>
        <v>0</v>
      </c>
      <c r="BL743" s="16" t="s">
        <v>173</v>
      </c>
      <c r="BM743" s="230" t="s">
        <v>1929</v>
      </c>
    </row>
    <row r="744" spans="1:51" s="13" customFormat="1" ht="12">
      <c r="A744" s="13"/>
      <c r="B744" s="232"/>
      <c r="C744" s="233"/>
      <c r="D744" s="234" t="s">
        <v>175</v>
      </c>
      <c r="E744" s="235" t="s">
        <v>1</v>
      </c>
      <c r="F744" s="236" t="s">
        <v>1930</v>
      </c>
      <c r="G744" s="233"/>
      <c r="H744" s="237">
        <v>2.547</v>
      </c>
      <c r="I744" s="238"/>
      <c r="J744" s="233"/>
      <c r="K744" s="233"/>
      <c r="L744" s="239"/>
      <c r="M744" s="240"/>
      <c r="N744" s="241"/>
      <c r="O744" s="241"/>
      <c r="P744" s="241"/>
      <c r="Q744" s="241"/>
      <c r="R744" s="241"/>
      <c r="S744" s="241"/>
      <c r="T744" s="242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43" t="s">
        <v>175</v>
      </c>
      <c r="AU744" s="243" t="s">
        <v>86</v>
      </c>
      <c r="AV744" s="13" t="s">
        <v>86</v>
      </c>
      <c r="AW744" s="13" t="s">
        <v>32</v>
      </c>
      <c r="AX744" s="13" t="s">
        <v>77</v>
      </c>
      <c r="AY744" s="243" t="s">
        <v>166</v>
      </c>
    </row>
    <row r="745" spans="1:51" s="13" customFormat="1" ht="12">
      <c r="A745" s="13"/>
      <c r="B745" s="232"/>
      <c r="C745" s="233"/>
      <c r="D745" s="234" t="s">
        <v>175</v>
      </c>
      <c r="E745" s="235" t="s">
        <v>1</v>
      </c>
      <c r="F745" s="236" t="s">
        <v>1931</v>
      </c>
      <c r="G745" s="233"/>
      <c r="H745" s="237">
        <v>2.349</v>
      </c>
      <c r="I745" s="238"/>
      <c r="J745" s="233"/>
      <c r="K745" s="233"/>
      <c r="L745" s="239"/>
      <c r="M745" s="240"/>
      <c r="N745" s="241"/>
      <c r="O745" s="241"/>
      <c r="P745" s="241"/>
      <c r="Q745" s="241"/>
      <c r="R745" s="241"/>
      <c r="S745" s="241"/>
      <c r="T745" s="242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43" t="s">
        <v>175</v>
      </c>
      <c r="AU745" s="243" t="s">
        <v>86</v>
      </c>
      <c r="AV745" s="13" t="s">
        <v>86</v>
      </c>
      <c r="AW745" s="13" t="s">
        <v>32</v>
      </c>
      <c r="AX745" s="13" t="s">
        <v>77</v>
      </c>
      <c r="AY745" s="243" t="s">
        <v>166</v>
      </c>
    </row>
    <row r="746" spans="1:65" s="2" customFormat="1" ht="24.15" customHeight="1">
      <c r="A746" s="37"/>
      <c r="B746" s="38"/>
      <c r="C746" s="218" t="s">
        <v>1932</v>
      </c>
      <c r="D746" s="218" t="s">
        <v>169</v>
      </c>
      <c r="E746" s="219" t="s">
        <v>1933</v>
      </c>
      <c r="F746" s="220" t="s">
        <v>1934</v>
      </c>
      <c r="G746" s="221" t="s">
        <v>188</v>
      </c>
      <c r="H746" s="222">
        <v>4.32</v>
      </c>
      <c r="I746" s="223"/>
      <c r="J746" s="224">
        <f>ROUND(I746*H746,0)</f>
        <v>0</v>
      </c>
      <c r="K746" s="225"/>
      <c r="L746" s="43"/>
      <c r="M746" s="226" t="s">
        <v>1</v>
      </c>
      <c r="N746" s="227" t="s">
        <v>42</v>
      </c>
      <c r="O746" s="90"/>
      <c r="P746" s="228">
        <f>O746*H746</f>
        <v>0</v>
      </c>
      <c r="Q746" s="228">
        <v>0</v>
      </c>
      <c r="R746" s="228">
        <f>Q746*H746</f>
        <v>0</v>
      </c>
      <c r="S746" s="228">
        <v>0.051</v>
      </c>
      <c r="T746" s="229">
        <f>S746*H746</f>
        <v>0.22032</v>
      </c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  <c r="AE746" s="37"/>
      <c r="AR746" s="230" t="s">
        <v>173</v>
      </c>
      <c r="AT746" s="230" t="s">
        <v>169</v>
      </c>
      <c r="AU746" s="230" t="s">
        <v>86</v>
      </c>
      <c r="AY746" s="16" t="s">
        <v>166</v>
      </c>
      <c r="BE746" s="231">
        <f>IF(N746="základní",J746,0)</f>
        <v>0</v>
      </c>
      <c r="BF746" s="231">
        <f>IF(N746="snížená",J746,0)</f>
        <v>0</v>
      </c>
      <c r="BG746" s="231">
        <f>IF(N746="zákl. přenesená",J746,0)</f>
        <v>0</v>
      </c>
      <c r="BH746" s="231">
        <f>IF(N746="sníž. přenesená",J746,0)</f>
        <v>0</v>
      </c>
      <c r="BI746" s="231">
        <f>IF(N746="nulová",J746,0)</f>
        <v>0</v>
      </c>
      <c r="BJ746" s="16" t="s">
        <v>8</v>
      </c>
      <c r="BK746" s="231">
        <f>ROUND(I746*H746,0)</f>
        <v>0</v>
      </c>
      <c r="BL746" s="16" t="s">
        <v>173</v>
      </c>
      <c r="BM746" s="230" t="s">
        <v>1935</v>
      </c>
    </row>
    <row r="747" spans="1:51" s="13" customFormat="1" ht="12">
      <c r="A747" s="13"/>
      <c r="B747" s="232"/>
      <c r="C747" s="233"/>
      <c r="D747" s="234" t="s">
        <v>175</v>
      </c>
      <c r="E747" s="235" t="s">
        <v>1</v>
      </c>
      <c r="F747" s="236" t="s">
        <v>1936</v>
      </c>
      <c r="G747" s="233"/>
      <c r="H747" s="237">
        <v>4.32</v>
      </c>
      <c r="I747" s="238"/>
      <c r="J747" s="233"/>
      <c r="K747" s="233"/>
      <c r="L747" s="239"/>
      <c r="M747" s="240"/>
      <c r="N747" s="241"/>
      <c r="O747" s="241"/>
      <c r="P747" s="241"/>
      <c r="Q747" s="241"/>
      <c r="R747" s="241"/>
      <c r="S747" s="241"/>
      <c r="T747" s="242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43" t="s">
        <v>175</v>
      </c>
      <c r="AU747" s="243" t="s">
        <v>86</v>
      </c>
      <c r="AV747" s="13" t="s">
        <v>86</v>
      </c>
      <c r="AW747" s="13" t="s">
        <v>32</v>
      </c>
      <c r="AX747" s="13" t="s">
        <v>77</v>
      </c>
      <c r="AY747" s="243" t="s">
        <v>166</v>
      </c>
    </row>
    <row r="748" spans="1:65" s="2" customFormat="1" ht="24.15" customHeight="1">
      <c r="A748" s="37"/>
      <c r="B748" s="38"/>
      <c r="C748" s="218" t="s">
        <v>1937</v>
      </c>
      <c r="D748" s="218" t="s">
        <v>169</v>
      </c>
      <c r="E748" s="219" t="s">
        <v>1938</v>
      </c>
      <c r="F748" s="220" t="s">
        <v>1939</v>
      </c>
      <c r="G748" s="221" t="s">
        <v>172</v>
      </c>
      <c r="H748" s="222">
        <v>2.34</v>
      </c>
      <c r="I748" s="223"/>
      <c r="J748" s="224">
        <f>ROUND(I748*H748,0)</f>
        <v>0</v>
      </c>
      <c r="K748" s="225"/>
      <c r="L748" s="43"/>
      <c r="M748" s="226" t="s">
        <v>1</v>
      </c>
      <c r="N748" s="227" t="s">
        <v>42</v>
      </c>
      <c r="O748" s="90"/>
      <c r="P748" s="228">
        <f>O748*H748</f>
        <v>0</v>
      </c>
      <c r="Q748" s="228">
        <v>0</v>
      </c>
      <c r="R748" s="228">
        <f>Q748*H748</f>
        <v>0</v>
      </c>
      <c r="S748" s="228">
        <v>1.8</v>
      </c>
      <c r="T748" s="229">
        <f>S748*H748</f>
        <v>4.212</v>
      </c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  <c r="AE748" s="37"/>
      <c r="AR748" s="230" t="s">
        <v>173</v>
      </c>
      <c r="AT748" s="230" t="s">
        <v>169</v>
      </c>
      <c r="AU748" s="230" t="s">
        <v>86</v>
      </c>
      <c r="AY748" s="16" t="s">
        <v>166</v>
      </c>
      <c r="BE748" s="231">
        <f>IF(N748="základní",J748,0)</f>
        <v>0</v>
      </c>
      <c r="BF748" s="231">
        <f>IF(N748="snížená",J748,0)</f>
        <v>0</v>
      </c>
      <c r="BG748" s="231">
        <f>IF(N748="zákl. přenesená",J748,0)</f>
        <v>0</v>
      </c>
      <c r="BH748" s="231">
        <f>IF(N748="sníž. přenesená",J748,0)</f>
        <v>0</v>
      </c>
      <c r="BI748" s="231">
        <f>IF(N748="nulová",J748,0)</f>
        <v>0</v>
      </c>
      <c r="BJ748" s="16" t="s">
        <v>8</v>
      </c>
      <c r="BK748" s="231">
        <f>ROUND(I748*H748,0)</f>
        <v>0</v>
      </c>
      <c r="BL748" s="16" t="s">
        <v>173</v>
      </c>
      <c r="BM748" s="230" t="s">
        <v>1940</v>
      </c>
    </row>
    <row r="749" spans="1:51" s="13" customFormat="1" ht="12">
      <c r="A749" s="13"/>
      <c r="B749" s="232"/>
      <c r="C749" s="233"/>
      <c r="D749" s="234" t="s">
        <v>175</v>
      </c>
      <c r="E749" s="235" t="s">
        <v>1</v>
      </c>
      <c r="F749" s="236" t="s">
        <v>1941</v>
      </c>
      <c r="G749" s="233"/>
      <c r="H749" s="237">
        <v>1.257</v>
      </c>
      <c r="I749" s="238"/>
      <c r="J749" s="233"/>
      <c r="K749" s="233"/>
      <c r="L749" s="239"/>
      <c r="M749" s="240"/>
      <c r="N749" s="241"/>
      <c r="O749" s="241"/>
      <c r="P749" s="241"/>
      <c r="Q749" s="241"/>
      <c r="R749" s="241"/>
      <c r="S749" s="241"/>
      <c r="T749" s="242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43" t="s">
        <v>175</v>
      </c>
      <c r="AU749" s="243" t="s">
        <v>86</v>
      </c>
      <c r="AV749" s="13" t="s">
        <v>86</v>
      </c>
      <c r="AW749" s="13" t="s">
        <v>32</v>
      </c>
      <c r="AX749" s="13" t="s">
        <v>77</v>
      </c>
      <c r="AY749" s="243" t="s">
        <v>166</v>
      </c>
    </row>
    <row r="750" spans="1:51" s="13" customFormat="1" ht="12">
      <c r="A750" s="13"/>
      <c r="B750" s="232"/>
      <c r="C750" s="233"/>
      <c r="D750" s="234" t="s">
        <v>175</v>
      </c>
      <c r="E750" s="235" t="s">
        <v>1</v>
      </c>
      <c r="F750" s="236" t="s">
        <v>1942</v>
      </c>
      <c r="G750" s="233"/>
      <c r="H750" s="237">
        <v>1.083</v>
      </c>
      <c r="I750" s="238"/>
      <c r="J750" s="233"/>
      <c r="K750" s="233"/>
      <c r="L750" s="239"/>
      <c r="M750" s="240"/>
      <c r="N750" s="241"/>
      <c r="O750" s="241"/>
      <c r="P750" s="241"/>
      <c r="Q750" s="241"/>
      <c r="R750" s="241"/>
      <c r="S750" s="241"/>
      <c r="T750" s="242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43" t="s">
        <v>175</v>
      </c>
      <c r="AU750" s="243" t="s">
        <v>86</v>
      </c>
      <c r="AV750" s="13" t="s">
        <v>86</v>
      </c>
      <c r="AW750" s="13" t="s">
        <v>32</v>
      </c>
      <c r="AX750" s="13" t="s">
        <v>77</v>
      </c>
      <c r="AY750" s="243" t="s">
        <v>166</v>
      </c>
    </row>
    <row r="751" spans="1:65" s="2" customFormat="1" ht="24.15" customHeight="1">
      <c r="A751" s="37"/>
      <c r="B751" s="38"/>
      <c r="C751" s="218" t="s">
        <v>1943</v>
      </c>
      <c r="D751" s="218" t="s">
        <v>169</v>
      </c>
      <c r="E751" s="219" t="s">
        <v>301</v>
      </c>
      <c r="F751" s="220" t="s">
        <v>302</v>
      </c>
      <c r="G751" s="221" t="s">
        <v>215</v>
      </c>
      <c r="H751" s="222">
        <v>13.5</v>
      </c>
      <c r="I751" s="223"/>
      <c r="J751" s="224">
        <f>ROUND(I751*H751,0)</f>
        <v>0</v>
      </c>
      <c r="K751" s="225"/>
      <c r="L751" s="43"/>
      <c r="M751" s="226" t="s">
        <v>1</v>
      </c>
      <c r="N751" s="227" t="s">
        <v>42</v>
      </c>
      <c r="O751" s="90"/>
      <c r="P751" s="228">
        <f>O751*H751</f>
        <v>0</v>
      </c>
      <c r="Q751" s="228">
        <v>0</v>
      </c>
      <c r="R751" s="228">
        <f>Q751*H751</f>
        <v>0</v>
      </c>
      <c r="S751" s="228">
        <v>0.042</v>
      </c>
      <c r="T751" s="229">
        <f>S751*H751</f>
        <v>0.5670000000000001</v>
      </c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  <c r="AE751" s="37"/>
      <c r="AR751" s="230" t="s">
        <v>173</v>
      </c>
      <c r="AT751" s="230" t="s">
        <v>169</v>
      </c>
      <c r="AU751" s="230" t="s">
        <v>86</v>
      </c>
      <c r="AY751" s="16" t="s">
        <v>166</v>
      </c>
      <c r="BE751" s="231">
        <f>IF(N751="základní",J751,0)</f>
        <v>0</v>
      </c>
      <c r="BF751" s="231">
        <f>IF(N751="snížená",J751,0)</f>
        <v>0</v>
      </c>
      <c r="BG751" s="231">
        <f>IF(N751="zákl. přenesená",J751,0)</f>
        <v>0</v>
      </c>
      <c r="BH751" s="231">
        <f>IF(N751="sníž. přenesená",J751,0)</f>
        <v>0</v>
      </c>
      <c r="BI751" s="231">
        <f>IF(N751="nulová",J751,0)</f>
        <v>0</v>
      </c>
      <c r="BJ751" s="16" t="s">
        <v>8</v>
      </c>
      <c r="BK751" s="231">
        <f>ROUND(I751*H751,0)</f>
        <v>0</v>
      </c>
      <c r="BL751" s="16" t="s">
        <v>173</v>
      </c>
      <c r="BM751" s="230" t="s">
        <v>1944</v>
      </c>
    </row>
    <row r="752" spans="1:51" s="13" customFormat="1" ht="12">
      <c r="A752" s="13"/>
      <c r="B752" s="232"/>
      <c r="C752" s="233"/>
      <c r="D752" s="234" t="s">
        <v>175</v>
      </c>
      <c r="E752" s="235" t="s">
        <v>1</v>
      </c>
      <c r="F752" s="236" t="s">
        <v>1945</v>
      </c>
      <c r="G752" s="233"/>
      <c r="H752" s="237">
        <v>13.5</v>
      </c>
      <c r="I752" s="238"/>
      <c r="J752" s="233"/>
      <c r="K752" s="233"/>
      <c r="L752" s="239"/>
      <c r="M752" s="240"/>
      <c r="N752" s="241"/>
      <c r="O752" s="241"/>
      <c r="P752" s="241"/>
      <c r="Q752" s="241"/>
      <c r="R752" s="241"/>
      <c r="S752" s="241"/>
      <c r="T752" s="242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43" t="s">
        <v>175</v>
      </c>
      <c r="AU752" s="243" t="s">
        <v>86</v>
      </c>
      <c r="AV752" s="13" t="s">
        <v>86</v>
      </c>
      <c r="AW752" s="13" t="s">
        <v>32</v>
      </c>
      <c r="AX752" s="13" t="s">
        <v>77</v>
      </c>
      <c r="AY752" s="243" t="s">
        <v>166</v>
      </c>
    </row>
    <row r="753" spans="1:65" s="2" customFormat="1" ht="24.15" customHeight="1">
      <c r="A753" s="37"/>
      <c r="B753" s="38"/>
      <c r="C753" s="218" t="s">
        <v>1946</v>
      </c>
      <c r="D753" s="218" t="s">
        <v>169</v>
      </c>
      <c r="E753" s="219" t="s">
        <v>1947</v>
      </c>
      <c r="F753" s="220" t="s">
        <v>1948</v>
      </c>
      <c r="G753" s="221" t="s">
        <v>215</v>
      </c>
      <c r="H753" s="222">
        <v>78.504</v>
      </c>
      <c r="I753" s="223"/>
      <c r="J753" s="224">
        <f>ROUND(I753*H753,0)</f>
        <v>0</v>
      </c>
      <c r="K753" s="225"/>
      <c r="L753" s="43"/>
      <c r="M753" s="226" t="s">
        <v>1</v>
      </c>
      <c r="N753" s="227" t="s">
        <v>42</v>
      </c>
      <c r="O753" s="90"/>
      <c r="P753" s="228">
        <f>O753*H753</f>
        <v>0</v>
      </c>
      <c r="Q753" s="228">
        <v>2E-05</v>
      </c>
      <c r="R753" s="228">
        <f>Q753*H753</f>
        <v>0.0015700800000000002</v>
      </c>
      <c r="S753" s="228">
        <v>0.001</v>
      </c>
      <c r="T753" s="229">
        <f>S753*H753</f>
        <v>0.078504</v>
      </c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  <c r="AE753" s="37"/>
      <c r="AR753" s="230" t="s">
        <v>173</v>
      </c>
      <c r="AT753" s="230" t="s">
        <v>169</v>
      </c>
      <c r="AU753" s="230" t="s">
        <v>86</v>
      </c>
      <c r="AY753" s="16" t="s">
        <v>166</v>
      </c>
      <c r="BE753" s="231">
        <f>IF(N753="základní",J753,0)</f>
        <v>0</v>
      </c>
      <c r="BF753" s="231">
        <f>IF(N753="snížená",J753,0)</f>
        <v>0</v>
      </c>
      <c r="BG753" s="231">
        <f>IF(N753="zákl. přenesená",J753,0)</f>
        <v>0</v>
      </c>
      <c r="BH753" s="231">
        <f>IF(N753="sníž. přenesená",J753,0)</f>
        <v>0</v>
      </c>
      <c r="BI753" s="231">
        <f>IF(N753="nulová",J753,0)</f>
        <v>0</v>
      </c>
      <c r="BJ753" s="16" t="s">
        <v>8</v>
      </c>
      <c r="BK753" s="231">
        <f>ROUND(I753*H753,0)</f>
        <v>0</v>
      </c>
      <c r="BL753" s="16" t="s">
        <v>173</v>
      </c>
      <c r="BM753" s="230" t="s">
        <v>1949</v>
      </c>
    </row>
    <row r="754" spans="1:51" s="14" customFormat="1" ht="12">
      <c r="A754" s="14"/>
      <c r="B754" s="244"/>
      <c r="C754" s="245"/>
      <c r="D754" s="234" t="s">
        <v>175</v>
      </c>
      <c r="E754" s="246" t="s">
        <v>1</v>
      </c>
      <c r="F754" s="247" t="s">
        <v>1950</v>
      </c>
      <c r="G754" s="245"/>
      <c r="H754" s="246" t="s">
        <v>1</v>
      </c>
      <c r="I754" s="248"/>
      <c r="J754" s="245"/>
      <c r="K754" s="245"/>
      <c r="L754" s="249"/>
      <c r="M754" s="250"/>
      <c r="N754" s="251"/>
      <c r="O754" s="251"/>
      <c r="P754" s="251"/>
      <c r="Q754" s="251"/>
      <c r="R754" s="251"/>
      <c r="S754" s="251"/>
      <c r="T754" s="252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53" t="s">
        <v>175</v>
      </c>
      <c r="AU754" s="253" t="s">
        <v>86</v>
      </c>
      <c r="AV754" s="14" t="s">
        <v>8</v>
      </c>
      <c r="AW754" s="14" t="s">
        <v>32</v>
      </c>
      <c r="AX754" s="14" t="s">
        <v>77</v>
      </c>
      <c r="AY754" s="253" t="s">
        <v>166</v>
      </c>
    </row>
    <row r="755" spans="1:51" s="13" customFormat="1" ht="12">
      <c r="A755" s="13"/>
      <c r="B755" s="232"/>
      <c r="C755" s="233"/>
      <c r="D755" s="234" t="s">
        <v>175</v>
      </c>
      <c r="E755" s="235" t="s">
        <v>1</v>
      </c>
      <c r="F755" s="236" t="s">
        <v>1951</v>
      </c>
      <c r="G755" s="233"/>
      <c r="H755" s="237">
        <v>5.226</v>
      </c>
      <c r="I755" s="238"/>
      <c r="J755" s="233"/>
      <c r="K755" s="233"/>
      <c r="L755" s="239"/>
      <c r="M755" s="240"/>
      <c r="N755" s="241"/>
      <c r="O755" s="241"/>
      <c r="P755" s="241"/>
      <c r="Q755" s="241"/>
      <c r="R755" s="241"/>
      <c r="S755" s="241"/>
      <c r="T755" s="242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43" t="s">
        <v>175</v>
      </c>
      <c r="AU755" s="243" t="s">
        <v>86</v>
      </c>
      <c r="AV755" s="13" t="s">
        <v>86</v>
      </c>
      <c r="AW755" s="13" t="s">
        <v>32</v>
      </c>
      <c r="AX755" s="13" t="s">
        <v>77</v>
      </c>
      <c r="AY755" s="243" t="s">
        <v>166</v>
      </c>
    </row>
    <row r="756" spans="1:51" s="13" customFormat="1" ht="12">
      <c r="A756" s="13"/>
      <c r="B756" s="232"/>
      <c r="C756" s="233"/>
      <c r="D756" s="234" t="s">
        <v>175</v>
      </c>
      <c r="E756" s="235" t="s">
        <v>1</v>
      </c>
      <c r="F756" s="236" t="s">
        <v>1952</v>
      </c>
      <c r="G756" s="233"/>
      <c r="H756" s="237">
        <v>69.078</v>
      </c>
      <c r="I756" s="238"/>
      <c r="J756" s="233"/>
      <c r="K756" s="233"/>
      <c r="L756" s="239"/>
      <c r="M756" s="240"/>
      <c r="N756" s="241"/>
      <c r="O756" s="241"/>
      <c r="P756" s="241"/>
      <c r="Q756" s="241"/>
      <c r="R756" s="241"/>
      <c r="S756" s="241"/>
      <c r="T756" s="242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43" t="s">
        <v>175</v>
      </c>
      <c r="AU756" s="243" t="s">
        <v>86</v>
      </c>
      <c r="AV756" s="13" t="s">
        <v>86</v>
      </c>
      <c r="AW756" s="13" t="s">
        <v>32</v>
      </c>
      <c r="AX756" s="13" t="s">
        <v>77</v>
      </c>
      <c r="AY756" s="243" t="s">
        <v>166</v>
      </c>
    </row>
    <row r="757" spans="1:51" s="13" customFormat="1" ht="12">
      <c r="A757" s="13"/>
      <c r="B757" s="232"/>
      <c r="C757" s="233"/>
      <c r="D757" s="234" t="s">
        <v>175</v>
      </c>
      <c r="E757" s="235" t="s">
        <v>1</v>
      </c>
      <c r="F757" s="236" t="s">
        <v>1953</v>
      </c>
      <c r="G757" s="233"/>
      <c r="H757" s="237">
        <v>4.2</v>
      </c>
      <c r="I757" s="238"/>
      <c r="J757" s="233"/>
      <c r="K757" s="233"/>
      <c r="L757" s="239"/>
      <c r="M757" s="240"/>
      <c r="N757" s="241"/>
      <c r="O757" s="241"/>
      <c r="P757" s="241"/>
      <c r="Q757" s="241"/>
      <c r="R757" s="241"/>
      <c r="S757" s="241"/>
      <c r="T757" s="242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43" t="s">
        <v>175</v>
      </c>
      <c r="AU757" s="243" t="s">
        <v>86</v>
      </c>
      <c r="AV757" s="13" t="s">
        <v>86</v>
      </c>
      <c r="AW757" s="13" t="s">
        <v>32</v>
      </c>
      <c r="AX757" s="13" t="s">
        <v>77</v>
      </c>
      <c r="AY757" s="243" t="s">
        <v>166</v>
      </c>
    </row>
    <row r="758" spans="1:65" s="2" customFormat="1" ht="24.15" customHeight="1">
      <c r="A758" s="37"/>
      <c r="B758" s="38"/>
      <c r="C758" s="218" t="s">
        <v>1954</v>
      </c>
      <c r="D758" s="218" t="s">
        <v>169</v>
      </c>
      <c r="E758" s="219" t="s">
        <v>1955</v>
      </c>
      <c r="F758" s="220" t="s">
        <v>1956</v>
      </c>
      <c r="G758" s="221" t="s">
        <v>215</v>
      </c>
      <c r="H758" s="222">
        <v>0.88</v>
      </c>
      <c r="I758" s="223"/>
      <c r="J758" s="224">
        <f>ROUND(I758*H758,0)</f>
        <v>0</v>
      </c>
      <c r="K758" s="225"/>
      <c r="L758" s="43"/>
      <c r="M758" s="226" t="s">
        <v>1</v>
      </c>
      <c r="N758" s="227" t="s">
        <v>42</v>
      </c>
      <c r="O758" s="90"/>
      <c r="P758" s="228">
        <f>O758*H758</f>
        <v>0</v>
      </c>
      <c r="Q758" s="228">
        <v>0.00279</v>
      </c>
      <c r="R758" s="228">
        <f>Q758*H758</f>
        <v>0.0024552</v>
      </c>
      <c r="S758" s="228">
        <v>0.056</v>
      </c>
      <c r="T758" s="229">
        <f>S758*H758</f>
        <v>0.049280000000000004</v>
      </c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  <c r="AE758" s="37"/>
      <c r="AR758" s="230" t="s">
        <v>173</v>
      </c>
      <c r="AT758" s="230" t="s">
        <v>169</v>
      </c>
      <c r="AU758" s="230" t="s">
        <v>86</v>
      </c>
      <c r="AY758" s="16" t="s">
        <v>166</v>
      </c>
      <c r="BE758" s="231">
        <f>IF(N758="základní",J758,0)</f>
        <v>0</v>
      </c>
      <c r="BF758" s="231">
        <f>IF(N758="snížená",J758,0)</f>
        <v>0</v>
      </c>
      <c r="BG758" s="231">
        <f>IF(N758="zákl. přenesená",J758,0)</f>
        <v>0</v>
      </c>
      <c r="BH758" s="231">
        <f>IF(N758="sníž. přenesená",J758,0)</f>
        <v>0</v>
      </c>
      <c r="BI758" s="231">
        <f>IF(N758="nulová",J758,0)</f>
        <v>0</v>
      </c>
      <c r="BJ758" s="16" t="s">
        <v>8</v>
      </c>
      <c r="BK758" s="231">
        <f>ROUND(I758*H758,0)</f>
        <v>0</v>
      </c>
      <c r="BL758" s="16" t="s">
        <v>173</v>
      </c>
      <c r="BM758" s="230" t="s">
        <v>1957</v>
      </c>
    </row>
    <row r="759" spans="1:51" s="13" customFormat="1" ht="12">
      <c r="A759" s="13"/>
      <c r="B759" s="232"/>
      <c r="C759" s="233"/>
      <c r="D759" s="234" t="s">
        <v>175</v>
      </c>
      <c r="E759" s="235" t="s">
        <v>1</v>
      </c>
      <c r="F759" s="236" t="s">
        <v>1958</v>
      </c>
      <c r="G759" s="233"/>
      <c r="H759" s="237">
        <v>0.88</v>
      </c>
      <c r="I759" s="238"/>
      <c r="J759" s="233"/>
      <c r="K759" s="233"/>
      <c r="L759" s="239"/>
      <c r="M759" s="240"/>
      <c r="N759" s="241"/>
      <c r="O759" s="241"/>
      <c r="P759" s="241"/>
      <c r="Q759" s="241"/>
      <c r="R759" s="241"/>
      <c r="S759" s="241"/>
      <c r="T759" s="242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43" t="s">
        <v>175</v>
      </c>
      <c r="AU759" s="243" t="s">
        <v>86</v>
      </c>
      <c r="AV759" s="13" t="s">
        <v>86</v>
      </c>
      <c r="AW759" s="13" t="s">
        <v>32</v>
      </c>
      <c r="AX759" s="13" t="s">
        <v>77</v>
      </c>
      <c r="AY759" s="243" t="s">
        <v>166</v>
      </c>
    </row>
    <row r="760" spans="1:65" s="2" customFormat="1" ht="24.15" customHeight="1">
      <c r="A760" s="37"/>
      <c r="B760" s="38"/>
      <c r="C760" s="218" t="s">
        <v>1959</v>
      </c>
      <c r="D760" s="218" t="s">
        <v>169</v>
      </c>
      <c r="E760" s="219" t="s">
        <v>1960</v>
      </c>
      <c r="F760" s="220" t="s">
        <v>1961</v>
      </c>
      <c r="G760" s="221" t="s">
        <v>215</v>
      </c>
      <c r="H760" s="222">
        <v>3.92</v>
      </c>
      <c r="I760" s="223"/>
      <c r="J760" s="224">
        <f>ROUND(I760*H760,0)</f>
        <v>0</v>
      </c>
      <c r="K760" s="225"/>
      <c r="L760" s="43"/>
      <c r="M760" s="226" t="s">
        <v>1</v>
      </c>
      <c r="N760" s="227" t="s">
        <v>42</v>
      </c>
      <c r="O760" s="90"/>
      <c r="P760" s="228">
        <f>O760*H760</f>
        <v>0</v>
      </c>
      <c r="Q760" s="228">
        <v>0.00395</v>
      </c>
      <c r="R760" s="228">
        <f>Q760*H760</f>
        <v>0.015484000000000001</v>
      </c>
      <c r="S760" s="228">
        <v>0.16</v>
      </c>
      <c r="T760" s="229">
        <f>S760*H760</f>
        <v>0.6272</v>
      </c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  <c r="AE760" s="37"/>
      <c r="AR760" s="230" t="s">
        <v>173</v>
      </c>
      <c r="AT760" s="230" t="s">
        <v>169</v>
      </c>
      <c r="AU760" s="230" t="s">
        <v>86</v>
      </c>
      <c r="AY760" s="16" t="s">
        <v>166</v>
      </c>
      <c r="BE760" s="231">
        <f>IF(N760="základní",J760,0)</f>
        <v>0</v>
      </c>
      <c r="BF760" s="231">
        <f>IF(N760="snížená",J760,0)</f>
        <v>0</v>
      </c>
      <c r="BG760" s="231">
        <f>IF(N760="zákl. přenesená",J760,0)</f>
        <v>0</v>
      </c>
      <c r="BH760" s="231">
        <f>IF(N760="sníž. přenesená",J760,0)</f>
        <v>0</v>
      </c>
      <c r="BI760" s="231">
        <f>IF(N760="nulová",J760,0)</f>
        <v>0</v>
      </c>
      <c r="BJ760" s="16" t="s">
        <v>8</v>
      </c>
      <c r="BK760" s="231">
        <f>ROUND(I760*H760,0)</f>
        <v>0</v>
      </c>
      <c r="BL760" s="16" t="s">
        <v>173</v>
      </c>
      <c r="BM760" s="230" t="s">
        <v>1962</v>
      </c>
    </row>
    <row r="761" spans="1:51" s="13" customFormat="1" ht="12">
      <c r="A761" s="13"/>
      <c r="B761" s="232"/>
      <c r="C761" s="233"/>
      <c r="D761" s="234" t="s">
        <v>175</v>
      </c>
      <c r="E761" s="235" t="s">
        <v>1</v>
      </c>
      <c r="F761" s="236" t="s">
        <v>1963</v>
      </c>
      <c r="G761" s="233"/>
      <c r="H761" s="237">
        <v>3.54</v>
      </c>
      <c r="I761" s="238"/>
      <c r="J761" s="233"/>
      <c r="K761" s="233"/>
      <c r="L761" s="239"/>
      <c r="M761" s="240"/>
      <c r="N761" s="241"/>
      <c r="O761" s="241"/>
      <c r="P761" s="241"/>
      <c r="Q761" s="241"/>
      <c r="R761" s="241"/>
      <c r="S761" s="241"/>
      <c r="T761" s="242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43" t="s">
        <v>175</v>
      </c>
      <c r="AU761" s="243" t="s">
        <v>86</v>
      </c>
      <c r="AV761" s="13" t="s">
        <v>86</v>
      </c>
      <c r="AW761" s="13" t="s">
        <v>32</v>
      </c>
      <c r="AX761" s="13" t="s">
        <v>77</v>
      </c>
      <c r="AY761" s="243" t="s">
        <v>166</v>
      </c>
    </row>
    <row r="762" spans="1:51" s="13" customFormat="1" ht="12">
      <c r="A762" s="13"/>
      <c r="B762" s="232"/>
      <c r="C762" s="233"/>
      <c r="D762" s="234" t="s">
        <v>175</v>
      </c>
      <c r="E762" s="235" t="s">
        <v>1</v>
      </c>
      <c r="F762" s="236" t="s">
        <v>1964</v>
      </c>
      <c r="G762" s="233"/>
      <c r="H762" s="237">
        <v>0.38</v>
      </c>
      <c r="I762" s="238"/>
      <c r="J762" s="233"/>
      <c r="K762" s="233"/>
      <c r="L762" s="239"/>
      <c r="M762" s="240"/>
      <c r="N762" s="241"/>
      <c r="O762" s="241"/>
      <c r="P762" s="241"/>
      <c r="Q762" s="241"/>
      <c r="R762" s="241"/>
      <c r="S762" s="241"/>
      <c r="T762" s="242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43" t="s">
        <v>175</v>
      </c>
      <c r="AU762" s="243" t="s">
        <v>86</v>
      </c>
      <c r="AV762" s="13" t="s">
        <v>86</v>
      </c>
      <c r="AW762" s="13" t="s">
        <v>32</v>
      </c>
      <c r="AX762" s="13" t="s">
        <v>77</v>
      </c>
      <c r="AY762" s="243" t="s">
        <v>166</v>
      </c>
    </row>
    <row r="763" spans="1:63" s="12" customFormat="1" ht="22.8" customHeight="1">
      <c r="A763" s="12"/>
      <c r="B763" s="202"/>
      <c r="C763" s="203"/>
      <c r="D763" s="204" t="s">
        <v>76</v>
      </c>
      <c r="E763" s="216" t="s">
        <v>316</v>
      </c>
      <c r="F763" s="216" t="s">
        <v>317</v>
      </c>
      <c r="G763" s="203"/>
      <c r="H763" s="203"/>
      <c r="I763" s="206"/>
      <c r="J763" s="217">
        <f>BK763</f>
        <v>0</v>
      </c>
      <c r="K763" s="203"/>
      <c r="L763" s="208"/>
      <c r="M763" s="209"/>
      <c r="N763" s="210"/>
      <c r="O763" s="210"/>
      <c r="P763" s="211">
        <f>SUM(P764:P772)</f>
        <v>0</v>
      </c>
      <c r="Q763" s="210"/>
      <c r="R763" s="211">
        <f>SUM(R764:R772)</f>
        <v>0</v>
      </c>
      <c r="S763" s="210"/>
      <c r="T763" s="212">
        <f>SUM(T764:T772)</f>
        <v>0</v>
      </c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R763" s="213" t="s">
        <v>8</v>
      </c>
      <c r="AT763" s="214" t="s">
        <v>76</v>
      </c>
      <c r="AU763" s="214" t="s">
        <v>8</v>
      </c>
      <c r="AY763" s="213" t="s">
        <v>166</v>
      </c>
      <c r="BK763" s="215">
        <f>SUM(BK764:BK772)</f>
        <v>0</v>
      </c>
    </row>
    <row r="764" spans="1:65" s="2" customFormat="1" ht="24.15" customHeight="1">
      <c r="A764" s="37"/>
      <c r="B764" s="38"/>
      <c r="C764" s="218" t="s">
        <v>1965</v>
      </c>
      <c r="D764" s="218" t="s">
        <v>169</v>
      </c>
      <c r="E764" s="219" t="s">
        <v>319</v>
      </c>
      <c r="F764" s="220" t="s">
        <v>320</v>
      </c>
      <c r="G764" s="221" t="s">
        <v>183</v>
      </c>
      <c r="H764" s="222">
        <v>6.044</v>
      </c>
      <c r="I764" s="223"/>
      <c r="J764" s="224">
        <f>ROUND(I764*H764,0)</f>
        <v>0</v>
      </c>
      <c r="K764" s="225"/>
      <c r="L764" s="43"/>
      <c r="M764" s="226" t="s">
        <v>1</v>
      </c>
      <c r="N764" s="227" t="s">
        <v>42</v>
      </c>
      <c r="O764" s="90"/>
      <c r="P764" s="228">
        <f>O764*H764</f>
        <v>0</v>
      </c>
      <c r="Q764" s="228">
        <v>0</v>
      </c>
      <c r="R764" s="228">
        <f>Q764*H764</f>
        <v>0</v>
      </c>
      <c r="S764" s="228">
        <v>0</v>
      </c>
      <c r="T764" s="229">
        <f>S764*H764</f>
        <v>0</v>
      </c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  <c r="AE764" s="37"/>
      <c r="AR764" s="230" t="s">
        <v>173</v>
      </c>
      <c r="AT764" s="230" t="s">
        <v>169</v>
      </c>
      <c r="AU764" s="230" t="s">
        <v>86</v>
      </c>
      <c r="AY764" s="16" t="s">
        <v>166</v>
      </c>
      <c r="BE764" s="231">
        <f>IF(N764="základní",J764,0)</f>
        <v>0</v>
      </c>
      <c r="BF764" s="231">
        <f>IF(N764="snížená",J764,0)</f>
        <v>0</v>
      </c>
      <c r="BG764" s="231">
        <f>IF(N764="zákl. přenesená",J764,0)</f>
        <v>0</v>
      </c>
      <c r="BH764" s="231">
        <f>IF(N764="sníž. přenesená",J764,0)</f>
        <v>0</v>
      </c>
      <c r="BI764" s="231">
        <f>IF(N764="nulová",J764,0)</f>
        <v>0</v>
      </c>
      <c r="BJ764" s="16" t="s">
        <v>8</v>
      </c>
      <c r="BK764" s="231">
        <f>ROUND(I764*H764,0)</f>
        <v>0</v>
      </c>
      <c r="BL764" s="16" t="s">
        <v>173</v>
      </c>
      <c r="BM764" s="230" t="s">
        <v>1966</v>
      </c>
    </row>
    <row r="765" spans="1:51" s="13" customFormat="1" ht="12">
      <c r="A765" s="13"/>
      <c r="B765" s="232"/>
      <c r="C765" s="233"/>
      <c r="D765" s="234" t="s">
        <v>175</v>
      </c>
      <c r="E765" s="235" t="s">
        <v>1</v>
      </c>
      <c r="F765" s="236" t="s">
        <v>1967</v>
      </c>
      <c r="G765" s="233"/>
      <c r="H765" s="237">
        <v>6.044</v>
      </c>
      <c r="I765" s="238"/>
      <c r="J765" s="233"/>
      <c r="K765" s="233"/>
      <c r="L765" s="239"/>
      <c r="M765" s="240"/>
      <c r="N765" s="241"/>
      <c r="O765" s="241"/>
      <c r="P765" s="241"/>
      <c r="Q765" s="241"/>
      <c r="R765" s="241"/>
      <c r="S765" s="241"/>
      <c r="T765" s="242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43" t="s">
        <v>175</v>
      </c>
      <c r="AU765" s="243" t="s">
        <v>86</v>
      </c>
      <c r="AV765" s="13" t="s">
        <v>86</v>
      </c>
      <c r="AW765" s="13" t="s">
        <v>32</v>
      </c>
      <c r="AX765" s="13" t="s">
        <v>77</v>
      </c>
      <c r="AY765" s="243" t="s">
        <v>166</v>
      </c>
    </row>
    <row r="766" spans="1:65" s="2" customFormat="1" ht="21.75" customHeight="1">
      <c r="A766" s="37"/>
      <c r="B766" s="38"/>
      <c r="C766" s="218" t="s">
        <v>1968</v>
      </c>
      <c r="D766" s="218" t="s">
        <v>169</v>
      </c>
      <c r="E766" s="219" t="s">
        <v>1969</v>
      </c>
      <c r="F766" s="220" t="s">
        <v>1970</v>
      </c>
      <c r="G766" s="221" t="s">
        <v>183</v>
      </c>
      <c r="H766" s="222">
        <v>100.248</v>
      </c>
      <c r="I766" s="223"/>
      <c r="J766" s="224">
        <f>ROUND(I766*H766,0)</f>
        <v>0</v>
      </c>
      <c r="K766" s="225"/>
      <c r="L766" s="43"/>
      <c r="M766" s="226" t="s">
        <v>1</v>
      </c>
      <c r="N766" s="227" t="s">
        <v>42</v>
      </c>
      <c r="O766" s="90"/>
      <c r="P766" s="228">
        <f>O766*H766</f>
        <v>0</v>
      </c>
      <c r="Q766" s="228">
        <v>0</v>
      </c>
      <c r="R766" s="228">
        <f>Q766*H766</f>
        <v>0</v>
      </c>
      <c r="S766" s="228">
        <v>0</v>
      </c>
      <c r="T766" s="229">
        <f>S766*H766</f>
        <v>0</v>
      </c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  <c r="AE766" s="37"/>
      <c r="AR766" s="230" t="s">
        <v>173</v>
      </c>
      <c r="AT766" s="230" t="s">
        <v>169</v>
      </c>
      <c r="AU766" s="230" t="s">
        <v>86</v>
      </c>
      <c r="AY766" s="16" t="s">
        <v>166</v>
      </c>
      <c r="BE766" s="231">
        <f>IF(N766="základní",J766,0)</f>
        <v>0</v>
      </c>
      <c r="BF766" s="231">
        <f>IF(N766="snížená",J766,0)</f>
        <v>0</v>
      </c>
      <c r="BG766" s="231">
        <f>IF(N766="zákl. přenesená",J766,0)</f>
        <v>0</v>
      </c>
      <c r="BH766" s="231">
        <f>IF(N766="sníž. přenesená",J766,0)</f>
        <v>0</v>
      </c>
      <c r="BI766" s="231">
        <f>IF(N766="nulová",J766,0)</f>
        <v>0</v>
      </c>
      <c r="BJ766" s="16" t="s">
        <v>8</v>
      </c>
      <c r="BK766" s="231">
        <f>ROUND(I766*H766,0)</f>
        <v>0</v>
      </c>
      <c r="BL766" s="16" t="s">
        <v>173</v>
      </c>
      <c r="BM766" s="230" t="s">
        <v>1971</v>
      </c>
    </row>
    <row r="767" spans="1:65" s="2" customFormat="1" ht="24.15" customHeight="1">
      <c r="A767" s="37"/>
      <c r="B767" s="38"/>
      <c r="C767" s="218" t="s">
        <v>1972</v>
      </c>
      <c r="D767" s="218" t="s">
        <v>169</v>
      </c>
      <c r="E767" s="219" t="s">
        <v>1973</v>
      </c>
      <c r="F767" s="220" t="s">
        <v>1974</v>
      </c>
      <c r="G767" s="221" t="s">
        <v>183</v>
      </c>
      <c r="H767" s="222">
        <v>1704.216</v>
      </c>
      <c r="I767" s="223"/>
      <c r="J767" s="224">
        <f>ROUND(I767*H767,0)</f>
        <v>0</v>
      </c>
      <c r="K767" s="225"/>
      <c r="L767" s="43"/>
      <c r="M767" s="226" t="s">
        <v>1</v>
      </c>
      <c r="N767" s="227" t="s">
        <v>42</v>
      </c>
      <c r="O767" s="90"/>
      <c r="P767" s="228">
        <f>O767*H767</f>
        <v>0</v>
      </c>
      <c r="Q767" s="228">
        <v>0</v>
      </c>
      <c r="R767" s="228">
        <f>Q767*H767</f>
        <v>0</v>
      </c>
      <c r="S767" s="228">
        <v>0</v>
      </c>
      <c r="T767" s="229">
        <f>S767*H767</f>
        <v>0</v>
      </c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  <c r="AE767" s="37"/>
      <c r="AR767" s="230" t="s">
        <v>173</v>
      </c>
      <c r="AT767" s="230" t="s">
        <v>169</v>
      </c>
      <c r="AU767" s="230" t="s">
        <v>86</v>
      </c>
      <c r="AY767" s="16" t="s">
        <v>166</v>
      </c>
      <c r="BE767" s="231">
        <f>IF(N767="základní",J767,0)</f>
        <v>0</v>
      </c>
      <c r="BF767" s="231">
        <f>IF(N767="snížená",J767,0)</f>
        <v>0</v>
      </c>
      <c r="BG767" s="231">
        <f>IF(N767="zákl. přenesená",J767,0)</f>
        <v>0</v>
      </c>
      <c r="BH767" s="231">
        <f>IF(N767="sníž. přenesená",J767,0)</f>
        <v>0</v>
      </c>
      <c r="BI767" s="231">
        <f>IF(N767="nulová",J767,0)</f>
        <v>0</v>
      </c>
      <c r="BJ767" s="16" t="s">
        <v>8</v>
      </c>
      <c r="BK767" s="231">
        <f>ROUND(I767*H767,0)</f>
        <v>0</v>
      </c>
      <c r="BL767" s="16" t="s">
        <v>173</v>
      </c>
      <c r="BM767" s="230" t="s">
        <v>1975</v>
      </c>
    </row>
    <row r="768" spans="1:51" s="13" customFormat="1" ht="12">
      <c r="A768" s="13"/>
      <c r="B768" s="232"/>
      <c r="C768" s="233"/>
      <c r="D768" s="234" t="s">
        <v>175</v>
      </c>
      <c r="E768" s="233"/>
      <c r="F768" s="236" t="s">
        <v>1976</v>
      </c>
      <c r="G768" s="233"/>
      <c r="H768" s="237">
        <v>1704.216</v>
      </c>
      <c r="I768" s="238"/>
      <c r="J768" s="233"/>
      <c r="K768" s="233"/>
      <c r="L768" s="239"/>
      <c r="M768" s="240"/>
      <c r="N768" s="241"/>
      <c r="O768" s="241"/>
      <c r="P768" s="241"/>
      <c r="Q768" s="241"/>
      <c r="R768" s="241"/>
      <c r="S768" s="241"/>
      <c r="T768" s="242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43" t="s">
        <v>175</v>
      </c>
      <c r="AU768" s="243" t="s">
        <v>86</v>
      </c>
      <c r="AV768" s="13" t="s">
        <v>86</v>
      </c>
      <c r="AW768" s="13" t="s">
        <v>4</v>
      </c>
      <c r="AX768" s="13" t="s">
        <v>8</v>
      </c>
      <c r="AY768" s="243" t="s">
        <v>166</v>
      </c>
    </row>
    <row r="769" spans="1:65" s="2" customFormat="1" ht="33" customHeight="1">
      <c r="A769" s="37"/>
      <c r="B769" s="38"/>
      <c r="C769" s="218" t="s">
        <v>1977</v>
      </c>
      <c r="D769" s="218" t="s">
        <v>169</v>
      </c>
      <c r="E769" s="219" t="s">
        <v>1978</v>
      </c>
      <c r="F769" s="220" t="s">
        <v>1979</v>
      </c>
      <c r="G769" s="221" t="s">
        <v>183</v>
      </c>
      <c r="H769" s="222">
        <v>6.044</v>
      </c>
      <c r="I769" s="223"/>
      <c r="J769" s="224">
        <f>ROUND(I769*H769,0)</f>
        <v>0</v>
      </c>
      <c r="K769" s="225"/>
      <c r="L769" s="43"/>
      <c r="M769" s="226" t="s">
        <v>1</v>
      </c>
      <c r="N769" s="227" t="s">
        <v>42</v>
      </c>
      <c r="O769" s="90"/>
      <c r="P769" s="228">
        <f>O769*H769</f>
        <v>0</v>
      </c>
      <c r="Q769" s="228">
        <v>0</v>
      </c>
      <c r="R769" s="228">
        <f>Q769*H769</f>
        <v>0</v>
      </c>
      <c r="S769" s="228">
        <v>0</v>
      </c>
      <c r="T769" s="229">
        <f>S769*H769</f>
        <v>0</v>
      </c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  <c r="AE769" s="37"/>
      <c r="AR769" s="230" t="s">
        <v>173</v>
      </c>
      <c r="AT769" s="230" t="s">
        <v>169</v>
      </c>
      <c r="AU769" s="230" t="s">
        <v>86</v>
      </c>
      <c r="AY769" s="16" t="s">
        <v>166</v>
      </c>
      <c r="BE769" s="231">
        <f>IF(N769="základní",J769,0)</f>
        <v>0</v>
      </c>
      <c r="BF769" s="231">
        <f>IF(N769="snížená",J769,0)</f>
        <v>0</v>
      </c>
      <c r="BG769" s="231">
        <f>IF(N769="zákl. přenesená",J769,0)</f>
        <v>0</v>
      </c>
      <c r="BH769" s="231">
        <f>IF(N769="sníž. přenesená",J769,0)</f>
        <v>0</v>
      </c>
      <c r="BI769" s="231">
        <f>IF(N769="nulová",J769,0)</f>
        <v>0</v>
      </c>
      <c r="BJ769" s="16" t="s">
        <v>8</v>
      </c>
      <c r="BK769" s="231">
        <f>ROUND(I769*H769,0)</f>
        <v>0</v>
      </c>
      <c r="BL769" s="16" t="s">
        <v>173</v>
      </c>
      <c r="BM769" s="230" t="s">
        <v>1980</v>
      </c>
    </row>
    <row r="770" spans="1:65" s="2" customFormat="1" ht="37.8" customHeight="1">
      <c r="A770" s="37"/>
      <c r="B770" s="38"/>
      <c r="C770" s="218" t="s">
        <v>1981</v>
      </c>
      <c r="D770" s="218" t="s">
        <v>169</v>
      </c>
      <c r="E770" s="219" t="s">
        <v>1982</v>
      </c>
      <c r="F770" s="220" t="s">
        <v>1983</v>
      </c>
      <c r="G770" s="221" t="s">
        <v>183</v>
      </c>
      <c r="H770" s="222">
        <v>19.665</v>
      </c>
      <c r="I770" s="223"/>
      <c r="J770" s="224">
        <f>ROUND(I770*H770,0)</f>
        <v>0</v>
      </c>
      <c r="K770" s="225"/>
      <c r="L770" s="43"/>
      <c r="M770" s="226" t="s">
        <v>1</v>
      </c>
      <c r="N770" s="227" t="s">
        <v>42</v>
      </c>
      <c r="O770" s="90"/>
      <c r="P770" s="228">
        <f>O770*H770</f>
        <v>0</v>
      </c>
      <c r="Q770" s="228">
        <v>0</v>
      </c>
      <c r="R770" s="228">
        <f>Q770*H770</f>
        <v>0</v>
      </c>
      <c r="S770" s="228">
        <v>0</v>
      </c>
      <c r="T770" s="229">
        <f>S770*H770</f>
        <v>0</v>
      </c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  <c r="AE770" s="37"/>
      <c r="AR770" s="230" t="s">
        <v>173</v>
      </c>
      <c r="AT770" s="230" t="s">
        <v>169</v>
      </c>
      <c r="AU770" s="230" t="s">
        <v>86</v>
      </c>
      <c r="AY770" s="16" t="s">
        <v>166</v>
      </c>
      <c r="BE770" s="231">
        <f>IF(N770="základní",J770,0)</f>
        <v>0</v>
      </c>
      <c r="BF770" s="231">
        <f>IF(N770="snížená",J770,0)</f>
        <v>0</v>
      </c>
      <c r="BG770" s="231">
        <f>IF(N770="zákl. přenesená",J770,0)</f>
        <v>0</v>
      </c>
      <c r="BH770" s="231">
        <f>IF(N770="sníž. přenesená",J770,0)</f>
        <v>0</v>
      </c>
      <c r="BI770" s="231">
        <f>IF(N770="nulová",J770,0)</f>
        <v>0</v>
      </c>
      <c r="BJ770" s="16" t="s">
        <v>8</v>
      </c>
      <c r="BK770" s="231">
        <f>ROUND(I770*H770,0)</f>
        <v>0</v>
      </c>
      <c r="BL770" s="16" t="s">
        <v>173</v>
      </c>
      <c r="BM770" s="230" t="s">
        <v>1984</v>
      </c>
    </row>
    <row r="771" spans="1:65" s="2" customFormat="1" ht="44.25" customHeight="1">
      <c r="A771" s="37"/>
      <c r="B771" s="38"/>
      <c r="C771" s="218" t="s">
        <v>1985</v>
      </c>
      <c r="D771" s="218" t="s">
        <v>169</v>
      </c>
      <c r="E771" s="219" t="s">
        <v>1986</v>
      </c>
      <c r="F771" s="220" t="s">
        <v>1987</v>
      </c>
      <c r="G771" s="221" t="s">
        <v>183</v>
      </c>
      <c r="H771" s="222">
        <v>42.385</v>
      </c>
      <c r="I771" s="223"/>
      <c r="J771" s="224">
        <f>ROUND(I771*H771,0)</f>
        <v>0</v>
      </c>
      <c r="K771" s="225"/>
      <c r="L771" s="43"/>
      <c r="M771" s="226" t="s">
        <v>1</v>
      </c>
      <c r="N771" s="227" t="s">
        <v>42</v>
      </c>
      <c r="O771" s="90"/>
      <c r="P771" s="228">
        <f>O771*H771</f>
        <v>0</v>
      </c>
      <c r="Q771" s="228">
        <v>0</v>
      </c>
      <c r="R771" s="228">
        <f>Q771*H771</f>
        <v>0</v>
      </c>
      <c r="S771" s="228">
        <v>0</v>
      </c>
      <c r="T771" s="229">
        <f>S771*H771</f>
        <v>0</v>
      </c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  <c r="AE771" s="37"/>
      <c r="AR771" s="230" t="s">
        <v>173</v>
      </c>
      <c r="AT771" s="230" t="s">
        <v>169</v>
      </c>
      <c r="AU771" s="230" t="s">
        <v>86</v>
      </c>
      <c r="AY771" s="16" t="s">
        <v>166</v>
      </c>
      <c r="BE771" s="231">
        <f>IF(N771="základní",J771,0)</f>
        <v>0</v>
      </c>
      <c r="BF771" s="231">
        <f>IF(N771="snížená",J771,0)</f>
        <v>0</v>
      </c>
      <c r="BG771" s="231">
        <f>IF(N771="zákl. přenesená",J771,0)</f>
        <v>0</v>
      </c>
      <c r="BH771" s="231">
        <f>IF(N771="sníž. přenesená",J771,0)</f>
        <v>0</v>
      </c>
      <c r="BI771" s="231">
        <f>IF(N771="nulová",J771,0)</f>
        <v>0</v>
      </c>
      <c r="BJ771" s="16" t="s">
        <v>8</v>
      </c>
      <c r="BK771" s="231">
        <f>ROUND(I771*H771,0)</f>
        <v>0</v>
      </c>
      <c r="BL771" s="16" t="s">
        <v>173</v>
      </c>
      <c r="BM771" s="230" t="s">
        <v>1988</v>
      </c>
    </row>
    <row r="772" spans="1:65" s="2" customFormat="1" ht="44.25" customHeight="1">
      <c r="A772" s="37"/>
      <c r="B772" s="38"/>
      <c r="C772" s="218" t="s">
        <v>1989</v>
      </c>
      <c r="D772" s="218" t="s">
        <v>169</v>
      </c>
      <c r="E772" s="219" t="s">
        <v>1990</v>
      </c>
      <c r="F772" s="220" t="s">
        <v>1991</v>
      </c>
      <c r="G772" s="221" t="s">
        <v>183</v>
      </c>
      <c r="H772" s="222">
        <v>32.154</v>
      </c>
      <c r="I772" s="223"/>
      <c r="J772" s="224">
        <f>ROUND(I772*H772,0)</f>
        <v>0</v>
      </c>
      <c r="K772" s="225"/>
      <c r="L772" s="43"/>
      <c r="M772" s="226" t="s">
        <v>1</v>
      </c>
      <c r="N772" s="227" t="s">
        <v>42</v>
      </c>
      <c r="O772" s="90"/>
      <c r="P772" s="228">
        <f>O772*H772</f>
        <v>0</v>
      </c>
      <c r="Q772" s="228">
        <v>0</v>
      </c>
      <c r="R772" s="228">
        <f>Q772*H772</f>
        <v>0</v>
      </c>
      <c r="S772" s="228">
        <v>0</v>
      </c>
      <c r="T772" s="229">
        <f>S772*H772</f>
        <v>0</v>
      </c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  <c r="AE772" s="37"/>
      <c r="AR772" s="230" t="s">
        <v>173</v>
      </c>
      <c r="AT772" s="230" t="s">
        <v>169</v>
      </c>
      <c r="AU772" s="230" t="s">
        <v>86</v>
      </c>
      <c r="AY772" s="16" t="s">
        <v>166</v>
      </c>
      <c r="BE772" s="231">
        <f>IF(N772="základní",J772,0)</f>
        <v>0</v>
      </c>
      <c r="BF772" s="231">
        <f>IF(N772="snížená",J772,0)</f>
        <v>0</v>
      </c>
      <c r="BG772" s="231">
        <f>IF(N772="zákl. přenesená",J772,0)</f>
        <v>0</v>
      </c>
      <c r="BH772" s="231">
        <f>IF(N772="sníž. přenesená",J772,0)</f>
        <v>0</v>
      </c>
      <c r="BI772" s="231">
        <f>IF(N772="nulová",J772,0)</f>
        <v>0</v>
      </c>
      <c r="BJ772" s="16" t="s">
        <v>8</v>
      </c>
      <c r="BK772" s="231">
        <f>ROUND(I772*H772,0)</f>
        <v>0</v>
      </c>
      <c r="BL772" s="16" t="s">
        <v>173</v>
      </c>
      <c r="BM772" s="230" t="s">
        <v>1992</v>
      </c>
    </row>
    <row r="773" spans="1:63" s="12" customFormat="1" ht="22.8" customHeight="1">
      <c r="A773" s="12"/>
      <c r="B773" s="202"/>
      <c r="C773" s="203"/>
      <c r="D773" s="204" t="s">
        <v>76</v>
      </c>
      <c r="E773" s="216" t="s">
        <v>335</v>
      </c>
      <c r="F773" s="216" t="s">
        <v>336</v>
      </c>
      <c r="G773" s="203"/>
      <c r="H773" s="203"/>
      <c r="I773" s="206"/>
      <c r="J773" s="217">
        <f>BK773</f>
        <v>0</v>
      </c>
      <c r="K773" s="203"/>
      <c r="L773" s="208"/>
      <c r="M773" s="209"/>
      <c r="N773" s="210"/>
      <c r="O773" s="210"/>
      <c r="P773" s="211">
        <f>P774</f>
        <v>0</v>
      </c>
      <c r="Q773" s="210"/>
      <c r="R773" s="211">
        <f>R774</f>
        <v>0</v>
      </c>
      <c r="S773" s="210"/>
      <c r="T773" s="212">
        <f>T774</f>
        <v>0</v>
      </c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R773" s="213" t="s">
        <v>8</v>
      </c>
      <c r="AT773" s="214" t="s">
        <v>76</v>
      </c>
      <c r="AU773" s="214" t="s">
        <v>8</v>
      </c>
      <c r="AY773" s="213" t="s">
        <v>166</v>
      </c>
      <c r="BK773" s="215">
        <f>BK774</f>
        <v>0</v>
      </c>
    </row>
    <row r="774" spans="1:65" s="2" customFormat="1" ht="21.75" customHeight="1">
      <c r="A774" s="37"/>
      <c r="B774" s="38"/>
      <c r="C774" s="218" t="s">
        <v>1993</v>
      </c>
      <c r="D774" s="218" t="s">
        <v>169</v>
      </c>
      <c r="E774" s="219" t="s">
        <v>1994</v>
      </c>
      <c r="F774" s="220" t="s">
        <v>1995</v>
      </c>
      <c r="G774" s="221" t="s">
        <v>183</v>
      </c>
      <c r="H774" s="222">
        <v>1401.95</v>
      </c>
      <c r="I774" s="223"/>
      <c r="J774" s="224">
        <f>ROUND(I774*H774,0)</f>
        <v>0</v>
      </c>
      <c r="K774" s="225"/>
      <c r="L774" s="43"/>
      <c r="M774" s="226" t="s">
        <v>1</v>
      </c>
      <c r="N774" s="227" t="s">
        <v>42</v>
      </c>
      <c r="O774" s="90"/>
      <c r="P774" s="228">
        <f>O774*H774</f>
        <v>0</v>
      </c>
      <c r="Q774" s="228">
        <v>0</v>
      </c>
      <c r="R774" s="228">
        <f>Q774*H774</f>
        <v>0</v>
      </c>
      <c r="S774" s="228">
        <v>0</v>
      </c>
      <c r="T774" s="229">
        <f>S774*H774</f>
        <v>0</v>
      </c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  <c r="AE774" s="37"/>
      <c r="AR774" s="230" t="s">
        <v>173</v>
      </c>
      <c r="AT774" s="230" t="s">
        <v>169</v>
      </c>
      <c r="AU774" s="230" t="s">
        <v>86</v>
      </c>
      <c r="AY774" s="16" t="s">
        <v>166</v>
      </c>
      <c r="BE774" s="231">
        <f>IF(N774="základní",J774,0)</f>
        <v>0</v>
      </c>
      <c r="BF774" s="231">
        <f>IF(N774="snížená",J774,0)</f>
        <v>0</v>
      </c>
      <c r="BG774" s="231">
        <f>IF(N774="zákl. přenesená",J774,0)</f>
        <v>0</v>
      </c>
      <c r="BH774" s="231">
        <f>IF(N774="sníž. přenesená",J774,0)</f>
        <v>0</v>
      </c>
      <c r="BI774" s="231">
        <f>IF(N774="nulová",J774,0)</f>
        <v>0</v>
      </c>
      <c r="BJ774" s="16" t="s">
        <v>8</v>
      </c>
      <c r="BK774" s="231">
        <f>ROUND(I774*H774,0)</f>
        <v>0</v>
      </c>
      <c r="BL774" s="16" t="s">
        <v>173</v>
      </c>
      <c r="BM774" s="230" t="s">
        <v>1996</v>
      </c>
    </row>
    <row r="775" spans="1:63" s="12" customFormat="1" ht="25.9" customHeight="1">
      <c r="A775" s="12"/>
      <c r="B775" s="202"/>
      <c r="C775" s="203"/>
      <c r="D775" s="204" t="s">
        <v>76</v>
      </c>
      <c r="E775" s="205" t="s">
        <v>341</v>
      </c>
      <c r="F775" s="205" t="s">
        <v>342</v>
      </c>
      <c r="G775" s="203"/>
      <c r="H775" s="203"/>
      <c r="I775" s="206"/>
      <c r="J775" s="207">
        <f>BK775</f>
        <v>0</v>
      </c>
      <c r="K775" s="203"/>
      <c r="L775" s="208"/>
      <c r="M775" s="209"/>
      <c r="N775" s="210"/>
      <c r="O775" s="210"/>
      <c r="P775" s="211">
        <f>P776+P804+P854+P937+P978+P1015+P1026+P1048+P1055+P1094+P1137+P1172+P1213+P1220+P1257+P1268+P1274</f>
        <v>0</v>
      </c>
      <c r="Q775" s="210"/>
      <c r="R775" s="211">
        <f>R776+R804+R854+R937+R978+R1015+R1026+R1048+R1055+R1094+R1137+R1172+R1213+R1220+R1257+R1268+R1274</f>
        <v>58.17324727</v>
      </c>
      <c r="S775" s="210"/>
      <c r="T775" s="212">
        <f>T776+T804+T854+T937+T978+T1015+T1026+T1048+T1055+T1094+T1137+T1172+T1213+T1220+T1257+T1268+T1274</f>
        <v>0.020196</v>
      </c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R775" s="213" t="s">
        <v>86</v>
      </c>
      <c r="AT775" s="214" t="s">
        <v>76</v>
      </c>
      <c r="AU775" s="214" t="s">
        <v>77</v>
      </c>
      <c r="AY775" s="213" t="s">
        <v>166</v>
      </c>
      <c r="BK775" s="215">
        <f>BK776+BK804+BK854+BK937+BK978+BK1015+BK1026+BK1048+BK1055+BK1094+BK1137+BK1172+BK1213+BK1220+BK1257+BK1268+BK1274</f>
        <v>0</v>
      </c>
    </row>
    <row r="776" spans="1:63" s="12" customFormat="1" ht="22.8" customHeight="1">
      <c r="A776" s="12"/>
      <c r="B776" s="202"/>
      <c r="C776" s="203"/>
      <c r="D776" s="204" t="s">
        <v>76</v>
      </c>
      <c r="E776" s="216" t="s">
        <v>1997</v>
      </c>
      <c r="F776" s="216" t="s">
        <v>1998</v>
      </c>
      <c r="G776" s="203"/>
      <c r="H776" s="203"/>
      <c r="I776" s="206"/>
      <c r="J776" s="217">
        <f>BK776</f>
        <v>0</v>
      </c>
      <c r="K776" s="203"/>
      <c r="L776" s="208"/>
      <c r="M776" s="209"/>
      <c r="N776" s="210"/>
      <c r="O776" s="210"/>
      <c r="P776" s="211">
        <f>SUM(P777:P803)</f>
        <v>0</v>
      </c>
      <c r="Q776" s="210"/>
      <c r="R776" s="211">
        <f>SUM(R777:R803)</f>
        <v>2.8807228</v>
      </c>
      <c r="S776" s="210"/>
      <c r="T776" s="212">
        <f>SUM(T777:T803)</f>
        <v>0</v>
      </c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R776" s="213" t="s">
        <v>86</v>
      </c>
      <c r="AT776" s="214" t="s">
        <v>76</v>
      </c>
      <c r="AU776" s="214" t="s">
        <v>8</v>
      </c>
      <c r="AY776" s="213" t="s">
        <v>166</v>
      </c>
      <c r="BK776" s="215">
        <f>SUM(BK777:BK803)</f>
        <v>0</v>
      </c>
    </row>
    <row r="777" spans="1:65" s="2" customFormat="1" ht="24.15" customHeight="1">
      <c r="A777" s="37"/>
      <c r="B777" s="38"/>
      <c r="C777" s="218" t="s">
        <v>1999</v>
      </c>
      <c r="D777" s="218" t="s">
        <v>169</v>
      </c>
      <c r="E777" s="219" t="s">
        <v>2000</v>
      </c>
      <c r="F777" s="220" t="s">
        <v>2001</v>
      </c>
      <c r="G777" s="221" t="s">
        <v>188</v>
      </c>
      <c r="H777" s="222">
        <v>294.654</v>
      </c>
      <c r="I777" s="223"/>
      <c r="J777" s="224">
        <f>ROUND(I777*H777,0)</f>
        <v>0</v>
      </c>
      <c r="K777" s="225"/>
      <c r="L777" s="43"/>
      <c r="M777" s="226" t="s">
        <v>1</v>
      </c>
      <c r="N777" s="227" t="s">
        <v>42</v>
      </c>
      <c r="O777" s="90"/>
      <c r="P777" s="228">
        <f>O777*H777</f>
        <v>0</v>
      </c>
      <c r="Q777" s="228">
        <v>0</v>
      </c>
      <c r="R777" s="228">
        <f>Q777*H777</f>
        <v>0</v>
      </c>
      <c r="S777" s="228">
        <v>0</v>
      </c>
      <c r="T777" s="229">
        <f>S777*H777</f>
        <v>0</v>
      </c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  <c r="AE777" s="37"/>
      <c r="AR777" s="230" t="s">
        <v>249</v>
      </c>
      <c r="AT777" s="230" t="s">
        <v>169</v>
      </c>
      <c r="AU777" s="230" t="s">
        <v>86</v>
      </c>
      <c r="AY777" s="16" t="s">
        <v>166</v>
      </c>
      <c r="BE777" s="231">
        <f>IF(N777="základní",J777,0)</f>
        <v>0</v>
      </c>
      <c r="BF777" s="231">
        <f>IF(N777="snížená",J777,0)</f>
        <v>0</v>
      </c>
      <c r="BG777" s="231">
        <f>IF(N777="zákl. přenesená",J777,0)</f>
        <v>0</v>
      </c>
      <c r="BH777" s="231">
        <f>IF(N777="sníž. přenesená",J777,0)</f>
        <v>0</v>
      </c>
      <c r="BI777" s="231">
        <f>IF(N777="nulová",J777,0)</f>
        <v>0</v>
      </c>
      <c r="BJ777" s="16" t="s">
        <v>8</v>
      </c>
      <c r="BK777" s="231">
        <f>ROUND(I777*H777,0)</f>
        <v>0</v>
      </c>
      <c r="BL777" s="16" t="s">
        <v>249</v>
      </c>
      <c r="BM777" s="230" t="s">
        <v>2002</v>
      </c>
    </row>
    <row r="778" spans="1:51" s="13" customFormat="1" ht="12">
      <c r="A778" s="13"/>
      <c r="B778" s="232"/>
      <c r="C778" s="233"/>
      <c r="D778" s="234" t="s">
        <v>175</v>
      </c>
      <c r="E778" s="235" t="s">
        <v>1</v>
      </c>
      <c r="F778" s="236" t="s">
        <v>2003</v>
      </c>
      <c r="G778" s="233"/>
      <c r="H778" s="237">
        <v>13.498</v>
      </c>
      <c r="I778" s="238"/>
      <c r="J778" s="233"/>
      <c r="K778" s="233"/>
      <c r="L778" s="239"/>
      <c r="M778" s="240"/>
      <c r="N778" s="241"/>
      <c r="O778" s="241"/>
      <c r="P778" s="241"/>
      <c r="Q778" s="241"/>
      <c r="R778" s="241"/>
      <c r="S778" s="241"/>
      <c r="T778" s="242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43" t="s">
        <v>175</v>
      </c>
      <c r="AU778" s="243" t="s">
        <v>86</v>
      </c>
      <c r="AV778" s="13" t="s">
        <v>86</v>
      </c>
      <c r="AW778" s="13" t="s">
        <v>32</v>
      </c>
      <c r="AX778" s="13" t="s">
        <v>77</v>
      </c>
      <c r="AY778" s="243" t="s">
        <v>166</v>
      </c>
    </row>
    <row r="779" spans="1:51" s="13" customFormat="1" ht="12">
      <c r="A779" s="13"/>
      <c r="B779" s="232"/>
      <c r="C779" s="233"/>
      <c r="D779" s="234" t="s">
        <v>175</v>
      </c>
      <c r="E779" s="235" t="s">
        <v>1</v>
      </c>
      <c r="F779" s="236" t="s">
        <v>2004</v>
      </c>
      <c r="G779" s="233"/>
      <c r="H779" s="237">
        <v>281.156</v>
      </c>
      <c r="I779" s="238"/>
      <c r="J779" s="233"/>
      <c r="K779" s="233"/>
      <c r="L779" s="239"/>
      <c r="M779" s="240"/>
      <c r="N779" s="241"/>
      <c r="O779" s="241"/>
      <c r="P779" s="241"/>
      <c r="Q779" s="241"/>
      <c r="R779" s="241"/>
      <c r="S779" s="241"/>
      <c r="T779" s="242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43" t="s">
        <v>175</v>
      </c>
      <c r="AU779" s="243" t="s">
        <v>86</v>
      </c>
      <c r="AV779" s="13" t="s">
        <v>86</v>
      </c>
      <c r="AW779" s="13" t="s">
        <v>32</v>
      </c>
      <c r="AX779" s="13" t="s">
        <v>77</v>
      </c>
      <c r="AY779" s="243" t="s">
        <v>166</v>
      </c>
    </row>
    <row r="780" spans="1:65" s="2" customFormat="1" ht="24.15" customHeight="1">
      <c r="A780" s="37"/>
      <c r="B780" s="38"/>
      <c r="C780" s="218" t="s">
        <v>2005</v>
      </c>
      <c r="D780" s="218" t="s">
        <v>169</v>
      </c>
      <c r="E780" s="219" t="s">
        <v>2006</v>
      </c>
      <c r="F780" s="220" t="s">
        <v>2007</v>
      </c>
      <c r="G780" s="221" t="s">
        <v>188</v>
      </c>
      <c r="H780" s="222">
        <v>69.444</v>
      </c>
      <c r="I780" s="223"/>
      <c r="J780" s="224">
        <f>ROUND(I780*H780,0)</f>
        <v>0</v>
      </c>
      <c r="K780" s="225"/>
      <c r="L780" s="43"/>
      <c r="M780" s="226" t="s">
        <v>1</v>
      </c>
      <c r="N780" s="227" t="s">
        <v>42</v>
      </c>
      <c r="O780" s="90"/>
      <c r="P780" s="228">
        <f>O780*H780</f>
        <v>0</v>
      </c>
      <c r="Q780" s="228">
        <v>0</v>
      </c>
      <c r="R780" s="228">
        <f>Q780*H780</f>
        <v>0</v>
      </c>
      <c r="S780" s="228">
        <v>0</v>
      </c>
      <c r="T780" s="229">
        <f>S780*H780</f>
        <v>0</v>
      </c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  <c r="AE780" s="37"/>
      <c r="AR780" s="230" t="s">
        <v>249</v>
      </c>
      <c r="AT780" s="230" t="s">
        <v>169</v>
      </c>
      <c r="AU780" s="230" t="s">
        <v>86</v>
      </c>
      <c r="AY780" s="16" t="s">
        <v>166</v>
      </c>
      <c r="BE780" s="231">
        <f>IF(N780="základní",J780,0)</f>
        <v>0</v>
      </c>
      <c r="BF780" s="231">
        <f>IF(N780="snížená",J780,0)</f>
        <v>0</v>
      </c>
      <c r="BG780" s="231">
        <f>IF(N780="zákl. přenesená",J780,0)</f>
        <v>0</v>
      </c>
      <c r="BH780" s="231">
        <f>IF(N780="sníž. přenesená",J780,0)</f>
        <v>0</v>
      </c>
      <c r="BI780" s="231">
        <f>IF(N780="nulová",J780,0)</f>
        <v>0</v>
      </c>
      <c r="BJ780" s="16" t="s">
        <v>8</v>
      </c>
      <c r="BK780" s="231">
        <f>ROUND(I780*H780,0)</f>
        <v>0</v>
      </c>
      <c r="BL780" s="16" t="s">
        <v>249</v>
      </c>
      <c r="BM780" s="230" t="s">
        <v>2008</v>
      </c>
    </row>
    <row r="781" spans="1:51" s="13" customFormat="1" ht="12">
      <c r="A781" s="13"/>
      <c r="B781" s="232"/>
      <c r="C781" s="233"/>
      <c r="D781" s="234" t="s">
        <v>175</v>
      </c>
      <c r="E781" s="235" t="s">
        <v>1</v>
      </c>
      <c r="F781" s="236" t="s">
        <v>2009</v>
      </c>
      <c r="G781" s="233"/>
      <c r="H781" s="237">
        <v>17.531</v>
      </c>
      <c r="I781" s="238"/>
      <c r="J781" s="233"/>
      <c r="K781" s="233"/>
      <c r="L781" s="239"/>
      <c r="M781" s="240"/>
      <c r="N781" s="241"/>
      <c r="O781" s="241"/>
      <c r="P781" s="241"/>
      <c r="Q781" s="241"/>
      <c r="R781" s="241"/>
      <c r="S781" s="241"/>
      <c r="T781" s="242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43" t="s">
        <v>175</v>
      </c>
      <c r="AU781" s="243" t="s">
        <v>86</v>
      </c>
      <c r="AV781" s="13" t="s">
        <v>86</v>
      </c>
      <c r="AW781" s="13" t="s">
        <v>32</v>
      </c>
      <c r="AX781" s="13" t="s">
        <v>77</v>
      </c>
      <c r="AY781" s="243" t="s">
        <v>166</v>
      </c>
    </row>
    <row r="782" spans="1:51" s="13" customFormat="1" ht="12">
      <c r="A782" s="13"/>
      <c r="B782" s="232"/>
      <c r="C782" s="233"/>
      <c r="D782" s="234" t="s">
        <v>175</v>
      </c>
      <c r="E782" s="235" t="s">
        <v>1</v>
      </c>
      <c r="F782" s="236" t="s">
        <v>1558</v>
      </c>
      <c r="G782" s="233"/>
      <c r="H782" s="237">
        <v>5.614</v>
      </c>
      <c r="I782" s="238"/>
      <c r="J782" s="233"/>
      <c r="K782" s="233"/>
      <c r="L782" s="239"/>
      <c r="M782" s="240"/>
      <c r="N782" s="241"/>
      <c r="O782" s="241"/>
      <c r="P782" s="241"/>
      <c r="Q782" s="241"/>
      <c r="R782" s="241"/>
      <c r="S782" s="241"/>
      <c r="T782" s="242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43" t="s">
        <v>175</v>
      </c>
      <c r="AU782" s="243" t="s">
        <v>86</v>
      </c>
      <c r="AV782" s="13" t="s">
        <v>86</v>
      </c>
      <c r="AW782" s="13" t="s">
        <v>32</v>
      </c>
      <c r="AX782" s="13" t="s">
        <v>77</v>
      </c>
      <c r="AY782" s="243" t="s">
        <v>166</v>
      </c>
    </row>
    <row r="783" spans="1:51" s="13" customFormat="1" ht="12">
      <c r="A783" s="13"/>
      <c r="B783" s="232"/>
      <c r="C783" s="233"/>
      <c r="D783" s="234" t="s">
        <v>175</v>
      </c>
      <c r="E783" s="235" t="s">
        <v>1</v>
      </c>
      <c r="F783" s="236" t="s">
        <v>2010</v>
      </c>
      <c r="G783" s="233"/>
      <c r="H783" s="237">
        <v>46.299</v>
      </c>
      <c r="I783" s="238"/>
      <c r="J783" s="233"/>
      <c r="K783" s="233"/>
      <c r="L783" s="239"/>
      <c r="M783" s="240"/>
      <c r="N783" s="241"/>
      <c r="O783" s="241"/>
      <c r="P783" s="241"/>
      <c r="Q783" s="241"/>
      <c r="R783" s="241"/>
      <c r="S783" s="241"/>
      <c r="T783" s="242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43" t="s">
        <v>175</v>
      </c>
      <c r="AU783" s="243" t="s">
        <v>86</v>
      </c>
      <c r="AV783" s="13" t="s">
        <v>86</v>
      </c>
      <c r="AW783" s="13" t="s">
        <v>32</v>
      </c>
      <c r="AX783" s="13" t="s">
        <v>77</v>
      </c>
      <c r="AY783" s="243" t="s">
        <v>166</v>
      </c>
    </row>
    <row r="784" spans="1:65" s="2" customFormat="1" ht="16.5" customHeight="1">
      <c r="A784" s="37"/>
      <c r="B784" s="38"/>
      <c r="C784" s="254" t="s">
        <v>2011</v>
      </c>
      <c r="D784" s="254" t="s">
        <v>266</v>
      </c>
      <c r="E784" s="255" t="s">
        <v>2012</v>
      </c>
      <c r="F784" s="256" t="s">
        <v>2013</v>
      </c>
      <c r="G784" s="257" t="s">
        <v>183</v>
      </c>
      <c r="H784" s="258">
        <v>0.124</v>
      </c>
      <c r="I784" s="259"/>
      <c r="J784" s="260">
        <f>ROUND(I784*H784,0)</f>
        <v>0</v>
      </c>
      <c r="K784" s="261"/>
      <c r="L784" s="262"/>
      <c r="M784" s="263" t="s">
        <v>1</v>
      </c>
      <c r="N784" s="264" t="s">
        <v>42</v>
      </c>
      <c r="O784" s="90"/>
      <c r="P784" s="228">
        <f>O784*H784</f>
        <v>0</v>
      </c>
      <c r="Q784" s="228">
        <v>1</v>
      </c>
      <c r="R784" s="228">
        <f>Q784*H784</f>
        <v>0.124</v>
      </c>
      <c r="S784" s="228">
        <v>0</v>
      </c>
      <c r="T784" s="229">
        <f>S784*H784</f>
        <v>0</v>
      </c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  <c r="AE784" s="37"/>
      <c r="AR784" s="230" t="s">
        <v>331</v>
      </c>
      <c r="AT784" s="230" t="s">
        <v>266</v>
      </c>
      <c r="AU784" s="230" t="s">
        <v>86</v>
      </c>
      <c r="AY784" s="16" t="s">
        <v>166</v>
      </c>
      <c r="BE784" s="231">
        <f>IF(N784="základní",J784,0)</f>
        <v>0</v>
      </c>
      <c r="BF784" s="231">
        <f>IF(N784="snížená",J784,0)</f>
        <v>0</v>
      </c>
      <c r="BG784" s="231">
        <f>IF(N784="zákl. přenesená",J784,0)</f>
        <v>0</v>
      </c>
      <c r="BH784" s="231">
        <f>IF(N784="sníž. přenesená",J784,0)</f>
        <v>0</v>
      </c>
      <c r="BI784" s="231">
        <f>IF(N784="nulová",J784,0)</f>
        <v>0</v>
      </c>
      <c r="BJ784" s="16" t="s">
        <v>8</v>
      </c>
      <c r="BK784" s="231">
        <f>ROUND(I784*H784,0)</f>
        <v>0</v>
      </c>
      <c r="BL784" s="16" t="s">
        <v>249</v>
      </c>
      <c r="BM784" s="230" t="s">
        <v>2014</v>
      </c>
    </row>
    <row r="785" spans="1:51" s="13" customFormat="1" ht="12">
      <c r="A785" s="13"/>
      <c r="B785" s="232"/>
      <c r="C785" s="233"/>
      <c r="D785" s="234" t="s">
        <v>175</v>
      </c>
      <c r="E785" s="235" t="s">
        <v>1</v>
      </c>
      <c r="F785" s="236" t="s">
        <v>2015</v>
      </c>
      <c r="G785" s="233"/>
      <c r="H785" s="237">
        <v>364.098</v>
      </c>
      <c r="I785" s="238"/>
      <c r="J785" s="233"/>
      <c r="K785" s="233"/>
      <c r="L785" s="239"/>
      <c r="M785" s="240"/>
      <c r="N785" s="241"/>
      <c r="O785" s="241"/>
      <c r="P785" s="241"/>
      <c r="Q785" s="241"/>
      <c r="R785" s="241"/>
      <c r="S785" s="241"/>
      <c r="T785" s="242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43" t="s">
        <v>175</v>
      </c>
      <c r="AU785" s="243" t="s">
        <v>86</v>
      </c>
      <c r="AV785" s="13" t="s">
        <v>86</v>
      </c>
      <c r="AW785" s="13" t="s">
        <v>32</v>
      </c>
      <c r="AX785" s="13" t="s">
        <v>8</v>
      </c>
      <c r="AY785" s="243" t="s">
        <v>166</v>
      </c>
    </row>
    <row r="786" spans="1:51" s="13" customFormat="1" ht="12">
      <c r="A786" s="13"/>
      <c r="B786" s="232"/>
      <c r="C786" s="233"/>
      <c r="D786" s="234" t="s">
        <v>175</v>
      </c>
      <c r="E786" s="233"/>
      <c r="F786" s="236" t="s">
        <v>2016</v>
      </c>
      <c r="G786" s="233"/>
      <c r="H786" s="237">
        <v>0.124</v>
      </c>
      <c r="I786" s="238"/>
      <c r="J786" s="233"/>
      <c r="K786" s="233"/>
      <c r="L786" s="239"/>
      <c r="M786" s="240"/>
      <c r="N786" s="241"/>
      <c r="O786" s="241"/>
      <c r="P786" s="241"/>
      <c r="Q786" s="241"/>
      <c r="R786" s="241"/>
      <c r="S786" s="241"/>
      <c r="T786" s="242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43" t="s">
        <v>175</v>
      </c>
      <c r="AU786" s="243" t="s">
        <v>86</v>
      </c>
      <c r="AV786" s="13" t="s">
        <v>86</v>
      </c>
      <c r="AW786" s="13" t="s">
        <v>4</v>
      </c>
      <c r="AX786" s="13" t="s">
        <v>8</v>
      </c>
      <c r="AY786" s="243" t="s">
        <v>166</v>
      </c>
    </row>
    <row r="787" spans="1:65" s="2" customFormat="1" ht="24.15" customHeight="1">
      <c r="A787" s="37"/>
      <c r="B787" s="38"/>
      <c r="C787" s="218" t="s">
        <v>2017</v>
      </c>
      <c r="D787" s="218" t="s">
        <v>169</v>
      </c>
      <c r="E787" s="219" t="s">
        <v>2018</v>
      </c>
      <c r="F787" s="220" t="s">
        <v>2019</v>
      </c>
      <c r="G787" s="221" t="s">
        <v>188</v>
      </c>
      <c r="H787" s="222">
        <v>69.444</v>
      </c>
      <c r="I787" s="223"/>
      <c r="J787" s="224">
        <f>ROUND(I787*H787,0)</f>
        <v>0</v>
      </c>
      <c r="K787" s="225"/>
      <c r="L787" s="43"/>
      <c r="M787" s="226" t="s">
        <v>1</v>
      </c>
      <c r="N787" s="227" t="s">
        <v>42</v>
      </c>
      <c r="O787" s="90"/>
      <c r="P787" s="228">
        <f>O787*H787</f>
        <v>0</v>
      </c>
      <c r="Q787" s="228">
        <v>0.0035</v>
      </c>
      <c r="R787" s="228">
        <f>Q787*H787</f>
        <v>0.24305400000000002</v>
      </c>
      <c r="S787" s="228">
        <v>0</v>
      </c>
      <c r="T787" s="229">
        <f>S787*H787</f>
        <v>0</v>
      </c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  <c r="AE787" s="37"/>
      <c r="AR787" s="230" t="s">
        <v>249</v>
      </c>
      <c r="AT787" s="230" t="s">
        <v>169</v>
      </c>
      <c r="AU787" s="230" t="s">
        <v>86</v>
      </c>
      <c r="AY787" s="16" t="s">
        <v>166</v>
      </c>
      <c r="BE787" s="231">
        <f>IF(N787="základní",J787,0)</f>
        <v>0</v>
      </c>
      <c r="BF787" s="231">
        <f>IF(N787="snížená",J787,0)</f>
        <v>0</v>
      </c>
      <c r="BG787" s="231">
        <f>IF(N787="zákl. přenesená",J787,0)</f>
        <v>0</v>
      </c>
      <c r="BH787" s="231">
        <f>IF(N787="sníž. přenesená",J787,0)</f>
        <v>0</v>
      </c>
      <c r="BI787" s="231">
        <f>IF(N787="nulová",J787,0)</f>
        <v>0</v>
      </c>
      <c r="BJ787" s="16" t="s">
        <v>8</v>
      </c>
      <c r="BK787" s="231">
        <f>ROUND(I787*H787,0)</f>
        <v>0</v>
      </c>
      <c r="BL787" s="16" t="s">
        <v>249</v>
      </c>
      <c r="BM787" s="230" t="s">
        <v>2020</v>
      </c>
    </row>
    <row r="788" spans="1:51" s="13" customFormat="1" ht="12">
      <c r="A788" s="13"/>
      <c r="B788" s="232"/>
      <c r="C788" s="233"/>
      <c r="D788" s="234" t="s">
        <v>175</v>
      </c>
      <c r="E788" s="235" t="s">
        <v>1</v>
      </c>
      <c r="F788" s="236" t="s">
        <v>2009</v>
      </c>
      <c r="G788" s="233"/>
      <c r="H788" s="237">
        <v>17.531</v>
      </c>
      <c r="I788" s="238"/>
      <c r="J788" s="233"/>
      <c r="K788" s="233"/>
      <c r="L788" s="239"/>
      <c r="M788" s="240"/>
      <c r="N788" s="241"/>
      <c r="O788" s="241"/>
      <c r="P788" s="241"/>
      <c r="Q788" s="241"/>
      <c r="R788" s="241"/>
      <c r="S788" s="241"/>
      <c r="T788" s="242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43" t="s">
        <v>175</v>
      </c>
      <c r="AU788" s="243" t="s">
        <v>86</v>
      </c>
      <c r="AV788" s="13" t="s">
        <v>86</v>
      </c>
      <c r="AW788" s="13" t="s">
        <v>32</v>
      </c>
      <c r="AX788" s="13" t="s">
        <v>77</v>
      </c>
      <c r="AY788" s="243" t="s">
        <v>166</v>
      </c>
    </row>
    <row r="789" spans="1:51" s="13" customFormat="1" ht="12">
      <c r="A789" s="13"/>
      <c r="B789" s="232"/>
      <c r="C789" s="233"/>
      <c r="D789" s="234" t="s">
        <v>175</v>
      </c>
      <c r="E789" s="235" t="s">
        <v>1</v>
      </c>
      <c r="F789" s="236" t="s">
        <v>1558</v>
      </c>
      <c r="G789" s="233"/>
      <c r="H789" s="237">
        <v>5.614</v>
      </c>
      <c r="I789" s="238"/>
      <c r="J789" s="233"/>
      <c r="K789" s="233"/>
      <c r="L789" s="239"/>
      <c r="M789" s="240"/>
      <c r="N789" s="241"/>
      <c r="O789" s="241"/>
      <c r="P789" s="241"/>
      <c r="Q789" s="241"/>
      <c r="R789" s="241"/>
      <c r="S789" s="241"/>
      <c r="T789" s="242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43" t="s">
        <v>175</v>
      </c>
      <c r="AU789" s="243" t="s">
        <v>86</v>
      </c>
      <c r="AV789" s="13" t="s">
        <v>86</v>
      </c>
      <c r="AW789" s="13" t="s">
        <v>32</v>
      </c>
      <c r="AX789" s="13" t="s">
        <v>77</v>
      </c>
      <c r="AY789" s="243" t="s">
        <v>166</v>
      </c>
    </row>
    <row r="790" spans="1:51" s="13" customFormat="1" ht="12">
      <c r="A790" s="13"/>
      <c r="B790" s="232"/>
      <c r="C790" s="233"/>
      <c r="D790" s="234" t="s">
        <v>175</v>
      </c>
      <c r="E790" s="235" t="s">
        <v>1</v>
      </c>
      <c r="F790" s="236" t="s">
        <v>2010</v>
      </c>
      <c r="G790" s="233"/>
      <c r="H790" s="237">
        <v>46.299</v>
      </c>
      <c r="I790" s="238"/>
      <c r="J790" s="233"/>
      <c r="K790" s="233"/>
      <c r="L790" s="239"/>
      <c r="M790" s="240"/>
      <c r="N790" s="241"/>
      <c r="O790" s="241"/>
      <c r="P790" s="241"/>
      <c r="Q790" s="241"/>
      <c r="R790" s="241"/>
      <c r="S790" s="241"/>
      <c r="T790" s="242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43" t="s">
        <v>175</v>
      </c>
      <c r="AU790" s="243" t="s">
        <v>86</v>
      </c>
      <c r="AV790" s="13" t="s">
        <v>86</v>
      </c>
      <c r="AW790" s="13" t="s">
        <v>32</v>
      </c>
      <c r="AX790" s="13" t="s">
        <v>77</v>
      </c>
      <c r="AY790" s="243" t="s">
        <v>166</v>
      </c>
    </row>
    <row r="791" spans="1:65" s="2" customFormat="1" ht="24.15" customHeight="1">
      <c r="A791" s="37"/>
      <c r="B791" s="38"/>
      <c r="C791" s="218" t="s">
        <v>2021</v>
      </c>
      <c r="D791" s="218" t="s">
        <v>169</v>
      </c>
      <c r="E791" s="219" t="s">
        <v>2022</v>
      </c>
      <c r="F791" s="220" t="s">
        <v>2023</v>
      </c>
      <c r="G791" s="221" t="s">
        <v>188</v>
      </c>
      <c r="H791" s="222">
        <v>294.654</v>
      </c>
      <c r="I791" s="223"/>
      <c r="J791" s="224">
        <f>ROUND(I791*H791,0)</f>
        <v>0</v>
      </c>
      <c r="K791" s="225"/>
      <c r="L791" s="43"/>
      <c r="M791" s="226" t="s">
        <v>1</v>
      </c>
      <c r="N791" s="227" t="s">
        <v>42</v>
      </c>
      <c r="O791" s="90"/>
      <c r="P791" s="228">
        <f>O791*H791</f>
        <v>0</v>
      </c>
      <c r="Q791" s="228">
        <v>0.0004</v>
      </c>
      <c r="R791" s="228">
        <f>Q791*H791</f>
        <v>0.11786160000000001</v>
      </c>
      <c r="S791" s="228">
        <v>0</v>
      </c>
      <c r="T791" s="229">
        <f>S791*H791</f>
        <v>0</v>
      </c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  <c r="AE791" s="37"/>
      <c r="AR791" s="230" t="s">
        <v>249</v>
      </c>
      <c r="AT791" s="230" t="s">
        <v>169</v>
      </c>
      <c r="AU791" s="230" t="s">
        <v>86</v>
      </c>
      <c r="AY791" s="16" t="s">
        <v>166</v>
      </c>
      <c r="BE791" s="231">
        <f>IF(N791="základní",J791,0)</f>
        <v>0</v>
      </c>
      <c r="BF791" s="231">
        <f>IF(N791="snížená",J791,0)</f>
        <v>0</v>
      </c>
      <c r="BG791" s="231">
        <f>IF(N791="zákl. přenesená",J791,0)</f>
        <v>0</v>
      </c>
      <c r="BH791" s="231">
        <f>IF(N791="sníž. přenesená",J791,0)</f>
        <v>0</v>
      </c>
      <c r="BI791" s="231">
        <f>IF(N791="nulová",J791,0)</f>
        <v>0</v>
      </c>
      <c r="BJ791" s="16" t="s">
        <v>8</v>
      </c>
      <c r="BK791" s="231">
        <f>ROUND(I791*H791,0)</f>
        <v>0</v>
      </c>
      <c r="BL791" s="16" t="s">
        <v>249</v>
      </c>
      <c r="BM791" s="230" t="s">
        <v>2024</v>
      </c>
    </row>
    <row r="792" spans="1:51" s="13" customFormat="1" ht="12">
      <c r="A792" s="13"/>
      <c r="B792" s="232"/>
      <c r="C792" s="233"/>
      <c r="D792" s="234" t="s">
        <v>175</v>
      </c>
      <c r="E792" s="235" t="s">
        <v>1</v>
      </c>
      <c r="F792" s="236" t="s">
        <v>2003</v>
      </c>
      <c r="G792" s="233"/>
      <c r="H792" s="237">
        <v>13.498</v>
      </c>
      <c r="I792" s="238"/>
      <c r="J792" s="233"/>
      <c r="K792" s="233"/>
      <c r="L792" s="239"/>
      <c r="M792" s="240"/>
      <c r="N792" s="241"/>
      <c r="O792" s="241"/>
      <c r="P792" s="241"/>
      <c r="Q792" s="241"/>
      <c r="R792" s="241"/>
      <c r="S792" s="241"/>
      <c r="T792" s="242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43" t="s">
        <v>175</v>
      </c>
      <c r="AU792" s="243" t="s">
        <v>86</v>
      </c>
      <c r="AV792" s="13" t="s">
        <v>86</v>
      </c>
      <c r="AW792" s="13" t="s">
        <v>32</v>
      </c>
      <c r="AX792" s="13" t="s">
        <v>77</v>
      </c>
      <c r="AY792" s="243" t="s">
        <v>166</v>
      </c>
    </row>
    <row r="793" spans="1:51" s="13" customFormat="1" ht="12">
      <c r="A793" s="13"/>
      <c r="B793" s="232"/>
      <c r="C793" s="233"/>
      <c r="D793" s="234" t="s">
        <v>175</v>
      </c>
      <c r="E793" s="235" t="s">
        <v>1</v>
      </c>
      <c r="F793" s="236" t="s">
        <v>2004</v>
      </c>
      <c r="G793" s="233"/>
      <c r="H793" s="237">
        <v>281.156</v>
      </c>
      <c r="I793" s="238"/>
      <c r="J793" s="233"/>
      <c r="K793" s="233"/>
      <c r="L793" s="239"/>
      <c r="M793" s="240"/>
      <c r="N793" s="241"/>
      <c r="O793" s="241"/>
      <c r="P793" s="241"/>
      <c r="Q793" s="241"/>
      <c r="R793" s="241"/>
      <c r="S793" s="241"/>
      <c r="T793" s="242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43" t="s">
        <v>175</v>
      </c>
      <c r="AU793" s="243" t="s">
        <v>86</v>
      </c>
      <c r="AV793" s="13" t="s">
        <v>86</v>
      </c>
      <c r="AW793" s="13" t="s">
        <v>32</v>
      </c>
      <c r="AX793" s="13" t="s">
        <v>77</v>
      </c>
      <c r="AY793" s="243" t="s">
        <v>166</v>
      </c>
    </row>
    <row r="794" spans="1:65" s="2" customFormat="1" ht="24.15" customHeight="1">
      <c r="A794" s="37"/>
      <c r="B794" s="38"/>
      <c r="C794" s="218" t="s">
        <v>2025</v>
      </c>
      <c r="D794" s="218" t="s">
        <v>169</v>
      </c>
      <c r="E794" s="219" t="s">
        <v>2026</v>
      </c>
      <c r="F794" s="220" t="s">
        <v>2027</v>
      </c>
      <c r="G794" s="221" t="s">
        <v>188</v>
      </c>
      <c r="H794" s="222">
        <v>69.444</v>
      </c>
      <c r="I794" s="223"/>
      <c r="J794" s="224">
        <f>ROUND(I794*H794,0)</f>
        <v>0</v>
      </c>
      <c r="K794" s="225"/>
      <c r="L794" s="43"/>
      <c r="M794" s="226" t="s">
        <v>1</v>
      </c>
      <c r="N794" s="227" t="s">
        <v>42</v>
      </c>
      <c r="O794" s="90"/>
      <c r="P794" s="228">
        <f>O794*H794</f>
        <v>0</v>
      </c>
      <c r="Q794" s="228">
        <v>0.0004</v>
      </c>
      <c r="R794" s="228">
        <f>Q794*H794</f>
        <v>0.027777600000000003</v>
      </c>
      <c r="S794" s="228">
        <v>0</v>
      </c>
      <c r="T794" s="229">
        <f>S794*H794</f>
        <v>0</v>
      </c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  <c r="AE794" s="37"/>
      <c r="AR794" s="230" t="s">
        <v>249</v>
      </c>
      <c r="AT794" s="230" t="s">
        <v>169</v>
      </c>
      <c r="AU794" s="230" t="s">
        <v>86</v>
      </c>
      <c r="AY794" s="16" t="s">
        <v>166</v>
      </c>
      <c r="BE794" s="231">
        <f>IF(N794="základní",J794,0)</f>
        <v>0</v>
      </c>
      <c r="BF794" s="231">
        <f>IF(N794="snížená",J794,0)</f>
        <v>0</v>
      </c>
      <c r="BG794" s="231">
        <f>IF(N794="zákl. přenesená",J794,0)</f>
        <v>0</v>
      </c>
      <c r="BH794" s="231">
        <f>IF(N794="sníž. přenesená",J794,0)</f>
        <v>0</v>
      </c>
      <c r="BI794" s="231">
        <f>IF(N794="nulová",J794,0)</f>
        <v>0</v>
      </c>
      <c r="BJ794" s="16" t="s">
        <v>8</v>
      </c>
      <c r="BK794" s="231">
        <f>ROUND(I794*H794,0)</f>
        <v>0</v>
      </c>
      <c r="BL794" s="16" t="s">
        <v>249</v>
      </c>
      <c r="BM794" s="230" t="s">
        <v>2028</v>
      </c>
    </row>
    <row r="795" spans="1:51" s="13" customFormat="1" ht="12">
      <c r="A795" s="13"/>
      <c r="B795" s="232"/>
      <c r="C795" s="233"/>
      <c r="D795" s="234" t="s">
        <v>175</v>
      </c>
      <c r="E795" s="235" t="s">
        <v>1</v>
      </c>
      <c r="F795" s="236" t="s">
        <v>2009</v>
      </c>
      <c r="G795" s="233"/>
      <c r="H795" s="237">
        <v>17.531</v>
      </c>
      <c r="I795" s="238"/>
      <c r="J795" s="233"/>
      <c r="K795" s="233"/>
      <c r="L795" s="239"/>
      <c r="M795" s="240"/>
      <c r="N795" s="241"/>
      <c r="O795" s="241"/>
      <c r="P795" s="241"/>
      <c r="Q795" s="241"/>
      <c r="R795" s="241"/>
      <c r="S795" s="241"/>
      <c r="T795" s="242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43" t="s">
        <v>175</v>
      </c>
      <c r="AU795" s="243" t="s">
        <v>86</v>
      </c>
      <c r="AV795" s="13" t="s">
        <v>86</v>
      </c>
      <c r="AW795" s="13" t="s">
        <v>32</v>
      </c>
      <c r="AX795" s="13" t="s">
        <v>77</v>
      </c>
      <c r="AY795" s="243" t="s">
        <v>166</v>
      </c>
    </row>
    <row r="796" spans="1:51" s="13" customFormat="1" ht="12">
      <c r="A796" s="13"/>
      <c r="B796" s="232"/>
      <c r="C796" s="233"/>
      <c r="D796" s="234" t="s">
        <v>175</v>
      </c>
      <c r="E796" s="235" t="s">
        <v>1</v>
      </c>
      <c r="F796" s="236" t="s">
        <v>1558</v>
      </c>
      <c r="G796" s="233"/>
      <c r="H796" s="237">
        <v>5.614</v>
      </c>
      <c r="I796" s="238"/>
      <c r="J796" s="233"/>
      <c r="K796" s="233"/>
      <c r="L796" s="239"/>
      <c r="M796" s="240"/>
      <c r="N796" s="241"/>
      <c r="O796" s="241"/>
      <c r="P796" s="241"/>
      <c r="Q796" s="241"/>
      <c r="R796" s="241"/>
      <c r="S796" s="241"/>
      <c r="T796" s="242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43" t="s">
        <v>175</v>
      </c>
      <c r="AU796" s="243" t="s">
        <v>86</v>
      </c>
      <c r="AV796" s="13" t="s">
        <v>86</v>
      </c>
      <c r="AW796" s="13" t="s">
        <v>32</v>
      </c>
      <c r="AX796" s="13" t="s">
        <v>77</v>
      </c>
      <c r="AY796" s="243" t="s">
        <v>166</v>
      </c>
    </row>
    <row r="797" spans="1:51" s="13" customFormat="1" ht="12">
      <c r="A797" s="13"/>
      <c r="B797" s="232"/>
      <c r="C797" s="233"/>
      <c r="D797" s="234" t="s">
        <v>175</v>
      </c>
      <c r="E797" s="235" t="s">
        <v>1</v>
      </c>
      <c r="F797" s="236" t="s">
        <v>2010</v>
      </c>
      <c r="G797" s="233"/>
      <c r="H797" s="237">
        <v>46.299</v>
      </c>
      <c r="I797" s="238"/>
      <c r="J797" s="233"/>
      <c r="K797" s="233"/>
      <c r="L797" s="239"/>
      <c r="M797" s="240"/>
      <c r="N797" s="241"/>
      <c r="O797" s="241"/>
      <c r="P797" s="241"/>
      <c r="Q797" s="241"/>
      <c r="R797" s="241"/>
      <c r="S797" s="241"/>
      <c r="T797" s="242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43" t="s">
        <v>175</v>
      </c>
      <c r="AU797" s="243" t="s">
        <v>86</v>
      </c>
      <c r="AV797" s="13" t="s">
        <v>86</v>
      </c>
      <c r="AW797" s="13" t="s">
        <v>32</v>
      </c>
      <c r="AX797" s="13" t="s">
        <v>77</v>
      </c>
      <c r="AY797" s="243" t="s">
        <v>166</v>
      </c>
    </row>
    <row r="798" spans="1:65" s="2" customFormat="1" ht="44.25" customHeight="1">
      <c r="A798" s="37"/>
      <c r="B798" s="38"/>
      <c r="C798" s="254" t="s">
        <v>2029</v>
      </c>
      <c r="D798" s="254" t="s">
        <v>266</v>
      </c>
      <c r="E798" s="255" t="s">
        <v>2030</v>
      </c>
      <c r="F798" s="256" t="s">
        <v>2031</v>
      </c>
      <c r="G798" s="257" t="s">
        <v>188</v>
      </c>
      <c r="H798" s="258">
        <v>436.918</v>
      </c>
      <c r="I798" s="259"/>
      <c r="J798" s="260">
        <f>ROUND(I798*H798,0)</f>
        <v>0</v>
      </c>
      <c r="K798" s="261"/>
      <c r="L798" s="262"/>
      <c r="M798" s="263" t="s">
        <v>1</v>
      </c>
      <c r="N798" s="264" t="s">
        <v>42</v>
      </c>
      <c r="O798" s="90"/>
      <c r="P798" s="228">
        <f>O798*H798</f>
        <v>0</v>
      </c>
      <c r="Q798" s="228">
        <v>0.0054</v>
      </c>
      <c r="R798" s="228">
        <f>Q798*H798</f>
        <v>2.3593572000000003</v>
      </c>
      <c r="S798" s="228">
        <v>0</v>
      </c>
      <c r="T798" s="229">
        <f>S798*H798</f>
        <v>0</v>
      </c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  <c r="AE798" s="37"/>
      <c r="AR798" s="230" t="s">
        <v>331</v>
      </c>
      <c r="AT798" s="230" t="s">
        <v>266</v>
      </c>
      <c r="AU798" s="230" t="s">
        <v>86</v>
      </c>
      <c r="AY798" s="16" t="s">
        <v>166</v>
      </c>
      <c r="BE798" s="231">
        <f>IF(N798="základní",J798,0)</f>
        <v>0</v>
      </c>
      <c r="BF798" s="231">
        <f>IF(N798="snížená",J798,0)</f>
        <v>0</v>
      </c>
      <c r="BG798" s="231">
        <f>IF(N798="zákl. přenesená",J798,0)</f>
        <v>0</v>
      </c>
      <c r="BH798" s="231">
        <f>IF(N798="sníž. přenesená",J798,0)</f>
        <v>0</v>
      </c>
      <c r="BI798" s="231">
        <f>IF(N798="nulová",J798,0)</f>
        <v>0</v>
      </c>
      <c r="BJ798" s="16" t="s">
        <v>8</v>
      </c>
      <c r="BK798" s="231">
        <f>ROUND(I798*H798,0)</f>
        <v>0</v>
      </c>
      <c r="BL798" s="16" t="s">
        <v>249</v>
      </c>
      <c r="BM798" s="230" t="s">
        <v>2032</v>
      </c>
    </row>
    <row r="799" spans="1:51" s="13" customFormat="1" ht="12">
      <c r="A799" s="13"/>
      <c r="B799" s="232"/>
      <c r="C799" s="233"/>
      <c r="D799" s="234" t="s">
        <v>175</v>
      </c>
      <c r="E799" s="235" t="s">
        <v>1</v>
      </c>
      <c r="F799" s="236" t="s">
        <v>2015</v>
      </c>
      <c r="G799" s="233"/>
      <c r="H799" s="237">
        <v>364.098</v>
      </c>
      <c r="I799" s="238"/>
      <c r="J799" s="233"/>
      <c r="K799" s="233"/>
      <c r="L799" s="239"/>
      <c r="M799" s="240"/>
      <c r="N799" s="241"/>
      <c r="O799" s="241"/>
      <c r="P799" s="241"/>
      <c r="Q799" s="241"/>
      <c r="R799" s="241"/>
      <c r="S799" s="241"/>
      <c r="T799" s="242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43" t="s">
        <v>175</v>
      </c>
      <c r="AU799" s="243" t="s">
        <v>86</v>
      </c>
      <c r="AV799" s="13" t="s">
        <v>86</v>
      </c>
      <c r="AW799" s="13" t="s">
        <v>32</v>
      </c>
      <c r="AX799" s="13" t="s">
        <v>8</v>
      </c>
      <c r="AY799" s="243" t="s">
        <v>166</v>
      </c>
    </row>
    <row r="800" spans="1:51" s="13" customFormat="1" ht="12">
      <c r="A800" s="13"/>
      <c r="B800" s="232"/>
      <c r="C800" s="233"/>
      <c r="D800" s="234" t="s">
        <v>175</v>
      </c>
      <c r="E800" s="233"/>
      <c r="F800" s="236" t="s">
        <v>2033</v>
      </c>
      <c r="G800" s="233"/>
      <c r="H800" s="237">
        <v>436.918</v>
      </c>
      <c r="I800" s="238"/>
      <c r="J800" s="233"/>
      <c r="K800" s="233"/>
      <c r="L800" s="239"/>
      <c r="M800" s="240"/>
      <c r="N800" s="241"/>
      <c r="O800" s="241"/>
      <c r="P800" s="241"/>
      <c r="Q800" s="241"/>
      <c r="R800" s="241"/>
      <c r="S800" s="241"/>
      <c r="T800" s="242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43" t="s">
        <v>175</v>
      </c>
      <c r="AU800" s="243" t="s">
        <v>86</v>
      </c>
      <c r="AV800" s="13" t="s">
        <v>86</v>
      </c>
      <c r="AW800" s="13" t="s">
        <v>4</v>
      </c>
      <c r="AX800" s="13" t="s">
        <v>8</v>
      </c>
      <c r="AY800" s="243" t="s">
        <v>166</v>
      </c>
    </row>
    <row r="801" spans="1:65" s="2" customFormat="1" ht="24.15" customHeight="1">
      <c r="A801" s="37"/>
      <c r="B801" s="38"/>
      <c r="C801" s="218" t="s">
        <v>2034</v>
      </c>
      <c r="D801" s="218" t="s">
        <v>169</v>
      </c>
      <c r="E801" s="219" t="s">
        <v>2035</v>
      </c>
      <c r="F801" s="220" t="s">
        <v>2036</v>
      </c>
      <c r="G801" s="221" t="s">
        <v>188</v>
      </c>
      <c r="H801" s="222">
        <v>21.681</v>
      </c>
      <c r="I801" s="223"/>
      <c r="J801" s="224">
        <f>ROUND(I801*H801,0)</f>
        <v>0</v>
      </c>
      <c r="K801" s="225"/>
      <c r="L801" s="43"/>
      <c r="M801" s="226" t="s">
        <v>1</v>
      </c>
      <c r="N801" s="227" t="s">
        <v>42</v>
      </c>
      <c r="O801" s="90"/>
      <c r="P801" s="228">
        <f>O801*H801</f>
        <v>0</v>
      </c>
      <c r="Q801" s="228">
        <v>0.0004</v>
      </c>
      <c r="R801" s="228">
        <f>Q801*H801</f>
        <v>0.0086724</v>
      </c>
      <c r="S801" s="228">
        <v>0</v>
      </c>
      <c r="T801" s="229">
        <f>S801*H801</f>
        <v>0</v>
      </c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  <c r="AE801" s="37"/>
      <c r="AR801" s="230" t="s">
        <v>249</v>
      </c>
      <c r="AT801" s="230" t="s">
        <v>169</v>
      </c>
      <c r="AU801" s="230" t="s">
        <v>86</v>
      </c>
      <c r="AY801" s="16" t="s">
        <v>166</v>
      </c>
      <c r="BE801" s="231">
        <f>IF(N801="základní",J801,0)</f>
        <v>0</v>
      </c>
      <c r="BF801" s="231">
        <f>IF(N801="snížená",J801,0)</f>
        <v>0</v>
      </c>
      <c r="BG801" s="231">
        <f>IF(N801="zákl. přenesená",J801,0)</f>
        <v>0</v>
      </c>
      <c r="BH801" s="231">
        <f>IF(N801="sníž. přenesená",J801,0)</f>
        <v>0</v>
      </c>
      <c r="BI801" s="231">
        <f>IF(N801="nulová",J801,0)</f>
        <v>0</v>
      </c>
      <c r="BJ801" s="16" t="s">
        <v>8</v>
      </c>
      <c r="BK801" s="231">
        <f>ROUND(I801*H801,0)</f>
        <v>0</v>
      </c>
      <c r="BL801" s="16" t="s">
        <v>249</v>
      </c>
      <c r="BM801" s="230" t="s">
        <v>2037</v>
      </c>
    </row>
    <row r="802" spans="1:51" s="13" customFormat="1" ht="12">
      <c r="A802" s="13"/>
      <c r="B802" s="232"/>
      <c r="C802" s="233"/>
      <c r="D802" s="234" t="s">
        <v>175</v>
      </c>
      <c r="E802" s="235" t="s">
        <v>1</v>
      </c>
      <c r="F802" s="236" t="s">
        <v>2038</v>
      </c>
      <c r="G802" s="233"/>
      <c r="H802" s="237">
        <v>21.681</v>
      </c>
      <c r="I802" s="238"/>
      <c r="J802" s="233"/>
      <c r="K802" s="233"/>
      <c r="L802" s="239"/>
      <c r="M802" s="240"/>
      <c r="N802" s="241"/>
      <c r="O802" s="241"/>
      <c r="P802" s="241"/>
      <c r="Q802" s="241"/>
      <c r="R802" s="241"/>
      <c r="S802" s="241"/>
      <c r="T802" s="242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43" t="s">
        <v>175</v>
      </c>
      <c r="AU802" s="243" t="s">
        <v>86</v>
      </c>
      <c r="AV802" s="13" t="s">
        <v>86</v>
      </c>
      <c r="AW802" s="13" t="s">
        <v>32</v>
      </c>
      <c r="AX802" s="13" t="s">
        <v>77</v>
      </c>
      <c r="AY802" s="243" t="s">
        <v>166</v>
      </c>
    </row>
    <row r="803" spans="1:65" s="2" customFormat="1" ht="33" customHeight="1">
      <c r="A803" s="37"/>
      <c r="B803" s="38"/>
      <c r="C803" s="218" t="s">
        <v>2039</v>
      </c>
      <c r="D803" s="218" t="s">
        <v>169</v>
      </c>
      <c r="E803" s="219" t="s">
        <v>2040</v>
      </c>
      <c r="F803" s="220" t="s">
        <v>2041</v>
      </c>
      <c r="G803" s="221" t="s">
        <v>183</v>
      </c>
      <c r="H803" s="222">
        <v>2.881</v>
      </c>
      <c r="I803" s="223"/>
      <c r="J803" s="224">
        <f>ROUND(I803*H803,0)</f>
        <v>0</v>
      </c>
      <c r="K803" s="225"/>
      <c r="L803" s="43"/>
      <c r="M803" s="226" t="s">
        <v>1</v>
      </c>
      <c r="N803" s="227" t="s">
        <v>42</v>
      </c>
      <c r="O803" s="90"/>
      <c r="P803" s="228">
        <f>O803*H803</f>
        <v>0</v>
      </c>
      <c r="Q803" s="228">
        <v>0</v>
      </c>
      <c r="R803" s="228">
        <f>Q803*H803</f>
        <v>0</v>
      </c>
      <c r="S803" s="228">
        <v>0</v>
      </c>
      <c r="T803" s="229">
        <f>S803*H803</f>
        <v>0</v>
      </c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  <c r="AE803" s="37"/>
      <c r="AR803" s="230" t="s">
        <v>249</v>
      </c>
      <c r="AT803" s="230" t="s">
        <v>169</v>
      </c>
      <c r="AU803" s="230" t="s">
        <v>86</v>
      </c>
      <c r="AY803" s="16" t="s">
        <v>166</v>
      </c>
      <c r="BE803" s="231">
        <f>IF(N803="základní",J803,0)</f>
        <v>0</v>
      </c>
      <c r="BF803" s="231">
        <f>IF(N803="snížená",J803,0)</f>
        <v>0</v>
      </c>
      <c r="BG803" s="231">
        <f>IF(N803="zákl. přenesená",J803,0)</f>
        <v>0</v>
      </c>
      <c r="BH803" s="231">
        <f>IF(N803="sníž. přenesená",J803,0)</f>
        <v>0</v>
      </c>
      <c r="BI803" s="231">
        <f>IF(N803="nulová",J803,0)</f>
        <v>0</v>
      </c>
      <c r="BJ803" s="16" t="s">
        <v>8</v>
      </c>
      <c r="BK803" s="231">
        <f>ROUND(I803*H803,0)</f>
        <v>0</v>
      </c>
      <c r="BL803" s="16" t="s">
        <v>249</v>
      </c>
      <c r="BM803" s="230" t="s">
        <v>2042</v>
      </c>
    </row>
    <row r="804" spans="1:63" s="12" customFormat="1" ht="22.8" customHeight="1">
      <c r="A804" s="12"/>
      <c r="B804" s="202"/>
      <c r="C804" s="203"/>
      <c r="D804" s="204" t="s">
        <v>76</v>
      </c>
      <c r="E804" s="216" t="s">
        <v>2043</v>
      </c>
      <c r="F804" s="216" t="s">
        <v>2044</v>
      </c>
      <c r="G804" s="203"/>
      <c r="H804" s="203"/>
      <c r="I804" s="206"/>
      <c r="J804" s="217">
        <f>BK804</f>
        <v>0</v>
      </c>
      <c r="K804" s="203"/>
      <c r="L804" s="208"/>
      <c r="M804" s="209"/>
      <c r="N804" s="210"/>
      <c r="O804" s="210"/>
      <c r="P804" s="211">
        <f>SUM(P805:P853)</f>
        <v>0</v>
      </c>
      <c r="Q804" s="210"/>
      <c r="R804" s="211">
        <f>SUM(R805:R853)</f>
        <v>3.862747010000001</v>
      </c>
      <c r="S804" s="210"/>
      <c r="T804" s="212">
        <f>SUM(T805:T853)</f>
        <v>0</v>
      </c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R804" s="213" t="s">
        <v>86</v>
      </c>
      <c r="AT804" s="214" t="s">
        <v>76</v>
      </c>
      <c r="AU804" s="214" t="s">
        <v>8</v>
      </c>
      <c r="AY804" s="213" t="s">
        <v>166</v>
      </c>
      <c r="BK804" s="215">
        <f>SUM(BK805:BK853)</f>
        <v>0</v>
      </c>
    </row>
    <row r="805" spans="1:65" s="2" customFormat="1" ht="24.15" customHeight="1">
      <c r="A805" s="37"/>
      <c r="B805" s="38"/>
      <c r="C805" s="218" t="s">
        <v>2045</v>
      </c>
      <c r="D805" s="218" t="s">
        <v>169</v>
      </c>
      <c r="E805" s="219" t="s">
        <v>2046</v>
      </c>
      <c r="F805" s="220" t="s">
        <v>2047</v>
      </c>
      <c r="G805" s="221" t="s">
        <v>188</v>
      </c>
      <c r="H805" s="222">
        <v>288.407</v>
      </c>
      <c r="I805" s="223"/>
      <c r="J805" s="224">
        <f>ROUND(I805*H805,0)</f>
        <v>0</v>
      </c>
      <c r="K805" s="225"/>
      <c r="L805" s="43"/>
      <c r="M805" s="226" t="s">
        <v>1</v>
      </c>
      <c r="N805" s="227" t="s">
        <v>42</v>
      </c>
      <c r="O805" s="90"/>
      <c r="P805" s="228">
        <f>O805*H805</f>
        <v>0</v>
      </c>
      <c r="Q805" s="228">
        <v>0</v>
      </c>
      <c r="R805" s="228">
        <f>Q805*H805</f>
        <v>0</v>
      </c>
      <c r="S805" s="228">
        <v>0</v>
      </c>
      <c r="T805" s="229">
        <f>S805*H805</f>
        <v>0</v>
      </c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  <c r="AE805" s="37"/>
      <c r="AR805" s="230" t="s">
        <v>249</v>
      </c>
      <c r="AT805" s="230" t="s">
        <v>169</v>
      </c>
      <c r="AU805" s="230" t="s">
        <v>86</v>
      </c>
      <c r="AY805" s="16" t="s">
        <v>166</v>
      </c>
      <c r="BE805" s="231">
        <f>IF(N805="základní",J805,0)</f>
        <v>0</v>
      </c>
      <c r="BF805" s="231">
        <f>IF(N805="snížená",J805,0)</f>
        <v>0</v>
      </c>
      <c r="BG805" s="231">
        <f>IF(N805="zákl. přenesená",J805,0)</f>
        <v>0</v>
      </c>
      <c r="BH805" s="231">
        <f>IF(N805="sníž. přenesená",J805,0)</f>
        <v>0</v>
      </c>
      <c r="BI805" s="231">
        <f>IF(N805="nulová",J805,0)</f>
        <v>0</v>
      </c>
      <c r="BJ805" s="16" t="s">
        <v>8</v>
      </c>
      <c r="BK805" s="231">
        <f>ROUND(I805*H805,0)</f>
        <v>0</v>
      </c>
      <c r="BL805" s="16" t="s">
        <v>249</v>
      </c>
      <c r="BM805" s="230" t="s">
        <v>2048</v>
      </c>
    </row>
    <row r="806" spans="1:51" s="13" customFormat="1" ht="12">
      <c r="A806" s="13"/>
      <c r="B806" s="232"/>
      <c r="C806" s="233"/>
      <c r="D806" s="234" t="s">
        <v>175</v>
      </c>
      <c r="E806" s="235" t="s">
        <v>1</v>
      </c>
      <c r="F806" s="236" t="s">
        <v>2049</v>
      </c>
      <c r="G806" s="233"/>
      <c r="H806" s="237">
        <v>252.168</v>
      </c>
      <c r="I806" s="238"/>
      <c r="J806" s="233"/>
      <c r="K806" s="233"/>
      <c r="L806" s="239"/>
      <c r="M806" s="240"/>
      <c r="N806" s="241"/>
      <c r="O806" s="241"/>
      <c r="P806" s="241"/>
      <c r="Q806" s="241"/>
      <c r="R806" s="241"/>
      <c r="S806" s="241"/>
      <c r="T806" s="242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43" t="s">
        <v>175</v>
      </c>
      <c r="AU806" s="243" t="s">
        <v>86</v>
      </c>
      <c r="AV806" s="13" t="s">
        <v>86</v>
      </c>
      <c r="AW806" s="13" t="s">
        <v>32</v>
      </c>
      <c r="AX806" s="13" t="s">
        <v>77</v>
      </c>
      <c r="AY806" s="243" t="s">
        <v>166</v>
      </c>
    </row>
    <row r="807" spans="1:51" s="13" customFormat="1" ht="12">
      <c r="A807" s="13"/>
      <c r="B807" s="232"/>
      <c r="C807" s="233"/>
      <c r="D807" s="234" t="s">
        <v>175</v>
      </c>
      <c r="E807" s="235" t="s">
        <v>1</v>
      </c>
      <c r="F807" s="236" t="s">
        <v>2050</v>
      </c>
      <c r="G807" s="233"/>
      <c r="H807" s="237">
        <v>21.894</v>
      </c>
      <c r="I807" s="238"/>
      <c r="J807" s="233"/>
      <c r="K807" s="233"/>
      <c r="L807" s="239"/>
      <c r="M807" s="240"/>
      <c r="N807" s="241"/>
      <c r="O807" s="241"/>
      <c r="P807" s="241"/>
      <c r="Q807" s="241"/>
      <c r="R807" s="241"/>
      <c r="S807" s="241"/>
      <c r="T807" s="242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43" t="s">
        <v>175</v>
      </c>
      <c r="AU807" s="243" t="s">
        <v>86</v>
      </c>
      <c r="AV807" s="13" t="s">
        <v>86</v>
      </c>
      <c r="AW807" s="13" t="s">
        <v>32</v>
      </c>
      <c r="AX807" s="13" t="s">
        <v>77</v>
      </c>
      <c r="AY807" s="243" t="s">
        <v>166</v>
      </c>
    </row>
    <row r="808" spans="1:51" s="13" customFormat="1" ht="12">
      <c r="A808" s="13"/>
      <c r="B808" s="232"/>
      <c r="C808" s="233"/>
      <c r="D808" s="234" t="s">
        <v>175</v>
      </c>
      <c r="E808" s="235" t="s">
        <v>1</v>
      </c>
      <c r="F808" s="236" t="s">
        <v>2051</v>
      </c>
      <c r="G808" s="233"/>
      <c r="H808" s="237">
        <v>7.104</v>
      </c>
      <c r="I808" s="238"/>
      <c r="J808" s="233"/>
      <c r="K808" s="233"/>
      <c r="L808" s="239"/>
      <c r="M808" s="240"/>
      <c r="N808" s="241"/>
      <c r="O808" s="241"/>
      <c r="P808" s="241"/>
      <c r="Q808" s="241"/>
      <c r="R808" s="241"/>
      <c r="S808" s="241"/>
      <c r="T808" s="242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43" t="s">
        <v>175</v>
      </c>
      <c r="AU808" s="243" t="s">
        <v>86</v>
      </c>
      <c r="AV808" s="13" t="s">
        <v>86</v>
      </c>
      <c r="AW808" s="13" t="s">
        <v>32</v>
      </c>
      <c r="AX808" s="13" t="s">
        <v>77</v>
      </c>
      <c r="AY808" s="243" t="s">
        <v>166</v>
      </c>
    </row>
    <row r="809" spans="1:51" s="13" customFormat="1" ht="12">
      <c r="A809" s="13"/>
      <c r="B809" s="232"/>
      <c r="C809" s="233"/>
      <c r="D809" s="234" t="s">
        <v>175</v>
      </c>
      <c r="E809" s="235" t="s">
        <v>1</v>
      </c>
      <c r="F809" s="236" t="s">
        <v>2052</v>
      </c>
      <c r="G809" s="233"/>
      <c r="H809" s="237">
        <v>7.241</v>
      </c>
      <c r="I809" s="238"/>
      <c r="J809" s="233"/>
      <c r="K809" s="233"/>
      <c r="L809" s="239"/>
      <c r="M809" s="240"/>
      <c r="N809" s="241"/>
      <c r="O809" s="241"/>
      <c r="P809" s="241"/>
      <c r="Q809" s="241"/>
      <c r="R809" s="241"/>
      <c r="S809" s="241"/>
      <c r="T809" s="242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43" t="s">
        <v>175</v>
      </c>
      <c r="AU809" s="243" t="s">
        <v>86</v>
      </c>
      <c r="AV809" s="13" t="s">
        <v>86</v>
      </c>
      <c r="AW809" s="13" t="s">
        <v>32</v>
      </c>
      <c r="AX809" s="13" t="s">
        <v>77</v>
      </c>
      <c r="AY809" s="243" t="s">
        <v>166</v>
      </c>
    </row>
    <row r="810" spans="1:65" s="2" customFormat="1" ht="16.5" customHeight="1">
      <c r="A810" s="37"/>
      <c r="B810" s="38"/>
      <c r="C810" s="254" t="s">
        <v>2053</v>
      </c>
      <c r="D810" s="254" t="s">
        <v>266</v>
      </c>
      <c r="E810" s="255" t="s">
        <v>2054</v>
      </c>
      <c r="F810" s="256" t="s">
        <v>2013</v>
      </c>
      <c r="G810" s="257" t="s">
        <v>183</v>
      </c>
      <c r="H810" s="258">
        <v>0.092</v>
      </c>
      <c r="I810" s="259"/>
      <c r="J810" s="260">
        <f>ROUND(I810*H810,0)</f>
        <v>0</v>
      </c>
      <c r="K810" s="261"/>
      <c r="L810" s="262"/>
      <c r="M810" s="263" t="s">
        <v>1</v>
      </c>
      <c r="N810" s="264" t="s">
        <v>42</v>
      </c>
      <c r="O810" s="90"/>
      <c r="P810" s="228">
        <f>O810*H810</f>
        <v>0</v>
      </c>
      <c r="Q810" s="228">
        <v>1</v>
      </c>
      <c r="R810" s="228">
        <f>Q810*H810</f>
        <v>0.092</v>
      </c>
      <c r="S810" s="228">
        <v>0</v>
      </c>
      <c r="T810" s="229">
        <f>S810*H810</f>
        <v>0</v>
      </c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  <c r="AE810" s="37"/>
      <c r="AR810" s="230" t="s">
        <v>331</v>
      </c>
      <c r="AT810" s="230" t="s">
        <v>266</v>
      </c>
      <c r="AU810" s="230" t="s">
        <v>86</v>
      </c>
      <c r="AY810" s="16" t="s">
        <v>166</v>
      </c>
      <c r="BE810" s="231">
        <f>IF(N810="základní",J810,0)</f>
        <v>0</v>
      </c>
      <c r="BF810" s="231">
        <f>IF(N810="snížená",J810,0)</f>
        <v>0</v>
      </c>
      <c r="BG810" s="231">
        <f>IF(N810="zákl. přenesená",J810,0)</f>
        <v>0</v>
      </c>
      <c r="BH810" s="231">
        <f>IF(N810="sníž. přenesená",J810,0)</f>
        <v>0</v>
      </c>
      <c r="BI810" s="231">
        <f>IF(N810="nulová",J810,0)</f>
        <v>0</v>
      </c>
      <c r="BJ810" s="16" t="s">
        <v>8</v>
      </c>
      <c r="BK810" s="231">
        <f>ROUND(I810*H810,0)</f>
        <v>0</v>
      </c>
      <c r="BL810" s="16" t="s">
        <v>249</v>
      </c>
      <c r="BM810" s="230" t="s">
        <v>2055</v>
      </c>
    </row>
    <row r="811" spans="1:51" s="13" customFormat="1" ht="12">
      <c r="A811" s="13"/>
      <c r="B811" s="232"/>
      <c r="C811" s="233"/>
      <c r="D811" s="234" t="s">
        <v>175</v>
      </c>
      <c r="E811" s="235" t="s">
        <v>1</v>
      </c>
      <c r="F811" s="236" t="s">
        <v>2056</v>
      </c>
      <c r="G811" s="233"/>
      <c r="H811" s="237">
        <v>288.407</v>
      </c>
      <c r="I811" s="238"/>
      <c r="J811" s="233"/>
      <c r="K811" s="233"/>
      <c r="L811" s="239"/>
      <c r="M811" s="240"/>
      <c r="N811" s="241"/>
      <c r="O811" s="241"/>
      <c r="P811" s="241"/>
      <c r="Q811" s="241"/>
      <c r="R811" s="241"/>
      <c r="S811" s="241"/>
      <c r="T811" s="242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43" t="s">
        <v>175</v>
      </c>
      <c r="AU811" s="243" t="s">
        <v>86</v>
      </c>
      <c r="AV811" s="13" t="s">
        <v>86</v>
      </c>
      <c r="AW811" s="13" t="s">
        <v>32</v>
      </c>
      <c r="AX811" s="13" t="s">
        <v>8</v>
      </c>
      <c r="AY811" s="243" t="s">
        <v>166</v>
      </c>
    </row>
    <row r="812" spans="1:51" s="13" customFormat="1" ht="12">
      <c r="A812" s="13"/>
      <c r="B812" s="232"/>
      <c r="C812" s="233"/>
      <c r="D812" s="234" t="s">
        <v>175</v>
      </c>
      <c r="E812" s="233"/>
      <c r="F812" s="236" t="s">
        <v>2057</v>
      </c>
      <c r="G812" s="233"/>
      <c r="H812" s="237">
        <v>0.092</v>
      </c>
      <c r="I812" s="238"/>
      <c r="J812" s="233"/>
      <c r="K812" s="233"/>
      <c r="L812" s="239"/>
      <c r="M812" s="240"/>
      <c r="N812" s="241"/>
      <c r="O812" s="241"/>
      <c r="P812" s="241"/>
      <c r="Q812" s="241"/>
      <c r="R812" s="241"/>
      <c r="S812" s="241"/>
      <c r="T812" s="242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43" t="s">
        <v>175</v>
      </c>
      <c r="AU812" s="243" t="s">
        <v>86</v>
      </c>
      <c r="AV812" s="13" t="s">
        <v>86</v>
      </c>
      <c r="AW812" s="13" t="s">
        <v>4</v>
      </c>
      <c r="AX812" s="13" t="s">
        <v>8</v>
      </c>
      <c r="AY812" s="243" t="s">
        <v>166</v>
      </c>
    </row>
    <row r="813" spans="1:65" s="2" customFormat="1" ht="24.15" customHeight="1">
      <c r="A813" s="37"/>
      <c r="B813" s="38"/>
      <c r="C813" s="218" t="s">
        <v>2058</v>
      </c>
      <c r="D813" s="218" t="s">
        <v>169</v>
      </c>
      <c r="E813" s="219" t="s">
        <v>2059</v>
      </c>
      <c r="F813" s="220" t="s">
        <v>2060</v>
      </c>
      <c r="G813" s="221" t="s">
        <v>188</v>
      </c>
      <c r="H813" s="222">
        <v>317.043</v>
      </c>
      <c r="I813" s="223"/>
      <c r="J813" s="224">
        <f>ROUND(I813*H813,0)</f>
        <v>0</v>
      </c>
      <c r="K813" s="225"/>
      <c r="L813" s="43"/>
      <c r="M813" s="226" t="s">
        <v>1</v>
      </c>
      <c r="N813" s="227" t="s">
        <v>42</v>
      </c>
      <c r="O813" s="90"/>
      <c r="P813" s="228">
        <f>O813*H813</f>
        <v>0</v>
      </c>
      <c r="Q813" s="228">
        <v>0.00088</v>
      </c>
      <c r="R813" s="228">
        <f>Q813*H813</f>
        <v>0.27899784</v>
      </c>
      <c r="S813" s="228">
        <v>0</v>
      </c>
      <c r="T813" s="229">
        <f>S813*H813</f>
        <v>0</v>
      </c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  <c r="AE813" s="37"/>
      <c r="AR813" s="230" t="s">
        <v>249</v>
      </c>
      <c r="AT813" s="230" t="s">
        <v>169</v>
      </c>
      <c r="AU813" s="230" t="s">
        <v>86</v>
      </c>
      <c r="AY813" s="16" t="s">
        <v>166</v>
      </c>
      <c r="BE813" s="231">
        <f>IF(N813="základní",J813,0)</f>
        <v>0</v>
      </c>
      <c r="BF813" s="231">
        <f>IF(N813="snížená",J813,0)</f>
        <v>0</v>
      </c>
      <c r="BG813" s="231">
        <f>IF(N813="zákl. přenesená",J813,0)</f>
        <v>0</v>
      </c>
      <c r="BH813" s="231">
        <f>IF(N813="sníž. přenesená",J813,0)</f>
        <v>0</v>
      </c>
      <c r="BI813" s="231">
        <f>IF(N813="nulová",J813,0)</f>
        <v>0</v>
      </c>
      <c r="BJ813" s="16" t="s">
        <v>8</v>
      </c>
      <c r="BK813" s="231">
        <f>ROUND(I813*H813,0)</f>
        <v>0</v>
      </c>
      <c r="BL813" s="16" t="s">
        <v>249</v>
      </c>
      <c r="BM813" s="230" t="s">
        <v>2061</v>
      </c>
    </row>
    <row r="814" spans="1:51" s="13" customFormat="1" ht="12">
      <c r="A814" s="13"/>
      <c r="B814" s="232"/>
      <c r="C814" s="233"/>
      <c r="D814" s="234" t="s">
        <v>175</v>
      </c>
      <c r="E814" s="235" t="s">
        <v>1</v>
      </c>
      <c r="F814" s="236" t="s">
        <v>2049</v>
      </c>
      <c r="G814" s="233"/>
      <c r="H814" s="237">
        <v>252.168</v>
      </c>
      <c r="I814" s="238"/>
      <c r="J814" s="233"/>
      <c r="K814" s="233"/>
      <c r="L814" s="239"/>
      <c r="M814" s="240"/>
      <c r="N814" s="241"/>
      <c r="O814" s="241"/>
      <c r="P814" s="241"/>
      <c r="Q814" s="241"/>
      <c r="R814" s="241"/>
      <c r="S814" s="241"/>
      <c r="T814" s="242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43" t="s">
        <v>175</v>
      </c>
      <c r="AU814" s="243" t="s">
        <v>86</v>
      </c>
      <c r="AV814" s="13" t="s">
        <v>86</v>
      </c>
      <c r="AW814" s="13" t="s">
        <v>32</v>
      </c>
      <c r="AX814" s="13" t="s">
        <v>77</v>
      </c>
      <c r="AY814" s="243" t="s">
        <v>166</v>
      </c>
    </row>
    <row r="815" spans="1:51" s="13" customFormat="1" ht="12">
      <c r="A815" s="13"/>
      <c r="B815" s="232"/>
      <c r="C815" s="233"/>
      <c r="D815" s="234" t="s">
        <v>175</v>
      </c>
      <c r="E815" s="235" t="s">
        <v>1</v>
      </c>
      <c r="F815" s="236" t="s">
        <v>2050</v>
      </c>
      <c r="G815" s="233"/>
      <c r="H815" s="237">
        <v>21.894</v>
      </c>
      <c r="I815" s="238"/>
      <c r="J815" s="233"/>
      <c r="K815" s="233"/>
      <c r="L815" s="239"/>
      <c r="M815" s="240"/>
      <c r="N815" s="241"/>
      <c r="O815" s="241"/>
      <c r="P815" s="241"/>
      <c r="Q815" s="241"/>
      <c r="R815" s="241"/>
      <c r="S815" s="241"/>
      <c r="T815" s="242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43" t="s">
        <v>175</v>
      </c>
      <c r="AU815" s="243" t="s">
        <v>86</v>
      </c>
      <c r="AV815" s="13" t="s">
        <v>86</v>
      </c>
      <c r="AW815" s="13" t="s">
        <v>32</v>
      </c>
      <c r="AX815" s="13" t="s">
        <v>77</v>
      </c>
      <c r="AY815" s="243" t="s">
        <v>166</v>
      </c>
    </row>
    <row r="816" spans="1:51" s="13" customFormat="1" ht="12">
      <c r="A816" s="13"/>
      <c r="B816" s="232"/>
      <c r="C816" s="233"/>
      <c r="D816" s="234" t="s">
        <v>175</v>
      </c>
      <c r="E816" s="235" t="s">
        <v>1</v>
      </c>
      <c r="F816" s="236" t="s">
        <v>2051</v>
      </c>
      <c r="G816" s="233"/>
      <c r="H816" s="237">
        <v>7.104</v>
      </c>
      <c r="I816" s="238"/>
      <c r="J816" s="233"/>
      <c r="K816" s="233"/>
      <c r="L816" s="239"/>
      <c r="M816" s="240"/>
      <c r="N816" s="241"/>
      <c r="O816" s="241"/>
      <c r="P816" s="241"/>
      <c r="Q816" s="241"/>
      <c r="R816" s="241"/>
      <c r="S816" s="241"/>
      <c r="T816" s="242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43" t="s">
        <v>175</v>
      </c>
      <c r="AU816" s="243" t="s">
        <v>86</v>
      </c>
      <c r="AV816" s="13" t="s">
        <v>86</v>
      </c>
      <c r="AW816" s="13" t="s">
        <v>32</v>
      </c>
      <c r="AX816" s="13" t="s">
        <v>77</v>
      </c>
      <c r="AY816" s="243" t="s">
        <v>166</v>
      </c>
    </row>
    <row r="817" spans="1:51" s="13" customFormat="1" ht="12">
      <c r="A817" s="13"/>
      <c r="B817" s="232"/>
      <c r="C817" s="233"/>
      <c r="D817" s="234" t="s">
        <v>175</v>
      </c>
      <c r="E817" s="235" t="s">
        <v>1</v>
      </c>
      <c r="F817" s="236" t="s">
        <v>2052</v>
      </c>
      <c r="G817" s="233"/>
      <c r="H817" s="237">
        <v>7.241</v>
      </c>
      <c r="I817" s="238"/>
      <c r="J817" s="233"/>
      <c r="K817" s="233"/>
      <c r="L817" s="239"/>
      <c r="M817" s="240"/>
      <c r="N817" s="241"/>
      <c r="O817" s="241"/>
      <c r="P817" s="241"/>
      <c r="Q817" s="241"/>
      <c r="R817" s="241"/>
      <c r="S817" s="241"/>
      <c r="T817" s="242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43" t="s">
        <v>175</v>
      </c>
      <c r="AU817" s="243" t="s">
        <v>86</v>
      </c>
      <c r="AV817" s="13" t="s">
        <v>86</v>
      </c>
      <c r="AW817" s="13" t="s">
        <v>32</v>
      </c>
      <c r="AX817" s="13" t="s">
        <v>77</v>
      </c>
      <c r="AY817" s="243" t="s">
        <v>166</v>
      </c>
    </row>
    <row r="818" spans="1:51" s="13" customFormat="1" ht="12">
      <c r="A818" s="13"/>
      <c r="B818" s="232"/>
      <c r="C818" s="233"/>
      <c r="D818" s="234" t="s">
        <v>175</v>
      </c>
      <c r="E818" s="235" t="s">
        <v>1</v>
      </c>
      <c r="F818" s="236" t="s">
        <v>2062</v>
      </c>
      <c r="G818" s="233"/>
      <c r="H818" s="237">
        <v>19.702</v>
      </c>
      <c r="I818" s="238"/>
      <c r="J818" s="233"/>
      <c r="K818" s="233"/>
      <c r="L818" s="239"/>
      <c r="M818" s="240"/>
      <c r="N818" s="241"/>
      <c r="O818" s="241"/>
      <c r="P818" s="241"/>
      <c r="Q818" s="241"/>
      <c r="R818" s="241"/>
      <c r="S818" s="241"/>
      <c r="T818" s="242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43" t="s">
        <v>175</v>
      </c>
      <c r="AU818" s="243" t="s">
        <v>86</v>
      </c>
      <c r="AV818" s="13" t="s">
        <v>86</v>
      </c>
      <c r="AW818" s="13" t="s">
        <v>32</v>
      </c>
      <c r="AX818" s="13" t="s">
        <v>77</v>
      </c>
      <c r="AY818" s="243" t="s">
        <v>166</v>
      </c>
    </row>
    <row r="819" spans="1:51" s="13" customFormat="1" ht="12">
      <c r="A819" s="13"/>
      <c r="B819" s="232"/>
      <c r="C819" s="233"/>
      <c r="D819" s="234" t="s">
        <v>175</v>
      </c>
      <c r="E819" s="235" t="s">
        <v>1</v>
      </c>
      <c r="F819" s="236" t="s">
        <v>2063</v>
      </c>
      <c r="G819" s="233"/>
      <c r="H819" s="237">
        <v>7.571</v>
      </c>
      <c r="I819" s="238"/>
      <c r="J819" s="233"/>
      <c r="K819" s="233"/>
      <c r="L819" s="239"/>
      <c r="M819" s="240"/>
      <c r="N819" s="241"/>
      <c r="O819" s="241"/>
      <c r="P819" s="241"/>
      <c r="Q819" s="241"/>
      <c r="R819" s="241"/>
      <c r="S819" s="241"/>
      <c r="T819" s="242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43" t="s">
        <v>175</v>
      </c>
      <c r="AU819" s="243" t="s">
        <v>86</v>
      </c>
      <c r="AV819" s="13" t="s">
        <v>86</v>
      </c>
      <c r="AW819" s="13" t="s">
        <v>32</v>
      </c>
      <c r="AX819" s="13" t="s">
        <v>77</v>
      </c>
      <c r="AY819" s="243" t="s">
        <v>166</v>
      </c>
    </row>
    <row r="820" spans="1:51" s="13" customFormat="1" ht="12">
      <c r="A820" s="13"/>
      <c r="B820" s="232"/>
      <c r="C820" s="233"/>
      <c r="D820" s="234" t="s">
        <v>175</v>
      </c>
      <c r="E820" s="235" t="s">
        <v>1</v>
      </c>
      <c r="F820" s="236" t="s">
        <v>2064</v>
      </c>
      <c r="G820" s="233"/>
      <c r="H820" s="237">
        <v>1.363</v>
      </c>
      <c r="I820" s="238"/>
      <c r="J820" s="233"/>
      <c r="K820" s="233"/>
      <c r="L820" s="239"/>
      <c r="M820" s="240"/>
      <c r="N820" s="241"/>
      <c r="O820" s="241"/>
      <c r="P820" s="241"/>
      <c r="Q820" s="241"/>
      <c r="R820" s="241"/>
      <c r="S820" s="241"/>
      <c r="T820" s="242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43" t="s">
        <v>175</v>
      </c>
      <c r="AU820" s="243" t="s">
        <v>86</v>
      </c>
      <c r="AV820" s="13" t="s">
        <v>86</v>
      </c>
      <c r="AW820" s="13" t="s">
        <v>32</v>
      </c>
      <c r="AX820" s="13" t="s">
        <v>77</v>
      </c>
      <c r="AY820" s="243" t="s">
        <v>166</v>
      </c>
    </row>
    <row r="821" spans="1:65" s="2" customFormat="1" ht="44.25" customHeight="1">
      <c r="A821" s="37"/>
      <c r="B821" s="38"/>
      <c r="C821" s="254" t="s">
        <v>2065</v>
      </c>
      <c r="D821" s="254" t="s">
        <v>266</v>
      </c>
      <c r="E821" s="255" t="s">
        <v>2066</v>
      </c>
      <c r="F821" s="256" t="s">
        <v>2067</v>
      </c>
      <c r="G821" s="257" t="s">
        <v>188</v>
      </c>
      <c r="H821" s="258">
        <v>380.452</v>
      </c>
      <c r="I821" s="259"/>
      <c r="J821" s="260">
        <f>ROUND(I821*H821,0)</f>
        <v>0</v>
      </c>
      <c r="K821" s="261"/>
      <c r="L821" s="262"/>
      <c r="M821" s="263" t="s">
        <v>1</v>
      </c>
      <c r="N821" s="264" t="s">
        <v>42</v>
      </c>
      <c r="O821" s="90"/>
      <c r="P821" s="228">
        <f>O821*H821</f>
        <v>0</v>
      </c>
      <c r="Q821" s="228">
        <v>0.0054</v>
      </c>
      <c r="R821" s="228">
        <f>Q821*H821</f>
        <v>2.0544408</v>
      </c>
      <c r="S821" s="228">
        <v>0</v>
      </c>
      <c r="T821" s="229">
        <f>S821*H821</f>
        <v>0</v>
      </c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  <c r="AE821" s="37"/>
      <c r="AR821" s="230" t="s">
        <v>331</v>
      </c>
      <c r="AT821" s="230" t="s">
        <v>266</v>
      </c>
      <c r="AU821" s="230" t="s">
        <v>86</v>
      </c>
      <c r="AY821" s="16" t="s">
        <v>166</v>
      </c>
      <c r="BE821" s="231">
        <f>IF(N821="základní",J821,0)</f>
        <v>0</v>
      </c>
      <c r="BF821" s="231">
        <f>IF(N821="snížená",J821,0)</f>
        <v>0</v>
      </c>
      <c r="BG821" s="231">
        <f>IF(N821="zákl. přenesená",J821,0)</f>
        <v>0</v>
      </c>
      <c r="BH821" s="231">
        <f>IF(N821="sníž. přenesená",J821,0)</f>
        <v>0</v>
      </c>
      <c r="BI821" s="231">
        <f>IF(N821="nulová",J821,0)</f>
        <v>0</v>
      </c>
      <c r="BJ821" s="16" t="s">
        <v>8</v>
      </c>
      <c r="BK821" s="231">
        <f>ROUND(I821*H821,0)</f>
        <v>0</v>
      </c>
      <c r="BL821" s="16" t="s">
        <v>249</v>
      </c>
      <c r="BM821" s="230" t="s">
        <v>2068</v>
      </c>
    </row>
    <row r="822" spans="1:51" s="13" customFormat="1" ht="12">
      <c r="A822" s="13"/>
      <c r="B822" s="232"/>
      <c r="C822" s="233"/>
      <c r="D822" s="234" t="s">
        <v>175</v>
      </c>
      <c r="E822" s="235" t="s">
        <v>1</v>
      </c>
      <c r="F822" s="236" t="s">
        <v>2069</v>
      </c>
      <c r="G822" s="233"/>
      <c r="H822" s="237">
        <v>317.043</v>
      </c>
      <c r="I822" s="238"/>
      <c r="J822" s="233"/>
      <c r="K822" s="233"/>
      <c r="L822" s="239"/>
      <c r="M822" s="240"/>
      <c r="N822" s="241"/>
      <c r="O822" s="241"/>
      <c r="P822" s="241"/>
      <c r="Q822" s="241"/>
      <c r="R822" s="241"/>
      <c r="S822" s="241"/>
      <c r="T822" s="242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43" t="s">
        <v>175</v>
      </c>
      <c r="AU822" s="243" t="s">
        <v>86</v>
      </c>
      <c r="AV822" s="13" t="s">
        <v>86</v>
      </c>
      <c r="AW822" s="13" t="s">
        <v>32</v>
      </c>
      <c r="AX822" s="13" t="s">
        <v>8</v>
      </c>
      <c r="AY822" s="243" t="s">
        <v>166</v>
      </c>
    </row>
    <row r="823" spans="1:51" s="13" customFormat="1" ht="12">
      <c r="A823" s="13"/>
      <c r="B823" s="232"/>
      <c r="C823" s="233"/>
      <c r="D823" s="234" t="s">
        <v>175</v>
      </c>
      <c r="E823" s="233"/>
      <c r="F823" s="236" t="s">
        <v>2070</v>
      </c>
      <c r="G823" s="233"/>
      <c r="H823" s="237">
        <v>380.452</v>
      </c>
      <c r="I823" s="238"/>
      <c r="J823" s="233"/>
      <c r="K823" s="233"/>
      <c r="L823" s="239"/>
      <c r="M823" s="240"/>
      <c r="N823" s="241"/>
      <c r="O823" s="241"/>
      <c r="P823" s="241"/>
      <c r="Q823" s="241"/>
      <c r="R823" s="241"/>
      <c r="S823" s="241"/>
      <c r="T823" s="242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43" t="s">
        <v>175</v>
      </c>
      <c r="AU823" s="243" t="s">
        <v>86</v>
      </c>
      <c r="AV823" s="13" t="s">
        <v>86</v>
      </c>
      <c r="AW823" s="13" t="s">
        <v>4</v>
      </c>
      <c r="AX823" s="13" t="s">
        <v>8</v>
      </c>
      <c r="AY823" s="243" t="s">
        <v>166</v>
      </c>
    </row>
    <row r="824" spans="1:65" s="2" customFormat="1" ht="24.15" customHeight="1">
      <c r="A824" s="37"/>
      <c r="B824" s="38"/>
      <c r="C824" s="218" t="s">
        <v>2071</v>
      </c>
      <c r="D824" s="218" t="s">
        <v>169</v>
      </c>
      <c r="E824" s="219" t="s">
        <v>2072</v>
      </c>
      <c r="F824" s="220" t="s">
        <v>2073</v>
      </c>
      <c r="G824" s="221" t="s">
        <v>215</v>
      </c>
      <c r="H824" s="222">
        <v>34</v>
      </c>
      <c r="I824" s="223"/>
      <c r="J824" s="224">
        <f>ROUND(I824*H824,0)</f>
        <v>0</v>
      </c>
      <c r="K824" s="225"/>
      <c r="L824" s="43"/>
      <c r="M824" s="226" t="s">
        <v>1</v>
      </c>
      <c r="N824" s="227" t="s">
        <v>42</v>
      </c>
      <c r="O824" s="90"/>
      <c r="P824" s="228">
        <f>O824*H824</f>
        <v>0</v>
      </c>
      <c r="Q824" s="228">
        <v>0.0003</v>
      </c>
      <c r="R824" s="228">
        <f>Q824*H824</f>
        <v>0.010199999999999999</v>
      </c>
      <c r="S824" s="228">
        <v>0</v>
      </c>
      <c r="T824" s="229">
        <f>S824*H824</f>
        <v>0</v>
      </c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  <c r="AE824" s="37"/>
      <c r="AR824" s="230" t="s">
        <v>249</v>
      </c>
      <c r="AT824" s="230" t="s">
        <v>169</v>
      </c>
      <c r="AU824" s="230" t="s">
        <v>86</v>
      </c>
      <c r="AY824" s="16" t="s">
        <v>166</v>
      </c>
      <c r="BE824" s="231">
        <f>IF(N824="základní",J824,0)</f>
        <v>0</v>
      </c>
      <c r="BF824" s="231">
        <f>IF(N824="snížená",J824,0)</f>
        <v>0</v>
      </c>
      <c r="BG824" s="231">
        <f>IF(N824="zákl. přenesená",J824,0)</f>
        <v>0</v>
      </c>
      <c r="BH824" s="231">
        <f>IF(N824="sníž. přenesená",J824,0)</f>
        <v>0</v>
      </c>
      <c r="BI824" s="231">
        <f>IF(N824="nulová",J824,0)</f>
        <v>0</v>
      </c>
      <c r="BJ824" s="16" t="s">
        <v>8</v>
      </c>
      <c r="BK824" s="231">
        <f>ROUND(I824*H824,0)</f>
        <v>0</v>
      </c>
      <c r="BL824" s="16" t="s">
        <v>249</v>
      </c>
      <c r="BM824" s="230" t="s">
        <v>2074</v>
      </c>
    </row>
    <row r="825" spans="1:51" s="13" customFormat="1" ht="12">
      <c r="A825" s="13"/>
      <c r="B825" s="232"/>
      <c r="C825" s="233"/>
      <c r="D825" s="234" t="s">
        <v>175</v>
      </c>
      <c r="E825" s="235" t="s">
        <v>1</v>
      </c>
      <c r="F825" s="236" t="s">
        <v>2075</v>
      </c>
      <c r="G825" s="233"/>
      <c r="H825" s="237">
        <v>34</v>
      </c>
      <c r="I825" s="238"/>
      <c r="J825" s="233"/>
      <c r="K825" s="233"/>
      <c r="L825" s="239"/>
      <c r="M825" s="240"/>
      <c r="N825" s="241"/>
      <c r="O825" s="241"/>
      <c r="P825" s="241"/>
      <c r="Q825" s="241"/>
      <c r="R825" s="241"/>
      <c r="S825" s="241"/>
      <c r="T825" s="242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43" t="s">
        <v>175</v>
      </c>
      <c r="AU825" s="243" t="s">
        <v>86</v>
      </c>
      <c r="AV825" s="13" t="s">
        <v>86</v>
      </c>
      <c r="AW825" s="13" t="s">
        <v>32</v>
      </c>
      <c r="AX825" s="13" t="s">
        <v>77</v>
      </c>
      <c r="AY825" s="243" t="s">
        <v>166</v>
      </c>
    </row>
    <row r="826" spans="1:65" s="2" customFormat="1" ht="37.8" customHeight="1">
      <c r="A826" s="37"/>
      <c r="B826" s="38"/>
      <c r="C826" s="218" t="s">
        <v>2076</v>
      </c>
      <c r="D826" s="218" t="s">
        <v>169</v>
      </c>
      <c r="E826" s="219" t="s">
        <v>2077</v>
      </c>
      <c r="F826" s="220" t="s">
        <v>2078</v>
      </c>
      <c r="G826" s="221" t="s">
        <v>215</v>
      </c>
      <c r="H826" s="222">
        <v>18</v>
      </c>
      <c r="I826" s="223"/>
      <c r="J826" s="224">
        <f>ROUND(I826*H826,0)</f>
        <v>0</v>
      </c>
      <c r="K826" s="225"/>
      <c r="L826" s="43"/>
      <c r="M826" s="226" t="s">
        <v>1</v>
      </c>
      <c r="N826" s="227" t="s">
        <v>42</v>
      </c>
      <c r="O826" s="90"/>
      <c r="P826" s="228">
        <f>O826*H826</f>
        <v>0</v>
      </c>
      <c r="Q826" s="228">
        <v>0.0006</v>
      </c>
      <c r="R826" s="228">
        <f>Q826*H826</f>
        <v>0.010799999999999999</v>
      </c>
      <c r="S826" s="228">
        <v>0</v>
      </c>
      <c r="T826" s="229">
        <f>S826*H826</f>
        <v>0</v>
      </c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  <c r="AE826" s="37"/>
      <c r="AR826" s="230" t="s">
        <v>249</v>
      </c>
      <c r="AT826" s="230" t="s">
        <v>169</v>
      </c>
      <c r="AU826" s="230" t="s">
        <v>86</v>
      </c>
      <c r="AY826" s="16" t="s">
        <v>166</v>
      </c>
      <c r="BE826" s="231">
        <f>IF(N826="základní",J826,0)</f>
        <v>0</v>
      </c>
      <c r="BF826" s="231">
        <f>IF(N826="snížená",J826,0)</f>
        <v>0</v>
      </c>
      <c r="BG826" s="231">
        <f>IF(N826="zákl. přenesená",J826,0)</f>
        <v>0</v>
      </c>
      <c r="BH826" s="231">
        <f>IF(N826="sníž. přenesená",J826,0)</f>
        <v>0</v>
      </c>
      <c r="BI826" s="231">
        <f>IF(N826="nulová",J826,0)</f>
        <v>0</v>
      </c>
      <c r="BJ826" s="16" t="s">
        <v>8</v>
      </c>
      <c r="BK826" s="231">
        <f>ROUND(I826*H826,0)</f>
        <v>0</v>
      </c>
      <c r="BL826" s="16" t="s">
        <v>249</v>
      </c>
      <c r="BM826" s="230" t="s">
        <v>2079</v>
      </c>
    </row>
    <row r="827" spans="1:51" s="13" customFormat="1" ht="12">
      <c r="A827" s="13"/>
      <c r="B827" s="232"/>
      <c r="C827" s="233"/>
      <c r="D827" s="234" t="s">
        <v>175</v>
      </c>
      <c r="E827" s="235" t="s">
        <v>1</v>
      </c>
      <c r="F827" s="236" t="s">
        <v>2080</v>
      </c>
      <c r="G827" s="233"/>
      <c r="H827" s="237">
        <v>18</v>
      </c>
      <c r="I827" s="238"/>
      <c r="J827" s="233"/>
      <c r="K827" s="233"/>
      <c r="L827" s="239"/>
      <c r="M827" s="240"/>
      <c r="N827" s="241"/>
      <c r="O827" s="241"/>
      <c r="P827" s="241"/>
      <c r="Q827" s="241"/>
      <c r="R827" s="241"/>
      <c r="S827" s="241"/>
      <c r="T827" s="242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43" t="s">
        <v>175</v>
      </c>
      <c r="AU827" s="243" t="s">
        <v>86</v>
      </c>
      <c r="AV827" s="13" t="s">
        <v>86</v>
      </c>
      <c r="AW827" s="13" t="s">
        <v>32</v>
      </c>
      <c r="AX827" s="13" t="s">
        <v>77</v>
      </c>
      <c r="AY827" s="243" t="s">
        <v>166</v>
      </c>
    </row>
    <row r="828" spans="1:65" s="2" customFormat="1" ht="37.8" customHeight="1">
      <c r="A828" s="37"/>
      <c r="B828" s="38"/>
      <c r="C828" s="218" t="s">
        <v>2081</v>
      </c>
      <c r="D828" s="218" t="s">
        <v>169</v>
      </c>
      <c r="E828" s="219" t="s">
        <v>2082</v>
      </c>
      <c r="F828" s="220" t="s">
        <v>2083</v>
      </c>
      <c r="G828" s="221" t="s">
        <v>215</v>
      </c>
      <c r="H828" s="222">
        <v>26</v>
      </c>
      <c r="I828" s="223"/>
      <c r="J828" s="224">
        <f>ROUND(I828*H828,0)</f>
        <v>0</v>
      </c>
      <c r="K828" s="225"/>
      <c r="L828" s="43"/>
      <c r="M828" s="226" t="s">
        <v>1</v>
      </c>
      <c r="N828" s="227" t="s">
        <v>42</v>
      </c>
      <c r="O828" s="90"/>
      <c r="P828" s="228">
        <f>O828*H828</f>
        <v>0</v>
      </c>
      <c r="Q828" s="228">
        <v>0.0012</v>
      </c>
      <c r="R828" s="228">
        <f>Q828*H828</f>
        <v>0.0312</v>
      </c>
      <c r="S828" s="228">
        <v>0</v>
      </c>
      <c r="T828" s="229">
        <f>S828*H828</f>
        <v>0</v>
      </c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  <c r="AE828" s="37"/>
      <c r="AR828" s="230" t="s">
        <v>249</v>
      </c>
      <c r="AT828" s="230" t="s">
        <v>169</v>
      </c>
      <c r="AU828" s="230" t="s">
        <v>86</v>
      </c>
      <c r="AY828" s="16" t="s">
        <v>166</v>
      </c>
      <c r="BE828" s="231">
        <f>IF(N828="základní",J828,0)</f>
        <v>0</v>
      </c>
      <c r="BF828" s="231">
        <f>IF(N828="snížená",J828,0)</f>
        <v>0</v>
      </c>
      <c r="BG828" s="231">
        <f>IF(N828="zákl. přenesená",J828,0)</f>
        <v>0</v>
      </c>
      <c r="BH828" s="231">
        <f>IF(N828="sníž. přenesená",J828,0)</f>
        <v>0</v>
      </c>
      <c r="BI828" s="231">
        <f>IF(N828="nulová",J828,0)</f>
        <v>0</v>
      </c>
      <c r="BJ828" s="16" t="s">
        <v>8</v>
      </c>
      <c r="BK828" s="231">
        <f>ROUND(I828*H828,0)</f>
        <v>0</v>
      </c>
      <c r="BL828" s="16" t="s">
        <v>249</v>
      </c>
      <c r="BM828" s="230" t="s">
        <v>2084</v>
      </c>
    </row>
    <row r="829" spans="1:51" s="13" customFormat="1" ht="12">
      <c r="A829" s="13"/>
      <c r="B829" s="232"/>
      <c r="C829" s="233"/>
      <c r="D829" s="234" t="s">
        <v>175</v>
      </c>
      <c r="E829" s="235" t="s">
        <v>1</v>
      </c>
      <c r="F829" s="236" t="s">
        <v>2085</v>
      </c>
      <c r="G829" s="233"/>
      <c r="H829" s="237">
        <v>26</v>
      </c>
      <c r="I829" s="238"/>
      <c r="J829" s="233"/>
      <c r="K829" s="233"/>
      <c r="L829" s="239"/>
      <c r="M829" s="240"/>
      <c r="N829" s="241"/>
      <c r="O829" s="241"/>
      <c r="P829" s="241"/>
      <c r="Q829" s="241"/>
      <c r="R829" s="241"/>
      <c r="S829" s="241"/>
      <c r="T829" s="242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43" t="s">
        <v>175</v>
      </c>
      <c r="AU829" s="243" t="s">
        <v>86</v>
      </c>
      <c r="AV829" s="13" t="s">
        <v>86</v>
      </c>
      <c r="AW829" s="13" t="s">
        <v>32</v>
      </c>
      <c r="AX829" s="13" t="s">
        <v>77</v>
      </c>
      <c r="AY829" s="243" t="s">
        <v>166</v>
      </c>
    </row>
    <row r="830" spans="1:65" s="2" customFormat="1" ht="33" customHeight="1">
      <c r="A830" s="37"/>
      <c r="B830" s="38"/>
      <c r="C830" s="218" t="s">
        <v>2086</v>
      </c>
      <c r="D830" s="218" t="s">
        <v>169</v>
      </c>
      <c r="E830" s="219" t="s">
        <v>2087</v>
      </c>
      <c r="F830" s="220" t="s">
        <v>2088</v>
      </c>
      <c r="G830" s="221" t="s">
        <v>215</v>
      </c>
      <c r="H830" s="222">
        <v>62</v>
      </c>
      <c r="I830" s="223"/>
      <c r="J830" s="224">
        <f>ROUND(I830*H830,0)</f>
        <v>0</v>
      </c>
      <c r="K830" s="225"/>
      <c r="L830" s="43"/>
      <c r="M830" s="226" t="s">
        <v>1</v>
      </c>
      <c r="N830" s="227" t="s">
        <v>42</v>
      </c>
      <c r="O830" s="90"/>
      <c r="P830" s="228">
        <f>O830*H830</f>
        <v>0</v>
      </c>
      <c r="Q830" s="228">
        <v>0.0015</v>
      </c>
      <c r="R830" s="228">
        <f>Q830*H830</f>
        <v>0.093</v>
      </c>
      <c r="S830" s="228">
        <v>0</v>
      </c>
      <c r="T830" s="229">
        <f>S830*H830</f>
        <v>0</v>
      </c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  <c r="AE830" s="37"/>
      <c r="AR830" s="230" t="s">
        <v>249</v>
      </c>
      <c r="AT830" s="230" t="s">
        <v>169</v>
      </c>
      <c r="AU830" s="230" t="s">
        <v>86</v>
      </c>
      <c r="AY830" s="16" t="s">
        <v>166</v>
      </c>
      <c r="BE830" s="231">
        <f>IF(N830="základní",J830,0)</f>
        <v>0</v>
      </c>
      <c r="BF830" s="231">
        <f>IF(N830="snížená",J830,0)</f>
        <v>0</v>
      </c>
      <c r="BG830" s="231">
        <f>IF(N830="zákl. přenesená",J830,0)</f>
        <v>0</v>
      </c>
      <c r="BH830" s="231">
        <f>IF(N830="sníž. přenesená",J830,0)</f>
        <v>0</v>
      </c>
      <c r="BI830" s="231">
        <f>IF(N830="nulová",J830,0)</f>
        <v>0</v>
      </c>
      <c r="BJ830" s="16" t="s">
        <v>8</v>
      </c>
      <c r="BK830" s="231">
        <f>ROUND(I830*H830,0)</f>
        <v>0</v>
      </c>
      <c r="BL830" s="16" t="s">
        <v>249</v>
      </c>
      <c r="BM830" s="230" t="s">
        <v>2089</v>
      </c>
    </row>
    <row r="831" spans="1:51" s="13" customFormat="1" ht="12">
      <c r="A831" s="13"/>
      <c r="B831" s="232"/>
      <c r="C831" s="233"/>
      <c r="D831" s="234" t="s">
        <v>175</v>
      </c>
      <c r="E831" s="235" t="s">
        <v>1</v>
      </c>
      <c r="F831" s="236" t="s">
        <v>2090</v>
      </c>
      <c r="G831" s="233"/>
      <c r="H831" s="237">
        <v>62</v>
      </c>
      <c r="I831" s="238"/>
      <c r="J831" s="233"/>
      <c r="K831" s="233"/>
      <c r="L831" s="239"/>
      <c r="M831" s="240"/>
      <c r="N831" s="241"/>
      <c r="O831" s="241"/>
      <c r="P831" s="241"/>
      <c r="Q831" s="241"/>
      <c r="R831" s="241"/>
      <c r="S831" s="241"/>
      <c r="T831" s="242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43" t="s">
        <v>175</v>
      </c>
      <c r="AU831" s="243" t="s">
        <v>86</v>
      </c>
      <c r="AV831" s="13" t="s">
        <v>86</v>
      </c>
      <c r="AW831" s="13" t="s">
        <v>32</v>
      </c>
      <c r="AX831" s="13" t="s">
        <v>77</v>
      </c>
      <c r="AY831" s="243" t="s">
        <v>166</v>
      </c>
    </row>
    <row r="832" spans="1:65" s="2" customFormat="1" ht="33" customHeight="1">
      <c r="A832" s="37"/>
      <c r="B832" s="38"/>
      <c r="C832" s="218" t="s">
        <v>2091</v>
      </c>
      <c r="D832" s="218" t="s">
        <v>169</v>
      </c>
      <c r="E832" s="219" t="s">
        <v>2092</v>
      </c>
      <c r="F832" s="220" t="s">
        <v>2093</v>
      </c>
      <c r="G832" s="221" t="s">
        <v>215</v>
      </c>
      <c r="H832" s="222">
        <v>16</v>
      </c>
      <c r="I832" s="223"/>
      <c r="J832" s="224">
        <f>ROUND(I832*H832,0)</f>
        <v>0</v>
      </c>
      <c r="K832" s="225"/>
      <c r="L832" s="43"/>
      <c r="M832" s="226" t="s">
        <v>1</v>
      </c>
      <c r="N832" s="227" t="s">
        <v>42</v>
      </c>
      <c r="O832" s="90"/>
      <c r="P832" s="228">
        <f>O832*H832</f>
        <v>0</v>
      </c>
      <c r="Q832" s="228">
        <v>0.00038</v>
      </c>
      <c r="R832" s="228">
        <f>Q832*H832</f>
        <v>0.00608</v>
      </c>
      <c r="S832" s="228">
        <v>0</v>
      </c>
      <c r="T832" s="229">
        <f>S832*H832</f>
        <v>0</v>
      </c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  <c r="AE832" s="37"/>
      <c r="AR832" s="230" t="s">
        <v>249</v>
      </c>
      <c r="AT832" s="230" t="s">
        <v>169</v>
      </c>
      <c r="AU832" s="230" t="s">
        <v>86</v>
      </c>
      <c r="AY832" s="16" t="s">
        <v>166</v>
      </c>
      <c r="BE832" s="231">
        <f>IF(N832="základní",J832,0)</f>
        <v>0</v>
      </c>
      <c r="BF832" s="231">
        <f>IF(N832="snížená",J832,0)</f>
        <v>0</v>
      </c>
      <c r="BG832" s="231">
        <f>IF(N832="zákl. přenesená",J832,0)</f>
        <v>0</v>
      </c>
      <c r="BH832" s="231">
        <f>IF(N832="sníž. přenesená",J832,0)</f>
        <v>0</v>
      </c>
      <c r="BI832" s="231">
        <f>IF(N832="nulová",J832,0)</f>
        <v>0</v>
      </c>
      <c r="BJ832" s="16" t="s">
        <v>8</v>
      </c>
      <c r="BK832" s="231">
        <f>ROUND(I832*H832,0)</f>
        <v>0</v>
      </c>
      <c r="BL832" s="16" t="s">
        <v>249</v>
      </c>
      <c r="BM832" s="230" t="s">
        <v>2094</v>
      </c>
    </row>
    <row r="833" spans="1:51" s="13" customFormat="1" ht="12">
      <c r="A833" s="13"/>
      <c r="B833" s="232"/>
      <c r="C833" s="233"/>
      <c r="D833" s="234" t="s">
        <v>175</v>
      </c>
      <c r="E833" s="235" t="s">
        <v>1</v>
      </c>
      <c r="F833" s="236" t="s">
        <v>2095</v>
      </c>
      <c r="G833" s="233"/>
      <c r="H833" s="237">
        <v>16</v>
      </c>
      <c r="I833" s="238"/>
      <c r="J833" s="233"/>
      <c r="K833" s="233"/>
      <c r="L833" s="239"/>
      <c r="M833" s="240"/>
      <c r="N833" s="241"/>
      <c r="O833" s="241"/>
      <c r="P833" s="241"/>
      <c r="Q833" s="241"/>
      <c r="R833" s="241"/>
      <c r="S833" s="241"/>
      <c r="T833" s="242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43" t="s">
        <v>175</v>
      </c>
      <c r="AU833" s="243" t="s">
        <v>86</v>
      </c>
      <c r="AV833" s="13" t="s">
        <v>86</v>
      </c>
      <c r="AW833" s="13" t="s">
        <v>32</v>
      </c>
      <c r="AX833" s="13" t="s">
        <v>77</v>
      </c>
      <c r="AY833" s="243" t="s">
        <v>166</v>
      </c>
    </row>
    <row r="834" spans="1:65" s="2" customFormat="1" ht="37.8" customHeight="1">
      <c r="A834" s="37"/>
      <c r="B834" s="38"/>
      <c r="C834" s="218" t="s">
        <v>2096</v>
      </c>
      <c r="D834" s="218" t="s">
        <v>169</v>
      </c>
      <c r="E834" s="219" t="s">
        <v>2097</v>
      </c>
      <c r="F834" s="220" t="s">
        <v>2098</v>
      </c>
      <c r="G834" s="221" t="s">
        <v>188</v>
      </c>
      <c r="H834" s="222">
        <v>364.629</v>
      </c>
      <c r="I834" s="223"/>
      <c r="J834" s="224">
        <f>ROUND(I834*H834,0)</f>
        <v>0</v>
      </c>
      <c r="K834" s="225"/>
      <c r="L834" s="43"/>
      <c r="M834" s="226" t="s">
        <v>1</v>
      </c>
      <c r="N834" s="227" t="s">
        <v>42</v>
      </c>
      <c r="O834" s="90"/>
      <c r="P834" s="228">
        <f>O834*H834</f>
        <v>0</v>
      </c>
      <c r="Q834" s="228">
        <v>0.00015</v>
      </c>
      <c r="R834" s="228">
        <f>Q834*H834</f>
        <v>0.054694349999999996</v>
      </c>
      <c r="S834" s="228">
        <v>0</v>
      </c>
      <c r="T834" s="229">
        <f>S834*H834</f>
        <v>0</v>
      </c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  <c r="AE834" s="37"/>
      <c r="AR834" s="230" t="s">
        <v>249</v>
      </c>
      <c r="AT834" s="230" t="s">
        <v>169</v>
      </c>
      <c r="AU834" s="230" t="s">
        <v>86</v>
      </c>
      <c r="AY834" s="16" t="s">
        <v>166</v>
      </c>
      <c r="BE834" s="231">
        <f>IF(N834="základní",J834,0)</f>
        <v>0</v>
      </c>
      <c r="BF834" s="231">
        <f>IF(N834="snížená",J834,0)</f>
        <v>0</v>
      </c>
      <c r="BG834" s="231">
        <f>IF(N834="zákl. přenesená",J834,0)</f>
        <v>0</v>
      </c>
      <c r="BH834" s="231">
        <f>IF(N834="sníž. přenesená",J834,0)</f>
        <v>0</v>
      </c>
      <c r="BI834" s="231">
        <f>IF(N834="nulová",J834,0)</f>
        <v>0</v>
      </c>
      <c r="BJ834" s="16" t="s">
        <v>8</v>
      </c>
      <c r="BK834" s="231">
        <f>ROUND(I834*H834,0)</f>
        <v>0</v>
      </c>
      <c r="BL834" s="16" t="s">
        <v>249</v>
      </c>
      <c r="BM834" s="230" t="s">
        <v>2099</v>
      </c>
    </row>
    <row r="835" spans="1:51" s="13" customFormat="1" ht="12">
      <c r="A835" s="13"/>
      <c r="B835" s="232"/>
      <c r="C835" s="233"/>
      <c r="D835" s="234" t="s">
        <v>175</v>
      </c>
      <c r="E835" s="235" t="s">
        <v>1</v>
      </c>
      <c r="F835" s="236" t="s">
        <v>2100</v>
      </c>
      <c r="G835" s="233"/>
      <c r="H835" s="237">
        <v>362.342</v>
      </c>
      <c r="I835" s="238"/>
      <c r="J835" s="233"/>
      <c r="K835" s="233"/>
      <c r="L835" s="239"/>
      <c r="M835" s="240"/>
      <c r="N835" s="241"/>
      <c r="O835" s="241"/>
      <c r="P835" s="241"/>
      <c r="Q835" s="241"/>
      <c r="R835" s="241"/>
      <c r="S835" s="241"/>
      <c r="T835" s="242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43" t="s">
        <v>175</v>
      </c>
      <c r="AU835" s="243" t="s">
        <v>86</v>
      </c>
      <c r="AV835" s="13" t="s">
        <v>86</v>
      </c>
      <c r="AW835" s="13" t="s">
        <v>32</v>
      </c>
      <c r="AX835" s="13" t="s">
        <v>77</v>
      </c>
      <c r="AY835" s="243" t="s">
        <v>166</v>
      </c>
    </row>
    <row r="836" spans="1:51" s="13" customFormat="1" ht="12">
      <c r="A836" s="13"/>
      <c r="B836" s="232"/>
      <c r="C836" s="233"/>
      <c r="D836" s="234" t="s">
        <v>175</v>
      </c>
      <c r="E836" s="235" t="s">
        <v>1</v>
      </c>
      <c r="F836" s="236" t="s">
        <v>2101</v>
      </c>
      <c r="G836" s="233"/>
      <c r="H836" s="237">
        <v>2.287</v>
      </c>
      <c r="I836" s="238"/>
      <c r="J836" s="233"/>
      <c r="K836" s="233"/>
      <c r="L836" s="239"/>
      <c r="M836" s="240"/>
      <c r="N836" s="241"/>
      <c r="O836" s="241"/>
      <c r="P836" s="241"/>
      <c r="Q836" s="241"/>
      <c r="R836" s="241"/>
      <c r="S836" s="241"/>
      <c r="T836" s="242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43" t="s">
        <v>175</v>
      </c>
      <c r="AU836" s="243" t="s">
        <v>86</v>
      </c>
      <c r="AV836" s="13" t="s">
        <v>86</v>
      </c>
      <c r="AW836" s="13" t="s">
        <v>32</v>
      </c>
      <c r="AX836" s="13" t="s">
        <v>77</v>
      </c>
      <c r="AY836" s="243" t="s">
        <v>166</v>
      </c>
    </row>
    <row r="837" spans="1:65" s="2" customFormat="1" ht="37.8" customHeight="1">
      <c r="A837" s="37"/>
      <c r="B837" s="38"/>
      <c r="C837" s="218" t="s">
        <v>2102</v>
      </c>
      <c r="D837" s="218" t="s">
        <v>169</v>
      </c>
      <c r="E837" s="219" t="s">
        <v>2103</v>
      </c>
      <c r="F837" s="220" t="s">
        <v>2104</v>
      </c>
      <c r="G837" s="221" t="s">
        <v>188</v>
      </c>
      <c r="H837" s="222">
        <v>40.907</v>
      </c>
      <c r="I837" s="223"/>
      <c r="J837" s="224">
        <f>ROUND(I837*H837,0)</f>
        <v>0</v>
      </c>
      <c r="K837" s="225"/>
      <c r="L837" s="43"/>
      <c r="M837" s="226" t="s">
        <v>1</v>
      </c>
      <c r="N837" s="227" t="s">
        <v>42</v>
      </c>
      <c r="O837" s="90"/>
      <c r="P837" s="228">
        <f>O837*H837</f>
        <v>0</v>
      </c>
      <c r="Q837" s="228">
        <v>0.00036</v>
      </c>
      <c r="R837" s="228">
        <f>Q837*H837</f>
        <v>0.01472652</v>
      </c>
      <c r="S837" s="228">
        <v>0</v>
      </c>
      <c r="T837" s="229">
        <f>S837*H837</f>
        <v>0</v>
      </c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  <c r="AE837" s="37"/>
      <c r="AR837" s="230" t="s">
        <v>249</v>
      </c>
      <c r="AT837" s="230" t="s">
        <v>169</v>
      </c>
      <c r="AU837" s="230" t="s">
        <v>86</v>
      </c>
      <c r="AY837" s="16" t="s">
        <v>166</v>
      </c>
      <c r="BE837" s="231">
        <f>IF(N837="základní",J837,0)</f>
        <v>0</v>
      </c>
      <c r="BF837" s="231">
        <f>IF(N837="snížená",J837,0)</f>
        <v>0</v>
      </c>
      <c r="BG837" s="231">
        <f>IF(N837="zákl. přenesená",J837,0)</f>
        <v>0</v>
      </c>
      <c r="BH837" s="231">
        <f>IF(N837="sníž. přenesená",J837,0)</f>
        <v>0</v>
      </c>
      <c r="BI837" s="231">
        <f>IF(N837="nulová",J837,0)</f>
        <v>0</v>
      </c>
      <c r="BJ837" s="16" t="s">
        <v>8</v>
      </c>
      <c r="BK837" s="231">
        <f>ROUND(I837*H837,0)</f>
        <v>0</v>
      </c>
      <c r="BL837" s="16" t="s">
        <v>249</v>
      </c>
      <c r="BM837" s="230" t="s">
        <v>2105</v>
      </c>
    </row>
    <row r="838" spans="1:51" s="13" customFormat="1" ht="12">
      <c r="A838" s="13"/>
      <c r="B838" s="232"/>
      <c r="C838" s="233"/>
      <c r="D838" s="234" t="s">
        <v>175</v>
      </c>
      <c r="E838" s="235" t="s">
        <v>1</v>
      </c>
      <c r="F838" s="236" t="s">
        <v>2106</v>
      </c>
      <c r="G838" s="233"/>
      <c r="H838" s="237">
        <v>27.204</v>
      </c>
      <c r="I838" s="238"/>
      <c r="J838" s="233"/>
      <c r="K838" s="233"/>
      <c r="L838" s="239"/>
      <c r="M838" s="240"/>
      <c r="N838" s="241"/>
      <c r="O838" s="241"/>
      <c r="P838" s="241"/>
      <c r="Q838" s="241"/>
      <c r="R838" s="241"/>
      <c r="S838" s="241"/>
      <c r="T838" s="242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43" t="s">
        <v>175</v>
      </c>
      <c r="AU838" s="243" t="s">
        <v>86</v>
      </c>
      <c r="AV838" s="13" t="s">
        <v>86</v>
      </c>
      <c r="AW838" s="13" t="s">
        <v>32</v>
      </c>
      <c r="AX838" s="13" t="s">
        <v>77</v>
      </c>
      <c r="AY838" s="243" t="s">
        <v>166</v>
      </c>
    </row>
    <row r="839" spans="1:51" s="13" customFormat="1" ht="12">
      <c r="A839" s="13"/>
      <c r="B839" s="232"/>
      <c r="C839" s="233"/>
      <c r="D839" s="234" t="s">
        <v>175</v>
      </c>
      <c r="E839" s="235" t="s">
        <v>1</v>
      </c>
      <c r="F839" s="236" t="s">
        <v>2107</v>
      </c>
      <c r="G839" s="233"/>
      <c r="H839" s="237">
        <v>11.658</v>
      </c>
      <c r="I839" s="238"/>
      <c r="J839" s="233"/>
      <c r="K839" s="233"/>
      <c r="L839" s="239"/>
      <c r="M839" s="240"/>
      <c r="N839" s="241"/>
      <c r="O839" s="241"/>
      <c r="P839" s="241"/>
      <c r="Q839" s="241"/>
      <c r="R839" s="241"/>
      <c r="S839" s="241"/>
      <c r="T839" s="242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43" t="s">
        <v>175</v>
      </c>
      <c r="AU839" s="243" t="s">
        <v>86</v>
      </c>
      <c r="AV839" s="13" t="s">
        <v>86</v>
      </c>
      <c r="AW839" s="13" t="s">
        <v>32</v>
      </c>
      <c r="AX839" s="13" t="s">
        <v>77</v>
      </c>
      <c r="AY839" s="243" t="s">
        <v>166</v>
      </c>
    </row>
    <row r="840" spans="1:51" s="13" customFormat="1" ht="12">
      <c r="A840" s="13"/>
      <c r="B840" s="232"/>
      <c r="C840" s="233"/>
      <c r="D840" s="234" t="s">
        <v>175</v>
      </c>
      <c r="E840" s="235" t="s">
        <v>1</v>
      </c>
      <c r="F840" s="236" t="s">
        <v>2108</v>
      </c>
      <c r="G840" s="233"/>
      <c r="H840" s="237">
        <v>2.045</v>
      </c>
      <c r="I840" s="238"/>
      <c r="J840" s="233"/>
      <c r="K840" s="233"/>
      <c r="L840" s="239"/>
      <c r="M840" s="240"/>
      <c r="N840" s="241"/>
      <c r="O840" s="241"/>
      <c r="P840" s="241"/>
      <c r="Q840" s="241"/>
      <c r="R840" s="241"/>
      <c r="S840" s="241"/>
      <c r="T840" s="242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T840" s="243" t="s">
        <v>175</v>
      </c>
      <c r="AU840" s="243" t="s">
        <v>86</v>
      </c>
      <c r="AV840" s="13" t="s">
        <v>86</v>
      </c>
      <c r="AW840" s="13" t="s">
        <v>32</v>
      </c>
      <c r="AX840" s="13" t="s">
        <v>77</v>
      </c>
      <c r="AY840" s="243" t="s">
        <v>166</v>
      </c>
    </row>
    <row r="841" spans="1:65" s="2" customFormat="1" ht="24.15" customHeight="1">
      <c r="A841" s="37"/>
      <c r="B841" s="38"/>
      <c r="C841" s="254" t="s">
        <v>2109</v>
      </c>
      <c r="D841" s="254" t="s">
        <v>266</v>
      </c>
      <c r="E841" s="255" t="s">
        <v>2110</v>
      </c>
      <c r="F841" s="256" t="s">
        <v>2111</v>
      </c>
      <c r="G841" s="257" t="s">
        <v>188</v>
      </c>
      <c r="H841" s="258">
        <v>486.643</v>
      </c>
      <c r="I841" s="259"/>
      <c r="J841" s="260">
        <f>ROUND(I841*H841,0)</f>
        <v>0</v>
      </c>
      <c r="K841" s="261"/>
      <c r="L841" s="262"/>
      <c r="M841" s="263" t="s">
        <v>1</v>
      </c>
      <c r="N841" s="264" t="s">
        <v>42</v>
      </c>
      <c r="O841" s="90"/>
      <c r="P841" s="228">
        <f>O841*H841</f>
        <v>0</v>
      </c>
      <c r="Q841" s="228">
        <v>0.0022</v>
      </c>
      <c r="R841" s="228">
        <f>Q841*H841</f>
        <v>1.0706146</v>
      </c>
      <c r="S841" s="228">
        <v>0</v>
      </c>
      <c r="T841" s="229">
        <f>S841*H841</f>
        <v>0</v>
      </c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  <c r="AE841" s="37"/>
      <c r="AR841" s="230" t="s">
        <v>331</v>
      </c>
      <c r="AT841" s="230" t="s">
        <v>266</v>
      </c>
      <c r="AU841" s="230" t="s">
        <v>86</v>
      </c>
      <c r="AY841" s="16" t="s">
        <v>166</v>
      </c>
      <c r="BE841" s="231">
        <f>IF(N841="základní",J841,0)</f>
        <v>0</v>
      </c>
      <c r="BF841" s="231">
        <f>IF(N841="snížená",J841,0)</f>
        <v>0</v>
      </c>
      <c r="BG841" s="231">
        <f>IF(N841="zákl. přenesená",J841,0)</f>
        <v>0</v>
      </c>
      <c r="BH841" s="231">
        <f>IF(N841="sníž. přenesená",J841,0)</f>
        <v>0</v>
      </c>
      <c r="BI841" s="231">
        <f>IF(N841="nulová",J841,0)</f>
        <v>0</v>
      </c>
      <c r="BJ841" s="16" t="s">
        <v>8</v>
      </c>
      <c r="BK841" s="231">
        <f>ROUND(I841*H841,0)</f>
        <v>0</v>
      </c>
      <c r="BL841" s="16" t="s">
        <v>249</v>
      </c>
      <c r="BM841" s="230" t="s">
        <v>2112</v>
      </c>
    </row>
    <row r="842" spans="1:51" s="13" customFormat="1" ht="12">
      <c r="A842" s="13"/>
      <c r="B842" s="232"/>
      <c r="C842" s="233"/>
      <c r="D842" s="234" t="s">
        <v>175</v>
      </c>
      <c r="E842" s="235" t="s">
        <v>1</v>
      </c>
      <c r="F842" s="236" t="s">
        <v>2113</v>
      </c>
      <c r="G842" s="233"/>
      <c r="H842" s="237">
        <v>405.536</v>
      </c>
      <c r="I842" s="238"/>
      <c r="J842" s="233"/>
      <c r="K842" s="233"/>
      <c r="L842" s="239"/>
      <c r="M842" s="240"/>
      <c r="N842" s="241"/>
      <c r="O842" s="241"/>
      <c r="P842" s="241"/>
      <c r="Q842" s="241"/>
      <c r="R842" s="241"/>
      <c r="S842" s="241"/>
      <c r="T842" s="242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43" t="s">
        <v>175</v>
      </c>
      <c r="AU842" s="243" t="s">
        <v>86</v>
      </c>
      <c r="AV842" s="13" t="s">
        <v>86</v>
      </c>
      <c r="AW842" s="13" t="s">
        <v>32</v>
      </c>
      <c r="AX842" s="13" t="s">
        <v>8</v>
      </c>
      <c r="AY842" s="243" t="s">
        <v>166</v>
      </c>
    </row>
    <row r="843" spans="1:51" s="13" customFormat="1" ht="12">
      <c r="A843" s="13"/>
      <c r="B843" s="232"/>
      <c r="C843" s="233"/>
      <c r="D843" s="234" t="s">
        <v>175</v>
      </c>
      <c r="E843" s="233"/>
      <c r="F843" s="236" t="s">
        <v>2114</v>
      </c>
      <c r="G843" s="233"/>
      <c r="H843" s="237">
        <v>486.643</v>
      </c>
      <c r="I843" s="238"/>
      <c r="J843" s="233"/>
      <c r="K843" s="233"/>
      <c r="L843" s="239"/>
      <c r="M843" s="240"/>
      <c r="N843" s="241"/>
      <c r="O843" s="241"/>
      <c r="P843" s="241"/>
      <c r="Q843" s="241"/>
      <c r="R843" s="241"/>
      <c r="S843" s="241"/>
      <c r="T843" s="242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43" t="s">
        <v>175</v>
      </c>
      <c r="AU843" s="243" t="s">
        <v>86</v>
      </c>
      <c r="AV843" s="13" t="s">
        <v>86</v>
      </c>
      <c r="AW843" s="13" t="s">
        <v>4</v>
      </c>
      <c r="AX843" s="13" t="s">
        <v>8</v>
      </c>
      <c r="AY843" s="243" t="s">
        <v>166</v>
      </c>
    </row>
    <row r="844" spans="1:65" s="2" customFormat="1" ht="24.15" customHeight="1">
      <c r="A844" s="37"/>
      <c r="B844" s="38"/>
      <c r="C844" s="218" t="s">
        <v>2115</v>
      </c>
      <c r="D844" s="218" t="s">
        <v>169</v>
      </c>
      <c r="E844" s="219" t="s">
        <v>2116</v>
      </c>
      <c r="F844" s="220" t="s">
        <v>2117</v>
      </c>
      <c r="G844" s="221" t="s">
        <v>188</v>
      </c>
      <c r="H844" s="222">
        <v>405.536</v>
      </c>
      <c r="I844" s="223"/>
      <c r="J844" s="224">
        <f>ROUND(I844*H844,0)</f>
        <v>0</v>
      </c>
      <c r="K844" s="225"/>
      <c r="L844" s="43"/>
      <c r="M844" s="226" t="s">
        <v>1</v>
      </c>
      <c r="N844" s="227" t="s">
        <v>42</v>
      </c>
      <c r="O844" s="90"/>
      <c r="P844" s="228">
        <f>O844*H844</f>
        <v>0</v>
      </c>
      <c r="Q844" s="228">
        <v>0</v>
      </c>
      <c r="R844" s="228">
        <f>Q844*H844</f>
        <v>0</v>
      </c>
      <c r="S844" s="228">
        <v>0</v>
      </c>
      <c r="T844" s="229">
        <f>S844*H844</f>
        <v>0</v>
      </c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  <c r="AE844" s="37"/>
      <c r="AR844" s="230" t="s">
        <v>249</v>
      </c>
      <c r="AT844" s="230" t="s">
        <v>169</v>
      </c>
      <c r="AU844" s="230" t="s">
        <v>86</v>
      </c>
      <c r="AY844" s="16" t="s">
        <v>166</v>
      </c>
      <c r="BE844" s="231">
        <f>IF(N844="základní",J844,0)</f>
        <v>0</v>
      </c>
      <c r="BF844" s="231">
        <f>IF(N844="snížená",J844,0)</f>
        <v>0</v>
      </c>
      <c r="BG844" s="231">
        <f>IF(N844="zákl. přenesená",J844,0)</f>
        <v>0</v>
      </c>
      <c r="BH844" s="231">
        <f>IF(N844="sníž. přenesená",J844,0)</f>
        <v>0</v>
      </c>
      <c r="BI844" s="231">
        <f>IF(N844="nulová",J844,0)</f>
        <v>0</v>
      </c>
      <c r="BJ844" s="16" t="s">
        <v>8</v>
      </c>
      <c r="BK844" s="231">
        <f>ROUND(I844*H844,0)</f>
        <v>0</v>
      </c>
      <c r="BL844" s="16" t="s">
        <v>249</v>
      </c>
      <c r="BM844" s="230" t="s">
        <v>2118</v>
      </c>
    </row>
    <row r="845" spans="1:51" s="13" customFormat="1" ht="12">
      <c r="A845" s="13"/>
      <c r="B845" s="232"/>
      <c r="C845" s="233"/>
      <c r="D845" s="234" t="s">
        <v>175</v>
      </c>
      <c r="E845" s="235" t="s">
        <v>1</v>
      </c>
      <c r="F845" s="236" t="s">
        <v>2100</v>
      </c>
      <c r="G845" s="233"/>
      <c r="H845" s="237">
        <v>362.342</v>
      </c>
      <c r="I845" s="238"/>
      <c r="J845" s="233"/>
      <c r="K845" s="233"/>
      <c r="L845" s="239"/>
      <c r="M845" s="240"/>
      <c r="N845" s="241"/>
      <c r="O845" s="241"/>
      <c r="P845" s="241"/>
      <c r="Q845" s="241"/>
      <c r="R845" s="241"/>
      <c r="S845" s="241"/>
      <c r="T845" s="242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43" t="s">
        <v>175</v>
      </c>
      <c r="AU845" s="243" t="s">
        <v>86</v>
      </c>
      <c r="AV845" s="13" t="s">
        <v>86</v>
      </c>
      <c r="AW845" s="13" t="s">
        <v>32</v>
      </c>
      <c r="AX845" s="13" t="s">
        <v>77</v>
      </c>
      <c r="AY845" s="243" t="s">
        <v>166</v>
      </c>
    </row>
    <row r="846" spans="1:51" s="13" customFormat="1" ht="12">
      <c r="A846" s="13"/>
      <c r="B846" s="232"/>
      <c r="C846" s="233"/>
      <c r="D846" s="234" t="s">
        <v>175</v>
      </c>
      <c r="E846" s="235" t="s">
        <v>1</v>
      </c>
      <c r="F846" s="236" t="s">
        <v>2101</v>
      </c>
      <c r="G846" s="233"/>
      <c r="H846" s="237">
        <v>2.287</v>
      </c>
      <c r="I846" s="238"/>
      <c r="J846" s="233"/>
      <c r="K846" s="233"/>
      <c r="L846" s="239"/>
      <c r="M846" s="240"/>
      <c r="N846" s="241"/>
      <c r="O846" s="241"/>
      <c r="P846" s="241"/>
      <c r="Q846" s="241"/>
      <c r="R846" s="241"/>
      <c r="S846" s="241"/>
      <c r="T846" s="242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43" t="s">
        <v>175</v>
      </c>
      <c r="AU846" s="243" t="s">
        <v>86</v>
      </c>
      <c r="AV846" s="13" t="s">
        <v>86</v>
      </c>
      <c r="AW846" s="13" t="s">
        <v>32</v>
      </c>
      <c r="AX846" s="13" t="s">
        <v>77</v>
      </c>
      <c r="AY846" s="243" t="s">
        <v>166</v>
      </c>
    </row>
    <row r="847" spans="1:51" s="13" customFormat="1" ht="12">
      <c r="A847" s="13"/>
      <c r="B847" s="232"/>
      <c r="C847" s="233"/>
      <c r="D847" s="234" t="s">
        <v>175</v>
      </c>
      <c r="E847" s="235" t="s">
        <v>1</v>
      </c>
      <c r="F847" s="236" t="s">
        <v>2106</v>
      </c>
      <c r="G847" s="233"/>
      <c r="H847" s="237">
        <v>27.204</v>
      </c>
      <c r="I847" s="238"/>
      <c r="J847" s="233"/>
      <c r="K847" s="233"/>
      <c r="L847" s="239"/>
      <c r="M847" s="240"/>
      <c r="N847" s="241"/>
      <c r="O847" s="241"/>
      <c r="P847" s="241"/>
      <c r="Q847" s="241"/>
      <c r="R847" s="241"/>
      <c r="S847" s="241"/>
      <c r="T847" s="242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43" t="s">
        <v>175</v>
      </c>
      <c r="AU847" s="243" t="s">
        <v>86</v>
      </c>
      <c r="AV847" s="13" t="s">
        <v>86</v>
      </c>
      <c r="AW847" s="13" t="s">
        <v>32</v>
      </c>
      <c r="AX847" s="13" t="s">
        <v>77</v>
      </c>
      <c r="AY847" s="243" t="s">
        <v>166</v>
      </c>
    </row>
    <row r="848" spans="1:51" s="13" customFormat="1" ht="12">
      <c r="A848" s="13"/>
      <c r="B848" s="232"/>
      <c r="C848" s="233"/>
      <c r="D848" s="234" t="s">
        <v>175</v>
      </c>
      <c r="E848" s="235" t="s">
        <v>1</v>
      </c>
      <c r="F848" s="236" t="s">
        <v>2107</v>
      </c>
      <c r="G848" s="233"/>
      <c r="H848" s="237">
        <v>11.658</v>
      </c>
      <c r="I848" s="238"/>
      <c r="J848" s="233"/>
      <c r="K848" s="233"/>
      <c r="L848" s="239"/>
      <c r="M848" s="240"/>
      <c r="N848" s="241"/>
      <c r="O848" s="241"/>
      <c r="P848" s="241"/>
      <c r="Q848" s="241"/>
      <c r="R848" s="241"/>
      <c r="S848" s="241"/>
      <c r="T848" s="242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43" t="s">
        <v>175</v>
      </c>
      <c r="AU848" s="243" t="s">
        <v>86</v>
      </c>
      <c r="AV848" s="13" t="s">
        <v>86</v>
      </c>
      <c r="AW848" s="13" t="s">
        <v>32</v>
      </c>
      <c r="AX848" s="13" t="s">
        <v>77</v>
      </c>
      <c r="AY848" s="243" t="s">
        <v>166</v>
      </c>
    </row>
    <row r="849" spans="1:51" s="13" customFormat="1" ht="12">
      <c r="A849" s="13"/>
      <c r="B849" s="232"/>
      <c r="C849" s="233"/>
      <c r="D849" s="234" t="s">
        <v>175</v>
      </c>
      <c r="E849" s="235" t="s">
        <v>1</v>
      </c>
      <c r="F849" s="236" t="s">
        <v>2108</v>
      </c>
      <c r="G849" s="233"/>
      <c r="H849" s="237">
        <v>2.045</v>
      </c>
      <c r="I849" s="238"/>
      <c r="J849" s="233"/>
      <c r="K849" s="233"/>
      <c r="L849" s="239"/>
      <c r="M849" s="240"/>
      <c r="N849" s="241"/>
      <c r="O849" s="241"/>
      <c r="P849" s="241"/>
      <c r="Q849" s="241"/>
      <c r="R849" s="241"/>
      <c r="S849" s="241"/>
      <c r="T849" s="242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43" t="s">
        <v>175</v>
      </c>
      <c r="AU849" s="243" t="s">
        <v>86</v>
      </c>
      <c r="AV849" s="13" t="s">
        <v>86</v>
      </c>
      <c r="AW849" s="13" t="s">
        <v>32</v>
      </c>
      <c r="AX849" s="13" t="s">
        <v>77</v>
      </c>
      <c r="AY849" s="243" t="s">
        <v>166</v>
      </c>
    </row>
    <row r="850" spans="1:65" s="2" customFormat="1" ht="24.15" customHeight="1">
      <c r="A850" s="37"/>
      <c r="B850" s="38"/>
      <c r="C850" s="254" t="s">
        <v>2119</v>
      </c>
      <c r="D850" s="254" t="s">
        <v>266</v>
      </c>
      <c r="E850" s="255" t="s">
        <v>2120</v>
      </c>
      <c r="F850" s="256" t="s">
        <v>2121</v>
      </c>
      <c r="G850" s="257" t="s">
        <v>188</v>
      </c>
      <c r="H850" s="258">
        <v>486.643</v>
      </c>
      <c r="I850" s="259"/>
      <c r="J850" s="260">
        <f>ROUND(I850*H850,0)</f>
        <v>0</v>
      </c>
      <c r="K850" s="261"/>
      <c r="L850" s="262"/>
      <c r="M850" s="263" t="s">
        <v>1</v>
      </c>
      <c r="N850" s="264" t="s">
        <v>42</v>
      </c>
      <c r="O850" s="90"/>
      <c r="P850" s="228">
        <f>O850*H850</f>
        <v>0</v>
      </c>
      <c r="Q850" s="228">
        <v>0.0003</v>
      </c>
      <c r="R850" s="228">
        <f>Q850*H850</f>
        <v>0.14599289999999998</v>
      </c>
      <c r="S850" s="228">
        <v>0</v>
      </c>
      <c r="T850" s="229">
        <f>S850*H850</f>
        <v>0</v>
      </c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  <c r="AE850" s="37"/>
      <c r="AR850" s="230" t="s">
        <v>331</v>
      </c>
      <c r="AT850" s="230" t="s">
        <v>266</v>
      </c>
      <c r="AU850" s="230" t="s">
        <v>86</v>
      </c>
      <c r="AY850" s="16" t="s">
        <v>166</v>
      </c>
      <c r="BE850" s="231">
        <f>IF(N850="základní",J850,0)</f>
        <v>0</v>
      </c>
      <c r="BF850" s="231">
        <f>IF(N850="snížená",J850,0)</f>
        <v>0</v>
      </c>
      <c r="BG850" s="231">
        <f>IF(N850="zákl. přenesená",J850,0)</f>
        <v>0</v>
      </c>
      <c r="BH850" s="231">
        <f>IF(N850="sníž. přenesená",J850,0)</f>
        <v>0</v>
      </c>
      <c r="BI850" s="231">
        <f>IF(N850="nulová",J850,0)</f>
        <v>0</v>
      </c>
      <c r="BJ850" s="16" t="s">
        <v>8</v>
      </c>
      <c r="BK850" s="231">
        <f>ROUND(I850*H850,0)</f>
        <v>0</v>
      </c>
      <c r="BL850" s="16" t="s">
        <v>249</v>
      </c>
      <c r="BM850" s="230" t="s">
        <v>2122</v>
      </c>
    </row>
    <row r="851" spans="1:51" s="13" customFormat="1" ht="12">
      <c r="A851" s="13"/>
      <c r="B851" s="232"/>
      <c r="C851" s="233"/>
      <c r="D851" s="234" t="s">
        <v>175</v>
      </c>
      <c r="E851" s="235" t="s">
        <v>1</v>
      </c>
      <c r="F851" s="236" t="s">
        <v>2123</v>
      </c>
      <c r="G851" s="233"/>
      <c r="H851" s="237">
        <v>405.536</v>
      </c>
      <c r="I851" s="238"/>
      <c r="J851" s="233"/>
      <c r="K851" s="233"/>
      <c r="L851" s="239"/>
      <c r="M851" s="240"/>
      <c r="N851" s="241"/>
      <c r="O851" s="241"/>
      <c r="P851" s="241"/>
      <c r="Q851" s="241"/>
      <c r="R851" s="241"/>
      <c r="S851" s="241"/>
      <c r="T851" s="242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43" t="s">
        <v>175</v>
      </c>
      <c r="AU851" s="243" t="s">
        <v>86</v>
      </c>
      <c r="AV851" s="13" t="s">
        <v>86</v>
      </c>
      <c r="AW851" s="13" t="s">
        <v>32</v>
      </c>
      <c r="AX851" s="13" t="s">
        <v>8</v>
      </c>
      <c r="AY851" s="243" t="s">
        <v>166</v>
      </c>
    </row>
    <row r="852" spans="1:51" s="13" customFormat="1" ht="12">
      <c r="A852" s="13"/>
      <c r="B852" s="232"/>
      <c r="C852" s="233"/>
      <c r="D852" s="234" t="s">
        <v>175</v>
      </c>
      <c r="E852" s="233"/>
      <c r="F852" s="236" t="s">
        <v>2114</v>
      </c>
      <c r="G852" s="233"/>
      <c r="H852" s="237">
        <v>486.643</v>
      </c>
      <c r="I852" s="238"/>
      <c r="J852" s="233"/>
      <c r="K852" s="233"/>
      <c r="L852" s="239"/>
      <c r="M852" s="240"/>
      <c r="N852" s="241"/>
      <c r="O852" s="241"/>
      <c r="P852" s="241"/>
      <c r="Q852" s="241"/>
      <c r="R852" s="241"/>
      <c r="S852" s="241"/>
      <c r="T852" s="242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43" t="s">
        <v>175</v>
      </c>
      <c r="AU852" s="243" t="s">
        <v>86</v>
      </c>
      <c r="AV852" s="13" t="s">
        <v>86</v>
      </c>
      <c r="AW852" s="13" t="s">
        <v>4</v>
      </c>
      <c r="AX852" s="13" t="s">
        <v>8</v>
      </c>
      <c r="AY852" s="243" t="s">
        <v>166</v>
      </c>
    </row>
    <row r="853" spans="1:65" s="2" customFormat="1" ht="24.15" customHeight="1">
      <c r="A853" s="37"/>
      <c r="B853" s="38"/>
      <c r="C853" s="218" t="s">
        <v>2124</v>
      </c>
      <c r="D853" s="218" t="s">
        <v>169</v>
      </c>
      <c r="E853" s="219" t="s">
        <v>2125</v>
      </c>
      <c r="F853" s="220" t="s">
        <v>2126</v>
      </c>
      <c r="G853" s="221" t="s">
        <v>183</v>
      </c>
      <c r="H853" s="222">
        <v>3.863</v>
      </c>
      <c r="I853" s="223"/>
      <c r="J853" s="224">
        <f>ROUND(I853*H853,0)</f>
        <v>0</v>
      </c>
      <c r="K853" s="225"/>
      <c r="L853" s="43"/>
      <c r="M853" s="226" t="s">
        <v>1</v>
      </c>
      <c r="N853" s="227" t="s">
        <v>42</v>
      </c>
      <c r="O853" s="90"/>
      <c r="P853" s="228">
        <f>O853*H853</f>
        <v>0</v>
      </c>
      <c r="Q853" s="228">
        <v>0</v>
      </c>
      <c r="R853" s="228">
        <f>Q853*H853</f>
        <v>0</v>
      </c>
      <c r="S853" s="228">
        <v>0</v>
      </c>
      <c r="T853" s="229">
        <f>S853*H853</f>
        <v>0</v>
      </c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  <c r="AE853" s="37"/>
      <c r="AR853" s="230" t="s">
        <v>249</v>
      </c>
      <c r="AT853" s="230" t="s">
        <v>169</v>
      </c>
      <c r="AU853" s="230" t="s">
        <v>86</v>
      </c>
      <c r="AY853" s="16" t="s">
        <v>166</v>
      </c>
      <c r="BE853" s="231">
        <f>IF(N853="základní",J853,0)</f>
        <v>0</v>
      </c>
      <c r="BF853" s="231">
        <f>IF(N853="snížená",J853,0)</f>
        <v>0</v>
      </c>
      <c r="BG853" s="231">
        <f>IF(N853="zákl. přenesená",J853,0)</f>
        <v>0</v>
      </c>
      <c r="BH853" s="231">
        <f>IF(N853="sníž. přenesená",J853,0)</f>
        <v>0</v>
      </c>
      <c r="BI853" s="231">
        <f>IF(N853="nulová",J853,0)</f>
        <v>0</v>
      </c>
      <c r="BJ853" s="16" t="s">
        <v>8</v>
      </c>
      <c r="BK853" s="231">
        <f>ROUND(I853*H853,0)</f>
        <v>0</v>
      </c>
      <c r="BL853" s="16" t="s">
        <v>249</v>
      </c>
      <c r="BM853" s="230" t="s">
        <v>2127</v>
      </c>
    </row>
    <row r="854" spans="1:63" s="12" customFormat="1" ht="22.8" customHeight="1">
      <c r="A854" s="12"/>
      <c r="B854" s="202"/>
      <c r="C854" s="203"/>
      <c r="D854" s="204" t="s">
        <v>76</v>
      </c>
      <c r="E854" s="216" t="s">
        <v>343</v>
      </c>
      <c r="F854" s="216" t="s">
        <v>344</v>
      </c>
      <c r="G854" s="203"/>
      <c r="H854" s="203"/>
      <c r="I854" s="206"/>
      <c r="J854" s="217">
        <f>BK854</f>
        <v>0</v>
      </c>
      <c r="K854" s="203"/>
      <c r="L854" s="208"/>
      <c r="M854" s="209"/>
      <c r="N854" s="210"/>
      <c r="O854" s="210"/>
      <c r="P854" s="211">
        <f>SUM(P855:P936)</f>
        <v>0</v>
      </c>
      <c r="Q854" s="210"/>
      <c r="R854" s="211">
        <f>SUM(R855:R936)</f>
        <v>6.7759354499999995</v>
      </c>
      <c r="S854" s="210"/>
      <c r="T854" s="212">
        <f>SUM(T855:T936)</f>
        <v>0</v>
      </c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R854" s="213" t="s">
        <v>86</v>
      </c>
      <c r="AT854" s="214" t="s">
        <v>76</v>
      </c>
      <c r="AU854" s="214" t="s">
        <v>8</v>
      </c>
      <c r="AY854" s="213" t="s">
        <v>166</v>
      </c>
      <c r="BK854" s="215">
        <f>SUM(BK855:BK936)</f>
        <v>0</v>
      </c>
    </row>
    <row r="855" spans="1:65" s="2" customFormat="1" ht="24.15" customHeight="1">
      <c r="A855" s="37"/>
      <c r="B855" s="38"/>
      <c r="C855" s="218" t="s">
        <v>2128</v>
      </c>
      <c r="D855" s="218" t="s">
        <v>169</v>
      </c>
      <c r="E855" s="219" t="s">
        <v>2129</v>
      </c>
      <c r="F855" s="220" t="s">
        <v>2130</v>
      </c>
      <c r="G855" s="221" t="s">
        <v>188</v>
      </c>
      <c r="H855" s="222">
        <v>4.654</v>
      </c>
      <c r="I855" s="223"/>
      <c r="J855" s="224">
        <f>ROUND(I855*H855,0)</f>
        <v>0</v>
      </c>
      <c r="K855" s="225"/>
      <c r="L855" s="43"/>
      <c r="M855" s="226" t="s">
        <v>1</v>
      </c>
      <c r="N855" s="227" t="s">
        <v>42</v>
      </c>
      <c r="O855" s="90"/>
      <c r="P855" s="228">
        <f>O855*H855</f>
        <v>0</v>
      </c>
      <c r="Q855" s="228">
        <v>0.003</v>
      </c>
      <c r="R855" s="228">
        <f>Q855*H855</f>
        <v>0.013962</v>
      </c>
      <c r="S855" s="228">
        <v>0</v>
      </c>
      <c r="T855" s="229">
        <f>S855*H855</f>
        <v>0</v>
      </c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  <c r="AE855" s="37"/>
      <c r="AR855" s="230" t="s">
        <v>249</v>
      </c>
      <c r="AT855" s="230" t="s">
        <v>169</v>
      </c>
      <c r="AU855" s="230" t="s">
        <v>86</v>
      </c>
      <c r="AY855" s="16" t="s">
        <v>166</v>
      </c>
      <c r="BE855" s="231">
        <f>IF(N855="základní",J855,0)</f>
        <v>0</v>
      </c>
      <c r="BF855" s="231">
        <f>IF(N855="snížená",J855,0)</f>
        <v>0</v>
      </c>
      <c r="BG855" s="231">
        <f>IF(N855="zákl. přenesená",J855,0)</f>
        <v>0</v>
      </c>
      <c r="BH855" s="231">
        <f>IF(N855="sníž. přenesená",J855,0)</f>
        <v>0</v>
      </c>
      <c r="BI855" s="231">
        <f>IF(N855="nulová",J855,0)</f>
        <v>0</v>
      </c>
      <c r="BJ855" s="16" t="s">
        <v>8</v>
      </c>
      <c r="BK855" s="231">
        <f>ROUND(I855*H855,0)</f>
        <v>0</v>
      </c>
      <c r="BL855" s="16" t="s">
        <v>249</v>
      </c>
      <c r="BM855" s="230" t="s">
        <v>2131</v>
      </c>
    </row>
    <row r="856" spans="1:51" s="13" customFormat="1" ht="12">
      <c r="A856" s="13"/>
      <c r="B856" s="232"/>
      <c r="C856" s="233"/>
      <c r="D856" s="234" t="s">
        <v>175</v>
      </c>
      <c r="E856" s="235" t="s">
        <v>1</v>
      </c>
      <c r="F856" s="236" t="s">
        <v>2132</v>
      </c>
      <c r="G856" s="233"/>
      <c r="H856" s="237">
        <v>3.63</v>
      </c>
      <c r="I856" s="238"/>
      <c r="J856" s="233"/>
      <c r="K856" s="233"/>
      <c r="L856" s="239"/>
      <c r="M856" s="240"/>
      <c r="N856" s="241"/>
      <c r="O856" s="241"/>
      <c r="P856" s="241"/>
      <c r="Q856" s="241"/>
      <c r="R856" s="241"/>
      <c r="S856" s="241"/>
      <c r="T856" s="242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43" t="s">
        <v>175</v>
      </c>
      <c r="AU856" s="243" t="s">
        <v>86</v>
      </c>
      <c r="AV856" s="13" t="s">
        <v>86</v>
      </c>
      <c r="AW856" s="13" t="s">
        <v>32</v>
      </c>
      <c r="AX856" s="13" t="s">
        <v>77</v>
      </c>
      <c r="AY856" s="243" t="s">
        <v>166</v>
      </c>
    </row>
    <row r="857" spans="1:51" s="13" customFormat="1" ht="12">
      <c r="A857" s="13"/>
      <c r="B857" s="232"/>
      <c r="C857" s="233"/>
      <c r="D857" s="234" t="s">
        <v>175</v>
      </c>
      <c r="E857" s="235" t="s">
        <v>1</v>
      </c>
      <c r="F857" s="236" t="s">
        <v>2133</v>
      </c>
      <c r="G857" s="233"/>
      <c r="H857" s="237">
        <v>1.024</v>
      </c>
      <c r="I857" s="238"/>
      <c r="J857" s="233"/>
      <c r="K857" s="233"/>
      <c r="L857" s="239"/>
      <c r="M857" s="240"/>
      <c r="N857" s="241"/>
      <c r="O857" s="241"/>
      <c r="P857" s="241"/>
      <c r="Q857" s="241"/>
      <c r="R857" s="241"/>
      <c r="S857" s="241"/>
      <c r="T857" s="242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43" t="s">
        <v>175</v>
      </c>
      <c r="AU857" s="243" t="s">
        <v>86</v>
      </c>
      <c r="AV857" s="13" t="s">
        <v>86</v>
      </c>
      <c r="AW857" s="13" t="s">
        <v>32</v>
      </c>
      <c r="AX857" s="13" t="s">
        <v>77</v>
      </c>
      <c r="AY857" s="243" t="s">
        <v>166</v>
      </c>
    </row>
    <row r="858" spans="1:65" s="2" customFormat="1" ht="16.5" customHeight="1">
      <c r="A858" s="37"/>
      <c r="B858" s="38"/>
      <c r="C858" s="254" t="s">
        <v>2134</v>
      </c>
      <c r="D858" s="254" t="s">
        <v>266</v>
      </c>
      <c r="E858" s="255" t="s">
        <v>2135</v>
      </c>
      <c r="F858" s="256" t="s">
        <v>2136</v>
      </c>
      <c r="G858" s="257" t="s">
        <v>188</v>
      </c>
      <c r="H858" s="258">
        <v>3.812</v>
      </c>
      <c r="I858" s="259"/>
      <c r="J858" s="260">
        <f>ROUND(I858*H858,0)</f>
        <v>0</v>
      </c>
      <c r="K858" s="261"/>
      <c r="L858" s="262"/>
      <c r="M858" s="263" t="s">
        <v>1</v>
      </c>
      <c r="N858" s="264" t="s">
        <v>42</v>
      </c>
      <c r="O858" s="90"/>
      <c r="P858" s="228">
        <f>O858*H858</f>
        <v>0</v>
      </c>
      <c r="Q858" s="228">
        <v>0.00184</v>
      </c>
      <c r="R858" s="228">
        <f>Q858*H858</f>
        <v>0.00701408</v>
      </c>
      <c r="S858" s="228">
        <v>0</v>
      </c>
      <c r="T858" s="229">
        <f>S858*H858</f>
        <v>0</v>
      </c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  <c r="AE858" s="37"/>
      <c r="AR858" s="230" t="s">
        <v>331</v>
      </c>
      <c r="AT858" s="230" t="s">
        <v>266</v>
      </c>
      <c r="AU858" s="230" t="s">
        <v>86</v>
      </c>
      <c r="AY858" s="16" t="s">
        <v>166</v>
      </c>
      <c r="BE858" s="231">
        <f>IF(N858="základní",J858,0)</f>
        <v>0</v>
      </c>
      <c r="BF858" s="231">
        <f>IF(N858="snížená",J858,0)</f>
        <v>0</v>
      </c>
      <c r="BG858" s="231">
        <f>IF(N858="zákl. přenesená",J858,0)</f>
        <v>0</v>
      </c>
      <c r="BH858" s="231">
        <f>IF(N858="sníž. přenesená",J858,0)</f>
        <v>0</v>
      </c>
      <c r="BI858" s="231">
        <f>IF(N858="nulová",J858,0)</f>
        <v>0</v>
      </c>
      <c r="BJ858" s="16" t="s">
        <v>8</v>
      </c>
      <c r="BK858" s="231">
        <f>ROUND(I858*H858,0)</f>
        <v>0</v>
      </c>
      <c r="BL858" s="16" t="s">
        <v>249</v>
      </c>
      <c r="BM858" s="230" t="s">
        <v>2137</v>
      </c>
    </row>
    <row r="859" spans="1:51" s="13" customFormat="1" ht="12">
      <c r="A859" s="13"/>
      <c r="B859" s="232"/>
      <c r="C859" s="233"/>
      <c r="D859" s="234" t="s">
        <v>175</v>
      </c>
      <c r="E859" s="235" t="s">
        <v>1</v>
      </c>
      <c r="F859" s="236" t="s">
        <v>2132</v>
      </c>
      <c r="G859" s="233"/>
      <c r="H859" s="237">
        <v>3.63</v>
      </c>
      <c r="I859" s="238"/>
      <c r="J859" s="233"/>
      <c r="K859" s="233"/>
      <c r="L859" s="239"/>
      <c r="M859" s="240"/>
      <c r="N859" s="241"/>
      <c r="O859" s="241"/>
      <c r="P859" s="241"/>
      <c r="Q859" s="241"/>
      <c r="R859" s="241"/>
      <c r="S859" s="241"/>
      <c r="T859" s="242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43" t="s">
        <v>175</v>
      </c>
      <c r="AU859" s="243" t="s">
        <v>86</v>
      </c>
      <c r="AV859" s="13" t="s">
        <v>86</v>
      </c>
      <c r="AW859" s="13" t="s">
        <v>32</v>
      </c>
      <c r="AX859" s="13" t="s">
        <v>8</v>
      </c>
      <c r="AY859" s="243" t="s">
        <v>166</v>
      </c>
    </row>
    <row r="860" spans="1:51" s="13" customFormat="1" ht="12">
      <c r="A860" s="13"/>
      <c r="B860" s="232"/>
      <c r="C860" s="233"/>
      <c r="D860" s="234" t="s">
        <v>175</v>
      </c>
      <c r="E860" s="233"/>
      <c r="F860" s="236" t="s">
        <v>2138</v>
      </c>
      <c r="G860" s="233"/>
      <c r="H860" s="237">
        <v>3.812</v>
      </c>
      <c r="I860" s="238"/>
      <c r="J860" s="233"/>
      <c r="K860" s="233"/>
      <c r="L860" s="239"/>
      <c r="M860" s="240"/>
      <c r="N860" s="241"/>
      <c r="O860" s="241"/>
      <c r="P860" s="241"/>
      <c r="Q860" s="241"/>
      <c r="R860" s="241"/>
      <c r="S860" s="241"/>
      <c r="T860" s="242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43" t="s">
        <v>175</v>
      </c>
      <c r="AU860" s="243" t="s">
        <v>86</v>
      </c>
      <c r="AV860" s="13" t="s">
        <v>86</v>
      </c>
      <c r="AW860" s="13" t="s">
        <v>4</v>
      </c>
      <c r="AX860" s="13" t="s">
        <v>8</v>
      </c>
      <c r="AY860" s="243" t="s">
        <v>166</v>
      </c>
    </row>
    <row r="861" spans="1:65" s="2" customFormat="1" ht="21.75" customHeight="1">
      <c r="A861" s="37"/>
      <c r="B861" s="38"/>
      <c r="C861" s="254" t="s">
        <v>2139</v>
      </c>
      <c r="D861" s="254" t="s">
        <v>266</v>
      </c>
      <c r="E861" s="255" t="s">
        <v>2140</v>
      </c>
      <c r="F861" s="256" t="s">
        <v>2141</v>
      </c>
      <c r="G861" s="257" t="s">
        <v>188</v>
      </c>
      <c r="H861" s="258">
        <v>1.075</v>
      </c>
      <c r="I861" s="259"/>
      <c r="J861" s="260">
        <f>ROUND(I861*H861,0)</f>
        <v>0</v>
      </c>
      <c r="K861" s="261"/>
      <c r="L861" s="262"/>
      <c r="M861" s="263" t="s">
        <v>1</v>
      </c>
      <c r="N861" s="264" t="s">
        <v>42</v>
      </c>
      <c r="O861" s="90"/>
      <c r="P861" s="228">
        <f>O861*H861</f>
        <v>0</v>
      </c>
      <c r="Q861" s="228">
        <v>0.0015</v>
      </c>
      <c r="R861" s="228">
        <f>Q861*H861</f>
        <v>0.0016125</v>
      </c>
      <c r="S861" s="228">
        <v>0</v>
      </c>
      <c r="T861" s="229">
        <f>S861*H861</f>
        <v>0</v>
      </c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  <c r="AE861" s="37"/>
      <c r="AR861" s="230" t="s">
        <v>331</v>
      </c>
      <c r="AT861" s="230" t="s">
        <v>266</v>
      </c>
      <c r="AU861" s="230" t="s">
        <v>86</v>
      </c>
      <c r="AY861" s="16" t="s">
        <v>166</v>
      </c>
      <c r="BE861" s="231">
        <f>IF(N861="základní",J861,0)</f>
        <v>0</v>
      </c>
      <c r="BF861" s="231">
        <f>IF(N861="snížená",J861,0)</f>
        <v>0</v>
      </c>
      <c r="BG861" s="231">
        <f>IF(N861="zákl. přenesená",J861,0)</f>
        <v>0</v>
      </c>
      <c r="BH861" s="231">
        <f>IF(N861="sníž. přenesená",J861,0)</f>
        <v>0</v>
      </c>
      <c r="BI861" s="231">
        <f>IF(N861="nulová",J861,0)</f>
        <v>0</v>
      </c>
      <c r="BJ861" s="16" t="s">
        <v>8</v>
      </c>
      <c r="BK861" s="231">
        <f>ROUND(I861*H861,0)</f>
        <v>0</v>
      </c>
      <c r="BL861" s="16" t="s">
        <v>249</v>
      </c>
      <c r="BM861" s="230" t="s">
        <v>2142</v>
      </c>
    </row>
    <row r="862" spans="1:51" s="13" customFormat="1" ht="12">
      <c r="A862" s="13"/>
      <c r="B862" s="232"/>
      <c r="C862" s="233"/>
      <c r="D862" s="234" t="s">
        <v>175</v>
      </c>
      <c r="E862" s="235" t="s">
        <v>1</v>
      </c>
      <c r="F862" s="236" t="s">
        <v>2133</v>
      </c>
      <c r="G862" s="233"/>
      <c r="H862" s="237">
        <v>1.024</v>
      </c>
      <c r="I862" s="238"/>
      <c r="J862" s="233"/>
      <c r="K862" s="233"/>
      <c r="L862" s="239"/>
      <c r="M862" s="240"/>
      <c r="N862" s="241"/>
      <c r="O862" s="241"/>
      <c r="P862" s="241"/>
      <c r="Q862" s="241"/>
      <c r="R862" s="241"/>
      <c r="S862" s="241"/>
      <c r="T862" s="242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43" t="s">
        <v>175</v>
      </c>
      <c r="AU862" s="243" t="s">
        <v>86</v>
      </c>
      <c r="AV862" s="13" t="s">
        <v>86</v>
      </c>
      <c r="AW862" s="13" t="s">
        <v>32</v>
      </c>
      <c r="AX862" s="13" t="s">
        <v>8</v>
      </c>
      <c r="AY862" s="243" t="s">
        <v>166</v>
      </c>
    </row>
    <row r="863" spans="1:51" s="13" customFormat="1" ht="12">
      <c r="A863" s="13"/>
      <c r="B863" s="232"/>
      <c r="C863" s="233"/>
      <c r="D863" s="234" t="s">
        <v>175</v>
      </c>
      <c r="E863" s="233"/>
      <c r="F863" s="236" t="s">
        <v>2143</v>
      </c>
      <c r="G863" s="233"/>
      <c r="H863" s="237">
        <v>1.075</v>
      </c>
      <c r="I863" s="238"/>
      <c r="J863" s="233"/>
      <c r="K863" s="233"/>
      <c r="L863" s="239"/>
      <c r="M863" s="240"/>
      <c r="N863" s="241"/>
      <c r="O863" s="241"/>
      <c r="P863" s="241"/>
      <c r="Q863" s="241"/>
      <c r="R863" s="241"/>
      <c r="S863" s="241"/>
      <c r="T863" s="242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43" t="s">
        <v>175</v>
      </c>
      <c r="AU863" s="243" t="s">
        <v>86</v>
      </c>
      <c r="AV863" s="13" t="s">
        <v>86</v>
      </c>
      <c r="AW863" s="13" t="s">
        <v>4</v>
      </c>
      <c r="AX863" s="13" t="s">
        <v>8</v>
      </c>
      <c r="AY863" s="243" t="s">
        <v>166</v>
      </c>
    </row>
    <row r="864" spans="1:65" s="2" customFormat="1" ht="24.15" customHeight="1">
      <c r="A864" s="37"/>
      <c r="B864" s="38"/>
      <c r="C864" s="218" t="s">
        <v>2144</v>
      </c>
      <c r="D864" s="218" t="s">
        <v>169</v>
      </c>
      <c r="E864" s="219" t="s">
        <v>346</v>
      </c>
      <c r="F864" s="220" t="s">
        <v>347</v>
      </c>
      <c r="G864" s="221" t="s">
        <v>188</v>
      </c>
      <c r="H864" s="222">
        <v>709.65</v>
      </c>
      <c r="I864" s="223"/>
      <c r="J864" s="224">
        <f>ROUND(I864*H864,0)</f>
        <v>0</v>
      </c>
      <c r="K864" s="225"/>
      <c r="L864" s="43"/>
      <c r="M864" s="226" t="s">
        <v>1</v>
      </c>
      <c r="N864" s="227" t="s">
        <v>42</v>
      </c>
      <c r="O864" s="90"/>
      <c r="P864" s="228">
        <f>O864*H864</f>
        <v>0</v>
      </c>
      <c r="Q864" s="228">
        <v>0</v>
      </c>
      <c r="R864" s="228">
        <f>Q864*H864</f>
        <v>0</v>
      </c>
      <c r="S864" s="228">
        <v>0</v>
      </c>
      <c r="T864" s="229">
        <f>S864*H864</f>
        <v>0</v>
      </c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  <c r="AE864" s="37"/>
      <c r="AR864" s="230" t="s">
        <v>249</v>
      </c>
      <c r="AT864" s="230" t="s">
        <v>169</v>
      </c>
      <c r="AU864" s="230" t="s">
        <v>86</v>
      </c>
      <c r="AY864" s="16" t="s">
        <v>166</v>
      </c>
      <c r="BE864" s="231">
        <f>IF(N864="základní",J864,0)</f>
        <v>0</v>
      </c>
      <c r="BF864" s="231">
        <f>IF(N864="snížená",J864,0)</f>
        <v>0</v>
      </c>
      <c r="BG864" s="231">
        <f>IF(N864="zákl. přenesená",J864,0)</f>
        <v>0</v>
      </c>
      <c r="BH864" s="231">
        <f>IF(N864="sníž. přenesená",J864,0)</f>
        <v>0</v>
      </c>
      <c r="BI864" s="231">
        <f>IF(N864="nulová",J864,0)</f>
        <v>0</v>
      </c>
      <c r="BJ864" s="16" t="s">
        <v>8</v>
      </c>
      <c r="BK864" s="231">
        <f>ROUND(I864*H864,0)</f>
        <v>0</v>
      </c>
      <c r="BL864" s="16" t="s">
        <v>249</v>
      </c>
      <c r="BM864" s="230" t="s">
        <v>2145</v>
      </c>
    </row>
    <row r="865" spans="1:51" s="13" customFormat="1" ht="12">
      <c r="A865" s="13"/>
      <c r="B865" s="232"/>
      <c r="C865" s="233"/>
      <c r="D865" s="234" t="s">
        <v>175</v>
      </c>
      <c r="E865" s="235" t="s">
        <v>1</v>
      </c>
      <c r="F865" s="236" t="s">
        <v>1630</v>
      </c>
      <c r="G865" s="233"/>
      <c r="H865" s="237">
        <v>59.76</v>
      </c>
      <c r="I865" s="238"/>
      <c r="J865" s="233"/>
      <c r="K865" s="233"/>
      <c r="L865" s="239"/>
      <c r="M865" s="240"/>
      <c r="N865" s="241"/>
      <c r="O865" s="241"/>
      <c r="P865" s="241"/>
      <c r="Q865" s="241"/>
      <c r="R865" s="241"/>
      <c r="S865" s="241"/>
      <c r="T865" s="242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43" t="s">
        <v>175</v>
      </c>
      <c r="AU865" s="243" t="s">
        <v>86</v>
      </c>
      <c r="AV865" s="13" t="s">
        <v>86</v>
      </c>
      <c r="AW865" s="13" t="s">
        <v>32</v>
      </c>
      <c r="AX865" s="13" t="s">
        <v>77</v>
      </c>
      <c r="AY865" s="243" t="s">
        <v>166</v>
      </c>
    </row>
    <row r="866" spans="1:51" s="13" customFormat="1" ht="12">
      <c r="A866" s="13"/>
      <c r="B866" s="232"/>
      <c r="C866" s="233"/>
      <c r="D866" s="234" t="s">
        <v>175</v>
      </c>
      <c r="E866" s="235" t="s">
        <v>1</v>
      </c>
      <c r="F866" s="236" t="s">
        <v>1609</v>
      </c>
      <c r="G866" s="233"/>
      <c r="H866" s="237">
        <v>175.19</v>
      </c>
      <c r="I866" s="238"/>
      <c r="J866" s="233"/>
      <c r="K866" s="233"/>
      <c r="L866" s="239"/>
      <c r="M866" s="240"/>
      <c r="N866" s="241"/>
      <c r="O866" s="241"/>
      <c r="P866" s="241"/>
      <c r="Q866" s="241"/>
      <c r="R866" s="241"/>
      <c r="S866" s="241"/>
      <c r="T866" s="242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T866" s="243" t="s">
        <v>175</v>
      </c>
      <c r="AU866" s="243" t="s">
        <v>86</v>
      </c>
      <c r="AV866" s="13" t="s">
        <v>86</v>
      </c>
      <c r="AW866" s="13" t="s">
        <v>32</v>
      </c>
      <c r="AX866" s="13" t="s">
        <v>77</v>
      </c>
      <c r="AY866" s="243" t="s">
        <v>166</v>
      </c>
    </row>
    <row r="867" spans="1:51" s="13" customFormat="1" ht="12">
      <c r="A867" s="13"/>
      <c r="B867" s="232"/>
      <c r="C867" s="233"/>
      <c r="D867" s="234" t="s">
        <v>175</v>
      </c>
      <c r="E867" s="235" t="s">
        <v>1</v>
      </c>
      <c r="F867" s="236" t="s">
        <v>1610</v>
      </c>
      <c r="G867" s="233"/>
      <c r="H867" s="237">
        <v>237.36</v>
      </c>
      <c r="I867" s="238"/>
      <c r="J867" s="233"/>
      <c r="K867" s="233"/>
      <c r="L867" s="239"/>
      <c r="M867" s="240"/>
      <c r="N867" s="241"/>
      <c r="O867" s="241"/>
      <c r="P867" s="241"/>
      <c r="Q867" s="241"/>
      <c r="R867" s="241"/>
      <c r="S867" s="241"/>
      <c r="T867" s="242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43" t="s">
        <v>175</v>
      </c>
      <c r="AU867" s="243" t="s">
        <v>86</v>
      </c>
      <c r="AV867" s="13" t="s">
        <v>86</v>
      </c>
      <c r="AW867" s="13" t="s">
        <v>32</v>
      </c>
      <c r="AX867" s="13" t="s">
        <v>77</v>
      </c>
      <c r="AY867" s="243" t="s">
        <v>166</v>
      </c>
    </row>
    <row r="868" spans="1:51" s="13" customFormat="1" ht="12">
      <c r="A868" s="13"/>
      <c r="B868" s="232"/>
      <c r="C868" s="233"/>
      <c r="D868" s="234" t="s">
        <v>175</v>
      </c>
      <c r="E868" s="235" t="s">
        <v>1</v>
      </c>
      <c r="F868" s="236" t="s">
        <v>1612</v>
      </c>
      <c r="G868" s="233"/>
      <c r="H868" s="237">
        <v>237.34</v>
      </c>
      <c r="I868" s="238"/>
      <c r="J868" s="233"/>
      <c r="K868" s="233"/>
      <c r="L868" s="239"/>
      <c r="M868" s="240"/>
      <c r="N868" s="241"/>
      <c r="O868" s="241"/>
      <c r="P868" s="241"/>
      <c r="Q868" s="241"/>
      <c r="R868" s="241"/>
      <c r="S868" s="241"/>
      <c r="T868" s="242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43" t="s">
        <v>175</v>
      </c>
      <c r="AU868" s="243" t="s">
        <v>86</v>
      </c>
      <c r="AV868" s="13" t="s">
        <v>86</v>
      </c>
      <c r="AW868" s="13" t="s">
        <v>32</v>
      </c>
      <c r="AX868" s="13" t="s">
        <v>77</v>
      </c>
      <c r="AY868" s="243" t="s">
        <v>166</v>
      </c>
    </row>
    <row r="869" spans="1:65" s="2" customFormat="1" ht="24.15" customHeight="1">
      <c r="A869" s="37"/>
      <c r="B869" s="38"/>
      <c r="C869" s="254" t="s">
        <v>2146</v>
      </c>
      <c r="D869" s="254" t="s">
        <v>266</v>
      </c>
      <c r="E869" s="255" t="s">
        <v>2147</v>
      </c>
      <c r="F869" s="256" t="s">
        <v>2148</v>
      </c>
      <c r="G869" s="257" t="s">
        <v>188</v>
      </c>
      <c r="H869" s="258">
        <v>60.955</v>
      </c>
      <c r="I869" s="259"/>
      <c r="J869" s="260">
        <f>ROUND(I869*H869,0)</f>
        <v>0</v>
      </c>
      <c r="K869" s="261"/>
      <c r="L869" s="262"/>
      <c r="M869" s="263" t="s">
        <v>1</v>
      </c>
      <c r="N869" s="264" t="s">
        <v>42</v>
      </c>
      <c r="O869" s="90"/>
      <c r="P869" s="228">
        <f>O869*H869</f>
        <v>0</v>
      </c>
      <c r="Q869" s="228">
        <v>0.003</v>
      </c>
      <c r="R869" s="228">
        <f>Q869*H869</f>
        <v>0.182865</v>
      </c>
      <c r="S869" s="228">
        <v>0</v>
      </c>
      <c r="T869" s="229">
        <f>S869*H869</f>
        <v>0</v>
      </c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  <c r="AE869" s="37"/>
      <c r="AR869" s="230" t="s">
        <v>331</v>
      </c>
      <c r="AT869" s="230" t="s">
        <v>266</v>
      </c>
      <c r="AU869" s="230" t="s">
        <v>86</v>
      </c>
      <c r="AY869" s="16" t="s">
        <v>166</v>
      </c>
      <c r="BE869" s="231">
        <f>IF(N869="základní",J869,0)</f>
        <v>0</v>
      </c>
      <c r="BF869" s="231">
        <f>IF(N869="snížená",J869,0)</f>
        <v>0</v>
      </c>
      <c r="BG869" s="231">
        <f>IF(N869="zákl. přenesená",J869,0)</f>
        <v>0</v>
      </c>
      <c r="BH869" s="231">
        <f>IF(N869="sníž. přenesená",J869,0)</f>
        <v>0</v>
      </c>
      <c r="BI869" s="231">
        <f>IF(N869="nulová",J869,0)</f>
        <v>0</v>
      </c>
      <c r="BJ869" s="16" t="s">
        <v>8</v>
      </c>
      <c r="BK869" s="231">
        <f>ROUND(I869*H869,0)</f>
        <v>0</v>
      </c>
      <c r="BL869" s="16" t="s">
        <v>249</v>
      </c>
      <c r="BM869" s="230" t="s">
        <v>2149</v>
      </c>
    </row>
    <row r="870" spans="1:51" s="13" customFormat="1" ht="12">
      <c r="A870" s="13"/>
      <c r="B870" s="232"/>
      <c r="C870" s="233"/>
      <c r="D870" s="234" t="s">
        <v>175</v>
      </c>
      <c r="E870" s="235" t="s">
        <v>1</v>
      </c>
      <c r="F870" s="236" t="s">
        <v>1630</v>
      </c>
      <c r="G870" s="233"/>
      <c r="H870" s="237">
        <v>59.76</v>
      </c>
      <c r="I870" s="238"/>
      <c r="J870" s="233"/>
      <c r="K870" s="233"/>
      <c r="L870" s="239"/>
      <c r="M870" s="240"/>
      <c r="N870" s="241"/>
      <c r="O870" s="241"/>
      <c r="P870" s="241"/>
      <c r="Q870" s="241"/>
      <c r="R870" s="241"/>
      <c r="S870" s="241"/>
      <c r="T870" s="242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43" t="s">
        <v>175</v>
      </c>
      <c r="AU870" s="243" t="s">
        <v>86</v>
      </c>
      <c r="AV870" s="13" t="s">
        <v>86</v>
      </c>
      <c r="AW870" s="13" t="s">
        <v>32</v>
      </c>
      <c r="AX870" s="13" t="s">
        <v>77</v>
      </c>
      <c r="AY870" s="243" t="s">
        <v>166</v>
      </c>
    </row>
    <row r="871" spans="1:51" s="13" customFormat="1" ht="12">
      <c r="A871" s="13"/>
      <c r="B871" s="232"/>
      <c r="C871" s="233"/>
      <c r="D871" s="234" t="s">
        <v>175</v>
      </c>
      <c r="E871" s="233"/>
      <c r="F871" s="236" t="s">
        <v>2150</v>
      </c>
      <c r="G871" s="233"/>
      <c r="H871" s="237">
        <v>60.955</v>
      </c>
      <c r="I871" s="238"/>
      <c r="J871" s="233"/>
      <c r="K871" s="233"/>
      <c r="L871" s="239"/>
      <c r="M871" s="240"/>
      <c r="N871" s="241"/>
      <c r="O871" s="241"/>
      <c r="P871" s="241"/>
      <c r="Q871" s="241"/>
      <c r="R871" s="241"/>
      <c r="S871" s="241"/>
      <c r="T871" s="242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43" t="s">
        <v>175</v>
      </c>
      <c r="AU871" s="243" t="s">
        <v>86</v>
      </c>
      <c r="AV871" s="13" t="s">
        <v>86</v>
      </c>
      <c r="AW871" s="13" t="s">
        <v>4</v>
      </c>
      <c r="AX871" s="13" t="s">
        <v>8</v>
      </c>
      <c r="AY871" s="243" t="s">
        <v>166</v>
      </c>
    </row>
    <row r="872" spans="1:65" s="2" customFormat="1" ht="24.15" customHeight="1">
      <c r="A872" s="37"/>
      <c r="B872" s="38"/>
      <c r="C872" s="254" t="s">
        <v>2151</v>
      </c>
      <c r="D872" s="254" t="s">
        <v>266</v>
      </c>
      <c r="E872" s="255" t="s">
        <v>2152</v>
      </c>
      <c r="F872" s="256" t="s">
        <v>2153</v>
      </c>
      <c r="G872" s="257" t="s">
        <v>188</v>
      </c>
      <c r="H872" s="258">
        <v>242.087</v>
      </c>
      <c r="I872" s="259"/>
      <c r="J872" s="260">
        <f>ROUND(I872*H872,0)</f>
        <v>0</v>
      </c>
      <c r="K872" s="261"/>
      <c r="L872" s="262"/>
      <c r="M872" s="263" t="s">
        <v>1</v>
      </c>
      <c r="N872" s="264" t="s">
        <v>42</v>
      </c>
      <c r="O872" s="90"/>
      <c r="P872" s="228">
        <f>O872*H872</f>
        <v>0</v>
      </c>
      <c r="Q872" s="228">
        <v>0.0035</v>
      </c>
      <c r="R872" s="228">
        <f>Q872*H872</f>
        <v>0.8473045</v>
      </c>
      <c r="S872" s="228">
        <v>0</v>
      </c>
      <c r="T872" s="229">
        <f>S872*H872</f>
        <v>0</v>
      </c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  <c r="AE872" s="37"/>
      <c r="AR872" s="230" t="s">
        <v>331</v>
      </c>
      <c r="AT872" s="230" t="s">
        <v>266</v>
      </c>
      <c r="AU872" s="230" t="s">
        <v>86</v>
      </c>
      <c r="AY872" s="16" t="s">
        <v>166</v>
      </c>
      <c r="BE872" s="231">
        <f>IF(N872="základní",J872,0)</f>
        <v>0</v>
      </c>
      <c r="BF872" s="231">
        <f>IF(N872="snížená",J872,0)</f>
        <v>0</v>
      </c>
      <c r="BG872" s="231">
        <f>IF(N872="zákl. přenesená",J872,0)</f>
        <v>0</v>
      </c>
      <c r="BH872" s="231">
        <f>IF(N872="sníž. přenesená",J872,0)</f>
        <v>0</v>
      </c>
      <c r="BI872" s="231">
        <f>IF(N872="nulová",J872,0)</f>
        <v>0</v>
      </c>
      <c r="BJ872" s="16" t="s">
        <v>8</v>
      </c>
      <c r="BK872" s="231">
        <f>ROUND(I872*H872,0)</f>
        <v>0</v>
      </c>
      <c r="BL872" s="16" t="s">
        <v>249</v>
      </c>
      <c r="BM872" s="230" t="s">
        <v>2154</v>
      </c>
    </row>
    <row r="873" spans="1:51" s="13" customFormat="1" ht="12">
      <c r="A873" s="13"/>
      <c r="B873" s="232"/>
      <c r="C873" s="233"/>
      <c r="D873" s="234" t="s">
        <v>175</v>
      </c>
      <c r="E873" s="235" t="s">
        <v>1</v>
      </c>
      <c r="F873" s="236" t="s">
        <v>1612</v>
      </c>
      <c r="G873" s="233"/>
      <c r="H873" s="237">
        <v>237.34</v>
      </c>
      <c r="I873" s="238"/>
      <c r="J873" s="233"/>
      <c r="K873" s="233"/>
      <c r="L873" s="239"/>
      <c r="M873" s="240"/>
      <c r="N873" s="241"/>
      <c r="O873" s="241"/>
      <c r="P873" s="241"/>
      <c r="Q873" s="241"/>
      <c r="R873" s="241"/>
      <c r="S873" s="241"/>
      <c r="T873" s="242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43" t="s">
        <v>175</v>
      </c>
      <c r="AU873" s="243" t="s">
        <v>86</v>
      </c>
      <c r="AV873" s="13" t="s">
        <v>86</v>
      </c>
      <c r="AW873" s="13" t="s">
        <v>32</v>
      </c>
      <c r="AX873" s="13" t="s">
        <v>77</v>
      </c>
      <c r="AY873" s="243" t="s">
        <v>166</v>
      </c>
    </row>
    <row r="874" spans="1:51" s="13" customFormat="1" ht="12">
      <c r="A874" s="13"/>
      <c r="B874" s="232"/>
      <c r="C874" s="233"/>
      <c r="D874" s="234" t="s">
        <v>175</v>
      </c>
      <c r="E874" s="233"/>
      <c r="F874" s="236" t="s">
        <v>2155</v>
      </c>
      <c r="G874" s="233"/>
      <c r="H874" s="237">
        <v>242.087</v>
      </c>
      <c r="I874" s="238"/>
      <c r="J874" s="233"/>
      <c r="K874" s="233"/>
      <c r="L874" s="239"/>
      <c r="M874" s="240"/>
      <c r="N874" s="241"/>
      <c r="O874" s="241"/>
      <c r="P874" s="241"/>
      <c r="Q874" s="241"/>
      <c r="R874" s="241"/>
      <c r="S874" s="241"/>
      <c r="T874" s="242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43" t="s">
        <v>175</v>
      </c>
      <c r="AU874" s="243" t="s">
        <v>86</v>
      </c>
      <c r="AV874" s="13" t="s">
        <v>86</v>
      </c>
      <c r="AW874" s="13" t="s">
        <v>4</v>
      </c>
      <c r="AX874" s="13" t="s">
        <v>8</v>
      </c>
      <c r="AY874" s="243" t="s">
        <v>166</v>
      </c>
    </row>
    <row r="875" spans="1:65" s="2" customFormat="1" ht="24.15" customHeight="1">
      <c r="A875" s="37"/>
      <c r="B875" s="38"/>
      <c r="C875" s="254" t="s">
        <v>2156</v>
      </c>
      <c r="D875" s="254" t="s">
        <v>266</v>
      </c>
      <c r="E875" s="255" t="s">
        <v>2157</v>
      </c>
      <c r="F875" s="256" t="s">
        <v>2158</v>
      </c>
      <c r="G875" s="257" t="s">
        <v>188</v>
      </c>
      <c r="H875" s="258">
        <v>178.694</v>
      </c>
      <c r="I875" s="259"/>
      <c r="J875" s="260">
        <f>ROUND(I875*H875,0)</f>
        <v>0</v>
      </c>
      <c r="K875" s="261"/>
      <c r="L875" s="262"/>
      <c r="M875" s="263" t="s">
        <v>1</v>
      </c>
      <c r="N875" s="264" t="s">
        <v>42</v>
      </c>
      <c r="O875" s="90"/>
      <c r="P875" s="228">
        <f>O875*H875</f>
        <v>0</v>
      </c>
      <c r="Q875" s="228">
        <v>0.0042</v>
      </c>
      <c r="R875" s="228">
        <f>Q875*H875</f>
        <v>0.7505147999999999</v>
      </c>
      <c r="S875" s="228">
        <v>0</v>
      </c>
      <c r="T875" s="229">
        <f>S875*H875</f>
        <v>0</v>
      </c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  <c r="AE875" s="37"/>
      <c r="AR875" s="230" t="s">
        <v>331</v>
      </c>
      <c r="AT875" s="230" t="s">
        <v>266</v>
      </c>
      <c r="AU875" s="230" t="s">
        <v>86</v>
      </c>
      <c r="AY875" s="16" t="s">
        <v>166</v>
      </c>
      <c r="BE875" s="231">
        <f>IF(N875="základní",J875,0)</f>
        <v>0</v>
      </c>
      <c r="BF875" s="231">
        <f>IF(N875="snížená",J875,0)</f>
        <v>0</v>
      </c>
      <c r="BG875" s="231">
        <f>IF(N875="zákl. přenesená",J875,0)</f>
        <v>0</v>
      </c>
      <c r="BH875" s="231">
        <f>IF(N875="sníž. přenesená",J875,0)</f>
        <v>0</v>
      </c>
      <c r="BI875" s="231">
        <f>IF(N875="nulová",J875,0)</f>
        <v>0</v>
      </c>
      <c r="BJ875" s="16" t="s">
        <v>8</v>
      </c>
      <c r="BK875" s="231">
        <f>ROUND(I875*H875,0)</f>
        <v>0</v>
      </c>
      <c r="BL875" s="16" t="s">
        <v>249</v>
      </c>
      <c r="BM875" s="230" t="s">
        <v>2159</v>
      </c>
    </row>
    <row r="876" spans="1:51" s="13" customFormat="1" ht="12">
      <c r="A876" s="13"/>
      <c r="B876" s="232"/>
      <c r="C876" s="233"/>
      <c r="D876" s="234" t="s">
        <v>175</v>
      </c>
      <c r="E876" s="235" t="s">
        <v>1</v>
      </c>
      <c r="F876" s="236" t="s">
        <v>1609</v>
      </c>
      <c r="G876" s="233"/>
      <c r="H876" s="237">
        <v>175.19</v>
      </c>
      <c r="I876" s="238"/>
      <c r="J876" s="233"/>
      <c r="K876" s="233"/>
      <c r="L876" s="239"/>
      <c r="M876" s="240"/>
      <c r="N876" s="241"/>
      <c r="O876" s="241"/>
      <c r="P876" s="241"/>
      <c r="Q876" s="241"/>
      <c r="R876" s="241"/>
      <c r="S876" s="241"/>
      <c r="T876" s="242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43" t="s">
        <v>175</v>
      </c>
      <c r="AU876" s="243" t="s">
        <v>86</v>
      </c>
      <c r="AV876" s="13" t="s">
        <v>86</v>
      </c>
      <c r="AW876" s="13" t="s">
        <v>32</v>
      </c>
      <c r="AX876" s="13" t="s">
        <v>77</v>
      </c>
      <c r="AY876" s="243" t="s">
        <v>166</v>
      </c>
    </row>
    <row r="877" spans="1:51" s="13" customFormat="1" ht="12">
      <c r="A877" s="13"/>
      <c r="B877" s="232"/>
      <c r="C877" s="233"/>
      <c r="D877" s="234" t="s">
        <v>175</v>
      </c>
      <c r="E877" s="233"/>
      <c r="F877" s="236" t="s">
        <v>2160</v>
      </c>
      <c r="G877" s="233"/>
      <c r="H877" s="237">
        <v>178.694</v>
      </c>
      <c r="I877" s="238"/>
      <c r="J877" s="233"/>
      <c r="K877" s="233"/>
      <c r="L877" s="239"/>
      <c r="M877" s="240"/>
      <c r="N877" s="241"/>
      <c r="O877" s="241"/>
      <c r="P877" s="241"/>
      <c r="Q877" s="241"/>
      <c r="R877" s="241"/>
      <c r="S877" s="241"/>
      <c r="T877" s="242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43" t="s">
        <v>175</v>
      </c>
      <c r="AU877" s="243" t="s">
        <v>86</v>
      </c>
      <c r="AV877" s="13" t="s">
        <v>86</v>
      </c>
      <c r="AW877" s="13" t="s">
        <v>4</v>
      </c>
      <c r="AX877" s="13" t="s">
        <v>8</v>
      </c>
      <c r="AY877" s="243" t="s">
        <v>166</v>
      </c>
    </row>
    <row r="878" spans="1:65" s="2" customFormat="1" ht="24.15" customHeight="1">
      <c r="A878" s="37"/>
      <c r="B878" s="38"/>
      <c r="C878" s="254" t="s">
        <v>2161</v>
      </c>
      <c r="D878" s="254" t="s">
        <v>266</v>
      </c>
      <c r="E878" s="255" t="s">
        <v>2162</v>
      </c>
      <c r="F878" s="256" t="s">
        <v>2163</v>
      </c>
      <c r="G878" s="257" t="s">
        <v>188</v>
      </c>
      <c r="H878" s="258">
        <v>242.107</v>
      </c>
      <c r="I878" s="259"/>
      <c r="J878" s="260">
        <f>ROUND(I878*H878,0)</f>
        <v>0</v>
      </c>
      <c r="K878" s="261"/>
      <c r="L878" s="262"/>
      <c r="M878" s="263" t="s">
        <v>1</v>
      </c>
      <c r="N878" s="264" t="s">
        <v>42</v>
      </c>
      <c r="O878" s="90"/>
      <c r="P878" s="228">
        <f>O878*H878</f>
        <v>0</v>
      </c>
      <c r="Q878" s="228">
        <v>0.0049</v>
      </c>
      <c r="R878" s="228">
        <f>Q878*H878</f>
        <v>1.1863242999999999</v>
      </c>
      <c r="S878" s="228">
        <v>0</v>
      </c>
      <c r="T878" s="229">
        <f>S878*H878</f>
        <v>0</v>
      </c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  <c r="AE878" s="37"/>
      <c r="AR878" s="230" t="s">
        <v>331</v>
      </c>
      <c r="AT878" s="230" t="s">
        <v>266</v>
      </c>
      <c r="AU878" s="230" t="s">
        <v>86</v>
      </c>
      <c r="AY878" s="16" t="s">
        <v>166</v>
      </c>
      <c r="BE878" s="231">
        <f>IF(N878="základní",J878,0)</f>
        <v>0</v>
      </c>
      <c r="BF878" s="231">
        <f>IF(N878="snížená",J878,0)</f>
        <v>0</v>
      </c>
      <c r="BG878" s="231">
        <f>IF(N878="zákl. přenesená",J878,0)</f>
        <v>0</v>
      </c>
      <c r="BH878" s="231">
        <f>IF(N878="sníž. přenesená",J878,0)</f>
        <v>0</v>
      </c>
      <c r="BI878" s="231">
        <f>IF(N878="nulová",J878,0)</f>
        <v>0</v>
      </c>
      <c r="BJ878" s="16" t="s">
        <v>8</v>
      </c>
      <c r="BK878" s="231">
        <f>ROUND(I878*H878,0)</f>
        <v>0</v>
      </c>
      <c r="BL878" s="16" t="s">
        <v>249</v>
      </c>
      <c r="BM878" s="230" t="s">
        <v>2164</v>
      </c>
    </row>
    <row r="879" spans="1:51" s="13" customFormat="1" ht="12">
      <c r="A879" s="13"/>
      <c r="B879" s="232"/>
      <c r="C879" s="233"/>
      <c r="D879" s="234" t="s">
        <v>175</v>
      </c>
      <c r="E879" s="235" t="s">
        <v>1</v>
      </c>
      <c r="F879" s="236" t="s">
        <v>1610</v>
      </c>
      <c r="G879" s="233"/>
      <c r="H879" s="237">
        <v>237.36</v>
      </c>
      <c r="I879" s="238"/>
      <c r="J879" s="233"/>
      <c r="K879" s="233"/>
      <c r="L879" s="239"/>
      <c r="M879" s="240"/>
      <c r="N879" s="241"/>
      <c r="O879" s="241"/>
      <c r="P879" s="241"/>
      <c r="Q879" s="241"/>
      <c r="R879" s="241"/>
      <c r="S879" s="241"/>
      <c r="T879" s="242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43" t="s">
        <v>175</v>
      </c>
      <c r="AU879" s="243" t="s">
        <v>86</v>
      </c>
      <c r="AV879" s="13" t="s">
        <v>86</v>
      </c>
      <c r="AW879" s="13" t="s">
        <v>32</v>
      </c>
      <c r="AX879" s="13" t="s">
        <v>77</v>
      </c>
      <c r="AY879" s="243" t="s">
        <v>166</v>
      </c>
    </row>
    <row r="880" spans="1:51" s="13" customFormat="1" ht="12">
      <c r="A880" s="13"/>
      <c r="B880" s="232"/>
      <c r="C880" s="233"/>
      <c r="D880" s="234" t="s">
        <v>175</v>
      </c>
      <c r="E880" s="233"/>
      <c r="F880" s="236" t="s">
        <v>2165</v>
      </c>
      <c r="G880" s="233"/>
      <c r="H880" s="237">
        <v>242.107</v>
      </c>
      <c r="I880" s="238"/>
      <c r="J880" s="233"/>
      <c r="K880" s="233"/>
      <c r="L880" s="239"/>
      <c r="M880" s="240"/>
      <c r="N880" s="241"/>
      <c r="O880" s="241"/>
      <c r="P880" s="241"/>
      <c r="Q880" s="241"/>
      <c r="R880" s="241"/>
      <c r="S880" s="241"/>
      <c r="T880" s="242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T880" s="243" t="s">
        <v>175</v>
      </c>
      <c r="AU880" s="243" t="s">
        <v>86</v>
      </c>
      <c r="AV880" s="13" t="s">
        <v>86</v>
      </c>
      <c r="AW880" s="13" t="s">
        <v>4</v>
      </c>
      <c r="AX880" s="13" t="s">
        <v>8</v>
      </c>
      <c r="AY880" s="243" t="s">
        <v>166</v>
      </c>
    </row>
    <row r="881" spans="1:65" s="2" customFormat="1" ht="24.15" customHeight="1">
      <c r="A881" s="37"/>
      <c r="B881" s="38"/>
      <c r="C881" s="218" t="s">
        <v>2166</v>
      </c>
      <c r="D881" s="218" t="s">
        <v>169</v>
      </c>
      <c r="E881" s="219" t="s">
        <v>2167</v>
      </c>
      <c r="F881" s="220" t="s">
        <v>2168</v>
      </c>
      <c r="G881" s="221" t="s">
        <v>188</v>
      </c>
      <c r="H881" s="222">
        <v>22.81</v>
      </c>
      <c r="I881" s="223"/>
      <c r="J881" s="224">
        <f>ROUND(I881*H881,0)</f>
        <v>0</v>
      </c>
      <c r="K881" s="225"/>
      <c r="L881" s="43"/>
      <c r="M881" s="226" t="s">
        <v>1</v>
      </c>
      <c r="N881" s="227" t="s">
        <v>42</v>
      </c>
      <c r="O881" s="90"/>
      <c r="P881" s="228">
        <f>O881*H881</f>
        <v>0</v>
      </c>
      <c r="Q881" s="228">
        <v>0</v>
      </c>
      <c r="R881" s="228">
        <f>Q881*H881</f>
        <v>0</v>
      </c>
      <c r="S881" s="228">
        <v>0</v>
      </c>
      <c r="T881" s="229">
        <f>S881*H881</f>
        <v>0</v>
      </c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  <c r="AE881" s="37"/>
      <c r="AR881" s="230" t="s">
        <v>249</v>
      </c>
      <c r="AT881" s="230" t="s">
        <v>169</v>
      </c>
      <c r="AU881" s="230" t="s">
        <v>86</v>
      </c>
      <c r="AY881" s="16" t="s">
        <v>166</v>
      </c>
      <c r="BE881" s="231">
        <f>IF(N881="základní",J881,0)</f>
        <v>0</v>
      </c>
      <c r="BF881" s="231">
        <f>IF(N881="snížená",J881,0)</f>
        <v>0</v>
      </c>
      <c r="BG881" s="231">
        <f>IF(N881="zákl. přenesená",J881,0)</f>
        <v>0</v>
      </c>
      <c r="BH881" s="231">
        <f>IF(N881="sníž. přenesená",J881,0)</f>
        <v>0</v>
      </c>
      <c r="BI881" s="231">
        <f>IF(N881="nulová",J881,0)</f>
        <v>0</v>
      </c>
      <c r="BJ881" s="16" t="s">
        <v>8</v>
      </c>
      <c r="BK881" s="231">
        <f>ROUND(I881*H881,0)</f>
        <v>0</v>
      </c>
      <c r="BL881" s="16" t="s">
        <v>249</v>
      </c>
      <c r="BM881" s="230" t="s">
        <v>2169</v>
      </c>
    </row>
    <row r="882" spans="1:51" s="13" customFormat="1" ht="12">
      <c r="A882" s="13"/>
      <c r="B882" s="232"/>
      <c r="C882" s="233"/>
      <c r="D882" s="234" t="s">
        <v>175</v>
      </c>
      <c r="E882" s="235" t="s">
        <v>1</v>
      </c>
      <c r="F882" s="236" t="s">
        <v>1611</v>
      </c>
      <c r="G882" s="233"/>
      <c r="H882" s="237">
        <v>22.81</v>
      </c>
      <c r="I882" s="238"/>
      <c r="J882" s="233"/>
      <c r="K882" s="233"/>
      <c r="L882" s="239"/>
      <c r="M882" s="240"/>
      <c r="N882" s="241"/>
      <c r="O882" s="241"/>
      <c r="P882" s="241"/>
      <c r="Q882" s="241"/>
      <c r="R882" s="241"/>
      <c r="S882" s="241"/>
      <c r="T882" s="242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43" t="s">
        <v>175</v>
      </c>
      <c r="AU882" s="243" t="s">
        <v>86</v>
      </c>
      <c r="AV882" s="13" t="s">
        <v>86</v>
      </c>
      <c r="AW882" s="13" t="s">
        <v>32</v>
      </c>
      <c r="AX882" s="13" t="s">
        <v>77</v>
      </c>
      <c r="AY882" s="243" t="s">
        <v>166</v>
      </c>
    </row>
    <row r="883" spans="1:65" s="2" customFormat="1" ht="24.15" customHeight="1">
      <c r="A883" s="37"/>
      <c r="B883" s="38"/>
      <c r="C883" s="254" t="s">
        <v>2170</v>
      </c>
      <c r="D883" s="254" t="s">
        <v>266</v>
      </c>
      <c r="E883" s="255" t="s">
        <v>2171</v>
      </c>
      <c r="F883" s="256" t="s">
        <v>2172</v>
      </c>
      <c r="G883" s="257" t="s">
        <v>188</v>
      </c>
      <c r="H883" s="258">
        <v>23.951</v>
      </c>
      <c r="I883" s="259"/>
      <c r="J883" s="260">
        <f>ROUND(I883*H883,0)</f>
        <v>0</v>
      </c>
      <c r="K883" s="261"/>
      <c r="L883" s="262"/>
      <c r="M883" s="263" t="s">
        <v>1</v>
      </c>
      <c r="N883" s="264" t="s">
        <v>42</v>
      </c>
      <c r="O883" s="90"/>
      <c r="P883" s="228">
        <f>O883*H883</f>
        <v>0</v>
      </c>
      <c r="Q883" s="228">
        <v>0.005</v>
      </c>
      <c r="R883" s="228">
        <f>Q883*H883</f>
        <v>0.119755</v>
      </c>
      <c r="S883" s="228">
        <v>0</v>
      </c>
      <c r="T883" s="229">
        <f>S883*H883</f>
        <v>0</v>
      </c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  <c r="AE883" s="37"/>
      <c r="AR883" s="230" t="s">
        <v>331</v>
      </c>
      <c r="AT883" s="230" t="s">
        <v>266</v>
      </c>
      <c r="AU883" s="230" t="s">
        <v>86</v>
      </c>
      <c r="AY883" s="16" t="s">
        <v>166</v>
      </c>
      <c r="BE883" s="231">
        <f>IF(N883="základní",J883,0)</f>
        <v>0</v>
      </c>
      <c r="BF883" s="231">
        <f>IF(N883="snížená",J883,0)</f>
        <v>0</v>
      </c>
      <c r="BG883" s="231">
        <f>IF(N883="zákl. přenesená",J883,0)</f>
        <v>0</v>
      </c>
      <c r="BH883" s="231">
        <f>IF(N883="sníž. přenesená",J883,0)</f>
        <v>0</v>
      </c>
      <c r="BI883" s="231">
        <f>IF(N883="nulová",J883,0)</f>
        <v>0</v>
      </c>
      <c r="BJ883" s="16" t="s">
        <v>8</v>
      </c>
      <c r="BK883" s="231">
        <f>ROUND(I883*H883,0)</f>
        <v>0</v>
      </c>
      <c r="BL883" s="16" t="s">
        <v>249</v>
      </c>
      <c r="BM883" s="230" t="s">
        <v>2173</v>
      </c>
    </row>
    <row r="884" spans="1:51" s="13" customFormat="1" ht="12">
      <c r="A884" s="13"/>
      <c r="B884" s="232"/>
      <c r="C884" s="233"/>
      <c r="D884" s="234" t="s">
        <v>175</v>
      </c>
      <c r="E884" s="235" t="s">
        <v>1</v>
      </c>
      <c r="F884" s="236" t="s">
        <v>2174</v>
      </c>
      <c r="G884" s="233"/>
      <c r="H884" s="237">
        <v>22.81</v>
      </c>
      <c r="I884" s="238"/>
      <c r="J884" s="233"/>
      <c r="K884" s="233"/>
      <c r="L884" s="239"/>
      <c r="M884" s="240"/>
      <c r="N884" s="241"/>
      <c r="O884" s="241"/>
      <c r="P884" s="241"/>
      <c r="Q884" s="241"/>
      <c r="R884" s="241"/>
      <c r="S884" s="241"/>
      <c r="T884" s="242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43" t="s">
        <v>175</v>
      </c>
      <c r="AU884" s="243" t="s">
        <v>86</v>
      </c>
      <c r="AV884" s="13" t="s">
        <v>86</v>
      </c>
      <c r="AW884" s="13" t="s">
        <v>32</v>
      </c>
      <c r="AX884" s="13" t="s">
        <v>8</v>
      </c>
      <c r="AY884" s="243" t="s">
        <v>166</v>
      </c>
    </row>
    <row r="885" spans="1:51" s="13" customFormat="1" ht="12">
      <c r="A885" s="13"/>
      <c r="B885" s="232"/>
      <c r="C885" s="233"/>
      <c r="D885" s="234" t="s">
        <v>175</v>
      </c>
      <c r="E885" s="233"/>
      <c r="F885" s="236" t="s">
        <v>2175</v>
      </c>
      <c r="G885" s="233"/>
      <c r="H885" s="237">
        <v>23.951</v>
      </c>
      <c r="I885" s="238"/>
      <c r="J885" s="233"/>
      <c r="K885" s="233"/>
      <c r="L885" s="239"/>
      <c r="M885" s="240"/>
      <c r="N885" s="241"/>
      <c r="O885" s="241"/>
      <c r="P885" s="241"/>
      <c r="Q885" s="241"/>
      <c r="R885" s="241"/>
      <c r="S885" s="241"/>
      <c r="T885" s="242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T885" s="243" t="s">
        <v>175</v>
      </c>
      <c r="AU885" s="243" t="s">
        <v>86</v>
      </c>
      <c r="AV885" s="13" t="s">
        <v>86</v>
      </c>
      <c r="AW885" s="13" t="s">
        <v>4</v>
      </c>
      <c r="AX885" s="13" t="s">
        <v>8</v>
      </c>
      <c r="AY885" s="243" t="s">
        <v>166</v>
      </c>
    </row>
    <row r="886" spans="1:65" s="2" customFormat="1" ht="24.15" customHeight="1">
      <c r="A886" s="37"/>
      <c r="B886" s="38"/>
      <c r="C886" s="254" t="s">
        <v>2176</v>
      </c>
      <c r="D886" s="254" t="s">
        <v>266</v>
      </c>
      <c r="E886" s="255" t="s">
        <v>2177</v>
      </c>
      <c r="F886" s="256" t="s">
        <v>2178</v>
      </c>
      <c r="G886" s="257" t="s">
        <v>188</v>
      </c>
      <c r="H886" s="258">
        <v>23.951</v>
      </c>
      <c r="I886" s="259"/>
      <c r="J886" s="260">
        <f>ROUND(I886*H886,0)</f>
        <v>0</v>
      </c>
      <c r="K886" s="261"/>
      <c r="L886" s="262"/>
      <c r="M886" s="263" t="s">
        <v>1</v>
      </c>
      <c r="N886" s="264" t="s">
        <v>42</v>
      </c>
      <c r="O886" s="90"/>
      <c r="P886" s="228">
        <f>O886*H886</f>
        <v>0</v>
      </c>
      <c r="Q886" s="228">
        <v>0.00547</v>
      </c>
      <c r="R886" s="228">
        <f>Q886*H886</f>
        <v>0.13101197</v>
      </c>
      <c r="S886" s="228">
        <v>0</v>
      </c>
      <c r="T886" s="229">
        <f>S886*H886</f>
        <v>0</v>
      </c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  <c r="AE886" s="37"/>
      <c r="AR886" s="230" t="s">
        <v>331</v>
      </c>
      <c r="AT886" s="230" t="s">
        <v>266</v>
      </c>
      <c r="AU886" s="230" t="s">
        <v>86</v>
      </c>
      <c r="AY886" s="16" t="s">
        <v>166</v>
      </c>
      <c r="BE886" s="231">
        <f>IF(N886="základní",J886,0)</f>
        <v>0</v>
      </c>
      <c r="BF886" s="231">
        <f>IF(N886="snížená",J886,0)</f>
        <v>0</v>
      </c>
      <c r="BG886" s="231">
        <f>IF(N886="zákl. přenesená",J886,0)</f>
        <v>0</v>
      </c>
      <c r="BH886" s="231">
        <f>IF(N886="sníž. přenesená",J886,0)</f>
        <v>0</v>
      </c>
      <c r="BI886" s="231">
        <f>IF(N886="nulová",J886,0)</f>
        <v>0</v>
      </c>
      <c r="BJ886" s="16" t="s">
        <v>8</v>
      </c>
      <c r="BK886" s="231">
        <f>ROUND(I886*H886,0)</f>
        <v>0</v>
      </c>
      <c r="BL886" s="16" t="s">
        <v>249</v>
      </c>
      <c r="BM886" s="230" t="s">
        <v>2179</v>
      </c>
    </row>
    <row r="887" spans="1:51" s="13" customFormat="1" ht="12">
      <c r="A887" s="13"/>
      <c r="B887" s="232"/>
      <c r="C887" s="233"/>
      <c r="D887" s="234" t="s">
        <v>175</v>
      </c>
      <c r="E887" s="235" t="s">
        <v>1</v>
      </c>
      <c r="F887" s="236" t="s">
        <v>2174</v>
      </c>
      <c r="G887" s="233"/>
      <c r="H887" s="237">
        <v>22.81</v>
      </c>
      <c r="I887" s="238"/>
      <c r="J887" s="233"/>
      <c r="K887" s="233"/>
      <c r="L887" s="239"/>
      <c r="M887" s="240"/>
      <c r="N887" s="241"/>
      <c r="O887" s="241"/>
      <c r="P887" s="241"/>
      <c r="Q887" s="241"/>
      <c r="R887" s="241"/>
      <c r="S887" s="241"/>
      <c r="T887" s="242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T887" s="243" t="s">
        <v>175</v>
      </c>
      <c r="AU887" s="243" t="s">
        <v>86</v>
      </c>
      <c r="AV887" s="13" t="s">
        <v>86</v>
      </c>
      <c r="AW887" s="13" t="s">
        <v>32</v>
      </c>
      <c r="AX887" s="13" t="s">
        <v>8</v>
      </c>
      <c r="AY887" s="243" t="s">
        <v>166</v>
      </c>
    </row>
    <row r="888" spans="1:51" s="13" customFormat="1" ht="12">
      <c r="A888" s="13"/>
      <c r="B888" s="232"/>
      <c r="C888" s="233"/>
      <c r="D888" s="234" t="s">
        <v>175</v>
      </c>
      <c r="E888" s="233"/>
      <c r="F888" s="236" t="s">
        <v>2175</v>
      </c>
      <c r="G888" s="233"/>
      <c r="H888" s="237">
        <v>23.951</v>
      </c>
      <c r="I888" s="238"/>
      <c r="J888" s="233"/>
      <c r="K888" s="233"/>
      <c r="L888" s="239"/>
      <c r="M888" s="240"/>
      <c r="N888" s="241"/>
      <c r="O888" s="241"/>
      <c r="P888" s="241"/>
      <c r="Q888" s="241"/>
      <c r="R888" s="241"/>
      <c r="S888" s="241"/>
      <c r="T888" s="242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43" t="s">
        <v>175</v>
      </c>
      <c r="AU888" s="243" t="s">
        <v>86</v>
      </c>
      <c r="AV888" s="13" t="s">
        <v>86</v>
      </c>
      <c r="AW888" s="13" t="s">
        <v>4</v>
      </c>
      <c r="AX888" s="13" t="s">
        <v>8</v>
      </c>
      <c r="AY888" s="243" t="s">
        <v>166</v>
      </c>
    </row>
    <row r="889" spans="1:65" s="2" customFormat="1" ht="33" customHeight="1">
      <c r="A889" s="37"/>
      <c r="B889" s="38"/>
      <c r="C889" s="218" t="s">
        <v>2180</v>
      </c>
      <c r="D889" s="218" t="s">
        <v>169</v>
      </c>
      <c r="E889" s="219" t="s">
        <v>2181</v>
      </c>
      <c r="F889" s="220" t="s">
        <v>2182</v>
      </c>
      <c r="G889" s="221" t="s">
        <v>188</v>
      </c>
      <c r="H889" s="222">
        <v>20.301</v>
      </c>
      <c r="I889" s="223"/>
      <c r="J889" s="224">
        <f>ROUND(I889*H889,0)</f>
        <v>0</v>
      </c>
      <c r="K889" s="225"/>
      <c r="L889" s="43"/>
      <c r="M889" s="226" t="s">
        <v>1</v>
      </c>
      <c r="N889" s="227" t="s">
        <v>42</v>
      </c>
      <c r="O889" s="90"/>
      <c r="P889" s="228">
        <f>O889*H889</f>
        <v>0</v>
      </c>
      <c r="Q889" s="228">
        <v>5E-05</v>
      </c>
      <c r="R889" s="228">
        <f>Q889*H889</f>
        <v>0.00101505</v>
      </c>
      <c r="S889" s="228">
        <v>0</v>
      </c>
      <c r="T889" s="229">
        <f>S889*H889</f>
        <v>0</v>
      </c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  <c r="AE889" s="37"/>
      <c r="AR889" s="230" t="s">
        <v>249</v>
      </c>
      <c r="AT889" s="230" t="s">
        <v>169</v>
      </c>
      <c r="AU889" s="230" t="s">
        <v>86</v>
      </c>
      <c r="AY889" s="16" t="s">
        <v>166</v>
      </c>
      <c r="BE889" s="231">
        <f>IF(N889="základní",J889,0)</f>
        <v>0</v>
      </c>
      <c r="BF889" s="231">
        <f>IF(N889="snížená",J889,0)</f>
        <v>0</v>
      </c>
      <c r="BG889" s="231">
        <f>IF(N889="zákl. přenesená",J889,0)</f>
        <v>0</v>
      </c>
      <c r="BH889" s="231">
        <f>IF(N889="sníž. přenesená",J889,0)</f>
        <v>0</v>
      </c>
      <c r="BI889" s="231">
        <f>IF(N889="nulová",J889,0)</f>
        <v>0</v>
      </c>
      <c r="BJ889" s="16" t="s">
        <v>8</v>
      </c>
      <c r="BK889" s="231">
        <f>ROUND(I889*H889,0)</f>
        <v>0</v>
      </c>
      <c r="BL889" s="16" t="s">
        <v>249</v>
      </c>
      <c r="BM889" s="230" t="s">
        <v>2183</v>
      </c>
    </row>
    <row r="890" spans="1:51" s="13" customFormat="1" ht="12">
      <c r="A890" s="13"/>
      <c r="B890" s="232"/>
      <c r="C890" s="233"/>
      <c r="D890" s="234" t="s">
        <v>175</v>
      </c>
      <c r="E890" s="235" t="s">
        <v>1</v>
      </c>
      <c r="F890" s="236" t="s">
        <v>2184</v>
      </c>
      <c r="G890" s="233"/>
      <c r="H890" s="237">
        <v>16.701</v>
      </c>
      <c r="I890" s="238"/>
      <c r="J890" s="233"/>
      <c r="K890" s="233"/>
      <c r="L890" s="239"/>
      <c r="M890" s="240"/>
      <c r="N890" s="241"/>
      <c r="O890" s="241"/>
      <c r="P890" s="241"/>
      <c r="Q890" s="241"/>
      <c r="R890" s="241"/>
      <c r="S890" s="241"/>
      <c r="T890" s="242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43" t="s">
        <v>175</v>
      </c>
      <c r="AU890" s="243" t="s">
        <v>86</v>
      </c>
      <c r="AV890" s="13" t="s">
        <v>86</v>
      </c>
      <c r="AW890" s="13" t="s">
        <v>32</v>
      </c>
      <c r="AX890" s="13" t="s">
        <v>77</v>
      </c>
      <c r="AY890" s="243" t="s">
        <v>166</v>
      </c>
    </row>
    <row r="891" spans="1:51" s="13" customFormat="1" ht="12">
      <c r="A891" s="13"/>
      <c r="B891" s="232"/>
      <c r="C891" s="233"/>
      <c r="D891" s="234" t="s">
        <v>175</v>
      </c>
      <c r="E891" s="235" t="s">
        <v>1</v>
      </c>
      <c r="F891" s="236" t="s">
        <v>2185</v>
      </c>
      <c r="G891" s="233"/>
      <c r="H891" s="237">
        <v>3.6</v>
      </c>
      <c r="I891" s="238"/>
      <c r="J891" s="233"/>
      <c r="K891" s="233"/>
      <c r="L891" s="239"/>
      <c r="M891" s="240"/>
      <c r="N891" s="241"/>
      <c r="O891" s="241"/>
      <c r="P891" s="241"/>
      <c r="Q891" s="241"/>
      <c r="R891" s="241"/>
      <c r="S891" s="241"/>
      <c r="T891" s="242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43" t="s">
        <v>175</v>
      </c>
      <c r="AU891" s="243" t="s">
        <v>86</v>
      </c>
      <c r="AV891" s="13" t="s">
        <v>86</v>
      </c>
      <c r="AW891" s="13" t="s">
        <v>32</v>
      </c>
      <c r="AX891" s="13" t="s">
        <v>77</v>
      </c>
      <c r="AY891" s="243" t="s">
        <v>166</v>
      </c>
    </row>
    <row r="892" spans="1:65" s="2" customFormat="1" ht="24.15" customHeight="1">
      <c r="A892" s="37"/>
      <c r="B892" s="38"/>
      <c r="C892" s="254" t="s">
        <v>2186</v>
      </c>
      <c r="D892" s="254" t="s">
        <v>266</v>
      </c>
      <c r="E892" s="255" t="s">
        <v>2187</v>
      </c>
      <c r="F892" s="256" t="s">
        <v>2188</v>
      </c>
      <c r="G892" s="257" t="s">
        <v>188</v>
      </c>
      <c r="H892" s="258">
        <v>21.925</v>
      </c>
      <c r="I892" s="259"/>
      <c r="J892" s="260">
        <f>ROUND(I892*H892,0)</f>
        <v>0</v>
      </c>
      <c r="K892" s="261"/>
      <c r="L892" s="262"/>
      <c r="M892" s="263" t="s">
        <v>1</v>
      </c>
      <c r="N892" s="264" t="s">
        <v>42</v>
      </c>
      <c r="O892" s="90"/>
      <c r="P892" s="228">
        <f>O892*H892</f>
        <v>0</v>
      </c>
      <c r="Q892" s="228">
        <v>0.0018</v>
      </c>
      <c r="R892" s="228">
        <f>Q892*H892</f>
        <v>0.039465</v>
      </c>
      <c r="S892" s="228">
        <v>0</v>
      </c>
      <c r="T892" s="229">
        <f>S892*H892</f>
        <v>0</v>
      </c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  <c r="AE892" s="37"/>
      <c r="AR892" s="230" t="s">
        <v>331</v>
      </c>
      <c r="AT892" s="230" t="s">
        <v>266</v>
      </c>
      <c r="AU892" s="230" t="s">
        <v>86</v>
      </c>
      <c r="AY892" s="16" t="s">
        <v>166</v>
      </c>
      <c r="BE892" s="231">
        <f>IF(N892="základní",J892,0)</f>
        <v>0</v>
      </c>
      <c r="BF892" s="231">
        <f>IF(N892="snížená",J892,0)</f>
        <v>0</v>
      </c>
      <c r="BG892" s="231">
        <f>IF(N892="zákl. přenesená",J892,0)</f>
        <v>0</v>
      </c>
      <c r="BH892" s="231">
        <f>IF(N892="sníž. přenesená",J892,0)</f>
        <v>0</v>
      </c>
      <c r="BI892" s="231">
        <f>IF(N892="nulová",J892,0)</f>
        <v>0</v>
      </c>
      <c r="BJ892" s="16" t="s">
        <v>8</v>
      </c>
      <c r="BK892" s="231">
        <f>ROUND(I892*H892,0)</f>
        <v>0</v>
      </c>
      <c r="BL892" s="16" t="s">
        <v>249</v>
      </c>
      <c r="BM892" s="230" t="s">
        <v>2189</v>
      </c>
    </row>
    <row r="893" spans="1:51" s="13" customFormat="1" ht="12">
      <c r="A893" s="13"/>
      <c r="B893" s="232"/>
      <c r="C893" s="233"/>
      <c r="D893" s="234" t="s">
        <v>175</v>
      </c>
      <c r="E893" s="235" t="s">
        <v>1</v>
      </c>
      <c r="F893" s="236" t="s">
        <v>2190</v>
      </c>
      <c r="G893" s="233"/>
      <c r="H893" s="237">
        <v>20.301</v>
      </c>
      <c r="I893" s="238"/>
      <c r="J893" s="233"/>
      <c r="K893" s="233"/>
      <c r="L893" s="239"/>
      <c r="M893" s="240"/>
      <c r="N893" s="241"/>
      <c r="O893" s="241"/>
      <c r="P893" s="241"/>
      <c r="Q893" s="241"/>
      <c r="R893" s="241"/>
      <c r="S893" s="241"/>
      <c r="T893" s="242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43" t="s">
        <v>175</v>
      </c>
      <c r="AU893" s="243" t="s">
        <v>86</v>
      </c>
      <c r="AV893" s="13" t="s">
        <v>86</v>
      </c>
      <c r="AW893" s="13" t="s">
        <v>32</v>
      </c>
      <c r="AX893" s="13" t="s">
        <v>8</v>
      </c>
      <c r="AY893" s="243" t="s">
        <v>166</v>
      </c>
    </row>
    <row r="894" spans="1:51" s="13" customFormat="1" ht="12">
      <c r="A894" s="13"/>
      <c r="B894" s="232"/>
      <c r="C894" s="233"/>
      <c r="D894" s="234" t="s">
        <v>175</v>
      </c>
      <c r="E894" s="233"/>
      <c r="F894" s="236" t="s">
        <v>2191</v>
      </c>
      <c r="G894" s="233"/>
      <c r="H894" s="237">
        <v>21.925</v>
      </c>
      <c r="I894" s="238"/>
      <c r="J894" s="233"/>
      <c r="K894" s="233"/>
      <c r="L894" s="239"/>
      <c r="M894" s="240"/>
      <c r="N894" s="241"/>
      <c r="O894" s="241"/>
      <c r="P894" s="241"/>
      <c r="Q894" s="241"/>
      <c r="R894" s="241"/>
      <c r="S894" s="241"/>
      <c r="T894" s="242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43" t="s">
        <v>175</v>
      </c>
      <c r="AU894" s="243" t="s">
        <v>86</v>
      </c>
      <c r="AV894" s="13" t="s">
        <v>86</v>
      </c>
      <c r="AW894" s="13" t="s">
        <v>4</v>
      </c>
      <c r="AX894" s="13" t="s">
        <v>8</v>
      </c>
      <c r="AY894" s="243" t="s">
        <v>166</v>
      </c>
    </row>
    <row r="895" spans="1:65" s="2" customFormat="1" ht="24.15" customHeight="1">
      <c r="A895" s="37"/>
      <c r="B895" s="38"/>
      <c r="C895" s="218" t="s">
        <v>2192</v>
      </c>
      <c r="D895" s="218" t="s">
        <v>169</v>
      </c>
      <c r="E895" s="219" t="s">
        <v>2193</v>
      </c>
      <c r="F895" s="220" t="s">
        <v>2194</v>
      </c>
      <c r="G895" s="221" t="s">
        <v>188</v>
      </c>
      <c r="H895" s="222">
        <v>8.832</v>
      </c>
      <c r="I895" s="223"/>
      <c r="J895" s="224">
        <f>ROUND(I895*H895,0)</f>
        <v>0</v>
      </c>
      <c r="K895" s="225"/>
      <c r="L895" s="43"/>
      <c r="M895" s="226" t="s">
        <v>1</v>
      </c>
      <c r="N895" s="227" t="s">
        <v>42</v>
      </c>
      <c r="O895" s="90"/>
      <c r="P895" s="228">
        <f>O895*H895</f>
        <v>0</v>
      </c>
      <c r="Q895" s="228">
        <v>0.006</v>
      </c>
      <c r="R895" s="228">
        <f>Q895*H895</f>
        <v>0.052992000000000004</v>
      </c>
      <c r="S895" s="228">
        <v>0</v>
      </c>
      <c r="T895" s="229">
        <f>S895*H895</f>
        <v>0</v>
      </c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  <c r="AE895" s="37"/>
      <c r="AR895" s="230" t="s">
        <v>249</v>
      </c>
      <c r="AT895" s="230" t="s">
        <v>169</v>
      </c>
      <c r="AU895" s="230" t="s">
        <v>86</v>
      </c>
      <c r="AY895" s="16" t="s">
        <v>166</v>
      </c>
      <c r="BE895" s="231">
        <f>IF(N895="základní",J895,0)</f>
        <v>0</v>
      </c>
      <c r="BF895" s="231">
        <f>IF(N895="snížená",J895,0)</f>
        <v>0</v>
      </c>
      <c r="BG895" s="231">
        <f>IF(N895="zákl. přenesená",J895,0)</f>
        <v>0</v>
      </c>
      <c r="BH895" s="231">
        <f>IF(N895="sníž. přenesená",J895,0)</f>
        <v>0</v>
      </c>
      <c r="BI895" s="231">
        <f>IF(N895="nulová",J895,0)</f>
        <v>0</v>
      </c>
      <c r="BJ895" s="16" t="s">
        <v>8</v>
      </c>
      <c r="BK895" s="231">
        <f>ROUND(I895*H895,0)</f>
        <v>0</v>
      </c>
      <c r="BL895" s="16" t="s">
        <v>249</v>
      </c>
      <c r="BM895" s="230" t="s">
        <v>2195</v>
      </c>
    </row>
    <row r="896" spans="1:51" s="13" customFormat="1" ht="12">
      <c r="A896" s="13"/>
      <c r="B896" s="232"/>
      <c r="C896" s="233"/>
      <c r="D896" s="234" t="s">
        <v>175</v>
      </c>
      <c r="E896" s="235" t="s">
        <v>1</v>
      </c>
      <c r="F896" s="236" t="s">
        <v>2196</v>
      </c>
      <c r="G896" s="233"/>
      <c r="H896" s="237">
        <v>8.832</v>
      </c>
      <c r="I896" s="238"/>
      <c r="J896" s="233"/>
      <c r="K896" s="233"/>
      <c r="L896" s="239"/>
      <c r="M896" s="240"/>
      <c r="N896" s="241"/>
      <c r="O896" s="241"/>
      <c r="P896" s="241"/>
      <c r="Q896" s="241"/>
      <c r="R896" s="241"/>
      <c r="S896" s="241"/>
      <c r="T896" s="242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T896" s="243" t="s">
        <v>175</v>
      </c>
      <c r="AU896" s="243" t="s">
        <v>86</v>
      </c>
      <c r="AV896" s="13" t="s">
        <v>86</v>
      </c>
      <c r="AW896" s="13" t="s">
        <v>32</v>
      </c>
      <c r="AX896" s="13" t="s">
        <v>77</v>
      </c>
      <c r="AY896" s="243" t="s">
        <v>166</v>
      </c>
    </row>
    <row r="897" spans="1:65" s="2" customFormat="1" ht="24.15" customHeight="1">
      <c r="A897" s="37"/>
      <c r="B897" s="38"/>
      <c r="C897" s="218" t="s">
        <v>2197</v>
      </c>
      <c r="D897" s="218" t="s">
        <v>169</v>
      </c>
      <c r="E897" s="219" t="s">
        <v>2198</v>
      </c>
      <c r="F897" s="220" t="s">
        <v>2199</v>
      </c>
      <c r="G897" s="221" t="s">
        <v>188</v>
      </c>
      <c r="H897" s="222">
        <v>31.771</v>
      </c>
      <c r="I897" s="223"/>
      <c r="J897" s="224">
        <f>ROUND(I897*H897,0)</f>
        <v>0</v>
      </c>
      <c r="K897" s="225"/>
      <c r="L897" s="43"/>
      <c r="M897" s="226" t="s">
        <v>1</v>
      </c>
      <c r="N897" s="227" t="s">
        <v>42</v>
      </c>
      <c r="O897" s="90"/>
      <c r="P897" s="228">
        <f>O897*H897</f>
        <v>0</v>
      </c>
      <c r="Q897" s="228">
        <v>0.00024</v>
      </c>
      <c r="R897" s="228">
        <f>Q897*H897</f>
        <v>0.0076250400000000005</v>
      </c>
      <c r="S897" s="228">
        <v>0</v>
      </c>
      <c r="T897" s="229">
        <f>S897*H897</f>
        <v>0</v>
      </c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  <c r="AE897" s="37"/>
      <c r="AR897" s="230" t="s">
        <v>249</v>
      </c>
      <c r="AT897" s="230" t="s">
        <v>169</v>
      </c>
      <c r="AU897" s="230" t="s">
        <v>86</v>
      </c>
      <c r="AY897" s="16" t="s">
        <v>166</v>
      </c>
      <c r="BE897" s="231">
        <f>IF(N897="základní",J897,0)</f>
        <v>0</v>
      </c>
      <c r="BF897" s="231">
        <f>IF(N897="snížená",J897,0)</f>
        <v>0</v>
      </c>
      <c r="BG897" s="231">
        <f>IF(N897="zákl. přenesená",J897,0)</f>
        <v>0</v>
      </c>
      <c r="BH897" s="231">
        <f>IF(N897="sníž. přenesená",J897,0)</f>
        <v>0</v>
      </c>
      <c r="BI897" s="231">
        <f>IF(N897="nulová",J897,0)</f>
        <v>0</v>
      </c>
      <c r="BJ897" s="16" t="s">
        <v>8</v>
      </c>
      <c r="BK897" s="231">
        <f>ROUND(I897*H897,0)</f>
        <v>0</v>
      </c>
      <c r="BL897" s="16" t="s">
        <v>249</v>
      </c>
      <c r="BM897" s="230" t="s">
        <v>2200</v>
      </c>
    </row>
    <row r="898" spans="1:51" s="13" customFormat="1" ht="12">
      <c r="A898" s="13"/>
      <c r="B898" s="232"/>
      <c r="C898" s="233"/>
      <c r="D898" s="234" t="s">
        <v>175</v>
      </c>
      <c r="E898" s="235" t="s">
        <v>1</v>
      </c>
      <c r="F898" s="236" t="s">
        <v>2201</v>
      </c>
      <c r="G898" s="233"/>
      <c r="H898" s="237">
        <v>31.771</v>
      </c>
      <c r="I898" s="238"/>
      <c r="J898" s="233"/>
      <c r="K898" s="233"/>
      <c r="L898" s="239"/>
      <c r="M898" s="240"/>
      <c r="N898" s="241"/>
      <c r="O898" s="241"/>
      <c r="P898" s="241"/>
      <c r="Q898" s="241"/>
      <c r="R898" s="241"/>
      <c r="S898" s="241"/>
      <c r="T898" s="242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43" t="s">
        <v>175</v>
      </c>
      <c r="AU898" s="243" t="s">
        <v>86</v>
      </c>
      <c r="AV898" s="13" t="s">
        <v>86</v>
      </c>
      <c r="AW898" s="13" t="s">
        <v>32</v>
      </c>
      <c r="AX898" s="13" t="s">
        <v>77</v>
      </c>
      <c r="AY898" s="243" t="s">
        <v>166</v>
      </c>
    </row>
    <row r="899" spans="1:65" s="2" customFormat="1" ht="24.15" customHeight="1">
      <c r="A899" s="37"/>
      <c r="B899" s="38"/>
      <c r="C899" s="254" t="s">
        <v>2202</v>
      </c>
      <c r="D899" s="254" t="s">
        <v>266</v>
      </c>
      <c r="E899" s="255" t="s">
        <v>2203</v>
      </c>
      <c r="F899" s="256" t="s">
        <v>2204</v>
      </c>
      <c r="G899" s="257" t="s">
        <v>188</v>
      </c>
      <c r="H899" s="258">
        <v>33.36</v>
      </c>
      <c r="I899" s="259"/>
      <c r="J899" s="260">
        <f>ROUND(I899*H899,0)</f>
        <v>0</v>
      </c>
      <c r="K899" s="261"/>
      <c r="L899" s="262"/>
      <c r="M899" s="263" t="s">
        <v>1</v>
      </c>
      <c r="N899" s="264" t="s">
        <v>42</v>
      </c>
      <c r="O899" s="90"/>
      <c r="P899" s="228">
        <f>O899*H899</f>
        <v>0</v>
      </c>
      <c r="Q899" s="228">
        <v>0.005</v>
      </c>
      <c r="R899" s="228">
        <f>Q899*H899</f>
        <v>0.1668</v>
      </c>
      <c r="S899" s="228">
        <v>0</v>
      </c>
      <c r="T899" s="229">
        <f>S899*H899</f>
        <v>0</v>
      </c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  <c r="AE899" s="37"/>
      <c r="AR899" s="230" t="s">
        <v>331</v>
      </c>
      <c r="AT899" s="230" t="s">
        <v>266</v>
      </c>
      <c r="AU899" s="230" t="s">
        <v>86</v>
      </c>
      <c r="AY899" s="16" t="s">
        <v>166</v>
      </c>
      <c r="BE899" s="231">
        <f>IF(N899="základní",J899,0)</f>
        <v>0</v>
      </c>
      <c r="BF899" s="231">
        <f>IF(N899="snížená",J899,0)</f>
        <v>0</v>
      </c>
      <c r="BG899" s="231">
        <f>IF(N899="zákl. přenesená",J899,0)</f>
        <v>0</v>
      </c>
      <c r="BH899" s="231">
        <f>IF(N899="sníž. přenesená",J899,0)</f>
        <v>0</v>
      </c>
      <c r="BI899" s="231">
        <f>IF(N899="nulová",J899,0)</f>
        <v>0</v>
      </c>
      <c r="BJ899" s="16" t="s">
        <v>8</v>
      </c>
      <c r="BK899" s="231">
        <f>ROUND(I899*H899,0)</f>
        <v>0</v>
      </c>
      <c r="BL899" s="16" t="s">
        <v>249</v>
      </c>
      <c r="BM899" s="230" t="s">
        <v>2205</v>
      </c>
    </row>
    <row r="900" spans="1:51" s="13" customFormat="1" ht="12">
      <c r="A900" s="13"/>
      <c r="B900" s="232"/>
      <c r="C900" s="233"/>
      <c r="D900" s="234" t="s">
        <v>175</v>
      </c>
      <c r="E900" s="235" t="s">
        <v>1</v>
      </c>
      <c r="F900" s="236" t="s">
        <v>2206</v>
      </c>
      <c r="G900" s="233"/>
      <c r="H900" s="237">
        <v>31.771</v>
      </c>
      <c r="I900" s="238"/>
      <c r="J900" s="233"/>
      <c r="K900" s="233"/>
      <c r="L900" s="239"/>
      <c r="M900" s="240"/>
      <c r="N900" s="241"/>
      <c r="O900" s="241"/>
      <c r="P900" s="241"/>
      <c r="Q900" s="241"/>
      <c r="R900" s="241"/>
      <c r="S900" s="241"/>
      <c r="T900" s="242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43" t="s">
        <v>175</v>
      </c>
      <c r="AU900" s="243" t="s">
        <v>86</v>
      </c>
      <c r="AV900" s="13" t="s">
        <v>86</v>
      </c>
      <c r="AW900" s="13" t="s">
        <v>32</v>
      </c>
      <c r="AX900" s="13" t="s">
        <v>8</v>
      </c>
      <c r="AY900" s="243" t="s">
        <v>166</v>
      </c>
    </row>
    <row r="901" spans="1:51" s="13" customFormat="1" ht="12">
      <c r="A901" s="13"/>
      <c r="B901" s="232"/>
      <c r="C901" s="233"/>
      <c r="D901" s="234" t="s">
        <v>175</v>
      </c>
      <c r="E901" s="233"/>
      <c r="F901" s="236" t="s">
        <v>2207</v>
      </c>
      <c r="G901" s="233"/>
      <c r="H901" s="237">
        <v>33.36</v>
      </c>
      <c r="I901" s="238"/>
      <c r="J901" s="233"/>
      <c r="K901" s="233"/>
      <c r="L901" s="239"/>
      <c r="M901" s="240"/>
      <c r="N901" s="241"/>
      <c r="O901" s="241"/>
      <c r="P901" s="241"/>
      <c r="Q901" s="241"/>
      <c r="R901" s="241"/>
      <c r="S901" s="241"/>
      <c r="T901" s="242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43" t="s">
        <v>175</v>
      </c>
      <c r="AU901" s="243" t="s">
        <v>86</v>
      </c>
      <c r="AV901" s="13" t="s">
        <v>86</v>
      </c>
      <c r="AW901" s="13" t="s">
        <v>4</v>
      </c>
      <c r="AX901" s="13" t="s">
        <v>8</v>
      </c>
      <c r="AY901" s="243" t="s">
        <v>166</v>
      </c>
    </row>
    <row r="902" spans="1:65" s="2" customFormat="1" ht="24.15" customHeight="1">
      <c r="A902" s="37"/>
      <c r="B902" s="38"/>
      <c r="C902" s="254" t="s">
        <v>2208</v>
      </c>
      <c r="D902" s="254" t="s">
        <v>266</v>
      </c>
      <c r="E902" s="255" t="s">
        <v>2209</v>
      </c>
      <c r="F902" s="256" t="s">
        <v>2210</v>
      </c>
      <c r="G902" s="257" t="s">
        <v>188</v>
      </c>
      <c r="H902" s="258">
        <v>33.36</v>
      </c>
      <c r="I902" s="259"/>
      <c r="J902" s="260">
        <f>ROUND(I902*H902,0)</f>
        <v>0</v>
      </c>
      <c r="K902" s="261"/>
      <c r="L902" s="262"/>
      <c r="M902" s="263" t="s">
        <v>1</v>
      </c>
      <c r="N902" s="264" t="s">
        <v>42</v>
      </c>
      <c r="O902" s="90"/>
      <c r="P902" s="228">
        <f>O902*H902</f>
        <v>0</v>
      </c>
      <c r="Q902" s="228">
        <v>0.007</v>
      </c>
      <c r="R902" s="228">
        <f>Q902*H902</f>
        <v>0.23352</v>
      </c>
      <c r="S902" s="228">
        <v>0</v>
      </c>
      <c r="T902" s="229">
        <f>S902*H902</f>
        <v>0</v>
      </c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  <c r="AE902" s="37"/>
      <c r="AR902" s="230" t="s">
        <v>331</v>
      </c>
      <c r="AT902" s="230" t="s">
        <v>266</v>
      </c>
      <c r="AU902" s="230" t="s">
        <v>86</v>
      </c>
      <c r="AY902" s="16" t="s">
        <v>166</v>
      </c>
      <c r="BE902" s="231">
        <f>IF(N902="základní",J902,0)</f>
        <v>0</v>
      </c>
      <c r="BF902" s="231">
        <f>IF(N902="snížená",J902,0)</f>
        <v>0</v>
      </c>
      <c r="BG902" s="231">
        <f>IF(N902="zákl. přenesená",J902,0)</f>
        <v>0</v>
      </c>
      <c r="BH902" s="231">
        <f>IF(N902="sníž. přenesená",J902,0)</f>
        <v>0</v>
      </c>
      <c r="BI902" s="231">
        <f>IF(N902="nulová",J902,0)</f>
        <v>0</v>
      </c>
      <c r="BJ902" s="16" t="s">
        <v>8</v>
      </c>
      <c r="BK902" s="231">
        <f>ROUND(I902*H902,0)</f>
        <v>0</v>
      </c>
      <c r="BL902" s="16" t="s">
        <v>249</v>
      </c>
      <c r="BM902" s="230" t="s">
        <v>2211</v>
      </c>
    </row>
    <row r="903" spans="1:51" s="13" customFormat="1" ht="12">
      <c r="A903" s="13"/>
      <c r="B903" s="232"/>
      <c r="C903" s="233"/>
      <c r="D903" s="234" t="s">
        <v>175</v>
      </c>
      <c r="E903" s="235" t="s">
        <v>1</v>
      </c>
      <c r="F903" s="236" t="s">
        <v>2206</v>
      </c>
      <c r="G903" s="233"/>
      <c r="H903" s="237">
        <v>31.771</v>
      </c>
      <c r="I903" s="238"/>
      <c r="J903" s="233"/>
      <c r="K903" s="233"/>
      <c r="L903" s="239"/>
      <c r="M903" s="240"/>
      <c r="N903" s="241"/>
      <c r="O903" s="241"/>
      <c r="P903" s="241"/>
      <c r="Q903" s="241"/>
      <c r="R903" s="241"/>
      <c r="S903" s="241"/>
      <c r="T903" s="242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43" t="s">
        <v>175</v>
      </c>
      <c r="AU903" s="243" t="s">
        <v>86</v>
      </c>
      <c r="AV903" s="13" t="s">
        <v>86</v>
      </c>
      <c r="AW903" s="13" t="s">
        <v>32</v>
      </c>
      <c r="AX903" s="13" t="s">
        <v>8</v>
      </c>
      <c r="AY903" s="243" t="s">
        <v>166</v>
      </c>
    </row>
    <row r="904" spans="1:51" s="13" customFormat="1" ht="12">
      <c r="A904" s="13"/>
      <c r="B904" s="232"/>
      <c r="C904" s="233"/>
      <c r="D904" s="234" t="s">
        <v>175</v>
      </c>
      <c r="E904" s="233"/>
      <c r="F904" s="236" t="s">
        <v>2207</v>
      </c>
      <c r="G904" s="233"/>
      <c r="H904" s="237">
        <v>33.36</v>
      </c>
      <c r="I904" s="238"/>
      <c r="J904" s="233"/>
      <c r="K904" s="233"/>
      <c r="L904" s="239"/>
      <c r="M904" s="240"/>
      <c r="N904" s="241"/>
      <c r="O904" s="241"/>
      <c r="P904" s="241"/>
      <c r="Q904" s="241"/>
      <c r="R904" s="241"/>
      <c r="S904" s="241"/>
      <c r="T904" s="242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T904" s="243" t="s">
        <v>175</v>
      </c>
      <c r="AU904" s="243" t="s">
        <v>86</v>
      </c>
      <c r="AV904" s="13" t="s">
        <v>86</v>
      </c>
      <c r="AW904" s="13" t="s">
        <v>4</v>
      </c>
      <c r="AX904" s="13" t="s">
        <v>8</v>
      </c>
      <c r="AY904" s="243" t="s">
        <v>166</v>
      </c>
    </row>
    <row r="905" spans="1:65" s="2" customFormat="1" ht="33" customHeight="1">
      <c r="A905" s="37"/>
      <c r="B905" s="38"/>
      <c r="C905" s="218" t="s">
        <v>2212</v>
      </c>
      <c r="D905" s="218" t="s">
        <v>169</v>
      </c>
      <c r="E905" s="219" t="s">
        <v>2213</v>
      </c>
      <c r="F905" s="220" t="s">
        <v>2214</v>
      </c>
      <c r="G905" s="221" t="s">
        <v>188</v>
      </c>
      <c r="H905" s="222">
        <v>22.852</v>
      </c>
      <c r="I905" s="223"/>
      <c r="J905" s="224">
        <f>ROUND(I905*H905,0)</f>
        <v>0</v>
      </c>
      <c r="K905" s="225"/>
      <c r="L905" s="43"/>
      <c r="M905" s="226" t="s">
        <v>1</v>
      </c>
      <c r="N905" s="227" t="s">
        <v>42</v>
      </c>
      <c r="O905" s="90"/>
      <c r="P905" s="228">
        <f>O905*H905</f>
        <v>0</v>
      </c>
      <c r="Q905" s="228">
        <v>0.00012</v>
      </c>
      <c r="R905" s="228">
        <f>Q905*H905</f>
        <v>0.00274224</v>
      </c>
      <c r="S905" s="228">
        <v>0</v>
      </c>
      <c r="T905" s="229">
        <f>S905*H905</f>
        <v>0</v>
      </c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  <c r="AE905" s="37"/>
      <c r="AR905" s="230" t="s">
        <v>249</v>
      </c>
      <c r="AT905" s="230" t="s">
        <v>169</v>
      </c>
      <c r="AU905" s="230" t="s">
        <v>86</v>
      </c>
      <c r="AY905" s="16" t="s">
        <v>166</v>
      </c>
      <c r="BE905" s="231">
        <f>IF(N905="základní",J905,0)</f>
        <v>0</v>
      </c>
      <c r="BF905" s="231">
        <f>IF(N905="snížená",J905,0)</f>
        <v>0</v>
      </c>
      <c r="BG905" s="231">
        <f>IF(N905="zákl. přenesená",J905,0)</f>
        <v>0</v>
      </c>
      <c r="BH905" s="231">
        <f>IF(N905="sníž. přenesená",J905,0)</f>
        <v>0</v>
      </c>
      <c r="BI905" s="231">
        <f>IF(N905="nulová",J905,0)</f>
        <v>0</v>
      </c>
      <c r="BJ905" s="16" t="s">
        <v>8</v>
      </c>
      <c r="BK905" s="231">
        <f>ROUND(I905*H905,0)</f>
        <v>0</v>
      </c>
      <c r="BL905" s="16" t="s">
        <v>249</v>
      </c>
      <c r="BM905" s="230" t="s">
        <v>2215</v>
      </c>
    </row>
    <row r="906" spans="1:51" s="13" customFormat="1" ht="12">
      <c r="A906" s="13"/>
      <c r="B906" s="232"/>
      <c r="C906" s="233"/>
      <c r="D906" s="234" t="s">
        <v>175</v>
      </c>
      <c r="E906" s="235" t="s">
        <v>1</v>
      </c>
      <c r="F906" s="236" t="s">
        <v>2062</v>
      </c>
      <c r="G906" s="233"/>
      <c r="H906" s="237">
        <v>19.702</v>
      </c>
      <c r="I906" s="238"/>
      <c r="J906" s="233"/>
      <c r="K906" s="233"/>
      <c r="L906" s="239"/>
      <c r="M906" s="240"/>
      <c r="N906" s="241"/>
      <c r="O906" s="241"/>
      <c r="P906" s="241"/>
      <c r="Q906" s="241"/>
      <c r="R906" s="241"/>
      <c r="S906" s="241"/>
      <c r="T906" s="242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243" t="s">
        <v>175</v>
      </c>
      <c r="AU906" s="243" t="s">
        <v>86</v>
      </c>
      <c r="AV906" s="13" t="s">
        <v>86</v>
      </c>
      <c r="AW906" s="13" t="s">
        <v>32</v>
      </c>
      <c r="AX906" s="13" t="s">
        <v>77</v>
      </c>
      <c r="AY906" s="243" t="s">
        <v>166</v>
      </c>
    </row>
    <row r="907" spans="1:51" s="13" customFormat="1" ht="12">
      <c r="A907" s="13"/>
      <c r="B907" s="232"/>
      <c r="C907" s="233"/>
      <c r="D907" s="234" t="s">
        <v>175</v>
      </c>
      <c r="E907" s="235" t="s">
        <v>1</v>
      </c>
      <c r="F907" s="236" t="s">
        <v>2216</v>
      </c>
      <c r="G907" s="233"/>
      <c r="H907" s="237">
        <v>3.15</v>
      </c>
      <c r="I907" s="238"/>
      <c r="J907" s="233"/>
      <c r="K907" s="233"/>
      <c r="L907" s="239"/>
      <c r="M907" s="240"/>
      <c r="N907" s="241"/>
      <c r="O907" s="241"/>
      <c r="P907" s="241"/>
      <c r="Q907" s="241"/>
      <c r="R907" s="241"/>
      <c r="S907" s="241"/>
      <c r="T907" s="242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43" t="s">
        <v>175</v>
      </c>
      <c r="AU907" s="243" t="s">
        <v>86</v>
      </c>
      <c r="AV907" s="13" t="s">
        <v>86</v>
      </c>
      <c r="AW907" s="13" t="s">
        <v>32</v>
      </c>
      <c r="AX907" s="13" t="s">
        <v>77</v>
      </c>
      <c r="AY907" s="243" t="s">
        <v>166</v>
      </c>
    </row>
    <row r="908" spans="1:65" s="2" customFormat="1" ht="24.15" customHeight="1">
      <c r="A908" s="37"/>
      <c r="B908" s="38"/>
      <c r="C908" s="254" t="s">
        <v>2217</v>
      </c>
      <c r="D908" s="254" t="s">
        <v>266</v>
      </c>
      <c r="E908" s="255" t="s">
        <v>2152</v>
      </c>
      <c r="F908" s="256" t="s">
        <v>2153</v>
      </c>
      <c r="G908" s="257" t="s">
        <v>188</v>
      </c>
      <c r="H908" s="258">
        <v>20.687</v>
      </c>
      <c r="I908" s="259"/>
      <c r="J908" s="260">
        <f>ROUND(I908*H908,0)</f>
        <v>0</v>
      </c>
      <c r="K908" s="261"/>
      <c r="L908" s="262"/>
      <c r="M908" s="263" t="s">
        <v>1</v>
      </c>
      <c r="N908" s="264" t="s">
        <v>42</v>
      </c>
      <c r="O908" s="90"/>
      <c r="P908" s="228">
        <f>O908*H908</f>
        <v>0</v>
      </c>
      <c r="Q908" s="228">
        <v>0.0035</v>
      </c>
      <c r="R908" s="228">
        <f>Q908*H908</f>
        <v>0.07240450000000001</v>
      </c>
      <c r="S908" s="228">
        <v>0</v>
      </c>
      <c r="T908" s="229">
        <f>S908*H908</f>
        <v>0</v>
      </c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  <c r="AE908" s="37"/>
      <c r="AR908" s="230" t="s">
        <v>331</v>
      </c>
      <c r="AT908" s="230" t="s">
        <v>266</v>
      </c>
      <c r="AU908" s="230" t="s">
        <v>86</v>
      </c>
      <c r="AY908" s="16" t="s">
        <v>166</v>
      </c>
      <c r="BE908" s="231">
        <f>IF(N908="základní",J908,0)</f>
        <v>0</v>
      </c>
      <c r="BF908" s="231">
        <f>IF(N908="snížená",J908,0)</f>
        <v>0</v>
      </c>
      <c r="BG908" s="231">
        <f>IF(N908="zákl. přenesená",J908,0)</f>
        <v>0</v>
      </c>
      <c r="BH908" s="231">
        <f>IF(N908="sníž. přenesená",J908,0)</f>
        <v>0</v>
      </c>
      <c r="BI908" s="231">
        <f>IF(N908="nulová",J908,0)</f>
        <v>0</v>
      </c>
      <c r="BJ908" s="16" t="s">
        <v>8</v>
      </c>
      <c r="BK908" s="231">
        <f>ROUND(I908*H908,0)</f>
        <v>0</v>
      </c>
      <c r="BL908" s="16" t="s">
        <v>249</v>
      </c>
      <c r="BM908" s="230" t="s">
        <v>2218</v>
      </c>
    </row>
    <row r="909" spans="1:51" s="13" customFormat="1" ht="12">
      <c r="A909" s="13"/>
      <c r="B909" s="232"/>
      <c r="C909" s="233"/>
      <c r="D909" s="234" t="s">
        <v>175</v>
      </c>
      <c r="E909" s="235" t="s">
        <v>1</v>
      </c>
      <c r="F909" s="236" t="s">
        <v>2219</v>
      </c>
      <c r="G909" s="233"/>
      <c r="H909" s="237">
        <v>19.702</v>
      </c>
      <c r="I909" s="238"/>
      <c r="J909" s="233"/>
      <c r="K909" s="233"/>
      <c r="L909" s="239"/>
      <c r="M909" s="240"/>
      <c r="N909" s="241"/>
      <c r="O909" s="241"/>
      <c r="P909" s="241"/>
      <c r="Q909" s="241"/>
      <c r="R909" s="241"/>
      <c r="S909" s="241"/>
      <c r="T909" s="242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T909" s="243" t="s">
        <v>175</v>
      </c>
      <c r="AU909" s="243" t="s">
        <v>86</v>
      </c>
      <c r="AV909" s="13" t="s">
        <v>86</v>
      </c>
      <c r="AW909" s="13" t="s">
        <v>32</v>
      </c>
      <c r="AX909" s="13" t="s">
        <v>8</v>
      </c>
      <c r="AY909" s="243" t="s">
        <v>166</v>
      </c>
    </row>
    <row r="910" spans="1:51" s="13" customFormat="1" ht="12">
      <c r="A910" s="13"/>
      <c r="B910" s="232"/>
      <c r="C910" s="233"/>
      <c r="D910" s="234" t="s">
        <v>175</v>
      </c>
      <c r="E910" s="233"/>
      <c r="F910" s="236" t="s">
        <v>2220</v>
      </c>
      <c r="G910" s="233"/>
      <c r="H910" s="237">
        <v>20.687</v>
      </c>
      <c r="I910" s="238"/>
      <c r="J910" s="233"/>
      <c r="K910" s="233"/>
      <c r="L910" s="239"/>
      <c r="M910" s="240"/>
      <c r="N910" s="241"/>
      <c r="O910" s="241"/>
      <c r="P910" s="241"/>
      <c r="Q910" s="241"/>
      <c r="R910" s="241"/>
      <c r="S910" s="241"/>
      <c r="T910" s="242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T910" s="243" t="s">
        <v>175</v>
      </c>
      <c r="AU910" s="243" t="s">
        <v>86</v>
      </c>
      <c r="AV910" s="13" t="s">
        <v>86</v>
      </c>
      <c r="AW910" s="13" t="s">
        <v>4</v>
      </c>
      <c r="AX910" s="13" t="s">
        <v>8</v>
      </c>
      <c r="AY910" s="243" t="s">
        <v>166</v>
      </c>
    </row>
    <row r="911" spans="1:65" s="2" customFormat="1" ht="24.15" customHeight="1">
      <c r="A911" s="37"/>
      <c r="B911" s="38"/>
      <c r="C911" s="254" t="s">
        <v>2221</v>
      </c>
      <c r="D911" s="254" t="s">
        <v>266</v>
      </c>
      <c r="E911" s="255" t="s">
        <v>2222</v>
      </c>
      <c r="F911" s="256" t="s">
        <v>2223</v>
      </c>
      <c r="G911" s="257" t="s">
        <v>188</v>
      </c>
      <c r="H911" s="258">
        <v>1.575</v>
      </c>
      <c r="I911" s="259"/>
      <c r="J911" s="260">
        <f>ROUND(I911*H911,0)</f>
        <v>0</v>
      </c>
      <c r="K911" s="261"/>
      <c r="L911" s="262"/>
      <c r="M911" s="263" t="s">
        <v>1</v>
      </c>
      <c r="N911" s="264" t="s">
        <v>42</v>
      </c>
      <c r="O911" s="90"/>
      <c r="P911" s="228">
        <f>O911*H911</f>
        <v>0</v>
      </c>
      <c r="Q911" s="228">
        <v>0.01</v>
      </c>
      <c r="R911" s="228">
        <f>Q911*H911</f>
        <v>0.01575</v>
      </c>
      <c r="S911" s="228">
        <v>0</v>
      </c>
      <c r="T911" s="229">
        <f>S911*H911</f>
        <v>0</v>
      </c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  <c r="AE911" s="37"/>
      <c r="AR911" s="230" t="s">
        <v>331</v>
      </c>
      <c r="AT911" s="230" t="s">
        <v>266</v>
      </c>
      <c r="AU911" s="230" t="s">
        <v>86</v>
      </c>
      <c r="AY911" s="16" t="s">
        <v>166</v>
      </c>
      <c r="BE911" s="231">
        <f>IF(N911="základní",J911,0)</f>
        <v>0</v>
      </c>
      <c r="BF911" s="231">
        <f>IF(N911="snížená",J911,0)</f>
        <v>0</v>
      </c>
      <c r="BG911" s="231">
        <f>IF(N911="zákl. přenesená",J911,0)</f>
        <v>0</v>
      </c>
      <c r="BH911" s="231">
        <f>IF(N911="sníž. přenesená",J911,0)</f>
        <v>0</v>
      </c>
      <c r="BI911" s="231">
        <f>IF(N911="nulová",J911,0)</f>
        <v>0</v>
      </c>
      <c r="BJ911" s="16" t="s">
        <v>8</v>
      </c>
      <c r="BK911" s="231">
        <f>ROUND(I911*H911,0)</f>
        <v>0</v>
      </c>
      <c r="BL911" s="16" t="s">
        <v>249</v>
      </c>
      <c r="BM911" s="230" t="s">
        <v>2224</v>
      </c>
    </row>
    <row r="912" spans="1:51" s="13" customFormat="1" ht="12">
      <c r="A912" s="13"/>
      <c r="B912" s="232"/>
      <c r="C912" s="233"/>
      <c r="D912" s="234" t="s">
        <v>175</v>
      </c>
      <c r="E912" s="235" t="s">
        <v>1</v>
      </c>
      <c r="F912" s="236" t="s">
        <v>2225</v>
      </c>
      <c r="G912" s="233"/>
      <c r="H912" s="237">
        <v>1.575</v>
      </c>
      <c r="I912" s="238"/>
      <c r="J912" s="233"/>
      <c r="K912" s="233"/>
      <c r="L912" s="239"/>
      <c r="M912" s="240"/>
      <c r="N912" s="241"/>
      <c r="O912" s="241"/>
      <c r="P912" s="241"/>
      <c r="Q912" s="241"/>
      <c r="R912" s="241"/>
      <c r="S912" s="241"/>
      <c r="T912" s="242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43" t="s">
        <v>175</v>
      </c>
      <c r="AU912" s="243" t="s">
        <v>86</v>
      </c>
      <c r="AV912" s="13" t="s">
        <v>86</v>
      </c>
      <c r="AW912" s="13" t="s">
        <v>32</v>
      </c>
      <c r="AX912" s="13" t="s">
        <v>77</v>
      </c>
      <c r="AY912" s="243" t="s">
        <v>166</v>
      </c>
    </row>
    <row r="913" spans="1:65" s="2" customFormat="1" ht="24.15" customHeight="1">
      <c r="A913" s="37"/>
      <c r="B913" s="38"/>
      <c r="C913" s="254" t="s">
        <v>2226</v>
      </c>
      <c r="D913" s="254" t="s">
        <v>266</v>
      </c>
      <c r="E913" s="255" t="s">
        <v>2227</v>
      </c>
      <c r="F913" s="256" t="s">
        <v>2228</v>
      </c>
      <c r="G913" s="257" t="s">
        <v>188</v>
      </c>
      <c r="H913" s="258">
        <v>1.575</v>
      </c>
      <c r="I913" s="259"/>
      <c r="J913" s="260">
        <f>ROUND(I913*H913,0)</f>
        <v>0</v>
      </c>
      <c r="K913" s="261"/>
      <c r="L913" s="262"/>
      <c r="M913" s="263" t="s">
        <v>1</v>
      </c>
      <c r="N913" s="264" t="s">
        <v>42</v>
      </c>
      <c r="O913" s="90"/>
      <c r="P913" s="228">
        <f>O913*H913</f>
        <v>0</v>
      </c>
      <c r="Q913" s="228">
        <v>0.02</v>
      </c>
      <c r="R913" s="228">
        <f>Q913*H913</f>
        <v>0.0315</v>
      </c>
      <c r="S913" s="228">
        <v>0</v>
      </c>
      <c r="T913" s="229">
        <f>S913*H913</f>
        <v>0</v>
      </c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  <c r="AE913" s="37"/>
      <c r="AR913" s="230" t="s">
        <v>331</v>
      </c>
      <c r="AT913" s="230" t="s">
        <v>266</v>
      </c>
      <c r="AU913" s="230" t="s">
        <v>86</v>
      </c>
      <c r="AY913" s="16" t="s">
        <v>166</v>
      </c>
      <c r="BE913" s="231">
        <f>IF(N913="základní",J913,0)</f>
        <v>0</v>
      </c>
      <c r="BF913" s="231">
        <f>IF(N913="snížená",J913,0)</f>
        <v>0</v>
      </c>
      <c r="BG913" s="231">
        <f>IF(N913="zákl. přenesená",J913,0)</f>
        <v>0</v>
      </c>
      <c r="BH913" s="231">
        <f>IF(N913="sníž. přenesená",J913,0)</f>
        <v>0</v>
      </c>
      <c r="BI913" s="231">
        <f>IF(N913="nulová",J913,0)</f>
        <v>0</v>
      </c>
      <c r="BJ913" s="16" t="s">
        <v>8</v>
      </c>
      <c r="BK913" s="231">
        <f>ROUND(I913*H913,0)</f>
        <v>0</v>
      </c>
      <c r="BL913" s="16" t="s">
        <v>249</v>
      </c>
      <c r="BM913" s="230" t="s">
        <v>2229</v>
      </c>
    </row>
    <row r="914" spans="1:51" s="13" customFormat="1" ht="12">
      <c r="A914" s="13"/>
      <c r="B914" s="232"/>
      <c r="C914" s="233"/>
      <c r="D914" s="234" t="s">
        <v>175</v>
      </c>
      <c r="E914" s="235" t="s">
        <v>1</v>
      </c>
      <c r="F914" s="236" t="s">
        <v>2225</v>
      </c>
      <c r="G914" s="233"/>
      <c r="H914" s="237">
        <v>1.575</v>
      </c>
      <c r="I914" s="238"/>
      <c r="J914" s="233"/>
      <c r="K914" s="233"/>
      <c r="L914" s="239"/>
      <c r="M914" s="240"/>
      <c r="N914" s="241"/>
      <c r="O914" s="241"/>
      <c r="P914" s="241"/>
      <c r="Q914" s="241"/>
      <c r="R914" s="241"/>
      <c r="S914" s="241"/>
      <c r="T914" s="242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43" t="s">
        <v>175</v>
      </c>
      <c r="AU914" s="243" t="s">
        <v>86</v>
      </c>
      <c r="AV914" s="13" t="s">
        <v>86</v>
      </c>
      <c r="AW914" s="13" t="s">
        <v>32</v>
      </c>
      <c r="AX914" s="13" t="s">
        <v>77</v>
      </c>
      <c r="AY914" s="243" t="s">
        <v>166</v>
      </c>
    </row>
    <row r="915" spans="1:65" s="2" customFormat="1" ht="24.15" customHeight="1">
      <c r="A915" s="37"/>
      <c r="B915" s="38"/>
      <c r="C915" s="218" t="s">
        <v>2230</v>
      </c>
      <c r="D915" s="218" t="s">
        <v>169</v>
      </c>
      <c r="E915" s="219" t="s">
        <v>2231</v>
      </c>
      <c r="F915" s="220" t="s">
        <v>2232</v>
      </c>
      <c r="G915" s="221" t="s">
        <v>188</v>
      </c>
      <c r="H915" s="222">
        <v>250.429</v>
      </c>
      <c r="I915" s="223"/>
      <c r="J915" s="224">
        <f>ROUND(I915*H915,0)</f>
        <v>0</v>
      </c>
      <c r="K915" s="225"/>
      <c r="L915" s="43"/>
      <c r="M915" s="226" t="s">
        <v>1</v>
      </c>
      <c r="N915" s="227" t="s">
        <v>42</v>
      </c>
      <c r="O915" s="90"/>
      <c r="P915" s="228">
        <f>O915*H915</f>
        <v>0</v>
      </c>
      <c r="Q915" s="228">
        <v>0</v>
      </c>
      <c r="R915" s="228">
        <f>Q915*H915</f>
        <v>0</v>
      </c>
      <c r="S915" s="228">
        <v>0</v>
      </c>
      <c r="T915" s="229">
        <f>S915*H915</f>
        <v>0</v>
      </c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  <c r="AE915" s="37"/>
      <c r="AR915" s="230" t="s">
        <v>249</v>
      </c>
      <c r="AT915" s="230" t="s">
        <v>169</v>
      </c>
      <c r="AU915" s="230" t="s">
        <v>86</v>
      </c>
      <c r="AY915" s="16" t="s">
        <v>166</v>
      </c>
      <c r="BE915" s="231">
        <f>IF(N915="základní",J915,0)</f>
        <v>0</v>
      </c>
      <c r="BF915" s="231">
        <f>IF(N915="snížená",J915,0)</f>
        <v>0</v>
      </c>
      <c r="BG915" s="231">
        <f>IF(N915="zákl. přenesená",J915,0)</f>
        <v>0</v>
      </c>
      <c r="BH915" s="231">
        <f>IF(N915="sníž. přenesená",J915,0)</f>
        <v>0</v>
      </c>
      <c r="BI915" s="231">
        <f>IF(N915="nulová",J915,0)</f>
        <v>0</v>
      </c>
      <c r="BJ915" s="16" t="s">
        <v>8</v>
      </c>
      <c r="BK915" s="231">
        <f>ROUND(I915*H915,0)</f>
        <v>0</v>
      </c>
      <c r="BL915" s="16" t="s">
        <v>249</v>
      </c>
      <c r="BM915" s="230" t="s">
        <v>2233</v>
      </c>
    </row>
    <row r="916" spans="1:51" s="13" customFormat="1" ht="12">
      <c r="A916" s="13"/>
      <c r="B916" s="232"/>
      <c r="C916" s="233"/>
      <c r="D916" s="234" t="s">
        <v>175</v>
      </c>
      <c r="E916" s="235" t="s">
        <v>1</v>
      </c>
      <c r="F916" s="236" t="s">
        <v>2234</v>
      </c>
      <c r="G916" s="233"/>
      <c r="H916" s="237">
        <v>250.429</v>
      </c>
      <c r="I916" s="238"/>
      <c r="J916" s="233"/>
      <c r="K916" s="233"/>
      <c r="L916" s="239"/>
      <c r="M916" s="240"/>
      <c r="N916" s="241"/>
      <c r="O916" s="241"/>
      <c r="P916" s="241"/>
      <c r="Q916" s="241"/>
      <c r="R916" s="241"/>
      <c r="S916" s="241"/>
      <c r="T916" s="242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43" t="s">
        <v>175</v>
      </c>
      <c r="AU916" s="243" t="s">
        <v>86</v>
      </c>
      <c r="AV916" s="13" t="s">
        <v>86</v>
      </c>
      <c r="AW916" s="13" t="s">
        <v>32</v>
      </c>
      <c r="AX916" s="13" t="s">
        <v>77</v>
      </c>
      <c r="AY916" s="243" t="s">
        <v>166</v>
      </c>
    </row>
    <row r="917" spans="1:65" s="2" customFormat="1" ht="24.15" customHeight="1">
      <c r="A917" s="37"/>
      <c r="B917" s="38"/>
      <c r="C917" s="254" t="s">
        <v>2235</v>
      </c>
      <c r="D917" s="254" t="s">
        <v>266</v>
      </c>
      <c r="E917" s="255" t="s">
        <v>2236</v>
      </c>
      <c r="F917" s="256" t="s">
        <v>2237</v>
      </c>
      <c r="G917" s="257" t="s">
        <v>188</v>
      </c>
      <c r="H917" s="258">
        <v>519.884</v>
      </c>
      <c r="I917" s="259"/>
      <c r="J917" s="260">
        <f>ROUND(I917*H917,0)</f>
        <v>0</v>
      </c>
      <c r="K917" s="261"/>
      <c r="L917" s="262"/>
      <c r="M917" s="263" t="s">
        <v>1</v>
      </c>
      <c r="N917" s="264" t="s">
        <v>42</v>
      </c>
      <c r="O917" s="90"/>
      <c r="P917" s="228">
        <f>O917*H917</f>
        <v>0</v>
      </c>
      <c r="Q917" s="228">
        <v>0.0054</v>
      </c>
      <c r="R917" s="228">
        <f>Q917*H917</f>
        <v>2.8073736</v>
      </c>
      <c r="S917" s="228">
        <v>0</v>
      </c>
      <c r="T917" s="229">
        <f>S917*H917</f>
        <v>0</v>
      </c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  <c r="AE917" s="37"/>
      <c r="AR917" s="230" t="s">
        <v>331</v>
      </c>
      <c r="AT917" s="230" t="s">
        <v>266</v>
      </c>
      <c r="AU917" s="230" t="s">
        <v>86</v>
      </c>
      <c r="AY917" s="16" t="s">
        <v>166</v>
      </c>
      <c r="BE917" s="231">
        <f>IF(N917="základní",J917,0)</f>
        <v>0</v>
      </c>
      <c r="BF917" s="231">
        <f>IF(N917="snížená",J917,0)</f>
        <v>0</v>
      </c>
      <c r="BG917" s="231">
        <f>IF(N917="zákl. přenesená",J917,0)</f>
        <v>0</v>
      </c>
      <c r="BH917" s="231">
        <f>IF(N917="sníž. přenesená",J917,0)</f>
        <v>0</v>
      </c>
      <c r="BI917" s="231">
        <f>IF(N917="nulová",J917,0)</f>
        <v>0</v>
      </c>
      <c r="BJ917" s="16" t="s">
        <v>8</v>
      </c>
      <c r="BK917" s="231">
        <f>ROUND(I917*H917,0)</f>
        <v>0</v>
      </c>
      <c r="BL917" s="16" t="s">
        <v>249</v>
      </c>
      <c r="BM917" s="230" t="s">
        <v>2238</v>
      </c>
    </row>
    <row r="918" spans="1:51" s="13" customFormat="1" ht="12">
      <c r="A918" s="13"/>
      <c r="B918" s="232"/>
      <c r="C918" s="233"/>
      <c r="D918" s="234" t="s">
        <v>175</v>
      </c>
      <c r="E918" s="235" t="s">
        <v>1</v>
      </c>
      <c r="F918" s="236" t="s">
        <v>2239</v>
      </c>
      <c r="G918" s="233"/>
      <c r="H918" s="237">
        <v>250.429</v>
      </c>
      <c r="I918" s="238"/>
      <c r="J918" s="233"/>
      <c r="K918" s="233"/>
      <c r="L918" s="239"/>
      <c r="M918" s="240"/>
      <c r="N918" s="241"/>
      <c r="O918" s="241"/>
      <c r="P918" s="241"/>
      <c r="Q918" s="241"/>
      <c r="R918" s="241"/>
      <c r="S918" s="241"/>
      <c r="T918" s="242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43" t="s">
        <v>175</v>
      </c>
      <c r="AU918" s="243" t="s">
        <v>86</v>
      </c>
      <c r="AV918" s="13" t="s">
        <v>86</v>
      </c>
      <c r="AW918" s="13" t="s">
        <v>32</v>
      </c>
      <c r="AX918" s="13" t="s">
        <v>77</v>
      </c>
      <c r="AY918" s="243" t="s">
        <v>166</v>
      </c>
    </row>
    <row r="919" spans="1:51" s="13" customFormat="1" ht="12">
      <c r="A919" s="13"/>
      <c r="B919" s="232"/>
      <c r="C919" s="233"/>
      <c r="D919" s="234" t="s">
        <v>175</v>
      </c>
      <c r="E919" s="235" t="s">
        <v>1</v>
      </c>
      <c r="F919" s="236" t="s">
        <v>2240</v>
      </c>
      <c r="G919" s="233"/>
      <c r="H919" s="237">
        <v>4.416</v>
      </c>
      <c r="I919" s="238"/>
      <c r="J919" s="233"/>
      <c r="K919" s="233"/>
      <c r="L919" s="239"/>
      <c r="M919" s="240"/>
      <c r="N919" s="241"/>
      <c r="O919" s="241"/>
      <c r="P919" s="241"/>
      <c r="Q919" s="241"/>
      <c r="R919" s="241"/>
      <c r="S919" s="241"/>
      <c r="T919" s="242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T919" s="243" t="s">
        <v>175</v>
      </c>
      <c r="AU919" s="243" t="s">
        <v>86</v>
      </c>
      <c r="AV919" s="13" t="s">
        <v>86</v>
      </c>
      <c r="AW919" s="13" t="s">
        <v>32</v>
      </c>
      <c r="AX919" s="13" t="s">
        <v>77</v>
      </c>
      <c r="AY919" s="243" t="s">
        <v>166</v>
      </c>
    </row>
    <row r="920" spans="1:51" s="13" customFormat="1" ht="12">
      <c r="A920" s="13"/>
      <c r="B920" s="232"/>
      <c r="C920" s="233"/>
      <c r="D920" s="234" t="s">
        <v>175</v>
      </c>
      <c r="E920" s="233"/>
      <c r="F920" s="236" t="s">
        <v>2241</v>
      </c>
      <c r="G920" s="233"/>
      <c r="H920" s="237">
        <v>519.884</v>
      </c>
      <c r="I920" s="238"/>
      <c r="J920" s="233"/>
      <c r="K920" s="233"/>
      <c r="L920" s="239"/>
      <c r="M920" s="240"/>
      <c r="N920" s="241"/>
      <c r="O920" s="241"/>
      <c r="P920" s="241"/>
      <c r="Q920" s="241"/>
      <c r="R920" s="241"/>
      <c r="S920" s="241"/>
      <c r="T920" s="242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43" t="s">
        <v>175</v>
      </c>
      <c r="AU920" s="243" t="s">
        <v>86</v>
      </c>
      <c r="AV920" s="13" t="s">
        <v>86</v>
      </c>
      <c r="AW920" s="13" t="s">
        <v>4</v>
      </c>
      <c r="AX920" s="13" t="s">
        <v>8</v>
      </c>
      <c r="AY920" s="243" t="s">
        <v>166</v>
      </c>
    </row>
    <row r="921" spans="1:65" s="2" customFormat="1" ht="24.15" customHeight="1">
      <c r="A921" s="37"/>
      <c r="B921" s="38"/>
      <c r="C921" s="218" t="s">
        <v>2242</v>
      </c>
      <c r="D921" s="218" t="s">
        <v>169</v>
      </c>
      <c r="E921" s="219" t="s">
        <v>2243</v>
      </c>
      <c r="F921" s="220" t="s">
        <v>2244</v>
      </c>
      <c r="G921" s="221" t="s">
        <v>215</v>
      </c>
      <c r="H921" s="222">
        <v>24.037</v>
      </c>
      <c r="I921" s="223"/>
      <c r="J921" s="224">
        <f>ROUND(I921*H921,0)</f>
        <v>0</v>
      </c>
      <c r="K921" s="225"/>
      <c r="L921" s="43"/>
      <c r="M921" s="226" t="s">
        <v>1</v>
      </c>
      <c r="N921" s="227" t="s">
        <v>42</v>
      </c>
      <c r="O921" s="90"/>
      <c r="P921" s="228">
        <f>O921*H921</f>
        <v>0</v>
      </c>
      <c r="Q921" s="228">
        <v>3E-05</v>
      </c>
      <c r="R921" s="228">
        <f>Q921*H921</f>
        <v>0.00072111</v>
      </c>
      <c r="S921" s="228">
        <v>0</v>
      </c>
      <c r="T921" s="229">
        <f>S921*H921</f>
        <v>0</v>
      </c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  <c r="AE921" s="37"/>
      <c r="AR921" s="230" t="s">
        <v>249</v>
      </c>
      <c r="AT921" s="230" t="s">
        <v>169</v>
      </c>
      <c r="AU921" s="230" t="s">
        <v>86</v>
      </c>
      <c r="AY921" s="16" t="s">
        <v>166</v>
      </c>
      <c r="BE921" s="231">
        <f>IF(N921="základní",J921,0)</f>
        <v>0</v>
      </c>
      <c r="BF921" s="231">
        <f>IF(N921="snížená",J921,0)</f>
        <v>0</v>
      </c>
      <c r="BG921" s="231">
        <f>IF(N921="zákl. přenesená",J921,0)</f>
        <v>0</v>
      </c>
      <c r="BH921" s="231">
        <f>IF(N921="sníž. přenesená",J921,0)</f>
        <v>0</v>
      </c>
      <c r="BI921" s="231">
        <f>IF(N921="nulová",J921,0)</f>
        <v>0</v>
      </c>
      <c r="BJ921" s="16" t="s">
        <v>8</v>
      </c>
      <c r="BK921" s="231">
        <f>ROUND(I921*H921,0)</f>
        <v>0</v>
      </c>
      <c r="BL921" s="16" t="s">
        <v>249</v>
      </c>
      <c r="BM921" s="230" t="s">
        <v>2245</v>
      </c>
    </row>
    <row r="922" spans="1:51" s="13" customFormat="1" ht="12">
      <c r="A922" s="13"/>
      <c r="B922" s="232"/>
      <c r="C922" s="233"/>
      <c r="D922" s="234" t="s">
        <v>175</v>
      </c>
      <c r="E922" s="235" t="s">
        <v>1</v>
      </c>
      <c r="F922" s="236" t="s">
        <v>2246</v>
      </c>
      <c r="G922" s="233"/>
      <c r="H922" s="237">
        <v>17.22</v>
      </c>
      <c r="I922" s="238"/>
      <c r="J922" s="233"/>
      <c r="K922" s="233"/>
      <c r="L922" s="239"/>
      <c r="M922" s="240"/>
      <c r="N922" s="241"/>
      <c r="O922" s="241"/>
      <c r="P922" s="241"/>
      <c r="Q922" s="241"/>
      <c r="R922" s="241"/>
      <c r="S922" s="241"/>
      <c r="T922" s="242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T922" s="243" t="s">
        <v>175</v>
      </c>
      <c r="AU922" s="243" t="s">
        <v>86</v>
      </c>
      <c r="AV922" s="13" t="s">
        <v>86</v>
      </c>
      <c r="AW922" s="13" t="s">
        <v>32</v>
      </c>
      <c r="AX922" s="13" t="s">
        <v>77</v>
      </c>
      <c r="AY922" s="243" t="s">
        <v>166</v>
      </c>
    </row>
    <row r="923" spans="1:51" s="13" customFormat="1" ht="12">
      <c r="A923" s="13"/>
      <c r="B923" s="232"/>
      <c r="C923" s="233"/>
      <c r="D923" s="234" t="s">
        <v>175</v>
      </c>
      <c r="E923" s="235" t="s">
        <v>1</v>
      </c>
      <c r="F923" s="236" t="s">
        <v>2247</v>
      </c>
      <c r="G923" s="233"/>
      <c r="H923" s="237">
        <v>6.817</v>
      </c>
      <c r="I923" s="238"/>
      <c r="J923" s="233"/>
      <c r="K923" s="233"/>
      <c r="L923" s="239"/>
      <c r="M923" s="240"/>
      <c r="N923" s="241"/>
      <c r="O923" s="241"/>
      <c r="P923" s="241"/>
      <c r="Q923" s="241"/>
      <c r="R923" s="241"/>
      <c r="S923" s="241"/>
      <c r="T923" s="242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T923" s="243" t="s">
        <v>175</v>
      </c>
      <c r="AU923" s="243" t="s">
        <v>86</v>
      </c>
      <c r="AV923" s="13" t="s">
        <v>86</v>
      </c>
      <c r="AW923" s="13" t="s">
        <v>32</v>
      </c>
      <c r="AX923" s="13" t="s">
        <v>77</v>
      </c>
      <c r="AY923" s="243" t="s">
        <v>166</v>
      </c>
    </row>
    <row r="924" spans="1:65" s="2" customFormat="1" ht="24.15" customHeight="1">
      <c r="A924" s="37"/>
      <c r="B924" s="38"/>
      <c r="C924" s="254" t="s">
        <v>2248</v>
      </c>
      <c r="D924" s="254" t="s">
        <v>266</v>
      </c>
      <c r="E924" s="255" t="s">
        <v>2249</v>
      </c>
      <c r="F924" s="256" t="s">
        <v>2250</v>
      </c>
      <c r="G924" s="257" t="s">
        <v>215</v>
      </c>
      <c r="H924" s="258">
        <v>25.239</v>
      </c>
      <c r="I924" s="259"/>
      <c r="J924" s="260">
        <f>ROUND(I924*H924,0)</f>
        <v>0</v>
      </c>
      <c r="K924" s="261"/>
      <c r="L924" s="262"/>
      <c r="M924" s="263" t="s">
        <v>1</v>
      </c>
      <c r="N924" s="264" t="s">
        <v>42</v>
      </c>
      <c r="O924" s="90"/>
      <c r="P924" s="228">
        <f>O924*H924</f>
        <v>0</v>
      </c>
      <c r="Q924" s="228">
        <v>0.00038</v>
      </c>
      <c r="R924" s="228">
        <f>Q924*H924</f>
        <v>0.009590820000000002</v>
      </c>
      <c r="S924" s="228">
        <v>0</v>
      </c>
      <c r="T924" s="229">
        <f>S924*H924</f>
        <v>0</v>
      </c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  <c r="AE924" s="37"/>
      <c r="AR924" s="230" t="s">
        <v>331</v>
      </c>
      <c r="AT924" s="230" t="s">
        <v>266</v>
      </c>
      <c r="AU924" s="230" t="s">
        <v>86</v>
      </c>
      <c r="AY924" s="16" t="s">
        <v>166</v>
      </c>
      <c r="BE924" s="231">
        <f>IF(N924="základní",J924,0)</f>
        <v>0</v>
      </c>
      <c r="BF924" s="231">
        <f>IF(N924="snížená",J924,0)</f>
        <v>0</v>
      </c>
      <c r="BG924" s="231">
        <f>IF(N924="zákl. přenesená",J924,0)</f>
        <v>0</v>
      </c>
      <c r="BH924" s="231">
        <f>IF(N924="sníž. přenesená",J924,0)</f>
        <v>0</v>
      </c>
      <c r="BI924" s="231">
        <f>IF(N924="nulová",J924,0)</f>
        <v>0</v>
      </c>
      <c r="BJ924" s="16" t="s">
        <v>8</v>
      </c>
      <c r="BK924" s="231">
        <f>ROUND(I924*H924,0)</f>
        <v>0</v>
      </c>
      <c r="BL924" s="16" t="s">
        <v>249</v>
      </c>
      <c r="BM924" s="230" t="s">
        <v>2251</v>
      </c>
    </row>
    <row r="925" spans="1:51" s="13" customFormat="1" ht="12">
      <c r="A925" s="13"/>
      <c r="B925" s="232"/>
      <c r="C925" s="233"/>
      <c r="D925" s="234" t="s">
        <v>175</v>
      </c>
      <c r="E925" s="235" t="s">
        <v>1</v>
      </c>
      <c r="F925" s="236" t="s">
        <v>2252</v>
      </c>
      <c r="G925" s="233"/>
      <c r="H925" s="237">
        <v>24.037</v>
      </c>
      <c r="I925" s="238"/>
      <c r="J925" s="233"/>
      <c r="K925" s="233"/>
      <c r="L925" s="239"/>
      <c r="M925" s="240"/>
      <c r="N925" s="241"/>
      <c r="O925" s="241"/>
      <c r="P925" s="241"/>
      <c r="Q925" s="241"/>
      <c r="R925" s="241"/>
      <c r="S925" s="241"/>
      <c r="T925" s="242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T925" s="243" t="s">
        <v>175</v>
      </c>
      <c r="AU925" s="243" t="s">
        <v>86</v>
      </c>
      <c r="AV925" s="13" t="s">
        <v>86</v>
      </c>
      <c r="AW925" s="13" t="s">
        <v>32</v>
      </c>
      <c r="AX925" s="13" t="s">
        <v>8</v>
      </c>
      <c r="AY925" s="243" t="s">
        <v>166</v>
      </c>
    </row>
    <row r="926" spans="1:51" s="13" customFormat="1" ht="12">
      <c r="A926" s="13"/>
      <c r="B926" s="232"/>
      <c r="C926" s="233"/>
      <c r="D926" s="234" t="s">
        <v>175</v>
      </c>
      <c r="E926" s="233"/>
      <c r="F926" s="236" t="s">
        <v>2253</v>
      </c>
      <c r="G926" s="233"/>
      <c r="H926" s="237">
        <v>25.239</v>
      </c>
      <c r="I926" s="238"/>
      <c r="J926" s="233"/>
      <c r="K926" s="233"/>
      <c r="L926" s="239"/>
      <c r="M926" s="240"/>
      <c r="N926" s="241"/>
      <c r="O926" s="241"/>
      <c r="P926" s="241"/>
      <c r="Q926" s="241"/>
      <c r="R926" s="241"/>
      <c r="S926" s="241"/>
      <c r="T926" s="242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43" t="s">
        <v>175</v>
      </c>
      <c r="AU926" s="243" t="s">
        <v>86</v>
      </c>
      <c r="AV926" s="13" t="s">
        <v>86</v>
      </c>
      <c r="AW926" s="13" t="s">
        <v>4</v>
      </c>
      <c r="AX926" s="13" t="s">
        <v>8</v>
      </c>
      <c r="AY926" s="243" t="s">
        <v>166</v>
      </c>
    </row>
    <row r="927" spans="1:65" s="2" customFormat="1" ht="33" customHeight="1">
      <c r="A927" s="37"/>
      <c r="B927" s="38"/>
      <c r="C927" s="218" t="s">
        <v>2254</v>
      </c>
      <c r="D927" s="218" t="s">
        <v>169</v>
      </c>
      <c r="E927" s="219" t="s">
        <v>2255</v>
      </c>
      <c r="F927" s="220" t="s">
        <v>2256</v>
      </c>
      <c r="G927" s="221" t="s">
        <v>188</v>
      </c>
      <c r="H927" s="222">
        <v>19.702</v>
      </c>
      <c r="I927" s="223"/>
      <c r="J927" s="224">
        <f>ROUND(I927*H927,0)</f>
        <v>0</v>
      </c>
      <c r="K927" s="225"/>
      <c r="L927" s="43"/>
      <c r="M927" s="226" t="s">
        <v>1</v>
      </c>
      <c r="N927" s="227" t="s">
        <v>42</v>
      </c>
      <c r="O927" s="90"/>
      <c r="P927" s="228">
        <f>O927*H927</f>
        <v>0</v>
      </c>
      <c r="Q927" s="228">
        <v>0.00012</v>
      </c>
      <c r="R927" s="228">
        <f>Q927*H927</f>
        <v>0.00236424</v>
      </c>
      <c r="S927" s="228">
        <v>0</v>
      </c>
      <c r="T927" s="229">
        <f>S927*H927</f>
        <v>0</v>
      </c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  <c r="AE927" s="37"/>
      <c r="AR927" s="230" t="s">
        <v>249</v>
      </c>
      <c r="AT927" s="230" t="s">
        <v>169</v>
      </c>
      <c r="AU927" s="230" t="s">
        <v>86</v>
      </c>
      <c r="AY927" s="16" t="s">
        <v>166</v>
      </c>
      <c r="BE927" s="231">
        <f>IF(N927="základní",J927,0)</f>
        <v>0</v>
      </c>
      <c r="BF927" s="231">
        <f>IF(N927="snížená",J927,0)</f>
        <v>0</v>
      </c>
      <c r="BG927" s="231">
        <f>IF(N927="zákl. přenesená",J927,0)</f>
        <v>0</v>
      </c>
      <c r="BH927" s="231">
        <f>IF(N927="sníž. přenesená",J927,0)</f>
        <v>0</v>
      </c>
      <c r="BI927" s="231">
        <f>IF(N927="nulová",J927,0)</f>
        <v>0</v>
      </c>
      <c r="BJ927" s="16" t="s">
        <v>8</v>
      </c>
      <c r="BK927" s="231">
        <f>ROUND(I927*H927,0)</f>
        <v>0</v>
      </c>
      <c r="BL927" s="16" t="s">
        <v>249</v>
      </c>
      <c r="BM927" s="230" t="s">
        <v>2257</v>
      </c>
    </row>
    <row r="928" spans="1:51" s="13" customFormat="1" ht="12">
      <c r="A928" s="13"/>
      <c r="B928" s="232"/>
      <c r="C928" s="233"/>
      <c r="D928" s="234" t="s">
        <v>175</v>
      </c>
      <c r="E928" s="235" t="s">
        <v>1</v>
      </c>
      <c r="F928" s="236" t="s">
        <v>2062</v>
      </c>
      <c r="G928" s="233"/>
      <c r="H928" s="237">
        <v>19.702</v>
      </c>
      <c r="I928" s="238"/>
      <c r="J928" s="233"/>
      <c r="K928" s="233"/>
      <c r="L928" s="239"/>
      <c r="M928" s="240"/>
      <c r="N928" s="241"/>
      <c r="O928" s="241"/>
      <c r="P928" s="241"/>
      <c r="Q928" s="241"/>
      <c r="R928" s="241"/>
      <c r="S928" s="241"/>
      <c r="T928" s="242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T928" s="243" t="s">
        <v>175</v>
      </c>
      <c r="AU928" s="243" t="s">
        <v>86</v>
      </c>
      <c r="AV928" s="13" t="s">
        <v>86</v>
      </c>
      <c r="AW928" s="13" t="s">
        <v>32</v>
      </c>
      <c r="AX928" s="13" t="s">
        <v>77</v>
      </c>
      <c r="AY928" s="243" t="s">
        <v>166</v>
      </c>
    </row>
    <row r="929" spans="1:65" s="2" customFormat="1" ht="16.5" customHeight="1">
      <c r="A929" s="37"/>
      <c r="B929" s="38"/>
      <c r="C929" s="254" t="s">
        <v>2258</v>
      </c>
      <c r="D929" s="254" t="s">
        <v>266</v>
      </c>
      <c r="E929" s="255" t="s">
        <v>2259</v>
      </c>
      <c r="F929" s="256" t="s">
        <v>2260</v>
      </c>
      <c r="G929" s="257" t="s">
        <v>172</v>
      </c>
      <c r="H929" s="258">
        <v>2.482</v>
      </c>
      <c r="I929" s="259"/>
      <c r="J929" s="260">
        <f>ROUND(I929*H929,0)</f>
        <v>0</v>
      </c>
      <c r="K929" s="261"/>
      <c r="L929" s="262"/>
      <c r="M929" s="263" t="s">
        <v>1</v>
      </c>
      <c r="N929" s="264" t="s">
        <v>42</v>
      </c>
      <c r="O929" s="90"/>
      <c r="P929" s="228">
        <f>O929*H929</f>
        <v>0</v>
      </c>
      <c r="Q929" s="228">
        <v>0.03</v>
      </c>
      <c r="R929" s="228">
        <f>Q929*H929</f>
        <v>0.07446</v>
      </c>
      <c r="S929" s="228">
        <v>0</v>
      </c>
      <c r="T929" s="229">
        <f>S929*H929</f>
        <v>0</v>
      </c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  <c r="AE929" s="37"/>
      <c r="AR929" s="230" t="s">
        <v>331</v>
      </c>
      <c r="AT929" s="230" t="s">
        <v>266</v>
      </c>
      <c r="AU929" s="230" t="s">
        <v>86</v>
      </c>
      <c r="AY929" s="16" t="s">
        <v>166</v>
      </c>
      <c r="BE929" s="231">
        <f>IF(N929="základní",J929,0)</f>
        <v>0</v>
      </c>
      <c r="BF929" s="231">
        <f>IF(N929="snížená",J929,0)</f>
        <v>0</v>
      </c>
      <c r="BG929" s="231">
        <f>IF(N929="zákl. přenesená",J929,0)</f>
        <v>0</v>
      </c>
      <c r="BH929" s="231">
        <f>IF(N929="sníž. přenesená",J929,0)</f>
        <v>0</v>
      </c>
      <c r="BI929" s="231">
        <f>IF(N929="nulová",J929,0)</f>
        <v>0</v>
      </c>
      <c r="BJ929" s="16" t="s">
        <v>8</v>
      </c>
      <c r="BK929" s="231">
        <f>ROUND(I929*H929,0)</f>
        <v>0</v>
      </c>
      <c r="BL929" s="16" t="s">
        <v>249</v>
      </c>
      <c r="BM929" s="230" t="s">
        <v>2261</v>
      </c>
    </row>
    <row r="930" spans="1:51" s="13" customFormat="1" ht="12">
      <c r="A930" s="13"/>
      <c r="B930" s="232"/>
      <c r="C930" s="233"/>
      <c r="D930" s="234" t="s">
        <v>175</v>
      </c>
      <c r="E930" s="235" t="s">
        <v>1</v>
      </c>
      <c r="F930" s="236" t="s">
        <v>2262</v>
      </c>
      <c r="G930" s="233"/>
      <c r="H930" s="237">
        <v>2.364</v>
      </c>
      <c r="I930" s="238"/>
      <c r="J930" s="233"/>
      <c r="K930" s="233"/>
      <c r="L930" s="239"/>
      <c r="M930" s="240"/>
      <c r="N930" s="241"/>
      <c r="O930" s="241"/>
      <c r="P930" s="241"/>
      <c r="Q930" s="241"/>
      <c r="R930" s="241"/>
      <c r="S930" s="241"/>
      <c r="T930" s="242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43" t="s">
        <v>175</v>
      </c>
      <c r="AU930" s="243" t="s">
        <v>86</v>
      </c>
      <c r="AV930" s="13" t="s">
        <v>86</v>
      </c>
      <c r="AW930" s="13" t="s">
        <v>32</v>
      </c>
      <c r="AX930" s="13" t="s">
        <v>8</v>
      </c>
      <c r="AY930" s="243" t="s">
        <v>166</v>
      </c>
    </row>
    <row r="931" spans="1:51" s="13" customFormat="1" ht="12">
      <c r="A931" s="13"/>
      <c r="B931" s="232"/>
      <c r="C931" s="233"/>
      <c r="D931" s="234" t="s">
        <v>175</v>
      </c>
      <c r="E931" s="233"/>
      <c r="F931" s="236" t="s">
        <v>2263</v>
      </c>
      <c r="G931" s="233"/>
      <c r="H931" s="237">
        <v>2.482</v>
      </c>
      <c r="I931" s="238"/>
      <c r="J931" s="233"/>
      <c r="K931" s="233"/>
      <c r="L931" s="239"/>
      <c r="M931" s="240"/>
      <c r="N931" s="241"/>
      <c r="O931" s="241"/>
      <c r="P931" s="241"/>
      <c r="Q931" s="241"/>
      <c r="R931" s="241"/>
      <c r="S931" s="241"/>
      <c r="T931" s="242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T931" s="243" t="s">
        <v>175</v>
      </c>
      <c r="AU931" s="243" t="s">
        <v>86</v>
      </c>
      <c r="AV931" s="13" t="s">
        <v>86</v>
      </c>
      <c r="AW931" s="13" t="s">
        <v>4</v>
      </c>
      <c r="AX931" s="13" t="s">
        <v>8</v>
      </c>
      <c r="AY931" s="243" t="s">
        <v>166</v>
      </c>
    </row>
    <row r="932" spans="1:65" s="2" customFormat="1" ht="33" customHeight="1">
      <c r="A932" s="37"/>
      <c r="B932" s="38"/>
      <c r="C932" s="218" t="s">
        <v>2264</v>
      </c>
      <c r="D932" s="218" t="s">
        <v>169</v>
      </c>
      <c r="E932" s="219" t="s">
        <v>2265</v>
      </c>
      <c r="F932" s="220" t="s">
        <v>2266</v>
      </c>
      <c r="G932" s="221" t="s">
        <v>188</v>
      </c>
      <c r="H932" s="222">
        <v>5.51</v>
      </c>
      <c r="I932" s="223"/>
      <c r="J932" s="224">
        <f>ROUND(I932*H932,0)</f>
        <v>0</v>
      </c>
      <c r="K932" s="225"/>
      <c r="L932" s="43"/>
      <c r="M932" s="226" t="s">
        <v>1</v>
      </c>
      <c r="N932" s="227" t="s">
        <v>42</v>
      </c>
      <c r="O932" s="90"/>
      <c r="P932" s="228">
        <f>O932*H932</f>
        <v>0</v>
      </c>
      <c r="Q932" s="228">
        <v>0.00019</v>
      </c>
      <c r="R932" s="228">
        <f>Q932*H932</f>
        <v>0.0010469</v>
      </c>
      <c r="S932" s="228">
        <v>0</v>
      </c>
      <c r="T932" s="229">
        <f>S932*H932</f>
        <v>0</v>
      </c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  <c r="AE932" s="37"/>
      <c r="AR932" s="230" t="s">
        <v>249</v>
      </c>
      <c r="AT932" s="230" t="s">
        <v>169</v>
      </c>
      <c r="AU932" s="230" t="s">
        <v>86</v>
      </c>
      <c r="AY932" s="16" t="s">
        <v>166</v>
      </c>
      <c r="BE932" s="231">
        <f>IF(N932="základní",J932,0)</f>
        <v>0</v>
      </c>
      <c r="BF932" s="231">
        <f>IF(N932="snížená",J932,0)</f>
        <v>0</v>
      </c>
      <c r="BG932" s="231">
        <f>IF(N932="zákl. přenesená",J932,0)</f>
        <v>0</v>
      </c>
      <c r="BH932" s="231">
        <f>IF(N932="sníž. přenesená",J932,0)</f>
        <v>0</v>
      </c>
      <c r="BI932" s="231">
        <f>IF(N932="nulová",J932,0)</f>
        <v>0</v>
      </c>
      <c r="BJ932" s="16" t="s">
        <v>8</v>
      </c>
      <c r="BK932" s="231">
        <f>ROUND(I932*H932,0)</f>
        <v>0</v>
      </c>
      <c r="BL932" s="16" t="s">
        <v>249</v>
      </c>
      <c r="BM932" s="230" t="s">
        <v>2267</v>
      </c>
    </row>
    <row r="933" spans="1:51" s="13" customFormat="1" ht="12">
      <c r="A933" s="13"/>
      <c r="B933" s="232"/>
      <c r="C933" s="233"/>
      <c r="D933" s="234" t="s">
        <v>175</v>
      </c>
      <c r="E933" s="235" t="s">
        <v>1</v>
      </c>
      <c r="F933" s="236" t="s">
        <v>2268</v>
      </c>
      <c r="G933" s="233"/>
      <c r="H933" s="237">
        <v>5.51</v>
      </c>
      <c r="I933" s="238"/>
      <c r="J933" s="233"/>
      <c r="K933" s="233"/>
      <c r="L933" s="239"/>
      <c r="M933" s="240"/>
      <c r="N933" s="241"/>
      <c r="O933" s="241"/>
      <c r="P933" s="241"/>
      <c r="Q933" s="241"/>
      <c r="R933" s="241"/>
      <c r="S933" s="241"/>
      <c r="T933" s="242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43" t="s">
        <v>175</v>
      </c>
      <c r="AU933" s="243" t="s">
        <v>86</v>
      </c>
      <c r="AV933" s="13" t="s">
        <v>86</v>
      </c>
      <c r="AW933" s="13" t="s">
        <v>32</v>
      </c>
      <c r="AX933" s="13" t="s">
        <v>77</v>
      </c>
      <c r="AY933" s="243" t="s">
        <v>166</v>
      </c>
    </row>
    <row r="934" spans="1:65" s="2" customFormat="1" ht="24.15" customHeight="1">
      <c r="A934" s="37"/>
      <c r="B934" s="38"/>
      <c r="C934" s="254" t="s">
        <v>2269</v>
      </c>
      <c r="D934" s="254" t="s">
        <v>266</v>
      </c>
      <c r="E934" s="255" t="s">
        <v>2270</v>
      </c>
      <c r="F934" s="256" t="s">
        <v>2271</v>
      </c>
      <c r="G934" s="257" t="s">
        <v>188</v>
      </c>
      <c r="H934" s="258">
        <v>5.786</v>
      </c>
      <c r="I934" s="259"/>
      <c r="J934" s="260">
        <f>ROUND(I934*H934,0)</f>
        <v>0</v>
      </c>
      <c r="K934" s="261"/>
      <c r="L934" s="262"/>
      <c r="M934" s="263" t="s">
        <v>1</v>
      </c>
      <c r="N934" s="264" t="s">
        <v>42</v>
      </c>
      <c r="O934" s="90"/>
      <c r="P934" s="228">
        <f>O934*H934</f>
        <v>0</v>
      </c>
      <c r="Q934" s="228">
        <v>0.0028</v>
      </c>
      <c r="R934" s="228">
        <f>Q934*H934</f>
        <v>0.016200799999999998</v>
      </c>
      <c r="S934" s="228">
        <v>0</v>
      </c>
      <c r="T934" s="229">
        <f>S934*H934</f>
        <v>0</v>
      </c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  <c r="AE934" s="37"/>
      <c r="AR934" s="230" t="s">
        <v>331</v>
      </c>
      <c r="AT934" s="230" t="s">
        <v>266</v>
      </c>
      <c r="AU934" s="230" t="s">
        <v>86</v>
      </c>
      <c r="AY934" s="16" t="s">
        <v>166</v>
      </c>
      <c r="BE934" s="231">
        <f>IF(N934="základní",J934,0)</f>
        <v>0</v>
      </c>
      <c r="BF934" s="231">
        <f>IF(N934="snížená",J934,0)</f>
        <v>0</v>
      </c>
      <c r="BG934" s="231">
        <f>IF(N934="zákl. přenesená",J934,0)</f>
        <v>0</v>
      </c>
      <c r="BH934" s="231">
        <f>IF(N934="sníž. přenesená",J934,0)</f>
        <v>0</v>
      </c>
      <c r="BI934" s="231">
        <f>IF(N934="nulová",J934,0)</f>
        <v>0</v>
      </c>
      <c r="BJ934" s="16" t="s">
        <v>8</v>
      </c>
      <c r="BK934" s="231">
        <f>ROUND(I934*H934,0)</f>
        <v>0</v>
      </c>
      <c r="BL934" s="16" t="s">
        <v>249</v>
      </c>
      <c r="BM934" s="230" t="s">
        <v>2272</v>
      </c>
    </row>
    <row r="935" spans="1:51" s="13" customFormat="1" ht="12">
      <c r="A935" s="13"/>
      <c r="B935" s="232"/>
      <c r="C935" s="233"/>
      <c r="D935" s="234" t="s">
        <v>175</v>
      </c>
      <c r="E935" s="235" t="s">
        <v>1</v>
      </c>
      <c r="F935" s="236" t="s">
        <v>2273</v>
      </c>
      <c r="G935" s="233"/>
      <c r="H935" s="237">
        <v>5.51</v>
      </c>
      <c r="I935" s="238"/>
      <c r="J935" s="233"/>
      <c r="K935" s="233"/>
      <c r="L935" s="239"/>
      <c r="M935" s="240"/>
      <c r="N935" s="241"/>
      <c r="O935" s="241"/>
      <c r="P935" s="241"/>
      <c r="Q935" s="241"/>
      <c r="R935" s="241"/>
      <c r="S935" s="241"/>
      <c r="T935" s="242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43" t="s">
        <v>175</v>
      </c>
      <c r="AU935" s="243" t="s">
        <v>86</v>
      </c>
      <c r="AV935" s="13" t="s">
        <v>86</v>
      </c>
      <c r="AW935" s="13" t="s">
        <v>32</v>
      </c>
      <c r="AX935" s="13" t="s">
        <v>8</v>
      </c>
      <c r="AY935" s="243" t="s">
        <v>166</v>
      </c>
    </row>
    <row r="936" spans="1:51" s="13" customFormat="1" ht="12">
      <c r="A936" s="13"/>
      <c r="B936" s="232"/>
      <c r="C936" s="233"/>
      <c r="D936" s="234" t="s">
        <v>175</v>
      </c>
      <c r="E936" s="233"/>
      <c r="F936" s="236" t="s">
        <v>2274</v>
      </c>
      <c r="G936" s="233"/>
      <c r="H936" s="237">
        <v>5.786</v>
      </c>
      <c r="I936" s="238"/>
      <c r="J936" s="233"/>
      <c r="K936" s="233"/>
      <c r="L936" s="239"/>
      <c r="M936" s="240"/>
      <c r="N936" s="241"/>
      <c r="O936" s="241"/>
      <c r="P936" s="241"/>
      <c r="Q936" s="241"/>
      <c r="R936" s="241"/>
      <c r="S936" s="241"/>
      <c r="T936" s="242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43" t="s">
        <v>175</v>
      </c>
      <c r="AU936" s="243" t="s">
        <v>86</v>
      </c>
      <c r="AV936" s="13" t="s">
        <v>86</v>
      </c>
      <c r="AW936" s="13" t="s">
        <v>4</v>
      </c>
      <c r="AX936" s="13" t="s">
        <v>8</v>
      </c>
      <c r="AY936" s="243" t="s">
        <v>166</v>
      </c>
    </row>
    <row r="937" spans="1:63" s="12" customFormat="1" ht="22.8" customHeight="1">
      <c r="A937" s="12"/>
      <c r="B937" s="202"/>
      <c r="C937" s="203"/>
      <c r="D937" s="204" t="s">
        <v>76</v>
      </c>
      <c r="E937" s="216" t="s">
        <v>2275</v>
      </c>
      <c r="F937" s="216" t="s">
        <v>2276</v>
      </c>
      <c r="G937" s="203"/>
      <c r="H937" s="203"/>
      <c r="I937" s="206"/>
      <c r="J937" s="217">
        <f>BK937</f>
        <v>0</v>
      </c>
      <c r="K937" s="203"/>
      <c r="L937" s="208"/>
      <c r="M937" s="209"/>
      <c r="N937" s="210"/>
      <c r="O937" s="210"/>
      <c r="P937" s="211">
        <f>SUM(P938:P977)</f>
        <v>0</v>
      </c>
      <c r="Q937" s="210"/>
      <c r="R937" s="211">
        <f>SUM(R938:R977)</f>
        <v>7.252011389999998</v>
      </c>
      <c r="S937" s="210"/>
      <c r="T937" s="212">
        <f>SUM(T938:T977)</f>
        <v>0</v>
      </c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R937" s="213" t="s">
        <v>86</v>
      </c>
      <c r="AT937" s="214" t="s">
        <v>76</v>
      </c>
      <c r="AU937" s="214" t="s">
        <v>8</v>
      </c>
      <c r="AY937" s="213" t="s">
        <v>166</v>
      </c>
      <c r="BK937" s="215">
        <f>SUM(BK938:BK977)</f>
        <v>0</v>
      </c>
    </row>
    <row r="938" spans="1:65" s="2" customFormat="1" ht="24.15" customHeight="1">
      <c r="A938" s="37"/>
      <c r="B938" s="38"/>
      <c r="C938" s="218" t="s">
        <v>2277</v>
      </c>
      <c r="D938" s="218" t="s">
        <v>169</v>
      </c>
      <c r="E938" s="219" t="s">
        <v>2278</v>
      </c>
      <c r="F938" s="220" t="s">
        <v>2279</v>
      </c>
      <c r="G938" s="221" t="s">
        <v>215</v>
      </c>
      <c r="H938" s="222">
        <v>4.2</v>
      </c>
      <c r="I938" s="223"/>
      <c r="J938" s="224">
        <f>ROUND(I938*H938,0)</f>
        <v>0</v>
      </c>
      <c r="K938" s="225"/>
      <c r="L938" s="43"/>
      <c r="M938" s="226" t="s">
        <v>1</v>
      </c>
      <c r="N938" s="227" t="s">
        <v>42</v>
      </c>
      <c r="O938" s="90"/>
      <c r="P938" s="228">
        <f>O938*H938</f>
        <v>0</v>
      </c>
      <c r="Q938" s="228">
        <v>0</v>
      </c>
      <c r="R938" s="228">
        <f>Q938*H938</f>
        <v>0</v>
      </c>
      <c r="S938" s="228">
        <v>0</v>
      </c>
      <c r="T938" s="229">
        <f>S938*H938</f>
        <v>0</v>
      </c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  <c r="AE938" s="37"/>
      <c r="AR938" s="230" t="s">
        <v>249</v>
      </c>
      <c r="AT938" s="230" t="s">
        <v>169</v>
      </c>
      <c r="AU938" s="230" t="s">
        <v>86</v>
      </c>
      <c r="AY938" s="16" t="s">
        <v>166</v>
      </c>
      <c r="BE938" s="231">
        <f>IF(N938="základní",J938,0)</f>
        <v>0</v>
      </c>
      <c r="BF938" s="231">
        <f>IF(N938="snížená",J938,0)</f>
        <v>0</v>
      </c>
      <c r="BG938" s="231">
        <f>IF(N938="zákl. přenesená",J938,0)</f>
        <v>0</v>
      </c>
      <c r="BH938" s="231">
        <f>IF(N938="sníž. přenesená",J938,0)</f>
        <v>0</v>
      </c>
      <c r="BI938" s="231">
        <f>IF(N938="nulová",J938,0)</f>
        <v>0</v>
      </c>
      <c r="BJ938" s="16" t="s">
        <v>8</v>
      </c>
      <c r="BK938" s="231">
        <f>ROUND(I938*H938,0)</f>
        <v>0</v>
      </c>
      <c r="BL938" s="16" t="s">
        <v>249</v>
      </c>
      <c r="BM938" s="230" t="s">
        <v>2280</v>
      </c>
    </row>
    <row r="939" spans="1:51" s="13" customFormat="1" ht="12">
      <c r="A939" s="13"/>
      <c r="B939" s="232"/>
      <c r="C939" s="233"/>
      <c r="D939" s="234" t="s">
        <v>175</v>
      </c>
      <c r="E939" s="235" t="s">
        <v>1</v>
      </c>
      <c r="F939" s="236" t="s">
        <v>2281</v>
      </c>
      <c r="G939" s="233"/>
      <c r="H939" s="237">
        <v>3</v>
      </c>
      <c r="I939" s="238"/>
      <c r="J939" s="233"/>
      <c r="K939" s="233"/>
      <c r="L939" s="239"/>
      <c r="M939" s="240"/>
      <c r="N939" s="241"/>
      <c r="O939" s="241"/>
      <c r="P939" s="241"/>
      <c r="Q939" s="241"/>
      <c r="R939" s="241"/>
      <c r="S939" s="241"/>
      <c r="T939" s="242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43" t="s">
        <v>175</v>
      </c>
      <c r="AU939" s="243" t="s">
        <v>86</v>
      </c>
      <c r="AV939" s="13" t="s">
        <v>86</v>
      </c>
      <c r="AW939" s="13" t="s">
        <v>32</v>
      </c>
      <c r="AX939" s="13" t="s">
        <v>77</v>
      </c>
      <c r="AY939" s="243" t="s">
        <v>166</v>
      </c>
    </row>
    <row r="940" spans="1:51" s="13" customFormat="1" ht="12">
      <c r="A940" s="13"/>
      <c r="B940" s="232"/>
      <c r="C940" s="233"/>
      <c r="D940" s="234" t="s">
        <v>175</v>
      </c>
      <c r="E940" s="235" t="s">
        <v>1</v>
      </c>
      <c r="F940" s="236" t="s">
        <v>2282</v>
      </c>
      <c r="G940" s="233"/>
      <c r="H940" s="237">
        <v>1.2</v>
      </c>
      <c r="I940" s="238"/>
      <c r="J940" s="233"/>
      <c r="K940" s="233"/>
      <c r="L940" s="239"/>
      <c r="M940" s="240"/>
      <c r="N940" s="241"/>
      <c r="O940" s="241"/>
      <c r="P940" s="241"/>
      <c r="Q940" s="241"/>
      <c r="R940" s="241"/>
      <c r="S940" s="241"/>
      <c r="T940" s="242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43" t="s">
        <v>175</v>
      </c>
      <c r="AU940" s="243" t="s">
        <v>86</v>
      </c>
      <c r="AV940" s="13" t="s">
        <v>86</v>
      </c>
      <c r="AW940" s="13" t="s">
        <v>32</v>
      </c>
      <c r="AX940" s="13" t="s">
        <v>77</v>
      </c>
      <c r="AY940" s="243" t="s">
        <v>166</v>
      </c>
    </row>
    <row r="941" spans="1:65" s="2" customFormat="1" ht="21.75" customHeight="1">
      <c r="A941" s="37"/>
      <c r="B941" s="38"/>
      <c r="C941" s="254" t="s">
        <v>2283</v>
      </c>
      <c r="D941" s="254" t="s">
        <v>266</v>
      </c>
      <c r="E941" s="255" t="s">
        <v>2284</v>
      </c>
      <c r="F941" s="256" t="s">
        <v>2285</v>
      </c>
      <c r="G941" s="257" t="s">
        <v>172</v>
      </c>
      <c r="H941" s="258">
        <v>0.028</v>
      </c>
      <c r="I941" s="259"/>
      <c r="J941" s="260">
        <f>ROUND(I941*H941,0)</f>
        <v>0</v>
      </c>
      <c r="K941" s="261"/>
      <c r="L941" s="262"/>
      <c r="M941" s="263" t="s">
        <v>1</v>
      </c>
      <c r="N941" s="264" t="s">
        <v>42</v>
      </c>
      <c r="O941" s="90"/>
      <c r="P941" s="228">
        <f>O941*H941</f>
        <v>0</v>
      </c>
      <c r="Q941" s="228">
        <v>0.55</v>
      </c>
      <c r="R941" s="228">
        <f>Q941*H941</f>
        <v>0.015400000000000002</v>
      </c>
      <c r="S941" s="228">
        <v>0</v>
      </c>
      <c r="T941" s="229">
        <f>S941*H941</f>
        <v>0</v>
      </c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  <c r="AE941" s="37"/>
      <c r="AR941" s="230" t="s">
        <v>331</v>
      </c>
      <c r="AT941" s="230" t="s">
        <v>266</v>
      </c>
      <c r="AU941" s="230" t="s">
        <v>86</v>
      </c>
      <c r="AY941" s="16" t="s">
        <v>166</v>
      </c>
      <c r="BE941" s="231">
        <f>IF(N941="základní",J941,0)</f>
        <v>0</v>
      </c>
      <c r="BF941" s="231">
        <f>IF(N941="snížená",J941,0)</f>
        <v>0</v>
      </c>
      <c r="BG941" s="231">
        <f>IF(N941="zákl. přenesená",J941,0)</f>
        <v>0</v>
      </c>
      <c r="BH941" s="231">
        <f>IF(N941="sníž. přenesená",J941,0)</f>
        <v>0</v>
      </c>
      <c r="BI941" s="231">
        <f>IF(N941="nulová",J941,0)</f>
        <v>0</v>
      </c>
      <c r="BJ941" s="16" t="s">
        <v>8</v>
      </c>
      <c r="BK941" s="231">
        <f>ROUND(I941*H941,0)</f>
        <v>0</v>
      </c>
      <c r="BL941" s="16" t="s">
        <v>249</v>
      </c>
      <c r="BM941" s="230" t="s">
        <v>2286</v>
      </c>
    </row>
    <row r="942" spans="1:51" s="13" customFormat="1" ht="12">
      <c r="A942" s="13"/>
      <c r="B942" s="232"/>
      <c r="C942" s="233"/>
      <c r="D942" s="234" t="s">
        <v>175</v>
      </c>
      <c r="E942" s="235" t="s">
        <v>1</v>
      </c>
      <c r="F942" s="236" t="s">
        <v>2287</v>
      </c>
      <c r="G942" s="233"/>
      <c r="H942" s="237">
        <v>0.025</v>
      </c>
      <c r="I942" s="238"/>
      <c r="J942" s="233"/>
      <c r="K942" s="233"/>
      <c r="L942" s="239"/>
      <c r="M942" s="240"/>
      <c r="N942" s="241"/>
      <c r="O942" s="241"/>
      <c r="P942" s="241"/>
      <c r="Q942" s="241"/>
      <c r="R942" s="241"/>
      <c r="S942" s="241"/>
      <c r="T942" s="242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T942" s="243" t="s">
        <v>175</v>
      </c>
      <c r="AU942" s="243" t="s">
        <v>86</v>
      </c>
      <c r="AV942" s="13" t="s">
        <v>86</v>
      </c>
      <c r="AW942" s="13" t="s">
        <v>32</v>
      </c>
      <c r="AX942" s="13" t="s">
        <v>8</v>
      </c>
      <c r="AY942" s="243" t="s">
        <v>166</v>
      </c>
    </row>
    <row r="943" spans="1:51" s="13" customFormat="1" ht="12">
      <c r="A943" s="13"/>
      <c r="B943" s="232"/>
      <c r="C943" s="233"/>
      <c r="D943" s="234" t="s">
        <v>175</v>
      </c>
      <c r="E943" s="233"/>
      <c r="F943" s="236" t="s">
        <v>2288</v>
      </c>
      <c r="G943" s="233"/>
      <c r="H943" s="237">
        <v>0.028</v>
      </c>
      <c r="I943" s="238"/>
      <c r="J943" s="233"/>
      <c r="K943" s="233"/>
      <c r="L943" s="239"/>
      <c r="M943" s="240"/>
      <c r="N943" s="241"/>
      <c r="O943" s="241"/>
      <c r="P943" s="241"/>
      <c r="Q943" s="241"/>
      <c r="R943" s="241"/>
      <c r="S943" s="241"/>
      <c r="T943" s="242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43" t="s">
        <v>175</v>
      </c>
      <c r="AU943" s="243" t="s">
        <v>86</v>
      </c>
      <c r="AV943" s="13" t="s">
        <v>86</v>
      </c>
      <c r="AW943" s="13" t="s">
        <v>4</v>
      </c>
      <c r="AX943" s="13" t="s">
        <v>8</v>
      </c>
      <c r="AY943" s="243" t="s">
        <v>166</v>
      </c>
    </row>
    <row r="944" spans="1:65" s="2" customFormat="1" ht="16.5" customHeight="1">
      <c r="A944" s="37"/>
      <c r="B944" s="38"/>
      <c r="C944" s="254" t="s">
        <v>2289</v>
      </c>
      <c r="D944" s="254" t="s">
        <v>266</v>
      </c>
      <c r="E944" s="255" t="s">
        <v>2290</v>
      </c>
      <c r="F944" s="256" t="s">
        <v>2291</v>
      </c>
      <c r="G944" s="257" t="s">
        <v>172</v>
      </c>
      <c r="H944" s="258">
        <v>0.003</v>
      </c>
      <c r="I944" s="259"/>
      <c r="J944" s="260">
        <f>ROUND(I944*H944,0)</f>
        <v>0</v>
      </c>
      <c r="K944" s="261"/>
      <c r="L944" s="262"/>
      <c r="M944" s="263" t="s">
        <v>1</v>
      </c>
      <c r="N944" s="264" t="s">
        <v>42</v>
      </c>
      <c r="O944" s="90"/>
      <c r="P944" s="228">
        <f>O944*H944</f>
        <v>0</v>
      </c>
      <c r="Q944" s="228">
        <v>0.55</v>
      </c>
      <c r="R944" s="228">
        <f>Q944*H944</f>
        <v>0.0016500000000000002</v>
      </c>
      <c r="S944" s="228">
        <v>0</v>
      </c>
      <c r="T944" s="229">
        <f>S944*H944</f>
        <v>0</v>
      </c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  <c r="AE944" s="37"/>
      <c r="AR944" s="230" t="s">
        <v>331</v>
      </c>
      <c r="AT944" s="230" t="s">
        <v>266</v>
      </c>
      <c r="AU944" s="230" t="s">
        <v>86</v>
      </c>
      <c r="AY944" s="16" t="s">
        <v>166</v>
      </c>
      <c r="BE944" s="231">
        <f>IF(N944="základní",J944,0)</f>
        <v>0</v>
      </c>
      <c r="BF944" s="231">
        <f>IF(N944="snížená",J944,0)</f>
        <v>0</v>
      </c>
      <c r="BG944" s="231">
        <f>IF(N944="zákl. přenesená",J944,0)</f>
        <v>0</v>
      </c>
      <c r="BH944" s="231">
        <f>IF(N944="sníž. přenesená",J944,0)</f>
        <v>0</v>
      </c>
      <c r="BI944" s="231">
        <f>IF(N944="nulová",J944,0)</f>
        <v>0</v>
      </c>
      <c r="BJ944" s="16" t="s">
        <v>8</v>
      </c>
      <c r="BK944" s="231">
        <f>ROUND(I944*H944,0)</f>
        <v>0</v>
      </c>
      <c r="BL944" s="16" t="s">
        <v>249</v>
      </c>
      <c r="BM944" s="230" t="s">
        <v>2292</v>
      </c>
    </row>
    <row r="945" spans="1:51" s="13" customFormat="1" ht="12">
      <c r="A945" s="13"/>
      <c r="B945" s="232"/>
      <c r="C945" s="233"/>
      <c r="D945" s="234" t="s">
        <v>175</v>
      </c>
      <c r="E945" s="235" t="s">
        <v>1</v>
      </c>
      <c r="F945" s="236" t="s">
        <v>2293</v>
      </c>
      <c r="G945" s="233"/>
      <c r="H945" s="237">
        <v>0.003</v>
      </c>
      <c r="I945" s="238"/>
      <c r="J945" s="233"/>
      <c r="K945" s="233"/>
      <c r="L945" s="239"/>
      <c r="M945" s="240"/>
      <c r="N945" s="241"/>
      <c r="O945" s="241"/>
      <c r="P945" s="241"/>
      <c r="Q945" s="241"/>
      <c r="R945" s="241"/>
      <c r="S945" s="241"/>
      <c r="T945" s="242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T945" s="243" t="s">
        <v>175</v>
      </c>
      <c r="AU945" s="243" t="s">
        <v>86</v>
      </c>
      <c r="AV945" s="13" t="s">
        <v>86</v>
      </c>
      <c r="AW945" s="13" t="s">
        <v>32</v>
      </c>
      <c r="AX945" s="13" t="s">
        <v>8</v>
      </c>
      <c r="AY945" s="243" t="s">
        <v>166</v>
      </c>
    </row>
    <row r="946" spans="1:51" s="13" customFormat="1" ht="12">
      <c r="A946" s="13"/>
      <c r="B946" s="232"/>
      <c r="C946" s="233"/>
      <c r="D946" s="234" t="s">
        <v>175</v>
      </c>
      <c r="E946" s="233"/>
      <c r="F946" s="236" t="s">
        <v>2294</v>
      </c>
      <c r="G946" s="233"/>
      <c r="H946" s="237">
        <v>0.003</v>
      </c>
      <c r="I946" s="238"/>
      <c r="J946" s="233"/>
      <c r="K946" s="233"/>
      <c r="L946" s="239"/>
      <c r="M946" s="240"/>
      <c r="N946" s="241"/>
      <c r="O946" s="241"/>
      <c r="P946" s="241"/>
      <c r="Q946" s="241"/>
      <c r="R946" s="241"/>
      <c r="S946" s="241"/>
      <c r="T946" s="242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43" t="s">
        <v>175</v>
      </c>
      <c r="AU946" s="243" t="s">
        <v>86</v>
      </c>
      <c r="AV946" s="13" t="s">
        <v>86</v>
      </c>
      <c r="AW946" s="13" t="s">
        <v>4</v>
      </c>
      <c r="AX946" s="13" t="s">
        <v>8</v>
      </c>
      <c r="AY946" s="243" t="s">
        <v>166</v>
      </c>
    </row>
    <row r="947" spans="1:65" s="2" customFormat="1" ht="33" customHeight="1">
      <c r="A947" s="37"/>
      <c r="B947" s="38"/>
      <c r="C947" s="218" t="s">
        <v>2295</v>
      </c>
      <c r="D947" s="218" t="s">
        <v>169</v>
      </c>
      <c r="E947" s="219" t="s">
        <v>2296</v>
      </c>
      <c r="F947" s="220" t="s">
        <v>2297</v>
      </c>
      <c r="G947" s="221" t="s">
        <v>215</v>
      </c>
      <c r="H947" s="222">
        <v>133.14</v>
      </c>
      <c r="I947" s="223"/>
      <c r="J947" s="224">
        <f>ROUND(I947*H947,0)</f>
        <v>0</v>
      </c>
      <c r="K947" s="225"/>
      <c r="L947" s="43"/>
      <c r="M947" s="226" t="s">
        <v>1</v>
      </c>
      <c r="N947" s="227" t="s">
        <v>42</v>
      </c>
      <c r="O947" s="90"/>
      <c r="P947" s="228">
        <f>O947*H947</f>
        <v>0</v>
      </c>
      <c r="Q947" s="228">
        <v>0</v>
      </c>
      <c r="R947" s="228">
        <f>Q947*H947</f>
        <v>0</v>
      </c>
      <c r="S947" s="228">
        <v>0</v>
      </c>
      <c r="T947" s="229">
        <f>S947*H947</f>
        <v>0</v>
      </c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  <c r="AE947" s="37"/>
      <c r="AR947" s="230" t="s">
        <v>249</v>
      </c>
      <c r="AT947" s="230" t="s">
        <v>169</v>
      </c>
      <c r="AU947" s="230" t="s">
        <v>86</v>
      </c>
      <c r="AY947" s="16" t="s">
        <v>166</v>
      </c>
      <c r="BE947" s="231">
        <f>IF(N947="základní",J947,0)</f>
        <v>0</v>
      </c>
      <c r="BF947" s="231">
        <f>IF(N947="snížená",J947,0)</f>
        <v>0</v>
      </c>
      <c r="BG947" s="231">
        <f>IF(N947="zákl. přenesená",J947,0)</f>
        <v>0</v>
      </c>
      <c r="BH947" s="231">
        <f>IF(N947="sníž. přenesená",J947,0)</f>
        <v>0</v>
      </c>
      <c r="BI947" s="231">
        <f>IF(N947="nulová",J947,0)</f>
        <v>0</v>
      </c>
      <c r="BJ947" s="16" t="s">
        <v>8</v>
      </c>
      <c r="BK947" s="231">
        <f>ROUND(I947*H947,0)</f>
        <v>0</v>
      </c>
      <c r="BL947" s="16" t="s">
        <v>249</v>
      </c>
      <c r="BM947" s="230" t="s">
        <v>2298</v>
      </c>
    </row>
    <row r="948" spans="1:51" s="13" customFormat="1" ht="12">
      <c r="A948" s="13"/>
      <c r="B948" s="232"/>
      <c r="C948" s="233"/>
      <c r="D948" s="234" t="s">
        <v>175</v>
      </c>
      <c r="E948" s="235" t="s">
        <v>1</v>
      </c>
      <c r="F948" s="236" t="s">
        <v>2299</v>
      </c>
      <c r="G948" s="233"/>
      <c r="H948" s="237">
        <v>133.14</v>
      </c>
      <c r="I948" s="238"/>
      <c r="J948" s="233"/>
      <c r="K948" s="233"/>
      <c r="L948" s="239"/>
      <c r="M948" s="240"/>
      <c r="N948" s="241"/>
      <c r="O948" s="241"/>
      <c r="P948" s="241"/>
      <c r="Q948" s="241"/>
      <c r="R948" s="241"/>
      <c r="S948" s="241"/>
      <c r="T948" s="242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T948" s="243" t="s">
        <v>175</v>
      </c>
      <c r="AU948" s="243" t="s">
        <v>86</v>
      </c>
      <c r="AV948" s="13" t="s">
        <v>86</v>
      </c>
      <c r="AW948" s="13" t="s">
        <v>32</v>
      </c>
      <c r="AX948" s="13" t="s">
        <v>77</v>
      </c>
      <c r="AY948" s="243" t="s">
        <v>166</v>
      </c>
    </row>
    <row r="949" spans="1:65" s="2" customFormat="1" ht="24.15" customHeight="1">
      <c r="A949" s="37"/>
      <c r="B949" s="38"/>
      <c r="C949" s="254" t="s">
        <v>2300</v>
      </c>
      <c r="D949" s="254" t="s">
        <v>266</v>
      </c>
      <c r="E949" s="255" t="s">
        <v>2301</v>
      </c>
      <c r="F949" s="256" t="s">
        <v>2302</v>
      </c>
      <c r="G949" s="257" t="s">
        <v>172</v>
      </c>
      <c r="H949" s="258">
        <v>1.64</v>
      </c>
      <c r="I949" s="259"/>
      <c r="J949" s="260">
        <f>ROUND(I949*H949,0)</f>
        <v>0</v>
      </c>
      <c r="K949" s="261"/>
      <c r="L949" s="262"/>
      <c r="M949" s="263" t="s">
        <v>1</v>
      </c>
      <c r="N949" s="264" t="s">
        <v>42</v>
      </c>
      <c r="O949" s="90"/>
      <c r="P949" s="228">
        <f>O949*H949</f>
        <v>0</v>
      </c>
      <c r="Q949" s="228">
        <v>0.44</v>
      </c>
      <c r="R949" s="228">
        <f>Q949*H949</f>
        <v>0.7215999999999999</v>
      </c>
      <c r="S949" s="228">
        <v>0</v>
      </c>
      <c r="T949" s="229">
        <f>S949*H949</f>
        <v>0</v>
      </c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  <c r="AE949" s="37"/>
      <c r="AR949" s="230" t="s">
        <v>331</v>
      </c>
      <c r="AT949" s="230" t="s">
        <v>266</v>
      </c>
      <c r="AU949" s="230" t="s">
        <v>86</v>
      </c>
      <c r="AY949" s="16" t="s">
        <v>166</v>
      </c>
      <c r="BE949" s="231">
        <f>IF(N949="základní",J949,0)</f>
        <v>0</v>
      </c>
      <c r="BF949" s="231">
        <f>IF(N949="snížená",J949,0)</f>
        <v>0</v>
      </c>
      <c r="BG949" s="231">
        <f>IF(N949="zákl. přenesená",J949,0)</f>
        <v>0</v>
      </c>
      <c r="BH949" s="231">
        <f>IF(N949="sníž. přenesená",J949,0)</f>
        <v>0</v>
      </c>
      <c r="BI949" s="231">
        <f>IF(N949="nulová",J949,0)</f>
        <v>0</v>
      </c>
      <c r="BJ949" s="16" t="s">
        <v>8</v>
      </c>
      <c r="BK949" s="231">
        <f>ROUND(I949*H949,0)</f>
        <v>0</v>
      </c>
      <c r="BL949" s="16" t="s">
        <v>249</v>
      </c>
      <c r="BM949" s="230" t="s">
        <v>2303</v>
      </c>
    </row>
    <row r="950" spans="1:51" s="13" customFormat="1" ht="12">
      <c r="A950" s="13"/>
      <c r="B950" s="232"/>
      <c r="C950" s="233"/>
      <c r="D950" s="234" t="s">
        <v>175</v>
      </c>
      <c r="E950" s="235" t="s">
        <v>1</v>
      </c>
      <c r="F950" s="236" t="s">
        <v>2304</v>
      </c>
      <c r="G950" s="233"/>
      <c r="H950" s="237">
        <v>1.491</v>
      </c>
      <c r="I950" s="238"/>
      <c r="J950" s="233"/>
      <c r="K950" s="233"/>
      <c r="L950" s="239"/>
      <c r="M950" s="240"/>
      <c r="N950" s="241"/>
      <c r="O950" s="241"/>
      <c r="P950" s="241"/>
      <c r="Q950" s="241"/>
      <c r="R950" s="241"/>
      <c r="S950" s="241"/>
      <c r="T950" s="242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T950" s="243" t="s">
        <v>175</v>
      </c>
      <c r="AU950" s="243" t="s">
        <v>86</v>
      </c>
      <c r="AV950" s="13" t="s">
        <v>86</v>
      </c>
      <c r="AW950" s="13" t="s">
        <v>32</v>
      </c>
      <c r="AX950" s="13" t="s">
        <v>8</v>
      </c>
      <c r="AY950" s="243" t="s">
        <v>166</v>
      </c>
    </row>
    <row r="951" spans="1:51" s="13" customFormat="1" ht="12">
      <c r="A951" s="13"/>
      <c r="B951" s="232"/>
      <c r="C951" s="233"/>
      <c r="D951" s="234" t="s">
        <v>175</v>
      </c>
      <c r="E951" s="233"/>
      <c r="F951" s="236" t="s">
        <v>2305</v>
      </c>
      <c r="G951" s="233"/>
      <c r="H951" s="237">
        <v>1.64</v>
      </c>
      <c r="I951" s="238"/>
      <c r="J951" s="233"/>
      <c r="K951" s="233"/>
      <c r="L951" s="239"/>
      <c r="M951" s="240"/>
      <c r="N951" s="241"/>
      <c r="O951" s="241"/>
      <c r="P951" s="241"/>
      <c r="Q951" s="241"/>
      <c r="R951" s="241"/>
      <c r="S951" s="241"/>
      <c r="T951" s="242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43" t="s">
        <v>175</v>
      </c>
      <c r="AU951" s="243" t="s">
        <v>86</v>
      </c>
      <c r="AV951" s="13" t="s">
        <v>86</v>
      </c>
      <c r="AW951" s="13" t="s">
        <v>4</v>
      </c>
      <c r="AX951" s="13" t="s">
        <v>8</v>
      </c>
      <c r="AY951" s="243" t="s">
        <v>166</v>
      </c>
    </row>
    <row r="952" spans="1:65" s="2" customFormat="1" ht="33" customHeight="1">
      <c r="A952" s="37"/>
      <c r="B952" s="38"/>
      <c r="C952" s="218" t="s">
        <v>2306</v>
      </c>
      <c r="D952" s="218" t="s">
        <v>169</v>
      </c>
      <c r="E952" s="219" t="s">
        <v>2307</v>
      </c>
      <c r="F952" s="220" t="s">
        <v>2308</v>
      </c>
      <c r="G952" s="221" t="s">
        <v>188</v>
      </c>
      <c r="H952" s="222">
        <v>293.756</v>
      </c>
      <c r="I952" s="223"/>
      <c r="J952" s="224">
        <f>ROUND(I952*H952,0)</f>
        <v>0</v>
      </c>
      <c r="K952" s="225"/>
      <c r="L952" s="43"/>
      <c r="M952" s="226" t="s">
        <v>1</v>
      </c>
      <c r="N952" s="227" t="s">
        <v>42</v>
      </c>
      <c r="O952" s="90"/>
      <c r="P952" s="228">
        <f>O952*H952</f>
        <v>0</v>
      </c>
      <c r="Q952" s="228">
        <v>0.01625</v>
      </c>
      <c r="R952" s="228">
        <f>Q952*H952</f>
        <v>4.773535</v>
      </c>
      <c r="S952" s="228">
        <v>0</v>
      </c>
      <c r="T952" s="229">
        <f>S952*H952</f>
        <v>0</v>
      </c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  <c r="AE952" s="37"/>
      <c r="AR952" s="230" t="s">
        <v>249</v>
      </c>
      <c r="AT952" s="230" t="s">
        <v>169</v>
      </c>
      <c r="AU952" s="230" t="s">
        <v>86</v>
      </c>
      <c r="AY952" s="16" t="s">
        <v>166</v>
      </c>
      <c r="BE952" s="231">
        <f>IF(N952="základní",J952,0)</f>
        <v>0</v>
      </c>
      <c r="BF952" s="231">
        <f>IF(N952="snížená",J952,0)</f>
        <v>0</v>
      </c>
      <c r="BG952" s="231">
        <f>IF(N952="zákl. přenesená",J952,0)</f>
        <v>0</v>
      </c>
      <c r="BH952" s="231">
        <f>IF(N952="sníž. přenesená",J952,0)</f>
        <v>0</v>
      </c>
      <c r="BI952" s="231">
        <f>IF(N952="nulová",J952,0)</f>
        <v>0</v>
      </c>
      <c r="BJ952" s="16" t="s">
        <v>8</v>
      </c>
      <c r="BK952" s="231">
        <f>ROUND(I952*H952,0)</f>
        <v>0</v>
      </c>
      <c r="BL952" s="16" t="s">
        <v>249</v>
      </c>
      <c r="BM952" s="230" t="s">
        <v>2309</v>
      </c>
    </row>
    <row r="953" spans="1:51" s="13" customFormat="1" ht="12">
      <c r="A953" s="13"/>
      <c r="B953" s="232"/>
      <c r="C953" s="233"/>
      <c r="D953" s="234" t="s">
        <v>175</v>
      </c>
      <c r="E953" s="235" t="s">
        <v>1</v>
      </c>
      <c r="F953" s="236" t="s">
        <v>2310</v>
      </c>
      <c r="G953" s="233"/>
      <c r="H953" s="237">
        <v>293.756</v>
      </c>
      <c r="I953" s="238"/>
      <c r="J953" s="233"/>
      <c r="K953" s="233"/>
      <c r="L953" s="239"/>
      <c r="M953" s="240"/>
      <c r="N953" s="241"/>
      <c r="O953" s="241"/>
      <c r="P953" s="241"/>
      <c r="Q953" s="241"/>
      <c r="R953" s="241"/>
      <c r="S953" s="241"/>
      <c r="T953" s="242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T953" s="243" t="s">
        <v>175</v>
      </c>
      <c r="AU953" s="243" t="s">
        <v>86</v>
      </c>
      <c r="AV953" s="13" t="s">
        <v>86</v>
      </c>
      <c r="AW953" s="13" t="s">
        <v>32</v>
      </c>
      <c r="AX953" s="13" t="s">
        <v>77</v>
      </c>
      <c r="AY953" s="243" t="s">
        <v>166</v>
      </c>
    </row>
    <row r="954" spans="1:65" s="2" customFormat="1" ht="24.15" customHeight="1">
      <c r="A954" s="37"/>
      <c r="B954" s="38"/>
      <c r="C954" s="218" t="s">
        <v>2311</v>
      </c>
      <c r="D954" s="218" t="s">
        <v>169</v>
      </c>
      <c r="E954" s="219" t="s">
        <v>2312</v>
      </c>
      <c r="F954" s="220" t="s">
        <v>2313</v>
      </c>
      <c r="G954" s="221" t="s">
        <v>188</v>
      </c>
      <c r="H954" s="222">
        <v>72.415</v>
      </c>
      <c r="I954" s="223"/>
      <c r="J954" s="224">
        <f>ROUND(I954*H954,0)</f>
        <v>0</v>
      </c>
      <c r="K954" s="225"/>
      <c r="L954" s="43"/>
      <c r="M954" s="226" t="s">
        <v>1</v>
      </c>
      <c r="N954" s="227" t="s">
        <v>42</v>
      </c>
      <c r="O954" s="90"/>
      <c r="P954" s="228">
        <f>O954*H954</f>
        <v>0</v>
      </c>
      <c r="Q954" s="228">
        <v>0</v>
      </c>
      <c r="R954" s="228">
        <f>Q954*H954</f>
        <v>0</v>
      </c>
      <c r="S954" s="228">
        <v>0</v>
      </c>
      <c r="T954" s="229">
        <f>S954*H954</f>
        <v>0</v>
      </c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  <c r="AE954" s="37"/>
      <c r="AR954" s="230" t="s">
        <v>249</v>
      </c>
      <c r="AT954" s="230" t="s">
        <v>169</v>
      </c>
      <c r="AU954" s="230" t="s">
        <v>86</v>
      </c>
      <c r="AY954" s="16" t="s">
        <v>166</v>
      </c>
      <c r="BE954" s="231">
        <f>IF(N954="základní",J954,0)</f>
        <v>0</v>
      </c>
      <c r="BF954" s="231">
        <f>IF(N954="snížená",J954,0)</f>
        <v>0</v>
      </c>
      <c r="BG954" s="231">
        <f>IF(N954="zákl. přenesená",J954,0)</f>
        <v>0</v>
      </c>
      <c r="BH954" s="231">
        <f>IF(N954="sníž. přenesená",J954,0)</f>
        <v>0</v>
      </c>
      <c r="BI954" s="231">
        <f>IF(N954="nulová",J954,0)</f>
        <v>0</v>
      </c>
      <c r="BJ954" s="16" t="s">
        <v>8</v>
      </c>
      <c r="BK954" s="231">
        <f>ROUND(I954*H954,0)</f>
        <v>0</v>
      </c>
      <c r="BL954" s="16" t="s">
        <v>249</v>
      </c>
      <c r="BM954" s="230" t="s">
        <v>2314</v>
      </c>
    </row>
    <row r="955" spans="1:51" s="13" customFormat="1" ht="12">
      <c r="A955" s="13"/>
      <c r="B955" s="232"/>
      <c r="C955" s="233"/>
      <c r="D955" s="234" t="s">
        <v>175</v>
      </c>
      <c r="E955" s="235" t="s">
        <v>1</v>
      </c>
      <c r="F955" s="236" t="s">
        <v>2315</v>
      </c>
      <c r="G955" s="233"/>
      <c r="H955" s="237">
        <v>72.415</v>
      </c>
      <c r="I955" s="238"/>
      <c r="J955" s="233"/>
      <c r="K955" s="233"/>
      <c r="L955" s="239"/>
      <c r="M955" s="240"/>
      <c r="N955" s="241"/>
      <c r="O955" s="241"/>
      <c r="P955" s="241"/>
      <c r="Q955" s="241"/>
      <c r="R955" s="241"/>
      <c r="S955" s="241"/>
      <c r="T955" s="242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43" t="s">
        <v>175</v>
      </c>
      <c r="AU955" s="243" t="s">
        <v>86</v>
      </c>
      <c r="AV955" s="13" t="s">
        <v>86</v>
      </c>
      <c r="AW955" s="13" t="s">
        <v>32</v>
      </c>
      <c r="AX955" s="13" t="s">
        <v>77</v>
      </c>
      <c r="AY955" s="243" t="s">
        <v>166</v>
      </c>
    </row>
    <row r="956" spans="1:65" s="2" customFormat="1" ht="16.5" customHeight="1">
      <c r="A956" s="37"/>
      <c r="B956" s="38"/>
      <c r="C956" s="254" t="s">
        <v>2316</v>
      </c>
      <c r="D956" s="254" t="s">
        <v>266</v>
      </c>
      <c r="E956" s="255" t="s">
        <v>2317</v>
      </c>
      <c r="F956" s="256" t="s">
        <v>2318</v>
      </c>
      <c r="G956" s="257" t="s">
        <v>188</v>
      </c>
      <c r="H956" s="258">
        <v>79.657</v>
      </c>
      <c r="I956" s="259"/>
      <c r="J956" s="260">
        <f>ROUND(I956*H956,0)</f>
        <v>0</v>
      </c>
      <c r="K956" s="261"/>
      <c r="L956" s="262"/>
      <c r="M956" s="263" t="s">
        <v>1</v>
      </c>
      <c r="N956" s="264" t="s">
        <v>42</v>
      </c>
      <c r="O956" s="90"/>
      <c r="P956" s="228">
        <f>O956*H956</f>
        <v>0</v>
      </c>
      <c r="Q956" s="228">
        <v>0.01023</v>
      </c>
      <c r="R956" s="228">
        <f>Q956*H956</f>
        <v>0.8148911099999999</v>
      </c>
      <c r="S956" s="228">
        <v>0</v>
      </c>
      <c r="T956" s="229">
        <f>S956*H956</f>
        <v>0</v>
      </c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  <c r="AE956" s="37"/>
      <c r="AR956" s="230" t="s">
        <v>331</v>
      </c>
      <c r="AT956" s="230" t="s">
        <v>266</v>
      </c>
      <c r="AU956" s="230" t="s">
        <v>86</v>
      </c>
      <c r="AY956" s="16" t="s">
        <v>166</v>
      </c>
      <c r="BE956" s="231">
        <f>IF(N956="základní",J956,0)</f>
        <v>0</v>
      </c>
      <c r="BF956" s="231">
        <f>IF(N956="snížená",J956,0)</f>
        <v>0</v>
      </c>
      <c r="BG956" s="231">
        <f>IF(N956="zákl. přenesená",J956,0)</f>
        <v>0</v>
      </c>
      <c r="BH956" s="231">
        <f>IF(N956="sníž. přenesená",J956,0)</f>
        <v>0</v>
      </c>
      <c r="BI956" s="231">
        <f>IF(N956="nulová",J956,0)</f>
        <v>0</v>
      </c>
      <c r="BJ956" s="16" t="s">
        <v>8</v>
      </c>
      <c r="BK956" s="231">
        <f>ROUND(I956*H956,0)</f>
        <v>0</v>
      </c>
      <c r="BL956" s="16" t="s">
        <v>249</v>
      </c>
      <c r="BM956" s="230" t="s">
        <v>2319</v>
      </c>
    </row>
    <row r="957" spans="1:51" s="13" customFormat="1" ht="12">
      <c r="A957" s="13"/>
      <c r="B957" s="232"/>
      <c r="C957" s="233"/>
      <c r="D957" s="234" t="s">
        <v>175</v>
      </c>
      <c r="E957" s="235" t="s">
        <v>1</v>
      </c>
      <c r="F957" s="236" t="s">
        <v>2320</v>
      </c>
      <c r="G957" s="233"/>
      <c r="H957" s="237">
        <v>72.415</v>
      </c>
      <c r="I957" s="238"/>
      <c r="J957" s="233"/>
      <c r="K957" s="233"/>
      <c r="L957" s="239"/>
      <c r="M957" s="240"/>
      <c r="N957" s="241"/>
      <c r="O957" s="241"/>
      <c r="P957" s="241"/>
      <c r="Q957" s="241"/>
      <c r="R957" s="241"/>
      <c r="S957" s="241"/>
      <c r="T957" s="242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43" t="s">
        <v>175</v>
      </c>
      <c r="AU957" s="243" t="s">
        <v>86</v>
      </c>
      <c r="AV957" s="13" t="s">
        <v>86</v>
      </c>
      <c r="AW957" s="13" t="s">
        <v>32</v>
      </c>
      <c r="AX957" s="13" t="s">
        <v>8</v>
      </c>
      <c r="AY957" s="243" t="s">
        <v>166</v>
      </c>
    </row>
    <row r="958" spans="1:51" s="13" customFormat="1" ht="12">
      <c r="A958" s="13"/>
      <c r="B958" s="232"/>
      <c r="C958" s="233"/>
      <c r="D958" s="234" t="s">
        <v>175</v>
      </c>
      <c r="E958" s="233"/>
      <c r="F958" s="236" t="s">
        <v>2321</v>
      </c>
      <c r="G958" s="233"/>
      <c r="H958" s="237">
        <v>79.657</v>
      </c>
      <c r="I958" s="238"/>
      <c r="J958" s="233"/>
      <c r="K958" s="233"/>
      <c r="L958" s="239"/>
      <c r="M958" s="240"/>
      <c r="N958" s="241"/>
      <c r="O958" s="241"/>
      <c r="P958" s="241"/>
      <c r="Q958" s="241"/>
      <c r="R958" s="241"/>
      <c r="S958" s="241"/>
      <c r="T958" s="242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43" t="s">
        <v>175</v>
      </c>
      <c r="AU958" s="243" t="s">
        <v>86</v>
      </c>
      <c r="AV958" s="13" t="s">
        <v>86</v>
      </c>
      <c r="AW958" s="13" t="s">
        <v>4</v>
      </c>
      <c r="AX958" s="13" t="s">
        <v>8</v>
      </c>
      <c r="AY958" s="243" t="s">
        <v>166</v>
      </c>
    </row>
    <row r="959" spans="1:65" s="2" customFormat="1" ht="33" customHeight="1">
      <c r="A959" s="37"/>
      <c r="B959" s="38"/>
      <c r="C959" s="218" t="s">
        <v>2322</v>
      </c>
      <c r="D959" s="218" t="s">
        <v>169</v>
      </c>
      <c r="E959" s="219" t="s">
        <v>2323</v>
      </c>
      <c r="F959" s="220" t="s">
        <v>2324</v>
      </c>
      <c r="G959" s="221" t="s">
        <v>188</v>
      </c>
      <c r="H959" s="222">
        <v>6.767</v>
      </c>
      <c r="I959" s="223"/>
      <c r="J959" s="224">
        <f>ROUND(I959*H959,0)</f>
        <v>0</v>
      </c>
      <c r="K959" s="225"/>
      <c r="L959" s="43"/>
      <c r="M959" s="226" t="s">
        <v>1</v>
      </c>
      <c r="N959" s="227" t="s">
        <v>42</v>
      </c>
      <c r="O959" s="90"/>
      <c r="P959" s="228">
        <f>O959*H959</f>
        <v>0</v>
      </c>
      <c r="Q959" s="228">
        <v>0.01579</v>
      </c>
      <c r="R959" s="228">
        <f>Q959*H959</f>
        <v>0.10685093</v>
      </c>
      <c r="S959" s="228">
        <v>0</v>
      </c>
      <c r="T959" s="229">
        <f>S959*H959</f>
        <v>0</v>
      </c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  <c r="AE959" s="37"/>
      <c r="AR959" s="230" t="s">
        <v>249</v>
      </c>
      <c r="AT959" s="230" t="s">
        <v>169</v>
      </c>
      <c r="AU959" s="230" t="s">
        <v>86</v>
      </c>
      <c r="AY959" s="16" t="s">
        <v>166</v>
      </c>
      <c r="BE959" s="231">
        <f>IF(N959="základní",J959,0)</f>
        <v>0</v>
      </c>
      <c r="BF959" s="231">
        <f>IF(N959="snížená",J959,0)</f>
        <v>0</v>
      </c>
      <c r="BG959" s="231">
        <f>IF(N959="zákl. přenesená",J959,0)</f>
        <v>0</v>
      </c>
      <c r="BH959" s="231">
        <f>IF(N959="sníž. přenesená",J959,0)</f>
        <v>0</v>
      </c>
      <c r="BI959" s="231">
        <f>IF(N959="nulová",J959,0)</f>
        <v>0</v>
      </c>
      <c r="BJ959" s="16" t="s">
        <v>8</v>
      </c>
      <c r="BK959" s="231">
        <f>ROUND(I959*H959,0)</f>
        <v>0</v>
      </c>
      <c r="BL959" s="16" t="s">
        <v>249</v>
      </c>
      <c r="BM959" s="230" t="s">
        <v>2325</v>
      </c>
    </row>
    <row r="960" spans="1:51" s="13" customFormat="1" ht="12">
      <c r="A960" s="13"/>
      <c r="B960" s="232"/>
      <c r="C960" s="233"/>
      <c r="D960" s="234" t="s">
        <v>175</v>
      </c>
      <c r="E960" s="235" t="s">
        <v>1</v>
      </c>
      <c r="F960" s="236" t="s">
        <v>2326</v>
      </c>
      <c r="G960" s="233"/>
      <c r="H960" s="237">
        <v>6.767</v>
      </c>
      <c r="I960" s="238"/>
      <c r="J960" s="233"/>
      <c r="K960" s="233"/>
      <c r="L960" s="239"/>
      <c r="M960" s="240"/>
      <c r="N960" s="241"/>
      <c r="O960" s="241"/>
      <c r="P960" s="241"/>
      <c r="Q960" s="241"/>
      <c r="R960" s="241"/>
      <c r="S960" s="241"/>
      <c r="T960" s="242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43" t="s">
        <v>175</v>
      </c>
      <c r="AU960" s="243" t="s">
        <v>86</v>
      </c>
      <c r="AV960" s="13" t="s">
        <v>86</v>
      </c>
      <c r="AW960" s="13" t="s">
        <v>32</v>
      </c>
      <c r="AX960" s="13" t="s">
        <v>77</v>
      </c>
      <c r="AY960" s="243" t="s">
        <v>166</v>
      </c>
    </row>
    <row r="961" spans="1:65" s="2" customFormat="1" ht="24.15" customHeight="1">
      <c r="A961" s="37"/>
      <c r="B961" s="38"/>
      <c r="C961" s="218" t="s">
        <v>2327</v>
      </c>
      <c r="D961" s="218" t="s">
        <v>169</v>
      </c>
      <c r="E961" s="219" t="s">
        <v>2328</v>
      </c>
      <c r="F961" s="220" t="s">
        <v>2329</v>
      </c>
      <c r="G961" s="221" t="s">
        <v>172</v>
      </c>
      <c r="H961" s="222">
        <v>1.519</v>
      </c>
      <c r="I961" s="223"/>
      <c r="J961" s="224">
        <f>ROUND(I961*H961,0)</f>
        <v>0</v>
      </c>
      <c r="K961" s="225"/>
      <c r="L961" s="43"/>
      <c r="M961" s="226" t="s">
        <v>1</v>
      </c>
      <c r="N961" s="227" t="s">
        <v>42</v>
      </c>
      <c r="O961" s="90"/>
      <c r="P961" s="228">
        <f>O961*H961</f>
        <v>0</v>
      </c>
      <c r="Q961" s="228">
        <v>0.02337</v>
      </c>
      <c r="R961" s="228">
        <f>Q961*H961</f>
        <v>0.035499029999999994</v>
      </c>
      <c r="S961" s="228">
        <v>0</v>
      </c>
      <c r="T961" s="229">
        <f>S961*H961</f>
        <v>0</v>
      </c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  <c r="AE961" s="37"/>
      <c r="AR961" s="230" t="s">
        <v>249</v>
      </c>
      <c r="AT961" s="230" t="s">
        <v>169</v>
      </c>
      <c r="AU961" s="230" t="s">
        <v>86</v>
      </c>
      <c r="AY961" s="16" t="s">
        <v>166</v>
      </c>
      <c r="BE961" s="231">
        <f>IF(N961="základní",J961,0)</f>
        <v>0</v>
      </c>
      <c r="BF961" s="231">
        <f>IF(N961="snížená",J961,0)</f>
        <v>0</v>
      </c>
      <c r="BG961" s="231">
        <f>IF(N961="zákl. přenesená",J961,0)</f>
        <v>0</v>
      </c>
      <c r="BH961" s="231">
        <f>IF(N961="sníž. přenesená",J961,0)</f>
        <v>0</v>
      </c>
      <c r="BI961" s="231">
        <f>IF(N961="nulová",J961,0)</f>
        <v>0</v>
      </c>
      <c r="BJ961" s="16" t="s">
        <v>8</v>
      </c>
      <c r="BK961" s="231">
        <f>ROUND(I961*H961,0)</f>
        <v>0</v>
      </c>
      <c r="BL961" s="16" t="s">
        <v>249</v>
      </c>
      <c r="BM961" s="230" t="s">
        <v>2330</v>
      </c>
    </row>
    <row r="962" spans="1:51" s="13" customFormat="1" ht="12">
      <c r="A962" s="13"/>
      <c r="B962" s="232"/>
      <c r="C962" s="233"/>
      <c r="D962" s="234" t="s">
        <v>175</v>
      </c>
      <c r="E962" s="235" t="s">
        <v>1</v>
      </c>
      <c r="F962" s="236" t="s">
        <v>2287</v>
      </c>
      <c r="G962" s="233"/>
      <c r="H962" s="237">
        <v>0.025</v>
      </c>
      <c r="I962" s="238"/>
      <c r="J962" s="233"/>
      <c r="K962" s="233"/>
      <c r="L962" s="239"/>
      <c r="M962" s="240"/>
      <c r="N962" s="241"/>
      <c r="O962" s="241"/>
      <c r="P962" s="241"/>
      <c r="Q962" s="241"/>
      <c r="R962" s="241"/>
      <c r="S962" s="241"/>
      <c r="T962" s="242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T962" s="243" t="s">
        <v>175</v>
      </c>
      <c r="AU962" s="243" t="s">
        <v>86</v>
      </c>
      <c r="AV962" s="13" t="s">
        <v>86</v>
      </c>
      <c r="AW962" s="13" t="s">
        <v>32</v>
      </c>
      <c r="AX962" s="13" t="s">
        <v>77</v>
      </c>
      <c r="AY962" s="243" t="s">
        <v>166</v>
      </c>
    </row>
    <row r="963" spans="1:51" s="13" customFormat="1" ht="12">
      <c r="A963" s="13"/>
      <c r="B963" s="232"/>
      <c r="C963" s="233"/>
      <c r="D963" s="234" t="s">
        <v>175</v>
      </c>
      <c r="E963" s="235" t="s">
        <v>1</v>
      </c>
      <c r="F963" s="236" t="s">
        <v>2293</v>
      </c>
      <c r="G963" s="233"/>
      <c r="H963" s="237">
        <v>0.003</v>
      </c>
      <c r="I963" s="238"/>
      <c r="J963" s="233"/>
      <c r="K963" s="233"/>
      <c r="L963" s="239"/>
      <c r="M963" s="240"/>
      <c r="N963" s="241"/>
      <c r="O963" s="241"/>
      <c r="P963" s="241"/>
      <c r="Q963" s="241"/>
      <c r="R963" s="241"/>
      <c r="S963" s="241"/>
      <c r="T963" s="242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T963" s="243" t="s">
        <v>175</v>
      </c>
      <c r="AU963" s="243" t="s">
        <v>86</v>
      </c>
      <c r="AV963" s="13" t="s">
        <v>86</v>
      </c>
      <c r="AW963" s="13" t="s">
        <v>32</v>
      </c>
      <c r="AX963" s="13" t="s">
        <v>77</v>
      </c>
      <c r="AY963" s="243" t="s">
        <v>166</v>
      </c>
    </row>
    <row r="964" spans="1:51" s="13" customFormat="1" ht="12">
      <c r="A964" s="13"/>
      <c r="B964" s="232"/>
      <c r="C964" s="233"/>
      <c r="D964" s="234" t="s">
        <v>175</v>
      </c>
      <c r="E964" s="235" t="s">
        <v>1</v>
      </c>
      <c r="F964" s="236" t="s">
        <v>2304</v>
      </c>
      <c r="G964" s="233"/>
      <c r="H964" s="237">
        <v>1.491</v>
      </c>
      <c r="I964" s="238"/>
      <c r="J964" s="233"/>
      <c r="K964" s="233"/>
      <c r="L964" s="239"/>
      <c r="M964" s="240"/>
      <c r="N964" s="241"/>
      <c r="O964" s="241"/>
      <c r="P964" s="241"/>
      <c r="Q964" s="241"/>
      <c r="R964" s="241"/>
      <c r="S964" s="241"/>
      <c r="T964" s="242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43" t="s">
        <v>175</v>
      </c>
      <c r="AU964" s="243" t="s">
        <v>86</v>
      </c>
      <c r="AV964" s="13" t="s">
        <v>86</v>
      </c>
      <c r="AW964" s="13" t="s">
        <v>32</v>
      </c>
      <c r="AX964" s="13" t="s">
        <v>77</v>
      </c>
      <c r="AY964" s="243" t="s">
        <v>166</v>
      </c>
    </row>
    <row r="965" spans="1:65" s="2" customFormat="1" ht="24.15" customHeight="1">
      <c r="A965" s="37"/>
      <c r="B965" s="38"/>
      <c r="C965" s="218" t="s">
        <v>2331</v>
      </c>
      <c r="D965" s="218" t="s">
        <v>169</v>
      </c>
      <c r="E965" s="219" t="s">
        <v>2332</v>
      </c>
      <c r="F965" s="220" t="s">
        <v>2333</v>
      </c>
      <c r="G965" s="221" t="s">
        <v>188</v>
      </c>
      <c r="H965" s="222">
        <v>26.432</v>
      </c>
      <c r="I965" s="223"/>
      <c r="J965" s="224">
        <f>ROUND(I965*H965,0)</f>
        <v>0</v>
      </c>
      <c r="K965" s="225"/>
      <c r="L965" s="43"/>
      <c r="M965" s="226" t="s">
        <v>1</v>
      </c>
      <c r="N965" s="227" t="s">
        <v>42</v>
      </c>
      <c r="O965" s="90"/>
      <c r="P965" s="228">
        <f>O965*H965</f>
        <v>0</v>
      </c>
      <c r="Q965" s="228">
        <v>0.01874</v>
      </c>
      <c r="R965" s="228">
        <f>Q965*H965</f>
        <v>0.49533567999999994</v>
      </c>
      <c r="S965" s="228">
        <v>0</v>
      </c>
      <c r="T965" s="229">
        <f>S965*H965</f>
        <v>0</v>
      </c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  <c r="AE965" s="37"/>
      <c r="AR965" s="230" t="s">
        <v>249</v>
      </c>
      <c r="AT965" s="230" t="s">
        <v>169</v>
      </c>
      <c r="AU965" s="230" t="s">
        <v>86</v>
      </c>
      <c r="AY965" s="16" t="s">
        <v>166</v>
      </c>
      <c r="BE965" s="231">
        <f>IF(N965="základní",J965,0)</f>
        <v>0</v>
      </c>
      <c r="BF965" s="231">
        <f>IF(N965="snížená",J965,0)</f>
        <v>0</v>
      </c>
      <c r="BG965" s="231">
        <f>IF(N965="zákl. přenesená",J965,0)</f>
        <v>0</v>
      </c>
      <c r="BH965" s="231">
        <f>IF(N965="sníž. přenesená",J965,0)</f>
        <v>0</v>
      </c>
      <c r="BI965" s="231">
        <f>IF(N965="nulová",J965,0)</f>
        <v>0</v>
      </c>
      <c r="BJ965" s="16" t="s">
        <v>8</v>
      </c>
      <c r="BK965" s="231">
        <f>ROUND(I965*H965,0)</f>
        <v>0</v>
      </c>
      <c r="BL965" s="16" t="s">
        <v>249</v>
      </c>
      <c r="BM965" s="230" t="s">
        <v>2334</v>
      </c>
    </row>
    <row r="966" spans="1:51" s="13" customFormat="1" ht="12">
      <c r="A966" s="13"/>
      <c r="B966" s="232"/>
      <c r="C966" s="233"/>
      <c r="D966" s="234" t="s">
        <v>175</v>
      </c>
      <c r="E966" s="235" t="s">
        <v>1</v>
      </c>
      <c r="F966" s="236" t="s">
        <v>2335</v>
      </c>
      <c r="G966" s="233"/>
      <c r="H966" s="237">
        <v>26.432</v>
      </c>
      <c r="I966" s="238"/>
      <c r="J966" s="233"/>
      <c r="K966" s="233"/>
      <c r="L966" s="239"/>
      <c r="M966" s="240"/>
      <c r="N966" s="241"/>
      <c r="O966" s="241"/>
      <c r="P966" s="241"/>
      <c r="Q966" s="241"/>
      <c r="R966" s="241"/>
      <c r="S966" s="241"/>
      <c r="T966" s="242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243" t="s">
        <v>175</v>
      </c>
      <c r="AU966" s="243" t="s">
        <v>86</v>
      </c>
      <c r="AV966" s="13" t="s">
        <v>86</v>
      </c>
      <c r="AW966" s="13" t="s">
        <v>32</v>
      </c>
      <c r="AX966" s="13" t="s">
        <v>77</v>
      </c>
      <c r="AY966" s="243" t="s">
        <v>166</v>
      </c>
    </row>
    <row r="967" spans="1:65" s="2" customFormat="1" ht="24.15" customHeight="1">
      <c r="A967" s="37"/>
      <c r="B967" s="38"/>
      <c r="C967" s="218" t="s">
        <v>2336</v>
      </c>
      <c r="D967" s="218" t="s">
        <v>169</v>
      </c>
      <c r="E967" s="219" t="s">
        <v>2337</v>
      </c>
      <c r="F967" s="220" t="s">
        <v>2338</v>
      </c>
      <c r="G967" s="221" t="s">
        <v>188</v>
      </c>
      <c r="H967" s="222">
        <v>8.61</v>
      </c>
      <c r="I967" s="223"/>
      <c r="J967" s="224">
        <f>ROUND(I967*H967,0)</f>
        <v>0</v>
      </c>
      <c r="K967" s="225"/>
      <c r="L967" s="43"/>
      <c r="M967" s="226" t="s">
        <v>1</v>
      </c>
      <c r="N967" s="227" t="s">
        <v>42</v>
      </c>
      <c r="O967" s="90"/>
      <c r="P967" s="228">
        <f>O967*H967</f>
        <v>0</v>
      </c>
      <c r="Q967" s="228">
        <v>0.02194</v>
      </c>
      <c r="R967" s="228">
        <f>Q967*H967</f>
        <v>0.1889034</v>
      </c>
      <c r="S967" s="228">
        <v>0</v>
      </c>
      <c r="T967" s="229">
        <f>S967*H967</f>
        <v>0</v>
      </c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  <c r="AE967" s="37"/>
      <c r="AR967" s="230" t="s">
        <v>249</v>
      </c>
      <c r="AT967" s="230" t="s">
        <v>169</v>
      </c>
      <c r="AU967" s="230" t="s">
        <v>86</v>
      </c>
      <c r="AY967" s="16" t="s">
        <v>166</v>
      </c>
      <c r="BE967" s="231">
        <f>IF(N967="základní",J967,0)</f>
        <v>0</v>
      </c>
      <c r="BF967" s="231">
        <f>IF(N967="snížená",J967,0)</f>
        <v>0</v>
      </c>
      <c r="BG967" s="231">
        <f>IF(N967="zákl. přenesená",J967,0)</f>
        <v>0</v>
      </c>
      <c r="BH967" s="231">
        <f>IF(N967="sníž. přenesená",J967,0)</f>
        <v>0</v>
      </c>
      <c r="BI967" s="231">
        <f>IF(N967="nulová",J967,0)</f>
        <v>0</v>
      </c>
      <c r="BJ967" s="16" t="s">
        <v>8</v>
      </c>
      <c r="BK967" s="231">
        <f>ROUND(I967*H967,0)</f>
        <v>0</v>
      </c>
      <c r="BL967" s="16" t="s">
        <v>249</v>
      </c>
      <c r="BM967" s="230" t="s">
        <v>2339</v>
      </c>
    </row>
    <row r="968" spans="1:51" s="13" customFormat="1" ht="12">
      <c r="A968" s="13"/>
      <c r="B968" s="232"/>
      <c r="C968" s="233"/>
      <c r="D968" s="234" t="s">
        <v>175</v>
      </c>
      <c r="E968" s="235" t="s">
        <v>1</v>
      </c>
      <c r="F968" s="236" t="s">
        <v>2340</v>
      </c>
      <c r="G968" s="233"/>
      <c r="H968" s="237">
        <v>8.61</v>
      </c>
      <c r="I968" s="238"/>
      <c r="J968" s="233"/>
      <c r="K968" s="233"/>
      <c r="L968" s="239"/>
      <c r="M968" s="240"/>
      <c r="N968" s="241"/>
      <c r="O968" s="241"/>
      <c r="P968" s="241"/>
      <c r="Q968" s="241"/>
      <c r="R968" s="241"/>
      <c r="S968" s="241"/>
      <c r="T968" s="242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43" t="s">
        <v>175</v>
      </c>
      <c r="AU968" s="243" t="s">
        <v>86</v>
      </c>
      <c r="AV968" s="13" t="s">
        <v>86</v>
      </c>
      <c r="AW968" s="13" t="s">
        <v>32</v>
      </c>
      <c r="AX968" s="13" t="s">
        <v>77</v>
      </c>
      <c r="AY968" s="243" t="s">
        <v>166</v>
      </c>
    </row>
    <row r="969" spans="1:65" s="2" customFormat="1" ht="16.5" customHeight="1">
      <c r="A969" s="37"/>
      <c r="B969" s="38"/>
      <c r="C969" s="218" t="s">
        <v>2341</v>
      </c>
      <c r="D969" s="218" t="s">
        <v>169</v>
      </c>
      <c r="E969" s="219" t="s">
        <v>2342</v>
      </c>
      <c r="F969" s="220" t="s">
        <v>2343</v>
      </c>
      <c r="G969" s="221" t="s">
        <v>215</v>
      </c>
      <c r="H969" s="222">
        <v>62.26</v>
      </c>
      <c r="I969" s="223"/>
      <c r="J969" s="224">
        <f>ROUND(I969*H969,0)</f>
        <v>0</v>
      </c>
      <c r="K969" s="225"/>
      <c r="L969" s="43"/>
      <c r="M969" s="226" t="s">
        <v>1</v>
      </c>
      <c r="N969" s="227" t="s">
        <v>42</v>
      </c>
      <c r="O969" s="90"/>
      <c r="P969" s="228">
        <f>O969*H969</f>
        <v>0</v>
      </c>
      <c r="Q969" s="228">
        <v>1E-05</v>
      </c>
      <c r="R969" s="228">
        <f>Q969*H969</f>
        <v>0.0006226000000000001</v>
      </c>
      <c r="S969" s="228">
        <v>0</v>
      </c>
      <c r="T969" s="229">
        <f>S969*H969</f>
        <v>0</v>
      </c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  <c r="AE969" s="37"/>
      <c r="AR969" s="230" t="s">
        <v>249</v>
      </c>
      <c r="AT969" s="230" t="s">
        <v>169</v>
      </c>
      <c r="AU969" s="230" t="s">
        <v>86</v>
      </c>
      <c r="AY969" s="16" t="s">
        <v>166</v>
      </c>
      <c r="BE969" s="231">
        <f>IF(N969="základní",J969,0)</f>
        <v>0</v>
      </c>
      <c r="BF969" s="231">
        <f>IF(N969="snížená",J969,0)</f>
        <v>0</v>
      </c>
      <c r="BG969" s="231">
        <f>IF(N969="zákl. přenesená",J969,0)</f>
        <v>0</v>
      </c>
      <c r="BH969" s="231">
        <f>IF(N969="sníž. přenesená",J969,0)</f>
        <v>0</v>
      </c>
      <c r="BI969" s="231">
        <f>IF(N969="nulová",J969,0)</f>
        <v>0</v>
      </c>
      <c r="BJ969" s="16" t="s">
        <v>8</v>
      </c>
      <c r="BK969" s="231">
        <f>ROUND(I969*H969,0)</f>
        <v>0</v>
      </c>
      <c r="BL969" s="16" t="s">
        <v>249</v>
      </c>
      <c r="BM969" s="230" t="s">
        <v>2344</v>
      </c>
    </row>
    <row r="970" spans="1:51" s="13" customFormat="1" ht="12">
      <c r="A970" s="13"/>
      <c r="B970" s="232"/>
      <c r="C970" s="233"/>
      <c r="D970" s="234" t="s">
        <v>175</v>
      </c>
      <c r="E970" s="235" t="s">
        <v>1</v>
      </c>
      <c r="F970" s="236" t="s">
        <v>2345</v>
      </c>
      <c r="G970" s="233"/>
      <c r="H970" s="237">
        <v>62.26</v>
      </c>
      <c r="I970" s="238"/>
      <c r="J970" s="233"/>
      <c r="K970" s="233"/>
      <c r="L970" s="239"/>
      <c r="M970" s="240"/>
      <c r="N970" s="241"/>
      <c r="O970" s="241"/>
      <c r="P970" s="241"/>
      <c r="Q970" s="241"/>
      <c r="R970" s="241"/>
      <c r="S970" s="241"/>
      <c r="T970" s="242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43" t="s">
        <v>175</v>
      </c>
      <c r="AU970" s="243" t="s">
        <v>86</v>
      </c>
      <c r="AV970" s="13" t="s">
        <v>86</v>
      </c>
      <c r="AW970" s="13" t="s">
        <v>32</v>
      </c>
      <c r="AX970" s="13" t="s">
        <v>77</v>
      </c>
      <c r="AY970" s="243" t="s">
        <v>166</v>
      </c>
    </row>
    <row r="971" spans="1:65" s="2" customFormat="1" ht="16.5" customHeight="1">
      <c r="A971" s="37"/>
      <c r="B971" s="38"/>
      <c r="C971" s="254" t="s">
        <v>2346</v>
      </c>
      <c r="D971" s="254" t="s">
        <v>266</v>
      </c>
      <c r="E971" s="255" t="s">
        <v>2290</v>
      </c>
      <c r="F971" s="256" t="s">
        <v>2291</v>
      </c>
      <c r="G971" s="257" t="s">
        <v>172</v>
      </c>
      <c r="H971" s="258">
        <v>0.164</v>
      </c>
      <c r="I971" s="259"/>
      <c r="J971" s="260">
        <f>ROUND(I971*H971,0)</f>
        <v>0</v>
      </c>
      <c r="K971" s="261"/>
      <c r="L971" s="262"/>
      <c r="M971" s="263" t="s">
        <v>1</v>
      </c>
      <c r="N971" s="264" t="s">
        <v>42</v>
      </c>
      <c r="O971" s="90"/>
      <c r="P971" s="228">
        <f>O971*H971</f>
        <v>0</v>
      </c>
      <c r="Q971" s="228">
        <v>0.55</v>
      </c>
      <c r="R971" s="228">
        <f>Q971*H971</f>
        <v>0.09020000000000002</v>
      </c>
      <c r="S971" s="228">
        <v>0</v>
      </c>
      <c r="T971" s="229">
        <f>S971*H971</f>
        <v>0</v>
      </c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  <c r="AE971" s="37"/>
      <c r="AR971" s="230" t="s">
        <v>331</v>
      </c>
      <c r="AT971" s="230" t="s">
        <v>266</v>
      </c>
      <c r="AU971" s="230" t="s">
        <v>86</v>
      </c>
      <c r="AY971" s="16" t="s">
        <v>166</v>
      </c>
      <c r="BE971" s="231">
        <f>IF(N971="základní",J971,0)</f>
        <v>0</v>
      </c>
      <c r="BF971" s="231">
        <f>IF(N971="snížená",J971,0)</f>
        <v>0</v>
      </c>
      <c r="BG971" s="231">
        <f>IF(N971="zákl. přenesená",J971,0)</f>
        <v>0</v>
      </c>
      <c r="BH971" s="231">
        <f>IF(N971="sníž. přenesená",J971,0)</f>
        <v>0</v>
      </c>
      <c r="BI971" s="231">
        <f>IF(N971="nulová",J971,0)</f>
        <v>0</v>
      </c>
      <c r="BJ971" s="16" t="s">
        <v>8</v>
      </c>
      <c r="BK971" s="231">
        <f>ROUND(I971*H971,0)</f>
        <v>0</v>
      </c>
      <c r="BL971" s="16" t="s">
        <v>249</v>
      </c>
      <c r="BM971" s="230" t="s">
        <v>2347</v>
      </c>
    </row>
    <row r="972" spans="1:51" s="13" customFormat="1" ht="12">
      <c r="A972" s="13"/>
      <c r="B972" s="232"/>
      <c r="C972" s="233"/>
      <c r="D972" s="234" t="s">
        <v>175</v>
      </c>
      <c r="E972" s="235" t="s">
        <v>1</v>
      </c>
      <c r="F972" s="236" t="s">
        <v>2348</v>
      </c>
      <c r="G972" s="233"/>
      <c r="H972" s="237">
        <v>0.149</v>
      </c>
      <c r="I972" s="238"/>
      <c r="J972" s="233"/>
      <c r="K972" s="233"/>
      <c r="L972" s="239"/>
      <c r="M972" s="240"/>
      <c r="N972" s="241"/>
      <c r="O972" s="241"/>
      <c r="P972" s="241"/>
      <c r="Q972" s="241"/>
      <c r="R972" s="241"/>
      <c r="S972" s="241"/>
      <c r="T972" s="242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43" t="s">
        <v>175</v>
      </c>
      <c r="AU972" s="243" t="s">
        <v>86</v>
      </c>
      <c r="AV972" s="13" t="s">
        <v>86</v>
      </c>
      <c r="AW972" s="13" t="s">
        <v>32</v>
      </c>
      <c r="AX972" s="13" t="s">
        <v>8</v>
      </c>
      <c r="AY972" s="243" t="s">
        <v>166</v>
      </c>
    </row>
    <row r="973" spans="1:51" s="13" customFormat="1" ht="12">
      <c r="A973" s="13"/>
      <c r="B973" s="232"/>
      <c r="C973" s="233"/>
      <c r="D973" s="234" t="s">
        <v>175</v>
      </c>
      <c r="E973" s="233"/>
      <c r="F973" s="236" t="s">
        <v>2349</v>
      </c>
      <c r="G973" s="233"/>
      <c r="H973" s="237">
        <v>0.164</v>
      </c>
      <c r="I973" s="238"/>
      <c r="J973" s="233"/>
      <c r="K973" s="233"/>
      <c r="L973" s="239"/>
      <c r="M973" s="240"/>
      <c r="N973" s="241"/>
      <c r="O973" s="241"/>
      <c r="P973" s="241"/>
      <c r="Q973" s="241"/>
      <c r="R973" s="241"/>
      <c r="S973" s="241"/>
      <c r="T973" s="242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T973" s="243" t="s">
        <v>175</v>
      </c>
      <c r="AU973" s="243" t="s">
        <v>86</v>
      </c>
      <c r="AV973" s="13" t="s">
        <v>86</v>
      </c>
      <c r="AW973" s="13" t="s">
        <v>4</v>
      </c>
      <c r="AX973" s="13" t="s">
        <v>8</v>
      </c>
      <c r="AY973" s="243" t="s">
        <v>166</v>
      </c>
    </row>
    <row r="974" spans="1:65" s="2" customFormat="1" ht="24.15" customHeight="1">
      <c r="A974" s="37"/>
      <c r="B974" s="38"/>
      <c r="C974" s="218" t="s">
        <v>2350</v>
      </c>
      <c r="D974" s="218" t="s">
        <v>169</v>
      </c>
      <c r="E974" s="219" t="s">
        <v>2351</v>
      </c>
      <c r="F974" s="220" t="s">
        <v>2352</v>
      </c>
      <c r="G974" s="221" t="s">
        <v>188</v>
      </c>
      <c r="H974" s="222">
        <v>41.798</v>
      </c>
      <c r="I974" s="223"/>
      <c r="J974" s="224">
        <f>ROUND(I974*H974,0)</f>
        <v>0</v>
      </c>
      <c r="K974" s="225"/>
      <c r="L974" s="43"/>
      <c r="M974" s="226" t="s">
        <v>1</v>
      </c>
      <c r="N974" s="227" t="s">
        <v>42</v>
      </c>
      <c r="O974" s="90"/>
      <c r="P974" s="228">
        <f>O974*H974</f>
        <v>0</v>
      </c>
      <c r="Q974" s="228">
        <v>0.00018</v>
      </c>
      <c r="R974" s="228">
        <f>Q974*H974</f>
        <v>0.007523640000000001</v>
      </c>
      <c r="S974" s="228">
        <v>0</v>
      </c>
      <c r="T974" s="229">
        <f>S974*H974</f>
        <v>0</v>
      </c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  <c r="AE974" s="37"/>
      <c r="AR974" s="230" t="s">
        <v>249</v>
      </c>
      <c r="AT974" s="230" t="s">
        <v>169</v>
      </c>
      <c r="AU974" s="230" t="s">
        <v>86</v>
      </c>
      <c r="AY974" s="16" t="s">
        <v>166</v>
      </c>
      <c r="BE974" s="231">
        <f>IF(N974="základní",J974,0)</f>
        <v>0</v>
      </c>
      <c r="BF974" s="231">
        <f>IF(N974="snížená",J974,0)</f>
        <v>0</v>
      </c>
      <c r="BG974" s="231">
        <f>IF(N974="zákl. přenesená",J974,0)</f>
        <v>0</v>
      </c>
      <c r="BH974" s="231">
        <f>IF(N974="sníž. přenesená",J974,0)</f>
        <v>0</v>
      </c>
      <c r="BI974" s="231">
        <f>IF(N974="nulová",J974,0)</f>
        <v>0</v>
      </c>
      <c r="BJ974" s="16" t="s">
        <v>8</v>
      </c>
      <c r="BK974" s="231">
        <f>ROUND(I974*H974,0)</f>
        <v>0</v>
      </c>
      <c r="BL974" s="16" t="s">
        <v>249</v>
      </c>
      <c r="BM974" s="230" t="s">
        <v>2353</v>
      </c>
    </row>
    <row r="975" spans="1:51" s="13" customFormat="1" ht="12">
      <c r="A975" s="13"/>
      <c r="B975" s="232"/>
      <c r="C975" s="233"/>
      <c r="D975" s="234" t="s">
        <v>175</v>
      </c>
      <c r="E975" s="235" t="s">
        <v>1</v>
      </c>
      <c r="F975" s="236" t="s">
        <v>2354</v>
      </c>
      <c r="G975" s="233"/>
      <c r="H975" s="237">
        <v>35.042</v>
      </c>
      <c r="I975" s="238"/>
      <c r="J975" s="233"/>
      <c r="K975" s="233"/>
      <c r="L975" s="239"/>
      <c r="M975" s="240"/>
      <c r="N975" s="241"/>
      <c r="O975" s="241"/>
      <c r="P975" s="241"/>
      <c r="Q975" s="241"/>
      <c r="R975" s="241"/>
      <c r="S975" s="241"/>
      <c r="T975" s="242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43" t="s">
        <v>175</v>
      </c>
      <c r="AU975" s="243" t="s">
        <v>86</v>
      </c>
      <c r="AV975" s="13" t="s">
        <v>86</v>
      </c>
      <c r="AW975" s="13" t="s">
        <v>32</v>
      </c>
      <c r="AX975" s="13" t="s">
        <v>77</v>
      </c>
      <c r="AY975" s="243" t="s">
        <v>166</v>
      </c>
    </row>
    <row r="976" spans="1:51" s="13" customFormat="1" ht="12">
      <c r="A976" s="13"/>
      <c r="B976" s="232"/>
      <c r="C976" s="233"/>
      <c r="D976" s="234" t="s">
        <v>175</v>
      </c>
      <c r="E976" s="235" t="s">
        <v>1</v>
      </c>
      <c r="F976" s="236" t="s">
        <v>2355</v>
      </c>
      <c r="G976" s="233"/>
      <c r="H976" s="237">
        <v>6.756</v>
      </c>
      <c r="I976" s="238"/>
      <c r="J976" s="233"/>
      <c r="K976" s="233"/>
      <c r="L976" s="239"/>
      <c r="M976" s="240"/>
      <c r="N976" s="241"/>
      <c r="O976" s="241"/>
      <c r="P976" s="241"/>
      <c r="Q976" s="241"/>
      <c r="R976" s="241"/>
      <c r="S976" s="241"/>
      <c r="T976" s="242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43" t="s">
        <v>175</v>
      </c>
      <c r="AU976" s="243" t="s">
        <v>86</v>
      </c>
      <c r="AV976" s="13" t="s">
        <v>86</v>
      </c>
      <c r="AW976" s="13" t="s">
        <v>32</v>
      </c>
      <c r="AX976" s="13" t="s">
        <v>77</v>
      </c>
      <c r="AY976" s="243" t="s">
        <v>166</v>
      </c>
    </row>
    <row r="977" spans="1:65" s="2" customFormat="1" ht="24.15" customHeight="1">
      <c r="A977" s="37"/>
      <c r="B977" s="38"/>
      <c r="C977" s="218" t="s">
        <v>2356</v>
      </c>
      <c r="D977" s="218" t="s">
        <v>169</v>
      </c>
      <c r="E977" s="219" t="s">
        <v>2357</v>
      </c>
      <c r="F977" s="220" t="s">
        <v>2358</v>
      </c>
      <c r="G977" s="221" t="s">
        <v>183</v>
      </c>
      <c r="H977" s="222">
        <v>7.252</v>
      </c>
      <c r="I977" s="223"/>
      <c r="J977" s="224">
        <f>ROUND(I977*H977,0)</f>
        <v>0</v>
      </c>
      <c r="K977" s="225"/>
      <c r="L977" s="43"/>
      <c r="M977" s="226" t="s">
        <v>1</v>
      </c>
      <c r="N977" s="227" t="s">
        <v>42</v>
      </c>
      <c r="O977" s="90"/>
      <c r="P977" s="228">
        <f>O977*H977</f>
        <v>0</v>
      </c>
      <c r="Q977" s="228">
        <v>0</v>
      </c>
      <c r="R977" s="228">
        <f>Q977*H977</f>
        <v>0</v>
      </c>
      <c r="S977" s="228">
        <v>0</v>
      </c>
      <c r="T977" s="229">
        <f>S977*H977</f>
        <v>0</v>
      </c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  <c r="AE977" s="37"/>
      <c r="AR977" s="230" t="s">
        <v>249</v>
      </c>
      <c r="AT977" s="230" t="s">
        <v>169</v>
      </c>
      <c r="AU977" s="230" t="s">
        <v>86</v>
      </c>
      <c r="AY977" s="16" t="s">
        <v>166</v>
      </c>
      <c r="BE977" s="231">
        <f>IF(N977="základní",J977,0)</f>
        <v>0</v>
      </c>
      <c r="BF977" s="231">
        <f>IF(N977="snížená",J977,0)</f>
        <v>0</v>
      </c>
      <c r="BG977" s="231">
        <f>IF(N977="zákl. přenesená",J977,0)</f>
        <v>0</v>
      </c>
      <c r="BH977" s="231">
        <f>IF(N977="sníž. přenesená",J977,0)</f>
        <v>0</v>
      </c>
      <c r="BI977" s="231">
        <f>IF(N977="nulová",J977,0)</f>
        <v>0</v>
      </c>
      <c r="BJ977" s="16" t="s">
        <v>8</v>
      </c>
      <c r="BK977" s="231">
        <f>ROUND(I977*H977,0)</f>
        <v>0</v>
      </c>
      <c r="BL977" s="16" t="s">
        <v>249</v>
      </c>
      <c r="BM977" s="230" t="s">
        <v>2359</v>
      </c>
    </row>
    <row r="978" spans="1:63" s="12" customFormat="1" ht="22.8" customHeight="1">
      <c r="A978" s="12"/>
      <c r="B978" s="202"/>
      <c r="C978" s="203"/>
      <c r="D978" s="204" t="s">
        <v>76</v>
      </c>
      <c r="E978" s="216" t="s">
        <v>625</v>
      </c>
      <c r="F978" s="216" t="s">
        <v>626</v>
      </c>
      <c r="G978" s="203"/>
      <c r="H978" s="203"/>
      <c r="I978" s="206"/>
      <c r="J978" s="217">
        <f>BK978</f>
        <v>0</v>
      </c>
      <c r="K978" s="203"/>
      <c r="L978" s="208"/>
      <c r="M978" s="209"/>
      <c r="N978" s="210"/>
      <c r="O978" s="210"/>
      <c r="P978" s="211">
        <f>SUM(P979:P1014)</f>
        <v>0</v>
      </c>
      <c r="Q978" s="210"/>
      <c r="R978" s="211">
        <f>SUM(R979:R1014)</f>
        <v>1.9936112299999997</v>
      </c>
      <c r="S978" s="210"/>
      <c r="T978" s="212">
        <f>SUM(T979:T1014)</f>
        <v>0</v>
      </c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R978" s="213" t="s">
        <v>86</v>
      </c>
      <c r="AT978" s="214" t="s">
        <v>76</v>
      </c>
      <c r="AU978" s="214" t="s">
        <v>8</v>
      </c>
      <c r="AY978" s="213" t="s">
        <v>166</v>
      </c>
      <c r="BK978" s="215">
        <f>SUM(BK979:BK1014)</f>
        <v>0</v>
      </c>
    </row>
    <row r="979" spans="1:65" s="2" customFormat="1" ht="24.15" customHeight="1">
      <c r="A979" s="37"/>
      <c r="B979" s="38"/>
      <c r="C979" s="218" t="s">
        <v>2360</v>
      </c>
      <c r="D979" s="218" t="s">
        <v>169</v>
      </c>
      <c r="E979" s="219" t="s">
        <v>2361</v>
      </c>
      <c r="F979" s="220" t="s">
        <v>2362</v>
      </c>
      <c r="G979" s="221" t="s">
        <v>188</v>
      </c>
      <c r="H979" s="222">
        <v>6.144</v>
      </c>
      <c r="I979" s="223"/>
      <c r="J979" s="224">
        <f>ROUND(I979*H979,0)</f>
        <v>0</v>
      </c>
      <c r="K979" s="225"/>
      <c r="L979" s="43"/>
      <c r="M979" s="226" t="s">
        <v>1</v>
      </c>
      <c r="N979" s="227" t="s">
        <v>42</v>
      </c>
      <c r="O979" s="90"/>
      <c r="P979" s="228">
        <f>O979*H979</f>
        <v>0</v>
      </c>
      <c r="Q979" s="228">
        <v>0.01088</v>
      </c>
      <c r="R979" s="228">
        <f>Q979*H979</f>
        <v>0.06684672000000001</v>
      </c>
      <c r="S979" s="228">
        <v>0</v>
      </c>
      <c r="T979" s="229">
        <f>S979*H979</f>
        <v>0</v>
      </c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  <c r="AE979" s="37"/>
      <c r="AR979" s="230" t="s">
        <v>249</v>
      </c>
      <c r="AT979" s="230" t="s">
        <v>169</v>
      </c>
      <c r="AU979" s="230" t="s">
        <v>86</v>
      </c>
      <c r="AY979" s="16" t="s">
        <v>166</v>
      </c>
      <c r="BE979" s="231">
        <f>IF(N979="základní",J979,0)</f>
        <v>0</v>
      </c>
      <c r="BF979" s="231">
        <f>IF(N979="snížená",J979,0)</f>
        <v>0</v>
      </c>
      <c r="BG979" s="231">
        <f>IF(N979="zákl. přenesená",J979,0)</f>
        <v>0</v>
      </c>
      <c r="BH979" s="231">
        <f>IF(N979="sníž. přenesená",J979,0)</f>
        <v>0</v>
      </c>
      <c r="BI979" s="231">
        <f>IF(N979="nulová",J979,0)</f>
        <v>0</v>
      </c>
      <c r="BJ979" s="16" t="s">
        <v>8</v>
      </c>
      <c r="BK979" s="231">
        <f>ROUND(I979*H979,0)</f>
        <v>0</v>
      </c>
      <c r="BL979" s="16" t="s">
        <v>249</v>
      </c>
      <c r="BM979" s="230" t="s">
        <v>2363</v>
      </c>
    </row>
    <row r="980" spans="1:51" s="13" customFormat="1" ht="12">
      <c r="A980" s="13"/>
      <c r="B980" s="232"/>
      <c r="C980" s="233"/>
      <c r="D980" s="234" t="s">
        <v>175</v>
      </c>
      <c r="E980" s="235" t="s">
        <v>1</v>
      </c>
      <c r="F980" s="236" t="s">
        <v>2364</v>
      </c>
      <c r="G980" s="233"/>
      <c r="H980" s="237">
        <v>6.144</v>
      </c>
      <c r="I980" s="238"/>
      <c r="J980" s="233"/>
      <c r="K980" s="233"/>
      <c r="L980" s="239"/>
      <c r="M980" s="240"/>
      <c r="N980" s="241"/>
      <c r="O980" s="241"/>
      <c r="P980" s="241"/>
      <c r="Q980" s="241"/>
      <c r="R980" s="241"/>
      <c r="S980" s="241"/>
      <c r="T980" s="242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T980" s="243" t="s">
        <v>175</v>
      </c>
      <c r="AU980" s="243" t="s">
        <v>86</v>
      </c>
      <c r="AV980" s="13" t="s">
        <v>86</v>
      </c>
      <c r="AW980" s="13" t="s">
        <v>32</v>
      </c>
      <c r="AX980" s="13" t="s">
        <v>77</v>
      </c>
      <c r="AY980" s="243" t="s">
        <v>166</v>
      </c>
    </row>
    <row r="981" spans="1:65" s="2" customFormat="1" ht="24.15" customHeight="1">
      <c r="A981" s="37"/>
      <c r="B981" s="38"/>
      <c r="C981" s="218" t="s">
        <v>2365</v>
      </c>
      <c r="D981" s="218" t="s">
        <v>169</v>
      </c>
      <c r="E981" s="219" t="s">
        <v>2366</v>
      </c>
      <c r="F981" s="220" t="s">
        <v>2367</v>
      </c>
      <c r="G981" s="221" t="s">
        <v>188</v>
      </c>
      <c r="H981" s="222">
        <v>23.94</v>
      </c>
      <c r="I981" s="223"/>
      <c r="J981" s="224">
        <f>ROUND(I981*H981,0)</f>
        <v>0</v>
      </c>
      <c r="K981" s="225"/>
      <c r="L981" s="43"/>
      <c r="M981" s="226" t="s">
        <v>1</v>
      </c>
      <c r="N981" s="227" t="s">
        <v>42</v>
      </c>
      <c r="O981" s="90"/>
      <c r="P981" s="228">
        <f>O981*H981</f>
        <v>0</v>
      </c>
      <c r="Q981" s="228">
        <v>0.01259</v>
      </c>
      <c r="R981" s="228">
        <f>Q981*H981</f>
        <v>0.3014046</v>
      </c>
      <c r="S981" s="228">
        <v>0</v>
      </c>
      <c r="T981" s="229">
        <f>S981*H981</f>
        <v>0</v>
      </c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  <c r="AE981" s="37"/>
      <c r="AR981" s="230" t="s">
        <v>249</v>
      </c>
      <c r="AT981" s="230" t="s">
        <v>169</v>
      </c>
      <c r="AU981" s="230" t="s">
        <v>86</v>
      </c>
      <c r="AY981" s="16" t="s">
        <v>166</v>
      </c>
      <c r="BE981" s="231">
        <f>IF(N981="základní",J981,0)</f>
        <v>0</v>
      </c>
      <c r="BF981" s="231">
        <f>IF(N981="snížená",J981,0)</f>
        <v>0</v>
      </c>
      <c r="BG981" s="231">
        <f>IF(N981="zákl. přenesená",J981,0)</f>
        <v>0</v>
      </c>
      <c r="BH981" s="231">
        <f>IF(N981="sníž. přenesená",J981,0)</f>
        <v>0</v>
      </c>
      <c r="BI981" s="231">
        <f>IF(N981="nulová",J981,0)</f>
        <v>0</v>
      </c>
      <c r="BJ981" s="16" t="s">
        <v>8</v>
      </c>
      <c r="BK981" s="231">
        <f>ROUND(I981*H981,0)</f>
        <v>0</v>
      </c>
      <c r="BL981" s="16" t="s">
        <v>249</v>
      </c>
      <c r="BM981" s="230" t="s">
        <v>2368</v>
      </c>
    </row>
    <row r="982" spans="1:51" s="13" customFormat="1" ht="12">
      <c r="A982" s="13"/>
      <c r="B982" s="232"/>
      <c r="C982" s="233"/>
      <c r="D982" s="234" t="s">
        <v>175</v>
      </c>
      <c r="E982" s="235" t="s">
        <v>1</v>
      </c>
      <c r="F982" s="236" t="s">
        <v>2369</v>
      </c>
      <c r="G982" s="233"/>
      <c r="H982" s="237">
        <v>11.97</v>
      </c>
      <c r="I982" s="238"/>
      <c r="J982" s="233"/>
      <c r="K982" s="233"/>
      <c r="L982" s="239"/>
      <c r="M982" s="240"/>
      <c r="N982" s="241"/>
      <c r="O982" s="241"/>
      <c r="P982" s="241"/>
      <c r="Q982" s="241"/>
      <c r="R982" s="241"/>
      <c r="S982" s="241"/>
      <c r="T982" s="242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T982" s="243" t="s">
        <v>175</v>
      </c>
      <c r="AU982" s="243" t="s">
        <v>86</v>
      </c>
      <c r="AV982" s="13" t="s">
        <v>86</v>
      </c>
      <c r="AW982" s="13" t="s">
        <v>32</v>
      </c>
      <c r="AX982" s="13" t="s">
        <v>77</v>
      </c>
      <c r="AY982" s="243" t="s">
        <v>166</v>
      </c>
    </row>
    <row r="983" spans="1:51" s="13" customFormat="1" ht="12">
      <c r="A983" s="13"/>
      <c r="B983" s="232"/>
      <c r="C983" s="233"/>
      <c r="D983" s="234" t="s">
        <v>175</v>
      </c>
      <c r="E983" s="235" t="s">
        <v>1</v>
      </c>
      <c r="F983" s="236" t="s">
        <v>2370</v>
      </c>
      <c r="G983" s="233"/>
      <c r="H983" s="237">
        <v>11.97</v>
      </c>
      <c r="I983" s="238"/>
      <c r="J983" s="233"/>
      <c r="K983" s="233"/>
      <c r="L983" s="239"/>
      <c r="M983" s="240"/>
      <c r="N983" s="241"/>
      <c r="O983" s="241"/>
      <c r="P983" s="241"/>
      <c r="Q983" s="241"/>
      <c r="R983" s="241"/>
      <c r="S983" s="241"/>
      <c r="T983" s="242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43" t="s">
        <v>175</v>
      </c>
      <c r="AU983" s="243" t="s">
        <v>86</v>
      </c>
      <c r="AV983" s="13" t="s">
        <v>86</v>
      </c>
      <c r="AW983" s="13" t="s">
        <v>32</v>
      </c>
      <c r="AX983" s="13" t="s">
        <v>77</v>
      </c>
      <c r="AY983" s="243" t="s">
        <v>166</v>
      </c>
    </row>
    <row r="984" spans="1:65" s="2" customFormat="1" ht="24.15" customHeight="1">
      <c r="A984" s="37"/>
      <c r="B984" s="38"/>
      <c r="C984" s="218" t="s">
        <v>2371</v>
      </c>
      <c r="D984" s="218" t="s">
        <v>169</v>
      </c>
      <c r="E984" s="219" t="s">
        <v>2372</v>
      </c>
      <c r="F984" s="220" t="s">
        <v>2373</v>
      </c>
      <c r="G984" s="221" t="s">
        <v>188</v>
      </c>
      <c r="H984" s="222">
        <v>49.242</v>
      </c>
      <c r="I984" s="223"/>
      <c r="J984" s="224">
        <f>ROUND(I984*H984,0)</f>
        <v>0</v>
      </c>
      <c r="K984" s="225"/>
      <c r="L984" s="43"/>
      <c r="M984" s="226" t="s">
        <v>1</v>
      </c>
      <c r="N984" s="227" t="s">
        <v>42</v>
      </c>
      <c r="O984" s="90"/>
      <c r="P984" s="228">
        <f>O984*H984</f>
        <v>0</v>
      </c>
      <c r="Q984" s="228">
        <v>0.01379</v>
      </c>
      <c r="R984" s="228">
        <f>Q984*H984</f>
        <v>0.67904718</v>
      </c>
      <c r="S984" s="228">
        <v>0</v>
      </c>
      <c r="T984" s="229">
        <f>S984*H984</f>
        <v>0</v>
      </c>
      <c r="U984" s="37"/>
      <c r="V984" s="37"/>
      <c r="W984" s="37"/>
      <c r="X984" s="37"/>
      <c r="Y984" s="37"/>
      <c r="Z984" s="37"/>
      <c r="AA984" s="37"/>
      <c r="AB984" s="37"/>
      <c r="AC984" s="37"/>
      <c r="AD984" s="37"/>
      <c r="AE984" s="37"/>
      <c r="AR984" s="230" t="s">
        <v>249</v>
      </c>
      <c r="AT984" s="230" t="s">
        <v>169</v>
      </c>
      <c r="AU984" s="230" t="s">
        <v>86</v>
      </c>
      <c r="AY984" s="16" t="s">
        <v>166</v>
      </c>
      <c r="BE984" s="231">
        <f>IF(N984="základní",J984,0)</f>
        <v>0</v>
      </c>
      <c r="BF984" s="231">
        <f>IF(N984="snížená",J984,0)</f>
        <v>0</v>
      </c>
      <c r="BG984" s="231">
        <f>IF(N984="zákl. přenesená",J984,0)</f>
        <v>0</v>
      </c>
      <c r="BH984" s="231">
        <f>IF(N984="sníž. přenesená",J984,0)</f>
        <v>0</v>
      </c>
      <c r="BI984" s="231">
        <f>IF(N984="nulová",J984,0)</f>
        <v>0</v>
      </c>
      <c r="BJ984" s="16" t="s">
        <v>8</v>
      </c>
      <c r="BK984" s="231">
        <f>ROUND(I984*H984,0)</f>
        <v>0</v>
      </c>
      <c r="BL984" s="16" t="s">
        <v>249</v>
      </c>
      <c r="BM984" s="230" t="s">
        <v>2374</v>
      </c>
    </row>
    <row r="985" spans="1:51" s="13" customFormat="1" ht="12">
      <c r="A985" s="13"/>
      <c r="B985" s="232"/>
      <c r="C985" s="233"/>
      <c r="D985" s="234" t="s">
        <v>175</v>
      </c>
      <c r="E985" s="235" t="s">
        <v>1</v>
      </c>
      <c r="F985" s="236" t="s">
        <v>2335</v>
      </c>
      <c r="G985" s="233"/>
      <c r="H985" s="237">
        <v>26.432</v>
      </c>
      <c r="I985" s="238"/>
      <c r="J985" s="233"/>
      <c r="K985" s="233"/>
      <c r="L985" s="239"/>
      <c r="M985" s="240"/>
      <c r="N985" s="241"/>
      <c r="O985" s="241"/>
      <c r="P985" s="241"/>
      <c r="Q985" s="241"/>
      <c r="R985" s="241"/>
      <c r="S985" s="241"/>
      <c r="T985" s="242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43" t="s">
        <v>175</v>
      </c>
      <c r="AU985" s="243" t="s">
        <v>86</v>
      </c>
      <c r="AV985" s="13" t="s">
        <v>86</v>
      </c>
      <c r="AW985" s="13" t="s">
        <v>32</v>
      </c>
      <c r="AX985" s="13" t="s">
        <v>77</v>
      </c>
      <c r="AY985" s="243" t="s">
        <v>166</v>
      </c>
    </row>
    <row r="986" spans="1:51" s="13" customFormat="1" ht="12">
      <c r="A986" s="13"/>
      <c r="B986" s="232"/>
      <c r="C986" s="233"/>
      <c r="D986" s="234" t="s">
        <v>175</v>
      </c>
      <c r="E986" s="235" t="s">
        <v>1</v>
      </c>
      <c r="F986" s="236" t="s">
        <v>1613</v>
      </c>
      <c r="G986" s="233"/>
      <c r="H986" s="237">
        <v>22.81</v>
      </c>
      <c r="I986" s="238"/>
      <c r="J986" s="233"/>
      <c r="K986" s="233"/>
      <c r="L986" s="239"/>
      <c r="M986" s="240"/>
      <c r="N986" s="241"/>
      <c r="O986" s="241"/>
      <c r="P986" s="241"/>
      <c r="Q986" s="241"/>
      <c r="R986" s="241"/>
      <c r="S986" s="241"/>
      <c r="T986" s="242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T986" s="243" t="s">
        <v>175</v>
      </c>
      <c r="AU986" s="243" t="s">
        <v>86</v>
      </c>
      <c r="AV986" s="13" t="s">
        <v>86</v>
      </c>
      <c r="AW986" s="13" t="s">
        <v>32</v>
      </c>
      <c r="AX986" s="13" t="s">
        <v>77</v>
      </c>
      <c r="AY986" s="243" t="s">
        <v>166</v>
      </c>
    </row>
    <row r="987" spans="1:65" s="2" customFormat="1" ht="24.15" customHeight="1">
      <c r="A987" s="37"/>
      <c r="B987" s="38"/>
      <c r="C987" s="218" t="s">
        <v>2375</v>
      </c>
      <c r="D987" s="218" t="s">
        <v>169</v>
      </c>
      <c r="E987" s="219" t="s">
        <v>2376</v>
      </c>
      <c r="F987" s="220" t="s">
        <v>2377</v>
      </c>
      <c r="G987" s="221" t="s">
        <v>188</v>
      </c>
      <c r="H987" s="222">
        <v>22.81</v>
      </c>
      <c r="I987" s="223"/>
      <c r="J987" s="224">
        <f>ROUND(I987*H987,0)</f>
        <v>0</v>
      </c>
      <c r="K987" s="225"/>
      <c r="L987" s="43"/>
      <c r="M987" s="226" t="s">
        <v>1</v>
      </c>
      <c r="N987" s="227" t="s">
        <v>42</v>
      </c>
      <c r="O987" s="90"/>
      <c r="P987" s="228">
        <f>O987*H987</f>
        <v>0</v>
      </c>
      <c r="Q987" s="228">
        <v>0.02505</v>
      </c>
      <c r="R987" s="228">
        <f>Q987*H987</f>
        <v>0.5713904999999999</v>
      </c>
      <c r="S987" s="228">
        <v>0</v>
      </c>
      <c r="T987" s="229">
        <f>S987*H987</f>
        <v>0</v>
      </c>
      <c r="U987" s="37"/>
      <c r="V987" s="37"/>
      <c r="W987" s="37"/>
      <c r="X987" s="37"/>
      <c r="Y987" s="37"/>
      <c r="Z987" s="37"/>
      <c r="AA987" s="37"/>
      <c r="AB987" s="37"/>
      <c r="AC987" s="37"/>
      <c r="AD987" s="37"/>
      <c r="AE987" s="37"/>
      <c r="AR987" s="230" t="s">
        <v>249</v>
      </c>
      <c r="AT987" s="230" t="s">
        <v>169</v>
      </c>
      <c r="AU987" s="230" t="s">
        <v>86</v>
      </c>
      <c r="AY987" s="16" t="s">
        <v>166</v>
      </c>
      <c r="BE987" s="231">
        <f>IF(N987="základní",J987,0)</f>
        <v>0</v>
      </c>
      <c r="BF987" s="231">
        <f>IF(N987="snížená",J987,0)</f>
        <v>0</v>
      </c>
      <c r="BG987" s="231">
        <f>IF(N987="zákl. přenesená",J987,0)</f>
        <v>0</v>
      </c>
      <c r="BH987" s="231">
        <f>IF(N987="sníž. přenesená",J987,0)</f>
        <v>0</v>
      </c>
      <c r="BI987" s="231">
        <f>IF(N987="nulová",J987,0)</f>
        <v>0</v>
      </c>
      <c r="BJ987" s="16" t="s">
        <v>8</v>
      </c>
      <c r="BK987" s="231">
        <f>ROUND(I987*H987,0)</f>
        <v>0</v>
      </c>
      <c r="BL987" s="16" t="s">
        <v>249</v>
      </c>
      <c r="BM987" s="230" t="s">
        <v>2378</v>
      </c>
    </row>
    <row r="988" spans="1:51" s="13" customFormat="1" ht="12">
      <c r="A988" s="13"/>
      <c r="B988" s="232"/>
      <c r="C988" s="233"/>
      <c r="D988" s="234" t="s">
        <v>175</v>
      </c>
      <c r="E988" s="235" t="s">
        <v>1</v>
      </c>
      <c r="F988" s="236" t="s">
        <v>2379</v>
      </c>
      <c r="G988" s="233"/>
      <c r="H988" s="237">
        <v>22.81</v>
      </c>
      <c r="I988" s="238"/>
      <c r="J988" s="233"/>
      <c r="K988" s="233"/>
      <c r="L988" s="239"/>
      <c r="M988" s="240"/>
      <c r="N988" s="241"/>
      <c r="O988" s="241"/>
      <c r="P988" s="241"/>
      <c r="Q988" s="241"/>
      <c r="R988" s="241"/>
      <c r="S988" s="241"/>
      <c r="T988" s="242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43" t="s">
        <v>175</v>
      </c>
      <c r="AU988" s="243" t="s">
        <v>86</v>
      </c>
      <c r="AV988" s="13" t="s">
        <v>86</v>
      </c>
      <c r="AW988" s="13" t="s">
        <v>32</v>
      </c>
      <c r="AX988" s="13" t="s">
        <v>77</v>
      </c>
      <c r="AY988" s="243" t="s">
        <v>166</v>
      </c>
    </row>
    <row r="989" spans="1:65" s="2" customFormat="1" ht="24.15" customHeight="1">
      <c r="A989" s="37"/>
      <c r="B989" s="38"/>
      <c r="C989" s="218" t="s">
        <v>2380</v>
      </c>
      <c r="D989" s="218" t="s">
        <v>169</v>
      </c>
      <c r="E989" s="219" t="s">
        <v>2381</v>
      </c>
      <c r="F989" s="220" t="s">
        <v>2382</v>
      </c>
      <c r="G989" s="221" t="s">
        <v>188</v>
      </c>
      <c r="H989" s="222">
        <v>72.052</v>
      </c>
      <c r="I989" s="223"/>
      <c r="J989" s="224">
        <f>ROUND(I989*H989,0)</f>
        <v>0</v>
      </c>
      <c r="K989" s="225"/>
      <c r="L989" s="43"/>
      <c r="M989" s="226" t="s">
        <v>1</v>
      </c>
      <c r="N989" s="227" t="s">
        <v>42</v>
      </c>
      <c r="O989" s="90"/>
      <c r="P989" s="228">
        <f>O989*H989</f>
        <v>0</v>
      </c>
      <c r="Q989" s="228">
        <v>0.00034</v>
      </c>
      <c r="R989" s="228">
        <f>Q989*H989</f>
        <v>0.024497680000000004</v>
      </c>
      <c r="S989" s="228">
        <v>0</v>
      </c>
      <c r="T989" s="229">
        <f>S989*H989</f>
        <v>0</v>
      </c>
      <c r="U989" s="37"/>
      <c r="V989" s="37"/>
      <c r="W989" s="37"/>
      <c r="X989" s="37"/>
      <c r="Y989" s="37"/>
      <c r="Z989" s="37"/>
      <c r="AA989" s="37"/>
      <c r="AB989" s="37"/>
      <c r="AC989" s="37"/>
      <c r="AD989" s="37"/>
      <c r="AE989" s="37"/>
      <c r="AR989" s="230" t="s">
        <v>249</v>
      </c>
      <c r="AT989" s="230" t="s">
        <v>169</v>
      </c>
      <c r="AU989" s="230" t="s">
        <v>86</v>
      </c>
      <c r="AY989" s="16" t="s">
        <v>166</v>
      </c>
      <c r="BE989" s="231">
        <f>IF(N989="základní",J989,0)</f>
        <v>0</v>
      </c>
      <c r="BF989" s="231">
        <f>IF(N989="snížená",J989,0)</f>
        <v>0</v>
      </c>
      <c r="BG989" s="231">
        <f>IF(N989="zákl. přenesená",J989,0)</f>
        <v>0</v>
      </c>
      <c r="BH989" s="231">
        <f>IF(N989="sníž. přenesená",J989,0)</f>
        <v>0</v>
      </c>
      <c r="BI989" s="231">
        <f>IF(N989="nulová",J989,0)</f>
        <v>0</v>
      </c>
      <c r="BJ989" s="16" t="s">
        <v>8</v>
      </c>
      <c r="BK989" s="231">
        <f>ROUND(I989*H989,0)</f>
        <v>0</v>
      </c>
      <c r="BL989" s="16" t="s">
        <v>249</v>
      </c>
      <c r="BM989" s="230" t="s">
        <v>2383</v>
      </c>
    </row>
    <row r="990" spans="1:51" s="13" customFormat="1" ht="12">
      <c r="A990" s="13"/>
      <c r="B990" s="232"/>
      <c r="C990" s="233"/>
      <c r="D990" s="234" t="s">
        <v>175</v>
      </c>
      <c r="E990" s="235" t="s">
        <v>1</v>
      </c>
      <c r="F990" s="236" t="s">
        <v>2335</v>
      </c>
      <c r="G990" s="233"/>
      <c r="H990" s="237">
        <v>26.432</v>
      </c>
      <c r="I990" s="238"/>
      <c r="J990" s="233"/>
      <c r="K990" s="233"/>
      <c r="L990" s="239"/>
      <c r="M990" s="240"/>
      <c r="N990" s="241"/>
      <c r="O990" s="241"/>
      <c r="P990" s="241"/>
      <c r="Q990" s="241"/>
      <c r="R990" s="241"/>
      <c r="S990" s="241"/>
      <c r="T990" s="242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43" t="s">
        <v>175</v>
      </c>
      <c r="AU990" s="243" t="s">
        <v>86</v>
      </c>
      <c r="AV990" s="13" t="s">
        <v>86</v>
      </c>
      <c r="AW990" s="13" t="s">
        <v>32</v>
      </c>
      <c r="AX990" s="13" t="s">
        <v>77</v>
      </c>
      <c r="AY990" s="243" t="s">
        <v>166</v>
      </c>
    </row>
    <row r="991" spans="1:51" s="13" customFormat="1" ht="12">
      <c r="A991" s="13"/>
      <c r="B991" s="232"/>
      <c r="C991" s="233"/>
      <c r="D991" s="234" t="s">
        <v>175</v>
      </c>
      <c r="E991" s="235" t="s">
        <v>1</v>
      </c>
      <c r="F991" s="236" t="s">
        <v>1613</v>
      </c>
      <c r="G991" s="233"/>
      <c r="H991" s="237">
        <v>22.81</v>
      </c>
      <c r="I991" s="238"/>
      <c r="J991" s="233"/>
      <c r="K991" s="233"/>
      <c r="L991" s="239"/>
      <c r="M991" s="240"/>
      <c r="N991" s="241"/>
      <c r="O991" s="241"/>
      <c r="P991" s="241"/>
      <c r="Q991" s="241"/>
      <c r="R991" s="241"/>
      <c r="S991" s="241"/>
      <c r="T991" s="242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T991" s="243" t="s">
        <v>175</v>
      </c>
      <c r="AU991" s="243" t="s">
        <v>86</v>
      </c>
      <c r="AV991" s="13" t="s">
        <v>86</v>
      </c>
      <c r="AW991" s="13" t="s">
        <v>32</v>
      </c>
      <c r="AX991" s="13" t="s">
        <v>77</v>
      </c>
      <c r="AY991" s="243" t="s">
        <v>166</v>
      </c>
    </row>
    <row r="992" spans="1:51" s="13" customFormat="1" ht="12">
      <c r="A992" s="13"/>
      <c r="B992" s="232"/>
      <c r="C992" s="233"/>
      <c r="D992" s="234" t="s">
        <v>175</v>
      </c>
      <c r="E992" s="235" t="s">
        <v>1</v>
      </c>
      <c r="F992" s="236" t="s">
        <v>2379</v>
      </c>
      <c r="G992" s="233"/>
      <c r="H992" s="237">
        <v>22.81</v>
      </c>
      <c r="I992" s="238"/>
      <c r="J992" s="233"/>
      <c r="K992" s="233"/>
      <c r="L992" s="239"/>
      <c r="M992" s="240"/>
      <c r="N992" s="241"/>
      <c r="O992" s="241"/>
      <c r="P992" s="241"/>
      <c r="Q992" s="241"/>
      <c r="R992" s="241"/>
      <c r="S992" s="241"/>
      <c r="T992" s="242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T992" s="243" t="s">
        <v>175</v>
      </c>
      <c r="AU992" s="243" t="s">
        <v>86</v>
      </c>
      <c r="AV992" s="13" t="s">
        <v>86</v>
      </c>
      <c r="AW992" s="13" t="s">
        <v>32</v>
      </c>
      <c r="AX992" s="13" t="s">
        <v>77</v>
      </c>
      <c r="AY992" s="243" t="s">
        <v>166</v>
      </c>
    </row>
    <row r="993" spans="1:65" s="2" customFormat="1" ht="16.5" customHeight="1">
      <c r="A993" s="37"/>
      <c r="B993" s="38"/>
      <c r="C993" s="254" t="s">
        <v>2384</v>
      </c>
      <c r="D993" s="254" t="s">
        <v>266</v>
      </c>
      <c r="E993" s="255" t="s">
        <v>2385</v>
      </c>
      <c r="F993" s="256" t="s">
        <v>2386</v>
      </c>
      <c r="G993" s="257" t="s">
        <v>215</v>
      </c>
      <c r="H993" s="258">
        <v>49.181</v>
      </c>
      <c r="I993" s="259"/>
      <c r="J993" s="260">
        <f>ROUND(I993*H993,0)</f>
        <v>0</v>
      </c>
      <c r="K993" s="261"/>
      <c r="L993" s="262"/>
      <c r="M993" s="263" t="s">
        <v>1</v>
      </c>
      <c r="N993" s="264" t="s">
        <v>42</v>
      </c>
      <c r="O993" s="90"/>
      <c r="P993" s="228">
        <f>O993*H993</f>
        <v>0</v>
      </c>
      <c r="Q993" s="228">
        <v>0.00219</v>
      </c>
      <c r="R993" s="228">
        <f>Q993*H993</f>
        <v>0.10770639</v>
      </c>
      <c r="S993" s="228">
        <v>0</v>
      </c>
      <c r="T993" s="229">
        <f>S993*H993</f>
        <v>0</v>
      </c>
      <c r="U993" s="37"/>
      <c r="V993" s="37"/>
      <c r="W993" s="37"/>
      <c r="X993" s="37"/>
      <c r="Y993" s="37"/>
      <c r="Z993" s="37"/>
      <c r="AA993" s="37"/>
      <c r="AB993" s="37"/>
      <c r="AC993" s="37"/>
      <c r="AD993" s="37"/>
      <c r="AE993" s="37"/>
      <c r="AR993" s="230" t="s">
        <v>331</v>
      </c>
      <c r="AT993" s="230" t="s">
        <v>266</v>
      </c>
      <c r="AU993" s="230" t="s">
        <v>86</v>
      </c>
      <c r="AY993" s="16" t="s">
        <v>166</v>
      </c>
      <c r="BE993" s="231">
        <f>IF(N993="základní",J993,0)</f>
        <v>0</v>
      </c>
      <c r="BF993" s="231">
        <f>IF(N993="snížená",J993,0)</f>
        <v>0</v>
      </c>
      <c r="BG993" s="231">
        <f>IF(N993="zákl. přenesená",J993,0)</f>
        <v>0</v>
      </c>
      <c r="BH993" s="231">
        <f>IF(N993="sníž. přenesená",J993,0)</f>
        <v>0</v>
      </c>
      <c r="BI993" s="231">
        <f>IF(N993="nulová",J993,0)</f>
        <v>0</v>
      </c>
      <c r="BJ993" s="16" t="s">
        <v>8</v>
      </c>
      <c r="BK993" s="231">
        <f>ROUND(I993*H993,0)</f>
        <v>0</v>
      </c>
      <c r="BL993" s="16" t="s">
        <v>249</v>
      </c>
      <c r="BM993" s="230" t="s">
        <v>2387</v>
      </c>
    </row>
    <row r="994" spans="1:51" s="13" customFormat="1" ht="12">
      <c r="A994" s="13"/>
      <c r="B994" s="232"/>
      <c r="C994" s="233"/>
      <c r="D994" s="234" t="s">
        <v>175</v>
      </c>
      <c r="E994" s="235" t="s">
        <v>1</v>
      </c>
      <c r="F994" s="236" t="s">
        <v>2388</v>
      </c>
      <c r="G994" s="233"/>
      <c r="H994" s="237">
        <v>44.71</v>
      </c>
      <c r="I994" s="238"/>
      <c r="J994" s="233"/>
      <c r="K994" s="233"/>
      <c r="L994" s="239"/>
      <c r="M994" s="240"/>
      <c r="N994" s="241"/>
      <c r="O994" s="241"/>
      <c r="P994" s="241"/>
      <c r="Q994" s="241"/>
      <c r="R994" s="241"/>
      <c r="S994" s="241"/>
      <c r="T994" s="242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T994" s="243" t="s">
        <v>175</v>
      </c>
      <c r="AU994" s="243" t="s">
        <v>86</v>
      </c>
      <c r="AV994" s="13" t="s">
        <v>86</v>
      </c>
      <c r="AW994" s="13" t="s">
        <v>32</v>
      </c>
      <c r="AX994" s="13" t="s">
        <v>77</v>
      </c>
      <c r="AY994" s="243" t="s">
        <v>166</v>
      </c>
    </row>
    <row r="995" spans="1:51" s="13" customFormat="1" ht="12">
      <c r="A995" s="13"/>
      <c r="B995" s="232"/>
      <c r="C995" s="233"/>
      <c r="D995" s="234" t="s">
        <v>175</v>
      </c>
      <c r="E995" s="235" t="s">
        <v>1</v>
      </c>
      <c r="F995" s="236" t="s">
        <v>2389</v>
      </c>
      <c r="G995" s="233"/>
      <c r="H995" s="237">
        <v>44.71</v>
      </c>
      <c r="I995" s="238"/>
      <c r="J995" s="233"/>
      <c r="K995" s="233"/>
      <c r="L995" s="239"/>
      <c r="M995" s="240"/>
      <c r="N995" s="241"/>
      <c r="O995" s="241"/>
      <c r="P995" s="241"/>
      <c r="Q995" s="241"/>
      <c r="R995" s="241"/>
      <c r="S995" s="241"/>
      <c r="T995" s="242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43" t="s">
        <v>175</v>
      </c>
      <c r="AU995" s="243" t="s">
        <v>86</v>
      </c>
      <c r="AV995" s="13" t="s">
        <v>86</v>
      </c>
      <c r="AW995" s="13" t="s">
        <v>32</v>
      </c>
      <c r="AX995" s="13" t="s">
        <v>77</v>
      </c>
      <c r="AY995" s="243" t="s">
        <v>166</v>
      </c>
    </row>
    <row r="996" spans="1:51" s="13" customFormat="1" ht="12">
      <c r="A996" s="13"/>
      <c r="B996" s="232"/>
      <c r="C996" s="233"/>
      <c r="D996" s="234" t="s">
        <v>175</v>
      </c>
      <c r="E996" s="235" t="s">
        <v>1</v>
      </c>
      <c r="F996" s="236" t="s">
        <v>2390</v>
      </c>
      <c r="G996" s="233"/>
      <c r="H996" s="237">
        <v>44.71</v>
      </c>
      <c r="I996" s="238"/>
      <c r="J996" s="233"/>
      <c r="K996" s="233"/>
      <c r="L996" s="239"/>
      <c r="M996" s="240"/>
      <c r="N996" s="241"/>
      <c r="O996" s="241"/>
      <c r="P996" s="241"/>
      <c r="Q996" s="241"/>
      <c r="R996" s="241"/>
      <c r="S996" s="241"/>
      <c r="T996" s="242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43" t="s">
        <v>175</v>
      </c>
      <c r="AU996" s="243" t="s">
        <v>86</v>
      </c>
      <c r="AV996" s="13" t="s">
        <v>86</v>
      </c>
      <c r="AW996" s="13" t="s">
        <v>32</v>
      </c>
      <c r="AX996" s="13" t="s">
        <v>8</v>
      </c>
      <c r="AY996" s="243" t="s">
        <v>166</v>
      </c>
    </row>
    <row r="997" spans="1:51" s="13" customFormat="1" ht="12">
      <c r="A997" s="13"/>
      <c r="B997" s="232"/>
      <c r="C997" s="233"/>
      <c r="D997" s="234" t="s">
        <v>175</v>
      </c>
      <c r="E997" s="233"/>
      <c r="F997" s="236" t="s">
        <v>2391</v>
      </c>
      <c r="G997" s="233"/>
      <c r="H997" s="237">
        <v>49.181</v>
      </c>
      <c r="I997" s="238"/>
      <c r="J997" s="233"/>
      <c r="K997" s="233"/>
      <c r="L997" s="239"/>
      <c r="M997" s="240"/>
      <c r="N997" s="241"/>
      <c r="O997" s="241"/>
      <c r="P997" s="241"/>
      <c r="Q997" s="241"/>
      <c r="R997" s="241"/>
      <c r="S997" s="241"/>
      <c r="T997" s="242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T997" s="243" t="s">
        <v>175</v>
      </c>
      <c r="AU997" s="243" t="s">
        <v>86</v>
      </c>
      <c r="AV997" s="13" t="s">
        <v>86</v>
      </c>
      <c r="AW997" s="13" t="s">
        <v>4</v>
      </c>
      <c r="AX997" s="13" t="s">
        <v>8</v>
      </c>
      <c r="AY997" s="243" t="s">
        <v>166</v>
      </c>
    </row>
    <row r="998" spans="1:65" s="2" customFormat="1" ht="16.5" customHeight="1">
      <c r="A998" s="37"/>
      <c r="B998" s="38"/>
      <c r="C998" s="218" t="s">
        <v>2392</v>
      </c>
      <c r="D998" s="218" t="s">
        <v>169</v>
      </c>
      <c r="E998" s="219" t="s">
        <v>2393</v>
      </c>
      <c r="F998" s="220" t="s">
        <v>2394</v>
      </c>
      <c r="G998" s="221" t="s">
        <v>188</v>
      </c>
      <c r="H998" s="222">
        <v>45.62</v>
      </c>
      <c r="I998" s="223"/>
      <c r="J998" s="224">
        <f>ROUND(I998*H998,0)</f>
        <v>0</v>
      </c>
      <c r="K998" s="225"/>
      <c r="L998" s="43"/>
      <c r="M998" s="226" t="s">
        <v>1</v>
      </c>
      <c r="N998" s="227" t="s">
        <v>42</v>
      </c>
      <c r="O998" s="90"/>
      <c r="P998" s="228">
        <f>O998*H998</f>
        <v>0</v>
      </c>
      <c r="Q998" s="228">
        <v>0</v>
      </c>
      <c r="R998" s="228">
        <f>Q998*H998</f>
        <v>0</v>
      </c>
      <c r="S998" s="228">
        <v>0</v>
      </c>
      <c r="T998" s="229">
        <f>S998*H998</f>
        <v>0</v>
      </c>
      <c r="U998" s="37"/>
      <c r="V998" s="37"/>
      <c r="W998" s="37"/>
      <c r="X998" s="37"/>
      <c r="Y998" s="37"/>
      <c r="Z998" s="37"/>
      <c r="AA998" s="37"/>
      <c r="AB998" s="37"/>
      <c r="AC998" s="37"/>
      <c r="AD998" s="37"/>
      <c r="AE998" s="37"/>
      <c r="AR998" s="230" t="s">
        <v>249</v>
      </c>
      <c r="AT998" s="230" t="s">
        <v>169</v>
      </c>
      <c r="AU998" s="230" t="s">
        <v>86</v>
      </c>
      <c r="AY998" s="16" t="s">
        <v>166</v>
      </c>
      <c r="BE998" s="231">
        <f>IF(N998="základní",J998,0)</f>
        <v>0</v>
      </c>
      <c r="BF998" s="231">
        <f>IF(N998="snížená",J998,0)</f>
        <v>0</v>
      </c>
      <c r="BG998" s="231">
        <f>IF(N998="zákl. přenesená",J998,0)</f>
        <v>0</v>
      </c>
      <c r="BH998" s="231">
        <f>IF(N998="sníž. přenesená",J998,0)</f>
        <v>0</v>
      </c>
      <c r="BI998" s="231">
        <f>IF(N998="nulová",J998,0)</f>
        <v>0</v>
      </c>
      <c r="BJ998" s="16" t="s">
        <v>8</v>
      </c>
      <c r="BK998" s="231">
        <f>ROUND(I998*H998,0)</f>
        <v>0</v>
      </c>
      <c r="BL998" s="16" t="s">
        <v>249</v>
      </c>
      <c r="BM998" s="230" t="s">
        <v>2395</v>
      </c>
    </row>
    <row r="999" spans="1:51" s="13" customFormat="1" ht="12">
      <c r="A999" s="13"/>
      <c r="B999" s="232"/>
      <c r="C999" s="233"/>
      <c r="D999" s="234" t="s">
        <v>175</v>
      </c>
      <c r="E999" s="235" t="s">
        <v>1</v>
      </c>
      <c r="F999" s="236" t="s">
        <v>1613</v>
      </c>
      <c r="G999" s="233"/>
      <c r="H999" s="237">
        <v>22.81</v>
      </c>
      <c r="I999" s="238"/>
      <c r="J999" s="233"/>
      <c r="K999" s="233"/>
      <c r="L999" s="239"/>
      <c r="M999" s="240"/>
      <c r="N999" s="241"/>
      <c r="O999" s="241"/>
      <c r="P999" s="241"/>
      <c r="Q999" s="241"/>
      <c r="R999" s="241"/>
      <c r="S999" s="241"/>
      <c r="T999" s="242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243" t="s">
        <v>175</v>
      </c>
      <c r="AU999" s="243" t="s">
        <v>86</v>
      </c>
      <c r="AV999" s="13" t="s">
        <v>86</v>
      </c>
      <c r="AW999" s="13" t="s">
        <v>32</v>
      </c>
      <c r="AX999" s="13" t="s">
        <v>77</v>
      </c>
      <c r="AY999" s="243" t="s">
        <v>166</v>
      </c>
    </row>
    <row r="1000" spans="1:51" s="13" customFormat="1" ht="12">
      <c r="A1000" s="13"/>
      <c r="B1000" s="232"/>
      <c r="C1000" s="233"/>
      <c r="D1000" s="234" t="s">
        <v>175</v>
      </c>
      <c r="E1000" s="235" t="s">
        <v>1</v>
      </c>
      <c r="F1000" s="236" t="s">
        <v>2379</v>
      </c>
      <c r="G1000" s="233"/>
      <c r="H1000" s="237">
        <v>22.81</v>
      </c>
      <c r="I1000" s="238"/>
      <c r="J1000" s="233"/>
      <c r="K1000" s="233"/>
      <c r="L1000" s="239"/>
      <c r="M1000" s="240"/>
      <c r="N1000" s="241"/>
      <c r="O1000" s="241"/>
      <c r="P1000" s="241"/>
      <c r="Q1000" s="241"/>
      <c r="R1000" s="241"/>
      <c r="S1000" s="241"/>
      <c r="T1000" s="242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T1000" s="243" t="s">
        <v>175</v>
      </c>
      <c r="AU1000" s="243" t="s">
        <v>86</v>
      </c>
      <c r="AV1000" s="13" t="s">
        <v>86</v>
      </c>
      <c r="AW1000" s="13" t="s">
        <v>32</v>
      </c>
      <c r="AX1000" s="13" t="s">
        <v>77</v>
      </c>
      <c r="AY1000" s="243" t="s">
        <v>166</v>
      </c>
    </row>
    <row r="1001" spans="1:65" s="2" customFormat="1" ht="24.15" customHeight="1">
      <c r="A1001" s="37"/>
      <c r="B1001" s="38"/>
      <c r="C1001" s="254" t="s">
        <v>2396</v>
      </c>
      <c r="D1001" s="254" t="s">
        <v>266</v>
      </c>
      <c r="E1001" s="255" t="s">
        <v>2397</v>
      </c>
      <c r="F1001" s="256" t="s">
        <v>2398</v>
      </c>
      <c r="G1001" s="257" t="s">
        <v>188</v>
      </c>
      <c r="H1001" s="258">
        <v>54.744</v>
      </c>
      <c r="I1001" s="259"/>
      <c r="J1001" s="260">
        <f>ROUND(I1001*H1001,0)</f>
        <v>0</v>
      </c>
      <c r="K1001" s="261"/>
      <c r="L1001" s="262"/>
      <c r="M1001" s="263" t="s">
        <v>1</v>
      </c>
      <c r="N1001" s="264" t="s">
        <v>42</v>
      </c>
      <c r="O1001" s="90"/>
      <c r="P1001" s="228">
        <f>O1001*H1001</f>
        <v>0</v>
      </c>
      <c r="Q1001" s="228">
        <v>0.00014</v>
      </c>
      <c r="R1001" s="228">
        <f>Q1001*H1001</f>
        <v>0.00766416</v>
      </c>
      <c r="S1001" s="228">
        <v>0</v>
      </c>
      <c r="T1001" s="229">
        <f>S1001*H1001</f>
        <v>0</v>
      </c>
      <c r="U1001" s="37"/>
      <c r="V1001" s="37"/>
      <c r="W1001" s="37"/>
      <c r="X1001" s="37"/>
      <c r="Y1001" s="37"/>
      <c r="Z1001" s="37"/>
      <c r="AA1001" s="37"/>
      <c r="AB1001" s="37"/>
      <c r="AC1001" s="37"/>
      <c r="AD1001" s="37"/>
      <c r="AE1001" s="37"/>
      <c r="AR1001" s="230" t="s">
        <v>331</v>
      </c>
      <c r="AT1001" s="230" t="s">
        <v>266</v>
      </c>
      <c r="AU1001" s="230" t="s">
        <v>86</v>
      </c>
      <c r="AY1001" s="16" t="s">
        <v>166</v>
      </c>
      <c r="BE1001" s="231">
        <f>IF(N1001="základní",J1001,0)</f>
        <v>0</v>
      </c>
      <c r="BF1001" s="231">
        <f>IF(N1001="snížená",J1001,0)</f>
        <v>0</v>
      </c>
      <c r="BG1001" s="231">
        <f>IF(N1001="zákl. přenesená",J1001,0)</f>
        <v>0</v>
      </c>
      <c r="BH1001" s="231">
        <f>IF(N1001="sníž. přenesená",J1001,0)</f>
        <v>0</v>
      </c>
      <c r="BI1001" s="231">
        <f>IF(N1001="nulová",J1001,0)</f>
        <v>0</v>
      </c>
      <c r="BJ1001" s="16" t="s">
        <v>8</v>
      </c>
      <c r="BK1001" s="231">
        <f>ROUND(I1001*H1001,0)</f>
        <v>0</v>
      </c>
      <c r="BL1001" s="16" t="s">
        <v>249</v>
      </c>
      <c r="BM1001" s="230" t="s">
        <v>2399</v>
      </c>
    </row>
    <row r="1002" spans="1:51" s="13" customFormat="1" ht="12">
      <c r="A1002" s="13"/>
      <c r="B1002" s="232"/>
      <c r="C1002" s="233"/>
      <c r="D1002" s="234" t="s">
        <v>175</v>
      </c>
      <c r="E1002" s="235" t="s">
        <v>1</v>
      </c>
      <c r="F1002" s="236" t="s">
        <v>2400</v>
      </c>
      <c r="G1002" s="233"/>
      <c r="H1002" s="237">
        <v>45.62</v>
      </c>
      <c r="I1002" s="238"/>
      <c r="J1002" s="233"/>
      <c r="K1002" s="233"/>
      <c r="L1002" s="239"/>
      <c r="M1002" s="240"/>
      <c r="N1002" s="241"/>
      <c r="O1002" s="241"/>
      <c r="P1002" s="241"/>
      <c r="Q1002" s="241"/>
      <c r="R1002" s="241"/>
      <c r="S1002" s="241"/>
      <c r="T1002" s="242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T1002" s="243" t="s">
        <v>175</v>
      </c>
      <c r="AU1002" s="243" t="s">
        <v>86</v>
      </c>
      <c r="AV1002" s="13" t="s">
        <v>86</v>
      </c>
      <c r="AW1002" s="13" t="s">
        <v>32</v>
      </c>
      <c r="AX1002" s="13" t="s">
        <v>8</v>
      </c>
      <c r="AY1002" s="243" t="s">
        <v>166</v>
      </c>
    </row>
    <row r="1003" spans="1:51" s="13" customFormat="1" ht="12">
      <c r="A1003" s="13"/>
      <c r="B1003" s="232"/>
      <c r="C1003" s="233"/>
      <c r="D1003" s="234" t="s">
        <v>175</v>
      </c>
      <c r="E1003" s="233"/>
      <c r="F1003" s="236" t="s">
        <v>2401</v>
      </c>
      <c r="G1003" s="233"/>
      <c r="H1003" s="237">
        <v>54.744</v>
      </c>
      <c r="I1003" s="238"/>
      <c r="J1003" s="233"/>
      <c r="K1003" s="233"/>
      <c r="L1003" s="239"/>
      <c r="M1003" s="240"/>
      <c r="N1003" s="241"/>
      <c r="O1003" s="241"/>
      <c r="P1003" s="241"/>
      <c r="Q1003" s="241"/>
      <c r="R1003" s="241"/>
      <c r="S1003" s="241"/>
      <c r="T1003" s="242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T1003" s="243" t="s">
        <v>175</v>
      </c>
      <c r="AU1003" s="243" t="s">
        <v>86</v>
      </c>
      <c r="AV1003" s="13" t="s">
        <v>86</v>
      </c>
      <c r="AW1003" s="13" t="s">
        <v>4</v>
      </c>
      <c r="AX1003" s="13" t="s">
        <v>8</v>
      </c>
      <c r="AY1003" s="243" t="s">
        <v>166</v>
      </c>
    </row>
    <row r="1004" spans="1:65" s="2" customFormat="1" ht="21.75" customHeight="1">
      <c r="A1004" s="37"/>
      <c r="B1004" s="38"/>
      <c r="C1004" s="218" t="s">
        <v>2402</v>
      </c>
      <c r="D1004" s="218" t="s">
        <v>169</v>
      </c>
      <c r="E1004" s="219" t="s">
        <v>2403</v>
      </c>
      <c r="F1004" s="220" t="s">
        <v>2404</v>
      </c>
      <c r="G1004" s="221" t="s">
        <v>188</v>
      </c>
      <c r="H1004" s="222">
        <v>45.62</v>
      </c>
      <c r="I1004" s="223"/>
      <c r="J1004" s="224">
        <f>ROUND(I1004*H1004,0)</f>
        <v>0</v>
      </c>
      <c r="K1004" s="225"/>
      <c r="L1004" s="43"/>
      <c r="M1004" s="226" t="s">
        <v>1</v>
      </c>
      <c r="N1004" s="227" t="s">
        <v>42</v>
      </c>
      <c r="O1004" s="90"/>
      <c r="P1004" s="228">
        <f>O1004*H1004</f>
        <v>0</v>
      </c>
      <c r="Q1004" s="228">
        <v>0</v>
      </c>
      <c r="R1004" s="228">
        <f>Q1004*H1004</f>
        <v>0</v>
      </c>
      <c r="S1004" s="228">
        <v>0</v>
      </c>
      <c r="T1004" s="229">
        <f>S1004*H1004</f>
        <v>0</v>
      </c>
      <c r="U1004" s="37"/>
      <c r="V1004" s="37"/>
      <c r="W1004" s="37"/>
      <c r="X1004" s="37"/>
      <c r="Y1004" s="37"/>
      <c r="Z1004" s="37"/>
      <c r="AA1004" s="37"/>
      <c r="AB1004" s="37"/>
      <c r="AC1004" s="37"/>
      <c r="AD1004" s="37"/>
      <c r="AE1004" s="37"/>
      <c r="AR1004" s="230" t="s">
        <v>249</v>
      </c>
      <c r="AT1004" s="230" t="s">
        <v>169</v>
      </c>
      <c r="AU1004" s="230" t="s">
        <v>86</v>
      </c>
      <c r="AY1004" s="16" t="s">
        <v>166</v>
      </c>
      <c r="BE1004" s="231">
        <f>IF(N1004="základní",J1004,0)</f>
        <v>0</v>
      </c>
      <c r="BF1004" s="231">
        <f>IF(N1004="snížená",J1004,0)</f>
        <v>0</v>
      </c>
      <c r="BG1004" s="231">
        <f>IF(N1004="zákl. přenesená",J1004,0)</f>
        <v>0</v>
      </c>
      <c r="BH1004" s="231">
        <f>IF(N1004="sníž. přenesená",J1004,0)</f>
        <v>0</v>
      </c>
      <c r="BI1004" s="231">
        <f>IF(N1004="nulová",J1004,0)</f>
        <v>0</v>
      </c>
      <c r="BJ1004" s="16" t="s">
        <v>8</v>
      </c>
      <c r="BK1004" s="231">
        <f>ROUND(I1004*H1004,0)</f>
        <v>0</v>
      </c>
      <c r="BL1004" s="16" t="s">
        <v>249</v>
      </c>
      <c r="BM1004" s="230" t="s">
        <v>2405</v>
      </c>
    </row>
    <row r="1005" spans="1:51" s="13" customFormat="1" ht="12">
      <c r="A1005" s="13"/>
      <c r="B1005" s="232"/>
      <c r="C1005" s="233"/>
      <c r="D1005" s="234" t="s">
        <v>175</v>
      </c>
      <c r="E1005" s="235" t="s">
        <v>1</v>
      </c>
      <c r="F1005" s="236" t="s">
        <v>1613</v>
      </c>
      <c r="G1005" s="233"/>
      <c r="H1005" s="237">
        <v>22.81</v>
      </c>
      <c r="I1005" s="238"/>
      <c r="J1005" s="233"/>
      <c r="K1005" s="233"/>
      <c r="L1005" s="239"/>
      <c r="M1005" s="240"/>
      <c r="N1005" s="241"/>
      <c r="O1005" s="241"/>
      <c r="P1005" s="241"/>
      <c r="Q1005" s="241"/>
      <c r="R1005" s="241"/>
      <c r="S1005" s="241"/>
      <c r="T1005" s="242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T1005" s="243" t="s">
        <v>175</v>
      </c>
      <c r="AU1005" s="243" t="s">
        <v>86</v>
      </c>
      <c r="AV1005" s="13" t="s">
        <v>86</v>
      </c>
      <c r="AW1005" s="13" t="s">
        <v>32</v>
      </c>
      <c r="AX1005" s="13" t="s">
        <v>77</v>
      </c>
      <c r="AY1005" s="243" t="s">
        <v>166</v>
      </c>
    </row>
    <row r="1006" spans="1:51" s="13" customFormat="1" ht="12">
      <c r="A1006" s="13"/>
      <c r="B1006" s="232"/>
      <c r="C1006" s="233"/>
      <c r="D1006" s="234" t="s">
        <v>175</v>
      </c>
      <c r="E1006" s="235" t="s">
        <v>1</v>
      </c>
      <c r="F1006" s="236" t="s">
        <v>2379</v>
      </c>
      <c r="G1006" s="233"/>
      <c r="H1006" s="237">
        <v>22.81</v>
      </c>
      <c r="I1006" s="238"/>
      <c r="J1006" s="233"/>
      <c r="K1006" s="233"/>
      <c r="L1006" s="239"/>
      <c r="M1006" s="240"/>
      <c r="N1006" s="241"/>
      <c r="O1006" s="241"/>
      <c r="P1006" s="241"/>
      <c r="Q1006" s="241"/>
      <c r="R1006" s="241"/>
      <c r="S1006" s="241"/>
      <c r="T1006" s="242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T1006" s="243" t="s">
        <v>175</v>
      </c>
      <c r="AU1006" s="243" t="s">
        <v>86</v>
      </c>
      <c r="AV1006" s="13" t="s">
        <v>86</v>
      </c>
      <c r="AW1006" s="13" t="s">
        <v>32</v>
      </c>
      <c r="AX1006" s="13" t="s">
        <v>77</v>
      </c>
      <c r="AY1006" s="243" t="s">
        <v>166</v>
      </c>
    </row>
    <row r="1007" spans="1:65" s="2" customFormat="1" ht="24.15" customHeight="1">
      <c r="A1007" s="37"/>
      <c r="B1007" s="38"/>
      <c r="C1007" s="254" t="s">
        <v>2406</v>
      </c>
      <c r="D1007" s="254" t="s">
        <v>266</v>
      </c>
      <c r="E1007" s="255" t="s">
        <v>2171</v>
      </c>
      <c r="F1007" s="256" t="s">
        <v>2172</v>
      </c>
      <c r="G1007" s="257" t="s">
        <v>188</v>
      </c>
      <c r="H1007" s="258">
        <v>46.532</v>
      </c>
      <c r="I1007" s="259"/>
      <c r="J1007" s="260">
        <f>ROUND(I1007*H1007,0)</f>
        <v>0</v>
      </c>
      <c r="K1007" s="261"/>
      <c r="L1007" s="262"/>
      <c r="M1007" s="263" t="s">
        <v>1</v>
      </c>
      <c r="N1007" s="264" t="s">
        <v>42</v>
      </c>
      <c r="O1007" s="90"/>
      <c r="P1007" s="228">
        <f>O1007*H1007</f>
        <v>0</v>
      </c>
      <c r="Q1007" s="228">
        <v>0.005</v>
      </c>
      <c r="R1007" s="228">
        <f>Q1007*H1007</f>
        <v>0.23265999999999998</v>
      </c>
      <c r="S1007" s="228">
        <v>0</v>
      </c>
      <c r="T1007" s="229">
        <f>S1007*H1007</f>
        <v>0</v>
      </c>
      <c r="U1007" s="37"/>
      <c r="V1007" s="37"/>
      <c r="W1007" s="37"/>
      <c r="X1007" s="37"/>
      <c r="Y1007" s="37"/>
      <c r="Z1007" s="37"/>
      <c r="AA1007" s="37"/>
      <c r="AB1007" s="37"/>
      <c r="AC1007" s="37"/>
      <c r="AD1007" s="37"/>
      <c r="AE1007" s="37"/>
      <c r="AR1007" s="230" t="s">
        <v>331</v>
      </c>
      <c r="AT1007" s="230" t="s">
        <v>266</v>
      </c>
      <c r="AU1007" s="230" t="s">
        <v>86</v>
      </c>
      <c r="AY1007" s="16" t="s">
        <v>166</v>
      </c>
      <c r="BE1007" s="231">
        <f>IF(N1007="základní",J1007,0)</f>
        <v>0</v>
      </c>
      <c r="BF1007" s="231">
        <f>IF(N1007="snížená",J1007,0)</f>
        <v>0</v>
      </c>
      <c r="BG1007" s="231">
        <f>IF(N1007="zákl. přenesená",J1007,0)</f>
        <v>0</v>
      </c>
      <c r="BH1007" s="231">
        <f>IF(N1007="sníž. přenesená",J1007,0)</f>
        <v>0</v>
      </c>
      <c r="BI1007" s="231">
        <f>IF(N1007="nulová",J1007,0)</f>
        <v>0</v>
      </c>
      <c r="BJ1007" s="16" t="s">
        <v>8</v>
      </c>
      <c r="BK1007" s="231">
        <f>ROUND(I1007*H1007,0)</f>
        <v>0</v>
      </c>
      <c r="BL1007" s="16" t="s">
        <v>249</v>
      </c>
      <c r="BM1007" s="230" t="s">
        <v>2407</v>
      </c>
    </row>
    <row r="1008" spans="1:51" s="13" customFormat="1" ht="12">
      <c r="A1008" s="13"/>
      <c r="B1008" s="232"/>
      <c r="C1008" s="233"/>
      <c r="D1008" s="234" t="s">
        <v>175</v>
      </c>
      <c r="E1008" s="235" t="s">
        <v>1</v>
      </c>
      <c r="F1008" s="236" t="s">
        <v>2400</v>
      </c>
      <c r="G1008" s="233"/>
      <c r="H1008" s="237">
        <v>45.62</v>
      </c>
      <c r="I1008" s="238"/>
      <c r="J1008" s="233"/>
      <c r="K1008" s="233"/>
      <c r="L1008" s="239"/>
      <c r="M1008" s="240"/>
      <c r="N1008" s="241"/>
      <c r="O1008" s="241"/>
      <c r="P1008" s="241"/>
      <c r="Q1008" s="241"/>
      <c r="R1008" s="241"/>
      <c r="S1008" s="241"/>
      <c r="T1008" s="242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T1008" s="243" t="s">
        <v>175</v>
      </c>
      <c r="AU1008" s="243" t="s">
        <v>86</v>
      </c>
      <c r="AV1008" s="13" t="s">
        <v>86</v>
      </c>
      <c r="AW1008" s="13" t="s">
        <v>32</v>
      </c>
      <c r="AX1008" s="13" t="s">
        <v>8</v>
      </c>
      <c r="AY1008" s="243" t="s">
        <v>166</v>
      </c>
    </row>
    <row r="1009" spans="1:51" s="13" customFormat="1" ht="12">
      <c r="A1009" s="13"/>
      <c r="B1009" s="232"/>
      <c r="C1009" s="233"/>
      <c r="D1009" s="234" t="s">
        <v>175</v>
      </c>
      <c r="E1009" s="233"/>
      <c r="F1009" s="236" t="s">
        <v>2408</v>
      </c>
      <c r="G1009" s="233"/>
      <c r="H1009" s="237">
        <v>46.532</v>
      </c>
      <c r="I1009" s="238"/>
      <c r="J1009" s="233"/>
      <c r="K1009" s="233"/>
      <c r="L1009" s="239"/>
      <c r="M1009" s="240"/>
      <c r="N1009" s="241"/>
      <c r="O1009" s="241"/>
      <c r="P1009" s="241"/>
      <c r="Q1009" s="241"/>
      <c r="R1009" s="241"/>
      <c r="S1009" s="241"/>
      <c r="T1009" s="242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43" t="s">
        <v>175</v>
      </c>
      <c r="AU1009" s="243" t="s">
        <v>86</v>
      </c>
      <c r="AV1009" s="13" t="s">
        <v>86</v>
      </c>
      <c r="AW1009" s="13" t="s">
        <v>4</v>
      </c>
      <c r="AX1009" s="13" t="s">
        <v>8</v>
      </c>
      <c r="AY1009" s="243" t="s">
        <v>166</v>
      </c>
    </row>
    <row r="1010" spans="1:65" s="2" customFormat="1" ht="21.75" customHeight="1">
      <c r="A1010" s="37"/>
      <c r="B1010" s="38"/>
      <c r="C1010" s="218" t="s">
        <v>2409</v>
      </c>
      <c r="D1010" s="218" t="s">
        <v>169</v>
      </c>
      <c r="E1010" s="219" t="s">
        <v>2410</v>
      </c>
      <c r="F1010" s="220" t="s">
        <v>2411</v>
      </c>
      <c r="G1010" s="221" t="s">
        <v>188</v>
      </c>
      <c r="H1010" s="222">
        <v>8.42</v>
      </c>
      <c r="I1010" s="223"/>
      <c r="J1010" s="224">
        <f>ROUND(I1010*H1010,0)</f>
        <v>0</v>
      </c>
      <c r="K1010" s="225"/>
      <c r="L1010" s="43"/>
      <c r="M1010" s="226" t="s">
        <v>1</v>
      </c>
      <c r="N1010" s="227" t="s">
        <v>42</v>
      </c>
      <c r="O1010" s="90"/>
      <c r="P1010" s="228">
        <f>O1010*H1010</f>
        <v>0</v>
      </c>
      <c r="Q1010" s="228">
        <v>0</v>
      </c>
      <c r="R1010" s="228">
        <f>Q1010*H1010</f>
        <v>0</v>
      </c>
      <c r="S1010" s="228">
        <v>0</v>
      </c>
      <c r="T1010" s="229">
        <f>S1010*H1010</f>
        <v>0</v>
      </c>
      <c r="U1010" s="37"/>
      <c r="V1010" s="37"/>
      <c r="W1010" s="37"/>
      <c r="X1010" s="37"/>
      <c r="Y1010" s="37"/>
      <c r="Z1010" s="37"/>
      <c r="AA1010" s="37"/>
      <c r="AB1010" s="37"/>
      <c r="AC1010" s="37"/>
      <c r="AD1010" s="37"/>
      <c r="AE1010" s="37"/>
      <c r="AR1010" s="230" t="s">
        <v>249</v>
      </c>
      <c r="AT1010" s="230" t="s">
        <v>169</v>
      </c>
      <c r="AU1010" s="230" t="s">
        <v>86</v>
      </c>
      <c r="AY1010" s="16" t="s">
        <v>166</v>
      </c>
      <c r="BE1010" s="231">
        <f>IF(N1010="základní",J1010,0)</f>
        <v>0</v>
      </c>
      <c r="BF1010" s="231">
        <f>IF(N1010="snížená",J1010,0)</f>
        <v>0</v>
      </c>
      <c r="BG1010" s="231">
        <f>IF(N1010="zákl. přenesená",J1010,0)</f>
        <v>0</v>
      </c>
      <c r="BH1010" s="231">
        <f>IF(N1010="sníž. přenesená",J1010,0)</f>
        <v>0</v>
      </c>
      <c r="BI1010" s="231">
        <f>IF(N1010="nulová",J1010,0)</f>
        <v>0</v>
      </c>
      <c r="BJ1010" s="16" t="s">
        <v>8</v>
      </c>
      <c r="BK1010" s="231">
        <f>ROUND(I1010*H1010,0)</f>
        <v>0</v>
      </c>
      <c r="BL1010" s="16" t="s">
        <v>249</v>
      </c>
      <c r="BM1010" s="230" t="s">
        <v>2412</v>
      </c>
    </row>
    <row r="1011" spans="1:51" s="13" customFormat="1" ht="12">
      <c r="A1011" s="13"/>
      <c r="B1011" s="232"/>
      <c r="C1011" s="233"/>
      <c r="D1011" s="234" t="s">
        <v>175</v>
      </c>
      <c r="E1011" s="235" t="s">
        <v>1</v>
      </c>
      <c r="F1011" s="236" t="s">
        <v>2413</v>
      </c>
      <c r="G1011" s="233"/>
      <c r="H1011" s="237">
        <v>4.21</v>
      </c>
      <c r="I1011" s="238"/>
      <c r="J1011" s="233"/>
      <c r="K1011" s="233"/>
      <c r="L1011" s="239"/>
      <c r="M1011" s="240"/>
      <c r="N1011" s="241"/>
      <c r="O1011" s="241"/>
      <c r="P1011" s="241"/>
      <c r="Q1011" s="241"/>
      <c r="R1011" s="241"/>
      <c r="S1011" s="241"/>
      <c r="T1011" s="242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T1011" s="243" t="s">
        <v>175</v>
      </c>
      <c r="AU1011" s="243" t="s">
        <v>86</v>
      </c>
      <c r="AV1011" s="13" t="s">
        <v>86</v>
      </c>
      <c r="AW1011" s="13" t="s">
        <v>32</v>
      </c>
      <c r="AX1011" s="13" t="s">
        <v>77</v>
      </c>
      <c r="AY1011" s="243" t="s">
        <v>166</v>
      </c>
    </row>
    <row r="1012" spans="1:51" s="13" customFormat="1" ht="12">
      <c r="A1012" s="13"/>
      <c r="B1012" s="232"/>
      <c r="C1012" s="233"/>
      <c r="D1012" s="234" t="s">
        <v>175</v>
      </c>
      <c r="E1012" s="235" t="s">
        <v>1</v>
      </c>
      <c r="F1012" s="236" t="s">
        <v>2414</v>
      </c>
      <c r="G1012" s="233"/>
      <c r="H1012" s="237">
        <v>4.21</v>
      </c>
      <c r="I1012" s="238"/>
      <c r="J1012" s="233"/>
      <c r="K1012" s="233"/>
      <c r="L1012" s="239"/>
      <c r="M1012" s="240"/>
      <c r="N1012" s="241"/>
      <c r="O1012" s="241"/>
      <c r="P1012" s="241"/>
      <c r="Q1012" s="241"/>
      <c r="R1012" s="241"/>
      <c r="S1012" s="241"/>
      <c r="T1012" s="242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43" t="s">
        <v>175</v>
      </c>
      <c r="AU1012" s="243" t="s">
        <v>86</v>
      </c>
      <c r="AV1012" s="13" t="s">
        <v>86</v>
      </c>
      <c r="AW1012" s="13" t="s">
        <v>32</v>
      </c>
      <c r="AX1012" s="13" t="s">
        <v>77</v>
      </c>
      <c r="AY1012" s="243" t="s">
        <v>166</v>
      </c>
    </row>
    <row r="1013" spans="1:65" s="2" customFormat="1" ht="24.15" customHeight="1">
      <c r="A1013" s="37"/>
      <c r="B1013" s="38"/>
      <c r="C1013" s="218" t="s">
        <v>2415</v>
      </c>
      <c r="D1013" s="218" t="s">
        <v>169</v>
      </c>
      <c r="E1013" s="219" t="s">
        <v>2416</v>
      </c>
      <c r="F1013" s="220" t="s">
        <v>2417</v>
      </c>
      <c r="G1013" s="221" t="s">
        <v>188</v>
      </c>
      <c r="H1013" s="222">
        <v>23.94</v>
      </c>
      <c r="I1013" s="223"/>
      <c r="J1013" s="224">
        <f>ROUND(I1013*H1013,0)</f>
        <v>0</v>
      </c>
      <c r="K1013" s="225"/>
      <c r="L1013" s="43"/>
      <c r="M1013" s="226" t="s">
        <v>1</v>
      </c>
      <c r="N1013" s="227" t="s">
        <v>42</v>
      </c>
      <c r="O1013" s="90"/>
      <c r="P1013" s="228">
        <f>O1013*H1013</f>
        <v>0</v>
      </c>
      <c r="Q1013" s="228">
        <v>0.0001</v>
      </c>
      <c r="R1013" s="228">
        <f>Q1013*H1013</f>
        <v>0.0023940000000000003</v>
      </c>
      <c r="S1013" s="228">
        <v>0</v>
      </c>
      <c r="T1013" s="229">
        <f>S1013*H1013</f>
        <v>0</v>
      </c>
      <c r="U1013" s="37"/>
      <c r="V1013" s="37"/>
      <c r="W1013" s="37"/>
      <c r="X1013" s="37"/>
      <c r="Y1013" s="37"/>
      <c r="Z1013" s="37"/>
      <c r="AA1013" s="37"/>
      <c r="AB1013" s="37"/>
      <c r="AC1013" s="37"/>
      <c r="AD1013" s="37"/>
      <c r="AE1013" s="37"/>
      <c r="AR1013" s="230" t="s">
        <v>249</v>
      </c>
      <c r="AT1013" s="230" t="s">
        <v>169</v>
      </c>
      <c r="AU1013" s="230" t="s">
        <v>86</v>
      </c>
      <c r="AY1013" s="16" t="s">
        <v>166</v>
      </c>
      <c r="BE1013" s="231">
        <f>IF(N1013="základní",J1013,0)</f>
        <v>0</v>
      </c>
      <c r="BF1013" s="231">
        <f>IF(N1013="snížená",J1013,0)</f>
        <v>0</v>
      </c>
      <c r="BG1013" s="231">
        <f>IF(N1013="zákl. přenesená",J1013,0)</f>
        <v>0</v>
      </c>
      <c r="BH1013" s="231">
        <f>IF(N1013="sníž. přenesená",J1013,0)</f>
        <v>0</v>
      </c>
      <c r="BI1013" s="231">
        <f>IF(N1013="nulová",J1013,0)</f>
        <v>0</v>
      </c>
      <c r="BJ1013" s="16" t="s">
        <v>8</v>
      </c>
      <c r="BK1013" s="231">
        <f>ROUND(I1013*H1013,0)</f>
        <v>0</v>
      </c>
      <c r="BL1013" s="16" t="s">
        <v>249</v>
      </c>
      <c r="BM1013" s="230" t="s">
        <v>2418</v>
      </c>
    </row>
    <row r="1014" spans="1:65" s="2" customFormat="1" ht="24.15" customHeight="1">
      <c r="A1014" s="37"/>
      <c r="B1014" s="38"/>
      <c r="C1014" s="218" t="s">
        <v>2419</v>
      </c>
      <c r="D1014" s="218" t="s">
        <v>169</v>
      </c>
      <c r="E1014" s="219" t="s">
        <v>672</v>
      </c>
      <c r="F1014" s="220" t="s">
        <v>673</v>
      </c>
      <c r="G1014" s="221" t="s">
        <v>183</v>
      </c>
      <c r="H1014" s="222">
        <v>1.994</v>
      </c>
      <c r="I1014" s="223"/>
      <c r="J1014" s="224">
        <f>ROUND(I1014*H1014,0)</f>
        <v>0</v>
      </c>
      <c r="K1014" s="225"/>
      <c r="L1014" s="43"/>
      <c r="M1014" s="226" t="s">
        <v>1</v>
      </c>
      <c r="N1014" s="227" t="s">
        <v>42</v>
      </c>
      <c r="O1014" s="90"/>
      <c r="P1014" s="228">
        <f>O1014*H1014</f>
        <v>0</v>
      </c>
      <c r="Q1014" s="228">
        <v>0</v>
      </c>
      <c r="R1014" s="228">
        <f>Q1014*H1014</f>
        <v>0</v>
      </c>
      <c r="S1014" s="228">
        <v>0</v>
      </c>
      <c r="T1014" s="229">
        <f>S1014*H1014</f>
        <v>0</v>
      </c>
      <c r="U1014" s="37"/>
      <c r="V1014" s="37"/>
      <c r="W1014" s="37"/>
      <c r="X1014" s="37"/>
      <c r="Y1014" s="37"/>
      <c r="Z1014" s="37"/>
      <c r="AA1014" s="37"/>
      <c r="AB1014" s="37"/>
      <c r="AC1014" s="37"/>
      <c r="AD1014" s="37"/>
      <c r="AE1014" s="37"/>
      <c r="AR1014" s="230" t="s">
        <v>249</v>
      </c>
      <c r="AT1014" s="230" t="s">
        <v>169</v>
      </c>
      <c r="AU1014" s="230" t="s">
        <v>86</v>
      </c>
      <c r="AY1014" s="16" t="s">
        <v>166</v>
      </c>
      <c r="BE1014" s="231">
        <f>IF(N1014="základní",J1014,0)</f>
        <v>0</v>
      </c>
      <c r="BF1014" s="231">
        <f>IF(N1014="snížená",J1014,0)</f>
        <v>0</v>
      </c>
      <c r="BG1014" s="231">
        <f>IF(N1014="zákl. přenesená",J1014,0)</f>
        <v>0</v>
      </c>
      <c r="BH1014" s="231">
        <f>IF(N1014="sníž. přenesená",J1014,0)</f>
        <v>0</v>
      </c>
      <c r="BI1014" s="231">
        <f>IF(N1014="nulová",J1014,0)</f>
        <v>0</v>
      </c>
      <c r="BJ1014" s="16" t="s">
        <v>8</v>
      </c>
      <c r="BK1014" s="231">
        <f>ROUND(I1014*H1014,0)</f>
        <v>0</v>
      </c>
      <c r="BL1014" s="16" t="s">
        <v>249</v>
      </c>
      <c r="BM1014" s="230" t="s">
        <v>2420</v>
      </c>
    </row>
    <row r="1015" spans="1:63" s="12" customFormat="1" ht="22.8" customHeight="1">
      <c r="A1015" s="12"/>
      <c r="B1015" s="202"/>
      <c r="C1015" s="203"/>
      <c r="D1015" s="204" t="s">
        <v>76</v>
      </c>
      <c r="E1015" s="216" t="s">
        <v>2421</v>
      </c>
      <c r="F1015" s="216" t="s">
        <v>2422</v>
      </c>
      <c r="G1015" s="203"/>
      <c r="H1015" s="203"/>
      <c r="I1015" s="206"/>
      <c r="J1015" s="217">
        <f>BK1015</f>
        <v>0</v>
      </c>
      <c r="K1015" s="203"/>
      <c r="L1015" s="208"/>
      <c r="M1015" s="209"/>
      <c r="N1015" s="210"/>
      <c r="O1015" s="210"/>
      <c r="P1015" s="211">
        <f>SUM(P1016:P1025)</f>
        <v>0</v>
      </c>
      <c r="Q1015" s="210"/>
      <c r="R1015" s="211">
        <f>SUM(R1016:R1025)</f>
        <v>0</v>
      </c>
      <c r="S1015" s="210"/>
      <c r="T1015" s="212">
        <f>SUM(T1016:T1025)</f>
        <v>0</v>
      </c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R1015" s="213" t="s">
        <v>86</v>
      </c>
      <c r="AT1015" s="214" t="s">
        <v>76</v>
      </c>
      <c r="AU1015" s="214" t="s">
        <v>8</v>
      </c>
      <c r="AY1015" s="213" t="s">
        <v>166</v>
      </c>
      <c r="BK1015" s="215">
        <f>SUM(BK1016:BK1025)</f>
        <v>0</v>
      </c>
    </row>
    <row r="1016" spans="1:65" s="2" customFormat="1" ht="24.15" customHeight="1">
      <c r="A1016" s="37"/>
      <c r="B1016" s="38"/>
      <c r="C1016" s="218" t="s">
        <v>2423</v>
      </c>
      <c r="D1016" s="218" t="s">
        <v>169</v>
      </c>
      <c r="E1016" s="219" t="s">
        <v>2424</v>
      </c>
      <c r="F1016" s="220" t="s">
        <v>2425</v>
      </c>
      <c r="G1016" s="221" t="s">
        <v>215</v>
      </c>
      <c r="H1016" s="222">
        <v>58.62</v>
      </c>
      <c r="I1016" s="223"/>
      <c r="J1016" s="224">
        <f>ROUND(I1016*H1016,0)</f>
        <v>0</v>
      </c>
      <c r="K1016" s="225"/>
      <c r="L1016" s="43"/>
      <c r="M1016" s="226" t="s">
        <v>1</v>
      </c>
      <c r="N1016" s="227" t="s">
        <v>42</v>
      </c>
      <c r="O1016" s="90"/>
      <c r="P1016" s="228">
        <f>O1016*H1016</f>
        <v>0</v>
      </c>
      <c r="Q1016" s="228">
        <v>0</v>
      </c>
      <c r="R1016" s="228">
        <f>Q1016*H1016</f>
        <v>0</v>
      </c>
      <c r="S1016" s="228">
        <v>0</v>
      </c>
      <c r="T1016" s="229">
        <f>S1016*H1016</f>
        <v>0</v>
      </c>
      <c r="U1016" s="37"/>
      <c r="V1016" s="37"/>
      <c r="W1016" s="37"/>
      <c r="X1016" s="37"/>
      <c r="Y1016" s="37"/>
      <c r="Z1016" s="37"/>
      <c r="AA1016" s="37"/>
      <c r="AB1016" s="37"/>
      <c r="AC1016" s="37"/>
      <c r="AD1016" s="37"/>
      <c r="AE1016" s="37"/>
      <c r="AR1016" s="230" t="s">
        <v>249</v>
      </c>
      <c r="AT1016" s="230" t="s">
        <v>169</v>
      </c>
      <c r="AU1016" s="230" t="s">
        <v>86</v>
      </c>
      <c r="AY1016" s="16" t="s">
        <v>166</v>
      </c>
      <c r="BE1016" s="231">
        <f>IF(N1016="základní",J1016,0)</f>
        <v>0</v>
      </c>
      <c r="BF1016" s="231">
        <f>IF(N1016="snížená",J1016,0)</f>
        <v>0</v>
      </c>
      <c r="BG1016" s="231">
        <f>IF(N1016="zákl. přenesená",J1016,0)</f>
        <v>0</v>
      </c>
      <c r="BH1016" s="231">
        <f>IF(N1016="sníž. přenesená",J1016,0)</f>
        <v>0</v>
      </c>
      <c r="BI1016" s="231">
        <f>IF(N1016="nulová",J1016,0)</f>
        <v>0</v>
      </c>
      <c r="BJ1016" s="16" t="s">
        <v>8</v>
      </c>
      <c r="BK1016" s="231">
        <f>ROUND(I1016*H1016,0)</f>
        <v>0</v>
      </c>
      <c r="BL1016" s="16" t="s">
        <v>249</v>
      </c>
      <c r="BM1016" s="230" t="s">
        <v>2426</v>
      </c>
    </row>
    <row r="1017" spans="1:51" s="13" customFormat="1" ht="12">
      <c r="A1017" s="13"/>
      <c r="B1017" s="232"/>
      <c r="C1017" s="233"/>
      <c r="D1017" s="234" t="s">
        <v>175</v>
      </c>
      <c r="E1017" s="235" t="s">
        <v>1</v>
      </c>
      <c r="F1017" s="236" t="s">
        <v>2427</v>
      </c>
      <c r="G1017" s="233"/>
      <c r="H1017" s="237">
        <v>47.4</v>
      </c>
      <c r="I1017" s="238"/>
      <c r="J1017" s="233"/>
      <c r="K1017" s="233"/>
      <c r="L1017" s="239"/>
      <c r="M1017" s="240"/>
      <c r="N1017" s="241"/>
      <c r="O1017" s="241"/>
      <c r="P1017" s="241"/>
      <c r="Q1017" s="241"/>
      <c r="R1017" s="241"/>
      <c r="S1017" s="241"/>
      <c r="T1017" s="242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43" t="s">
        <v>175</v>
      </c>
      <c r="AU1017" s="243" t="s">
        <v>86</v>
      </c>
      <c r="AV1017" s="13" t="s">
        <v>86</v>
      </c>
      <c r="AW1017" s="13" t="s">
        <v>32</v>
      </c>
      <c r="AX1017" s="13" t="s">
        <v>77</v>
      </c>
      <c r="AY1017" s="243" t="s">
        <v>166</v>
      </c>
    </row>
    <row r="1018" spans="1:51" s="13" customFormat="1" ht="12">
      <c r="A1018" s="13"/>
      <c r="B1018" s="232"/>
      <c r="C1018" s="233"/>
      <c r="D1018" s="234" t="s">
        <v>175</v>
      </c>
      <c r="E1018" s="235" t="s">
        <v>1</v>
      </c>
      <c r="F1018" s="236" t="s">
        <v>2428</v>
      </c>
      <c r="G1018" s="233"/>
      <c r="H1018" s="237">
        <v>11.22</v>
      </c>
      <c r="I1018" s="238"/>
      <c r="J1018" s="233"/>
      <c r="K1018" s="233"/>
      <c r="L1018" s="239"/>
      <c r="M1018" s="240"/>
      <c r="N1018" s="241"/>
      <c r="O1018" s="241"/>
      <c r="P1018" s="241"/>
      <c r="Q1018" s="241"/>
      <c r="R1018" s="241"/>
      <c r="S1018" s="241"/>
      <c r="T1018" s="242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T1018" s="243" t="s">
        <v>175</v>
      </c>
      <c r="AU1018" s="243" t="s">
        <v>86</v>
      </c>
      <c r="AV1018" s="13" t="s">
        <v>86</v>
      </c>
      <c r="AW1018" s="13" t="s">
        <v>32</v>
      </c>
      <c r="AX1018" s="13" t="s">
        <v>77</v>
      </c>
      <c r="AY1018" s="243" t="s">
        <v>166</v>
      </c>
    </row>
    <row r="1019" spans="1:65" s="2" customFormat="1" ht="24.15" customHeight="1">
      <c r="A1019" s="37"/>
      <c r="B1019" s="38"/>
      <c r="C1019" s="218" t="s">
        <v>2429</v>
      </c>
      <c r="D1019" s="218" t="s">
        <v>169</v>
      </c>
      <c r="E1019" s="219" t="s">
        <v>2430</v>
      </c>
      <c r="F1019" s="220" t="s">
        <v>2431</v>
      </c>
      <c r="G1019" s="221" t="s">
        <v>215</v>
      </c>
      <c r="H1019" s="222">
        <v>171.7</v>
      </c>
      <c r="I1019" s="223"/>
      <c r="J1019" s="224">
        <f>ROUND(I1019*H1019,0)</f>
        <v>0</v>
      </c>
      <c r="K1019" s="225"/>
      <c r="L1019" s="43"/>
      <c r="M1019" s="226" t="s">
        <v>1</v>
      </c>
      <c r="N1019" s="227" t="s">
        <v>42</v>
      </c>
      <c r="O1019" s="90"/>
      <c r="P1019" s="228">
        <f>O1019*H1019</f>
        <v>0</v>
      </c>
      <c r="Q1019" s="228">
        <v>0</v>
      </c>
      <c r="R1019" s="228">
        <f>Q1019*H1019</f>
        <v>0</v>
      </c>
      <c r="S1019" s="228">
        <v>0</v>
      </c>
      <c r="T1019" s="229">
        <f>S1019*H1019</f>
        <v>0</v>
      </c>
      <c r="U1019" s="37"/>
      <c r="V1019" s="37"/>
      <c r="W1019" s="37"/>
      <c r="X1019" s="37"/>
      <c r="Y1019" s="37"/>
      <c r="Z1019" s="37"/>
      <c r="AA1019" s="37"/>
      <c r="AB1019" s="37"/>
      <c r="AC1019" s="37"/>
      <c r="AD1019" s="37"/>
      <c r="AE1019" s="37"/>
      <c r="AR1019" s="230" t="s">
        <v>249</v>
      </c>
      <c r="AT1019" s="230" t="s">
        <v>169</v>
      </c>
      <c r="AU1019" s="230" t="s">
        <v>86</v>
      </c>
      <c r="AY1019" s="16" t="s">
        <v>166</v>
      </c>
      <c r="BE1019" s="231">
        <f>IF(N1019="základní",J1019,0)</f>
        <v>0</v>
      </c>
      <c r="BF1019" s="231">
        <f>IF(N1019="snížená",J1019,0)</f>
        <v>0</v>
      </c>
      <c r="BG1019" s="231">
        <f>IF(N1019="zákl. přenesená",J1019,0)</f>
        <v>0</v>
      </c>
      <c r="BH1019" s="231">
        <f>IF(N1019="sníž. přenesená",J1019,0)</f>
        <v>0</v>
      </c>
      <c r="BI1019" s="231">
        <f>IF(N1019="nulová",J1019,0)</f>
        <v>0</v>
      </c>
      <c r="BJ1019" s="16" t="s">
        <v>8</v>
      </c>
      <c r="BK1019" s="231">
        <f>ROUND(I1019*H1019,0)</f>
        <v>0</v>
      </c>
      <c r="BL1019" s="16" t="s">
        <v>249</v>
      </c>
      <c r="BM1019" s="230" t="s">
        <v>2432</v>
      </c>
    </row>
    <row r="1020" spans="1:51" s="13" customFormat="1" ht="12">
      <c r="A1020" s="13"/>
      <c r="B1020" s="232"/>
      <c r="C1020" s="233"/>
      <c r="D1020" s="234" t="s">
        <v>175</v>
      </c>
      <c r="E1020" s="235" t="s">
        <v>1</v>
      </c>
      <c r="F1020" s="236" t="s">
        <v>2433</v>
      </c>
      <c r="G1020" s="233"/>
      <c r="H1020" s="237">
        <v>171.7</v>
      </c>
      <c r="I1020" s="238"/>
      <c r="J1020" s="233"/>
      <c r="K1020" s="233"/>
      <c r="L1020" s="239"/>
      <c r="M1020" s="240"/>
      <c r="N1020" s="241"/>
      <c r="O1020" s="241"/>
      <c r="P1020" s="241"/>
      <c r="Q1020" s="241"/>
      <c r="R1020" s="241"/>
      <c r="S1020" s="241"/>
      <c r="T1020" s="242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T1020" s="243" t="s">
        <v>175</v>
      </c>
      <c r="AU1020" s="243" t="s">
        <v>86</v>
      </c>
      <c r="AV1020" s="13" t="s">
        <v>86</v>
      </c>
      <c r="AW1020" s="13" t="s">
        <v>32</v>
      </c>
      <c r="AX1020" s="13" t="s">
        <v>77</v>
      </c>
      <c r="AY1020" s="243" t="s">
        <v>166</v>
      </c>
    </row>
    <row r="1021" spans="1:65" s="2" customFormat="1" ht="24.15" customHeight="1">
      <c r="A1021" s="37"/>
      <c r="B1021" s="38"/>
      <c r="C1021" s="218" t="s">
        <v>2434</v>
      </c>
      <c r="D1021" s="218" t="s">
        <v>169</v>
      </c>
      <c r="E1021" s="219" t="s">
        <v>2435</v>
      </c>
      <c r="F1021" s="220" t="s">
        <v>2436</v>
      </c>
      <c r="G1021" s="221" t="s">
        <v>215</v>
      </c>
      <c r="H1021" s="222">
        <v>221.994</v>
      </c>
      <c r="I1021" s="223"/>
      <c r="J1021" s="224">
        <f>ROUND(I1021*H1021,0)</f>
        <v>0</v>
      </c>
      <c r="K1021" s="225"/>
      <c r="L1021" s="43"/>
      <c r="M1021" s="226" t="s">
        <v>1</v>
      </c>
      <c r="N1021" s="227" t="s">
        <v>42</v>
      </c>
      <c r="O1021" s="90"/>
      <c r="P1021" s="228">
        <f>O1021*H1021</f>
        <v>0</v>
      </c>
      <c r="Q1021" s="228">
        <v>0</v>
      </c>
      <c r="R1021" s="228">
        <f>Q1021*H1021</f>
        <v>0</v>
      </c>
      <c r="S1021" s="228">
        <v>0</v>
      </c>
      <c r="T1021" s="229">
        <f>S1021*H1021</f>
        <v>0</v>
      </c>
      <c r="U1021" s="37"/>
      <c r="V1021" s="37"/>
      <c r="W1021" s="37"/>
      <c r="X1021" s="37"/>
      <c r="Y1021" s="37"/>
      <c r="Z1021" s="37"/>
      <c r="AA1021" s="37"/>
      <c r="AB1021" s="37"/>
      <c r="AC1021" s="37"/>
      <c r="AD1021" s="37"/>
      <c r="AE1021" s="37"/>
      <c r="AR1021" s="230" t="s">
        <v>249</v>
      </c>
      <c r="AT1021" s="230" t="s">
        <v>169</v>
      </c>
      <c r="AU1021" s="230" t="s">
        <v>86</v>
      </c>
      <c r="AY1021" s="16" t="s">
        <v>166</v>
      </c>
      <c r="BE1021" s="231">
        <f>IF(N1021="základní",J1021,0)</f>
        <v>0</v>
      </c>
      <c r="BF1021" s="231">
        <f>IF(N1021="snížená",J1021,0)</f>
        <v>0</v>
      </c>
      <c r="BG1021" s="231">
        <f>IF(N1021="zákl. přenesená",J1021,0)</f>
        <v>0</v>
      </c>
      <c r="BH1021" s="231">
        <f>IF(N1021="sníž. přenesená",J1021,0)</f>
        <v>0</v>
      </c>
      <c r="BI1021" s="231">
        <f>IF(N1021="nulová",J1021,0)</f>
        <v>0</v>
      </c>
      <c r="BJ1021" s="16" t="s">
        <v>8</v>
      </c>
      <c r="BK1021" s="231">
        <f>ROUND(I1021*H1021,0)</f>
        <v>0</v>
      </c>
      <c r="BL1021" s="16" t="s">
        <v>249</v>
      </c>
      <c r="BM1021" s="230" t="s">
        <v>2437</v>
      </c>
    </row>
    <row r="1022" spans="1:51" s="13" customFormat="1" ht="12">
      <c r="A1022" s="13"/>
      <c r="B1022" s="232"/>
      <c r="C1022" s="233"/>
      <c r="D1022" s="234" t="s">
        <v>175</v>
      </c>
      <c r="E1022" s="235" t="s">
        <v>1</v>
      </c>
      <c r="F1022" s="236" t="s">
        <v>2438</v>
      </c>
      <c r="G1022" s="233"/>
      <c r="H1022" s="237">
        <v>221.994</v>
      </c>
      <c r="I1022" s="238"/>
      <c r="J1022" s="233"/>
      <c r="K1022" s="233"/>
      <c r="L1022" s="239"/>
      <c r="M1022" s="240"/>
      <c r="N1022" s="241"/>
      <c r="O1022" s="241"/>
      <c r="P1022" s="241"/>
      <c r="Q1022" s="241"/>
      <c r="R1022" s="241"/>
      <c r="S1022" s="241"/>
      <c r="T1022" s="242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T1022" s="243" t="s">
        <v>175</v>
      </c>
      <c r="AU1022" s="243" t="s">
        <v>86</v>
      </c>
      <c r="AV1022" s="13" t="s">
        <v>86</v>
      </c>
      <c r="AW1022" s="13" t="s">
        <v>32</v>
      </c>
      <c r="AX1022" s="13" t="s">
        <v>77</v>
      </c>
      <c r="AY1022" s="243" t="s">
        <v>166</v>
      </c>
    </row>
    <row r="1023" spans="1:65" s="2" customFormat="1" ht="24.15" customHeight="1">
      <c r="A1023" s="37"/>
      <c r="B1023" s="38"/>
      <c r="C1023" s="254" t="s">
        <v>2439</v>
      </c>
      <c r="D1023" s="254" t="s">
        <v>266</v>
      </c>
      <c r="E1023" s="255" t="s">
        <v>2440</v>
      </c>
      <c r="F1023" s="256" t="s">
        <v>2441</v>
      </c>
      <c r="G1023" s="257" t="s">
        <v>215</v>
      </c>
      <c r="H1023" s="258">
        <v>452.314</v>
      </c>
      <c r="I1023" s="259"/>
      <c r="J1023" s="260">
        <f>ROUND(I1023*H1023,0)</f>
        <v>0</v>
      </c>
      <c r="K1023" s="261"/>
      <c r="L1023" s="262"/>
      <c r="M1023" s="263" t="s">
        <v>1</v>
      </c>
      <c r="N1023" s="264" t="s">
        <v>42</v>
      </c>
      <c r="O1023" s="90"/>
      <c r="P1023" s="228">
        <f>O1023*H1023</f>
        <v>0</v>
      </c>
      <c r="Q1023" s="228">
        <v>0</v>
      </c>
      <c r="R1023" s="228">
        <f>Q1023*H1023</f>
        <v>0</v>
      </c>
      <c r="S1023" s="228">
        <v>0</v>
      </c>
      <c r="T1023" s="229">
        <f>S1023*H1023</f>
        <v>0</v>
      </c>
      <c r="U1023" s="37"/>
      <c r="V1023" s="37"/>
      <c r="W1023" s="37"/>
      <c r="X1023" s="37"/>
      <c r="Y1023" s="37"/>
      <c r="Z1023" s="37"/>
      <c r="AA1023" s="37"/>
      <c r="AB1023" s="37"/>
      <c r="AC1023" s="37"/>
      <c r="AD1023" s="37"/>
      <c r="AE1023" s="37"/>
      <c r="AR1023" s="230" t="s">
        <v>331</v>
      </c>
      <c r="AT1023" s="230" t="s">
        <v>266</v>
      </c>
      <c r="AU1023" s="230" t="s">
        <v>86</v>
      </c>
      <c r="AY1023" s="16" t="s">
        <v>166</v>
      </c>
      <c r="BE1023" s="231">
        <f>IF(N1023="základní",J1023,0)</f>
        <v>0</v>
      </c>
      <c r="BF1023" s="231">
        <f>IF(N1023="snížená",J1023,0)</f>
        <v>0</v>
      </c>
      <c r="BG1023" s="231">
        <f>IF(N1023="zákl. přenesená",J1023,0)</f>
        <v>0</v>
      </c>
      <c r="BH1023" s="231">
        <f>IF(N1023="sníž. přenesená",J1023,0)</f>
        <v>0</v>
      </c>
      <c r="BI1023" s="231">
        <f>IF(N1023="nulová",J1023,0)</f>
        <v>0</v>
      </c>
      <c r="BJ1023" s="16" t="s">
        <v>8</v>
      </c>
      <c r="BK1023" s="231">
        <f>ROUND(I1023*H1023,0)</f>
        <v>0</v>
      </c>
      <c r="BL1023" s="16" t="s">
        <v>249</v>
      </c>
      <c r="BM1023" s="230" t="s">
        <v>2442</v>
      </c>
    </row>
    <row r="1024" spans="1:51" s="13" customFormat="1" ht="12">
      <c r="A1024" s="13"/>
      <c r="B1024" s="232"/>
      <c r="C1024" s="233"/>
      <c r="D1024" s="234" t="s">
        <v>175</v>
      </c>
      <c r="E1024" s="235" t="s">
        <v>1</v>
      </c>
      <c r="F1024" s="236" t="s">
        <v>2443</v>
      </c>
      <c r="G1024" s="233"/>
      <c r="H1024" s="237">
        <v>452.314</v>
      </c>
      <c r="I1024" s="238"/>
      <c r="J1024" s="233"/>
      <c r="K1024" s="233"/>
      <c r="L1024" s="239"/>
      <c r="M1024" s="240"/>
      <c r="N1024" s="241"/>
      <c r="O1024" s="241"/>
      <c r="P1024" s="241"/>
      <c r="Q1024" s="241"/>
      <c r="R1024" s="241"/>
      <c r="S1024" s="241"/>
      <c r="T1024" s="242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T1024" s="243" t="s">
        <v>175</v>
      </c>
      <c r="AU1024" s="243" t="s">
        <v>86</v>
      </c>
      <c r="AV1024" s="13" t="s">
        <v>86</v>
      </c>
      <c r="AW1024" s="13" t="s">
        <v>32</v>
      </c>
      <c r="AX1024" s="13" t="s">
        <v>77</v>
      </c>
      <c r="AY1024" s="243" t="s">
        <v>166</v>
      </c>
    </row>
    <row r="1025" spans="1:65" s="2" customFormat="1" ht="24.15" customHeight="1">
      <c r="A1025" s="37"/>
      <c r="B1025" s="38"/>
      <c r="C1025" s="218" t="s">
        <v>2444</v>
      </c>
      <c r="D1025" s="218" t="s">
        <v>169</v>
      </c>
      <c r="E1025" s="219" t="s">
        <v>2445</v>
      </c>
      <c r="F1025" s="220" t="s">
        <v>2446</v>
      </c>
      <c r="G1025" s="221" t="s">
        <v>405</v>
      </c>
      <c r="H1025" s="265"/>
      <c r="I1025" s="223"/>
      <c r="J1025" s="224">
        <f>ROUND(I1025*H1025,0)</f>
        <v>0</v>
      </c>
      <c r="K1025" s="225"/>
      <c r="L1025" s="43"/>
      <c r="M1025" s="226" t="s">
        <v>1</v>
      </c>
      <c r="N1025" s="227" t="s">
        <v>42</v>
      </c>
      <c r="O1025" s="90"/>
      <c r="P1025" s="228">
        <f>O1025*H1025</f>
        <v>0</v>
      </c>
      <c r="Q1025" s="228">
        <v>0</v>
      </c>
      <c r="R1025" s="228">
        <f>Q1025*H1025</f>
        <v>0</v>
      </c>
      <c r="S1025" s="228">
        <v>0</v>
      </c>
      <c r="T1025" s="229">
        <f>S1025*H1025</f>
        <v>0</v>
      </c>
      <c r="U1025" s="37"/>
      <c r="V1025" s="37"/>
      <c r="W1025" s="37"/>
      <c r="X1025" s="37"/>
      <c r="Y1025" s="37"/>
      <c r="Z1025" s="37"/>
      <c r="AA1025" s="37"/>
      <c r="AB1025" s="37"/>
      <c r="AC1025" s="37"/>
      <c r="AD1025" s="37"/>
      <c r="AE1025" s="37"/>
      <c r="AR1025" s="230" t="s">
        <v>249</v>
      </c>
      <c r="AT1025" s="230" t="s">
        <v>169</v>
      </c>
      <c r="AU1025" s="230" t="s">
        <v>86</v>
      </c>
      <c r="AY1025" s="16" t="s">
        <v>166</v>
      </c>
      <c r="BE1025" s="231">
        <f>IF(N1025="základní",J1025,0)</f>
        <v>0</v>
      </c>
      <c r="BF1025" s="231">
        <f>IF(N1025="snížená",J1025,0)</f>
        <v>0</v>
      </c>
      <c r="BG1025" s="231">
        <f>IF(N1025="zákl. přenesená",J1025,0)</f>
        <v>0</v>
      </c>
      <c r="BH1025" s="231">
        <f>IF(N1025="sníž. přenesená",J1025,0)</f>
        <v>0</v>
      </c>
      <c r="BI1025" s="231">
        <f>IF(N1025="nulová",J1025,0)</f>
        <v>0</v>
      </c>
      <c r="BJ1025" s="16" t="s">
        <v>8</v>
      </c>
      <c r="BK1025" s="231">
        <f>ROUND(I1025*H1025,0)</f>
        <v>0</v>
      </c>
      <c r="BL1025" s="16" t="s">
        <v>249</v>
      </c>
      <c r="BM1025" s="230" t="s">
        <v>2447</v>
      </c>
    </row>
    <row r="1026" spans="1:63" s="12" customFormat="1" ht="22.8" customHeight="1">
      <c r="A1026" s="12"/>
      <c r="B1026" s="202"/>
      <c r="C1026" s="203"/>
      <c r="D1026" s="204" t="s">
        <v>76</v>
      </c>
      <c r="E1026" s="216" t="s">
        <v>2448</v>
      </c>
      <c r="F1026" s="216" t="s">
        <v>2449</v>
      </c>
      <c r="G1026" s="203"/>
      <c r="H1026" s="203"/>
      <c r="I1026" s="206"/>
      <c r="J1026" s="217">
        <f>BK1026</f>
        <v>0</v>
      </c>
      <c r="K1026" s="203"/>
      <c r="L1026" s="208"/>
      <c r="M1026" s="209"/>
      <c r="N1026" s="210"/>
      <c r="O1026" s="210"/>
      <c r="P1026" s="211">
        <f>SUM(P1027:P1047)</f>
        <v>0</v>
      </c>
      <c r="Q1026" s="210"/>
      <c r="R1026" s="211">
        <f>SUM(R1027:R1047)</f>
        <v>0.47525043999999994</v>
      </c>
      <c r="S1026" s="210"/>
      <c r="T1026" s="212">
        <f>SUM(T1027:T1047)</f>
        <v>0.010196</v>
      </c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R1026" s="213" t="s">
        <v>86</v>
      </c>
      <c r="AT1026" s="214" t="s">
        <v>76</v>
      </c>
      <c r="AU1026" s="214" t="s">
        <v>8</v>
      </c>
      <c r="AY1026" s="213" t="s">
        <v>166</v>
      </c>
      <c r="BK1026" s="215">
        <f>SUM(BK1027:BK1047)</f>
        <v>0</v>
      </c>
    </row>
    <row r="1027" spans="1:65" s="2" customFormat="1" ht="16.5" customHeight="1">
      <c r="A1027" s="37"/>
      <c r="B1027" s="38"/>
      <c r="C1027" s="218" t="s">
        <v>2450</v>
      </c>
      <c r="D1027" s="218" t="s">
        <v>169</v>
      </c>
      <c r="E1027" s="219" t="s">
        <v>2451</v>
      </c>
      <c r="F1027" s="220" t="s">
        <v>2452</v>
      </c>
      <c r="G1027" s="221" t="s">
        <v>215</v>
      </c>
      <c r="H1027" s="222">
        <v>2.5</v>
      </c>
      <c r="I1027" s="223"/>
      <c r="J1027" s="224">
        <f>ROUND(I1027*H1027,0)</f>
        <v>0</v>
      </c>
      <c r="K1027" s="225"/>
      <c r="L1027" s="43"/>
      <c r="M1027" s="226" t="s">
        <v>1</v>
      </c>
      <c r="N1027" s="227" t="s">
        <v>42</v>
      </c>
      <c r="O1027" s="90"/>
      <c r="P1027" s="228">
        <f>O1027*H1027</f>
        <v>0</v>
      </c>
      <c r="Q1027" s="228">
        <v>0</v>
      </c>
      <c r="R1027" s="228">
        <f>Q1027*H1027</f>
        <v>0</v>
      </c>
      <c r="S1027" s="228">
        <v>0.00167</v>
      </c>
      <c r="T1027" s="229">
        <f>S1027*H1027</f>
        <v>0.004175</v>
      </c>
      <c r="U1027" s="37"/>
      <c r="V1027" s="37"/>
      <c r="W1027" s="37"/>
      <c r="X1027" s="37"/>
      <c r="Y1027" s="37"/>
      <c r="Z1027" s="37"/>
      <c r="AA1027" s="37"/>
      <c r="AB1027" s="37"/>
      <c r="AC1027" s="37"/>
      <c r="AD1027" s="37"/>
      <c r="AE1027" s="37"/>
      <c r="AR1027" s="230" t="s">
        <v>249</v>
      </c>
      <c r="AT1027" s="230" t="s">
        <v>169</v>
      </c>
      <c r="AU1027" s="230" t="s">
        <v>86</v>
      </c>
      <c r="AY1027" s="16" t="s">
        <v>166</v>
      </c>
      <c r="BE1027" s="231">
        <f>IF(N1027="základní",J1027,0)</f>
        <v>0</v>
      </c>
      <c r="BF1027" s="231">
        <f>IF(N1027="snížená",J1027,0)</f>
        <v>0</v>
      </c>
      <c r="BG1027" s="231">
        <f>IF(N1027="zákl. přenesená",J1027,0)</f>
        <v>0</v>
      </c>
      <c r="BH1027" s="231">
        <f>IF(N1027="sníž. přenesená",J1027,0)</f>
        <v>0</v>
      </c>
      <c r="BI1027" s="231">
        <f>IF(N1027="nulová",J1027,0)</f>
        <v>0</v>
      </c>
      <c r="BJ1027" s="16" t="s">
        <v>8</v>
      </c>
      <c r="BK1027" s="231">
        <f>ROUND(I1027*H1027,0)</f>
        <v>0</v>
      </c>
      <c r="BL1027" s="16" t="s">
        <v>249</v>
      </c>
      <c r="BM1027" s="230" t="s">
        <v>2453</v>
      </c>
    </row>
    <row r="1028" spans="1:51" s="13" customFormat="1" ht="12">
      <c r="A1028" s="13"/>
      <c r="B1028" s="232"/>
      <c r="C1028" s="233"/>
      <c r="D1028" s="234" t="s">
        <v>175</v>
      </c>
      <c r="E1028" s="235" t="s">
        <v>1</v>
      </c>
      <c r="F1028" s="236" t="s">
        <v>2454</v>
      </c>
      <c r="G1028" s="233"/>
      <c r="H1028" s="237">
        <v>2.5</v>
      </c>
      <c r="I1028" s="238"/>
      <c r="J1028" s="233"/>
      <c r="K1028" s="233"/>
      <c r="L1028" s="239"/>
      <c r="M1028" s="240"/>
      <c r="N1028" s="241"/>
      <c r="O1028" s="241"/>
      <c r="P1028" s="241"/>
      <c r="Q1028" s="241"/>
      <c r="R1028" s="241"/>
      <c r="S1028" s="241"/>
      <c r="T1028" s="242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T1028" s="243" t="s">
        <v>175</v>
      </c>
      <c r="AU1028" s="243" t="s">
        <v>86</v>
      </c>
      <c r="AV1028" s="13" t="s">
        <v>86</v>
      </c>
      <c r="AW1028" s="13" t="s">
        <v>32</v>
      </c>
      <c r="AX1028" s="13" t="s">
        <v>77</v>
      </c>
      <c r="AY1028" s="243" t="s">
        <v>166</v>
      </c>
    </row>
    <row r="1029" spans="1:65" s="2" customFormat="1" ht="21.75" customHeight="1">
      <c r="A1029" s="37"/>
      <c r="B1029" s="38"/>
      <c r="C1029" s="218" t="s">
        <v>2455</v>
      </c>
      <c r="D1029" s="218" t="s">
        <v>169</v>
      </c>
      <c r="E1029" s="219" t="s">
        <v>2456</v>
      </c>
      <c r="F1029" s="220" t="s">
        <v>2457</v>
      </c>
      <c r="G1029" s="221" t="s">
        <v>215</v>
      </c>
      <c r="H1029" s="222">
        <v>2.7</v>
      </c>
      <c r="I1029" s="223"/>
      <c r="J1029" s="224">
        <f>ROUND(I1029*H1029,0)</f>
        <v>0</v>
      </c>
      <c r="K1029" s="225"/>
      <c r="L1029" s="43"/>
      <c r="M1029" s="226" t="s">
        <v>1</v>
      </c>
      <c r="N1029" s="227" t="s">
        <v>42</v>
      </c>
      <c r="O1029" s="90"/>
      <c r="P1029" s="228">
        <f>O1029*H1029</f>
        <v>0</v>
      </c>
      <c r="Q1029" s="228">
        <v>0</v>
      </c>
      <c r="R1029" s="228">
        <f>Q1029*H1029</f>
        <v>0</v>
      </c>
      <c r="S1029" s="228">
        <v>0.00223</v>
      </c>
      <c r="T1029" s="229">
        <f>S1029*H1029</f>
        <v>0.006021000000000001</v>
      </c>
      <c r="U1029" s="37"/>
      <c r="V1029" s="37"/>
      <c r="W1029" s="37"/>
      <c r="X1029" s="37"/>
      <c r="Y1029" s="37"/>
      <c r="Z1029" s="37"/>
      <c r="AA1029" s="37"/>
      <c r="AB1029" s="37"/>
      <c r="AC1029" s="37"/>
      <c r="AD1029" s="37"/>
      <c r="AE1029" s="37"/>
      <c r="AR1029" s="230" t="s">
        <v>249</v>
      </c>
      <c r="AT1029" s="230" t="s">
        <v>169</v>
      </c>
      <c r="AU1029" s="230" t="s">
        <v>86</v>
      </c>
      <c r="AY1029" s="16" t="s">
        <v>166</v>
      </c>
      <c r="BE1029" s="231">
        <f>IF(N1029="základní",J1029,0)</f>
        <v>0</v>
      </c>
      <c r="BF1029" s="231">
        <f>IF(N1029="snížená",J1029,0)</f>
        <v>0</v>
      </c>
      <c r="BG1029" s="231">
        <f>IF(N1029="zákl. přenesená",J1029,0)</f>
        <v>0</v>
      </c>
      <c r="BH1029" s="231">
        <f>IF(N1029="sníž. přenesená",J1029,0)</f>
        <v>0</v>
      </c>
      <c r="BI1029" s="231">
        <f>IF(N1029="nulová",J1029,0)</f>
        <v>0</v>
      </c>
      <c r="BJ1029" s="16" t="s">
        <v>8</v>
      </c>
      <c r="BK1029" s="231">
        <f>ROUND(I1029*H1029,0)</f>
        <v>0</v>
      </c>
      <c r="BL1029" s="16" t="s">
        <v>249</v>
      </c>
      <c r="BM1029" s="230" t="s">
        <v>2458</v>
      </c>
    </row>
    <row r="1030" spans="1:65" s="2" customFormat="1" ht="21.75" customHeight="1">
      <c r="A1030" s="37"/>
      <c r="B1030" s="38"/>
      <c r="C1030" s="218" t="s">
        <v>2459</v>
      </c>
      <c r="D1030" s="218" t="s">
        <v>169</v>
      </c>
      <c r="E1030" s="219" t="s">
        <v>2460</v>
      </c>
      <c r="F1030" s="220" t="s">
        <v>2461</v>
      </c>
      <c r="G1030" s="221" t="s">
        <v>215</v>
      </c>
      <c r="H1030" s="222">
        <v>53.3</v>
      </c>
      <c r="I1030" s="223"/>
      <c r="J1030" s="224">
        <f>ROUND(I1030*H1030,0)</f>
        <v>0</v>
      </c>
      <c r="K1030" s="225"/>
      <c r="L1030" s="43"/>
      <c r="M1030" s="226" t="s">
        <v>1</v>
      </c>
      <c r="N1030" s="227" t="s">
        <v>42</v>
      </c>
      <c r="O1030" s="90"/>
      <c r="P1030" s="228">
        <f>O1030*H1030</f>
        <v>0</v>
      </c>
      <c r="Q1030" s="228">
        <v>4E-05</v>
      </c>
      <c r="R1030" s="228">
        <f>Q1030*H1030</f>
        <v>0.002132</v>
      </c>
      <c r="S1030" s="228">
        <v>0</v>
      </c>
      <c r="T1030" s="229">
        <f>S1030*H1030</f>
        <v>0</v>
      </c>
      <c r="U1030" s="37"/>
      <c r="V1030" s="37"/>
      <c r="W1030" s="37"/>
      <c r="X1030" s="37"/>
      <c r="Y1030" s="37"/>
      <c r="Z1030" s="37"/>
      <c r="AA1030" s="37"/>
      <c r="AB1030" s="37"/>
      <c r="AC1030" s="37"/>
      <c r="AD1030" s="37"/>
      <c r="AE1030" s="37"/>
      <c r="AR1030" s="230" t="s">
        <v>249</v>
      </c>
      <c r="AT1030" s="230" t="s">
        <v>169</v>
      </c>
      <c r="AU1030" s="230" t="s">
        <v>86</v>
      </c>
      <c r="AY1030" s="16" t="s">
        <v>166</v>
      </c>
      <c r="BE1030" s="231">
        <f>IF(N1030="základní",J1030,0)</f>
        <v>0</v>
      </c>
      <c r="BF1030" s="231">
        <f>IF(N1030="snížená",J1030,0)</f>
        <v>0</v>
      </c>
      <c r="BG1030" s="231">
        <f>IF(N1030="zákl. přenesená",J1030,0)</f>
        <v>0</v>
      </c>
      <c r="BH1030" s="231">
        <f>IF(N1030="sníž. přenesená",J1030,0)</f>
        <v>0</v>
      </c>
      <c r="BI1030" s="231">
        <f>IF(N1030="nulová",J1030,0)</f>
        <v>0</v>
      </c>
      <c r="BJ1030" s="16" t="s">
        <v>8</v>
      </c>
      <c r="BK1030" s="231">
        <f>ROUND(I1030*H1030,0)</f>
        <v>0</v>
      </c>
      <c r="BL1030" s="16" t="s">
        <v>249</v>
      </c>
      <c r="BM1030" s="230" t="s">
        <v>2462</v>
      </c>
    </row>
    <row r="1031" spans="1:51" s="13" customFormat="1" ht="12">
      <c r="A1031" s="13"/>
      <c r="B1031" s="232"/>
      <c r="C1031" s="233"/>
      <c r="D1031" s="234" t="s">
        <v>175</v>
      </c>
      <c r="E1031" s="235" t="s">
        <v>1</v>
      </c>
      <c r="F1031" s="236" t="s">
        <v>2463</v>
      </c>
      <c r="G1031" s="233"/>
      <c r="H1031" s="237">
        <v>53.3</v>
      </c>
      <c r="I1031" s="238"/>
      <c r="J1031" s="233"/>
      <c r="K1031" s="233"/>
      <c r="L1031" s="239"/>
      <c r="M1031" s="240"/>
      <c r="N1031" s="241"/>
      <c r="O1031" s="241"/>
      <c r="P1031" s="241"/>
      <c r="Q1031" s="241"/>
      <c r="R1031" s="241"/>
      <c r="S1031" s="241"/>
      <c r="T1031" s="242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T1031" s="243" t="s">
        <v>175</v>
      </c>
      <c r="AU1031" s="243" t="s">
        <v>86</v>
      </c>
      <c r="AV1031" s="13" t="s">
        <v>86</v>
      </c>
      <c r="AW1031" s="13" t="s">
        <v>32</v>
      </c>
      <c r="AX1031" s="13" t="s">
        <v>77</v>
      </c>
      <c r="AY1031" s="243" t="s">
        <v>166</v>
      </c>
    </row>
    <row r="1032" spans="1:65" s="2" customFormat="1" ht="33" customHeight="1">
      <c r="A1032" s="37"/>
      <c r="B1032" s="38"/>
      <c r="C1032" s="254" t="s">
        <v>2464</v>
      </c>
      <c r="D1032" s="254" t="s">
        <v>266</v>
      </c>
      <c r="E1032" s="255" t="s">
        <v>2465</v>
      </c>
      <c r="F1032" s="256" t="s">
        <v>2466</v>
      </c>
      <c r="G1032" s="257" t="s">
        <v>547</v>
      </c>
      <c r="H1032" s="258">
        <v>41</v>
      </c>
      <c r="I1032" s="259"/>
      <c r="J1032" s="260">
        <f>ROUND(I1032*H1032,0)</f>
        <v>0</v>
      </c>
      <c r="K1032" s="261"/>
      <c r="L1032" s="262"/>
      <c r="M1032" s="263" t="s">
        <v>1</v>
      </c>
      <c r="N1032" s="264" t="s">
        <v>42</v>
      </c>
      <c r="O1032" s="90"/>
      <c r="P1032" s="228">
        <f>O1032*H1032</f>
        <v>0</v>
      </c>
      <c r="Q1032" s="228">
        <v>0.006</v>
      </c>
      <c r="R1032" s="228">
        <f>Q1032*H1032</f>
        <v>0.246</v>
      </c>
      <c r="S1032" s="228">
        <v>0</v>
      </c>
      <c r="T1032" s="229">
        <f>S1032*H1032</f>
        <v>0</v>
      </c>
      <c r="U1032" s="37"/>
      <c r="V1032" s="37"/>
      <c r="W1032" s="37"/>
      <c r="X1032" s="37"/>
      <c r="Y1032" s="37"/>
      <c r="Z1032" s="37"/>
      <c r="AA1032" s="37"/>
      <c r="AB1032" s="37"/>
      <c r="AC1032" s="37"/>
      <c r="AD1032" s="37"/>
      <c r="AE1032" s="37"/>
      <c r="AR1032" s="230" t="s">
        <v>331</v>
      </c>
      <c r="AT1032" s="230" t="s">
        <v>266</v>
      </c>
      <c r="AU1032" s="230" t="s">
        <v>86</v>
      </c>
      <c r="AY1032" s="16" t="s">
        <v>166</v>
      </c>
      <c r="BE1032" s="231">
        <f>IF(N1032="základní",J1032,0)</f>
        <v>0</v>
      </c>
      <c r="BF1032" s="231">
        <f>IF(N1032="snížená",J1032,0)</f>
        <v>0</v>
      </c>
      <c r="BG1032" s="231">
        <f>IF(N1032="zákl. přenesená",J1032,0)</f>
        <v>0</v>
      </c>
      <c r="BH1032" s="231">
        <f>IF(N1032="sníž. přenesená",J1032,0)</f>
        <v>0</v>
      </c>
      <c r="BI1032" s="231">
        <f>IF(N1032="nulová",J1032,0)</f>
        <v>0</v>
      </c>
      <c r="BJ1032" s="16" t="s">
        <v>8</v>
      </c>
      <c r="BK1032" s="231">
        <f>ROUND(I1032*H1032,0)</f>
        <v>0</v>
      </c>
      <c r="BL1032" s="16" t="s">
        <v>249</v>
      </c>
      <c r="BM1032" s="230" t="s">
        <v>2467</v>
      </c>
    </row>
    <row r="1033" spans="1:65" s="2" customFormat="1" ht="24.15" customHeight="1">
      <c r="A1033" s="37"/>
      <c r="B1033" s="38"/>
      <c r="C1033" s="218" t="s">
        <v>2468</v>
      </c>
      <c r="D1033" s="218" t="s">
        <v>169</v>
      </c>
      <c r="E1033" s="219" t="s">
        <v>2469</v>
      </c>
      <c r="F1033" s="220" t="s">
        <v>2470</v>
      </c>
      <c r="G1033" s="221" t="s">
        <v>215</v>
      </c>
      <c r="H1033" s="222">
        <v>17.5</v>
      </c>
      <c r="I1033" s="223"/>
      <c r="J1033" s="224">
        <f>ROUND(I1033*H1033,0)</f>
        <v>0</v>
      </c>
      <c r="K1033" s="225"/>
      <c r="L1033" s="43"/>
      <c r="M1033" s="226" t="s">
        <v>1</v>
      </c>
      <c r="N1033" s="227" t="s">
        <v>42</v>
      </c>
      <c r="O1033" s="90"/>
      <c r="P1033" s="228">
        <f>O1033*H1033</f>
        <v>0</v>
      </c>
      <c r="Q1033" s="228">
        <v>0.00287</v>
      </c>
      <c r="R1033" s="228">
        <f>Q1033*H1033</f>
        <v>0.050225000000000006</v>
      </c>
      <c r="S1033" s="228">
        <v>0</v>
      </c>
      <c r="T1033" s="229">
        <f>S1033*H1033</f>
        <v>0</v>
      </c>
      <c r="U1033" s="37"/>
      <c r="V1033" s="37"/>
      <c r="W1033" s="37"/>
      <c r="X1033" s="37"/>
      <c r="Y1033" s="37"/>
      <c r="Z1033" s="37"/>
      <c r="AA1033" s="37"/>
      <c r="AB1033" s="37"/>
      <c r="AC1033" s="37"/>
      <c r="AD1033" s="37"/>
      <c r="AE1033" s="37"/>
      <c r="AR1033" s="230" t="s">
        <v>249</v>
      </c>
      <c r="AT1033" s="230" t="s">
        <v>169</v>
      </c>
      <c r="AU1033" s="230" t="s">
        <v>86</v>
      </c>
      <c r="AY1033" s="16" t="s">
        <v>166</v>
      </c>
      <c r="BE1033" s="231">
        <f>IF(N1033="základní",J1033,0)</f>
        <v>0</v>
      </c>
      <c r="BF1033" s="231">
        <f>IF(N1033="snížená",J1033,0)</f>
        <v>0</v>
      </c>
      <c r="BG1033" s="231">
        <f>IF(N1033="zákl. přenesená",J1033,0)</f>
        <v>0</v>
      </c>
      <c r="BH1033" s="231">
        <f>IF(N1033="sníž. přenesená",J1033,0)</f>
        <v>0</v>
      </c>
      <c r="BI1033" s="231">
        <f>IF(N1033="nulová",J1033,0)</f>
        <v>0</v>
      </c>
      <c r="BJ1033" s="16" t="s">
        <v>8</v>
      </c>
      <c r="BK1033" s="231">
        <f>ROUND(I1033*H1033,0)</f>
        <v>0</v>
      </c>
      <c r="BL1033" s="16" t="s">
        <v>249</v>
      </c>
      <c r="BM1033" s="230" t="s">
        <v>2471</v>
      </c>
    </row>
    <row r="1034" spans="1:51" s="13" customFormat="1" ht="12">
      <c r="A1034" s="13"/>
      <c r="B1034" s="232"/>
      <c r="C1034" s="233"/>
      <c r="D1034" s="234" t="s">
        <v>175</v>
      </c>
      <c r="E1034" s="235" t="s">
        <v>1</v>
      </c>
      <c r="F1034" s="236" t="s">
        <v>2472</v>
      </c>
      <c r="G1034" s="233"/>
      <c r="H1034" s="237">
        <v>17.5</v>
      </c>
      <c r="I1034" s="238"/>
      <c r="J1034" s="233"/>
      <c r="K1034" s="233"/>
      <c r="L1034" s="239"/>
      <c r="M1034" s="240"/>
      <c r="N1034" s="241"/>
      <c r="O1034" s="241"/>
      <c r="P1034" s="241"/>
      <c r="Q1034" s="241"/>
      <c r="R1034" s="241"/>
      <c r="S1034" s="241"/>
      <c r="T1034" s="242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T1034" s="243" t="s">
        <v>175</v>
      </c>
      <c r="AU1034" s="243" t="s">
        <v>86</v>
      </c>
      <c r="AV1034" s="13" t="s">
        <v>86</v>
      </c>
      <c r="AW1034" s="13" t="s">
        <v>32</v>
      </c>
      <c r="AX1034" s="13" t="s">
        <v>77</v>
      </c>
      <c r="AY1034" s="243" t="s">
        <v>166</v>
      </c>
    </row>
    <row r="1035" spans="1:65" s="2" customFormat="1" ht="33" customHeight="1">
      <c r="A1035" s="37"/>
      <c r="B1035" s="38"/>
      <c r="C1035" s="218" t="s">
        <v>2473</v>
      </c>
      <c r="D1035" s="218" t="s">
        <v>169</v>
      </c>
      <c r="E1035" s="219" t="s">
        <v>2474</v>
      </c>
      <c r="F1035" s="220" t="s">
        <v>2475</v>
      </c>
      <c r="G1035" s="221" t="s">
        <v>188</v>
      </c>
      <c r="H1035" s="222">
        <v>3.268</v>
      </c>
      <c r="I1035" s="223"/>
      <c r="J1035" s="224">
        <f>ROUND(I1035*H1035,0)</f>
        <v>0</v>
      </c>
      <c r="K1035" s="225"/>
      <c r="L1035" s="43"/>
      <c r="M1035" s="226" t="s">
        <v>1</v>
      </c>
      <c r="N1035" s="227" t="s">
        <v>42</v>
      </c>
      <c r="O1035" s="90"/>
      <c r="P1035" s="228">
        <f>O1035*H1035</f>
        <v>0</v>
      </c>
      <c r="Q1035" s="228">
        <v>0.00783</v>
      </c>
      <c r="R1035" s="228">
        <f>Q1035*H1035</f>
        <v>0.02558844</v>
      </c>
      <c r="S1035" s="228">
        <v>0</v>
      </c>
      <c r="T1035" s="229">
        <f>S1035*H1035</f>
        <v>0</v>
      </c>
      <c r="U1035" s="37"/>
      <c r="V1035" s="37"/>
      <c r="W1035" s="37"/>
      <c r="X1035" s="37"/>
      <c r="Y1035" s="37"/>
      <c r="Z1035" s="37"/>
      <c r="AA1035" s="37"/>
      <c r="AB1035" s="37"/>
      <c r="AC1035" s="37"/>
      <c r="AD1035" s="37"/>
      <c r="AE1035" s="37"/>
      <c r="AR1035" s="230" t="s">
        <v>249</v>
      </c>
      <c r="AT1035" s="230" t="s">
        <v>169</v>
      </c>
      <c r="AU1035" s="230" t="s">
        <v>86</v>
      </c>
      <c r="AY1035" s="16" t="s">
        <v>166</v>
      </c>
      <c r="BE1035" s="231">
        <f>IF(N1035="základní",J1035,0)</f>
        <v>0</v>
      </c>
      <c r="BF1035" s="231">
        <f>IF(N1035="snížená",J1035,0)</f>
        <v>0</v>
      </c>
      <c r="BG1035" s="231">
        <f>IF(N1035="zákl. přenesená",J1035,0)</f>
        <v>0</v>
      </c>
      <c r="BH1035" s="231">
        <f>IF(N1035="sníž. přenesená",J1035,0)</f>
        <v>0</v>
      </c>
      <c r="BI1035" s="231">
        <f>IF(N1035="nulová",J1035,0)</f>
        <v>0</v>
      </c>
      <c r="BJ1035" s="16" t="s">
        <v>8</v>
      </c>
      <c r="BK1035" s="231">
        <f>ROUND(I1035*H1035,0)</f>
        <v>0</v>
      </c>
      <c r="BL1035" s="16" t="s">
        <v>249</v>
      </c>
      <c r="BM1035" s="230" t="s">
        <v>2476</v>
      </c>
    </row>
    <row r="1036" spans="1:51" s="13" customFormat="1" ht="12">
      <c r="A1036" s="13"/>
      <c r="B1036" s="232"/>
      <c r="C1036" s="233"/>
      <c r="D1036" s="234" t="s">
        <v>175</v>
      </c>
      <c r="E1036" s="235" t="s">
        <v>1</v>
      </c>
      <c r="F1036" s="236" t="s">
        <v>2477</v>
      </c>
      <c r="G1036" s="233"/>
      <c r="H1036" s="237">
        <v>3.268</v>
      </c>
      <c r="I1036" s="238"/>
      <c r="J1036" s="233"/>
      <c r="K1036" s="233"/>
      <c r="L1036" s="239"/>
      <c r="M1036" s="240"/>
      <c r="N1036" s="241"/>
      <c r="O1036" s="241"/>
      <c r="P1036" s="241"/>
      <c r="Q1036" s="241"/>
      <c r="R1036" s="241"/>
      <c r="S1036" s="241"/>
      <c r="T1036" s="242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T1036" s="243" t="s">
        <v>175</v>
      </c>
      <c r="AU1036" s="243" t="s">
        <v>86</v>
      </c>
      <c r="AV1036" s="13" t="s">
        <v>86</v>
      </c>
      <c r="AW1036" s="13" t="s">
        <v>32</v>
      </c>
      <c r="AX1036" s="13" t="s">
        <v>77</v>
      </c>
      <c r="AY1036" s="243" t="s">
        <v>166</v>
      </c>
    </row>
    <row r="1037" spans="1:65" s="2" customFormat="1" ht="33" customHeight="1">
      <c r="A1037" s="37"/>
      <c r="B1037" s="38"/>
      <c r="C1037" s="218" t="s">
        <v>2478</v>
      </c>
      <c r="D1037" s="218" t="s">
        <v>169</v>
      </c>
      <c r="E1037" s="219" t="s">
        <v>2479</v>
      </c>
      <c r="F1037" s="220" t="s">
        <v>2480</v>
      </c>
      <c r="G1037" s="221" t="s">
        <v>215</v>
      </c>
      <c r="H1037" s="222">
        <v>7</v>
      </c>
      <c r="I1037" s="223"/>
      <c r="J1037" s="224">
        <f>ROUND(I1037*H1037,0)</f>
        <v>0</v>
      </c>
      <c r="K1037" s="225"/>
      <c r="L1037" s="43"/>
      <c r="M1037" s="226" t="s">
        <v>1</v>
      </c>
      <c r="N1037" s="227" t="s">
        <v>42</v>
      </c>
      <c r="O1037" s="90"/>
      <c r="P1037" s="228">
        <f>O1037*H1037</f>
        <v>0</v>
      </c>
      <c r="Q1037" s="228">
        <v>0.00289</v>
      </c>
      <c r="R1037" s="228">
        <f>Q1037*H1037</f>
        <v>0.02023</v>
      </c>
      <c r="S1037" s="228">
        <v>0</v>
      </c>
      <c r="T1037" s="229">
        <f>S1037*H1037</f>
        <v>0</v>
      </c>
      <c r="U1037" s="37"/>
      <c r="V1037" s="37"/>
      <c r="W1037" s="37"/>
      <c r="X1037" s="37"/>
      <c r="Y1037" s="37"/>
      <c r="Z1037" s="37"/>
      <c r="AA1037" s="37"/>
      <c r="AB1037" s="37"/>
      <c r="AC1037" s="37"/>
      <c r="AD1037" s="37"/>
      <c r="AE1037" s="37"/>
      <c r="AR1037" s="230" t="s">
        <v>249</v>
      </c>
      <c r="AT1037" s="230" t="s">
        <v>169</v>
      </c>
      <c r="AU1037" s="230" t="s">
        <v>86</v>
      </c>
      <c r="AY1037" s="16" t="s">
        <v>166</v>
      </c>
      <c r="BE1037" s="231">
        <f>IF(N1037="základní",J1037,0)</f>
        <v>0</v>
      </c>
      <c r="BF1037" s="231">
        <f>IF(N1037="snížená",J1037,0)</f>
        <v>0</v>
      </c>
      <c r="BG1037" s="231">
        <f>IF(N1037="zákl. přenesená",J1037,0)</f>
        <v>0</v>
      </c>
      <c r="BH1037" s="231">
        <f>IF(N1037="sníž. přenesená",J1037,0)</f>
        <v>0</v>
      </c>
      <c r="BI1037" s="231">
        <f>IF(N1037="nulová",J1037,0)</f>
        <v>0</v>
      </c>
      <c r="BJ1037" s="16" t="s">
        <v>8</v>
      </c>
      <c r="BK1037" s="231">
        <f>ROUND(I1037*H1037,0)</f>
        <v>0</v>
      </c>
      <c r="BL1037" s="16" t="s">
        <v>249</v>
      </c>
      <c r="BM1037" s="230" t="s">
        <v>2481</v>
      </c>
    </row>
    <row r="1038" spans="1:51" s="13" customFormat="1" ht="12">
      <c r="A1038" s="13"/>
      <c r="B1038" s="232"/>
      <c r="C1038" s="233"/>
      <c r="D1038" s="234" t="s">
        <v>175</v>
      </c>
      <c r="E1038" s="235" t="s">
        <v>1</v>
      </c>
      <c r="F1038" s="236" t="s">
        <v>2482</v>
      </c>
      <c r="G1038" s="233"/>
      <c r="H1038" s="237">
        <v>7</v>
      </c>
      <c r="I1038" s="238"/>
      <c r="J1038" s="233"/>
      <c r="K1038" s="233"/>
      <c r="L1038" s="239"/>
      <c r="M1038" s="240"/>
      <c r="N1038" s="241"/>
      <c r="O1038" s="241"/>
      <c r="P1038" s="241"/>
      <c r="Q1038" s="241"/>
      <c r="R1038" s="241"/>
      <c r="S1038" s="241"/>
      <c r="T1038" s="242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T1038" s="243" t="s">
        <v>175</v>
      </c>
      <c r="AU1038" s="243" t="s">
        <v>86</v>
      </c>
      <c r="AV1038" s="13" t="s">
        <v>86</v>
      </c>
      <c r="AW1038" s="13" t="s">
        <v>32</v>
      </c>
      <c r="AX1038" s="13" t="s">
        <v>77</v>
      </c>
      <c r="AY1038" s="243" t="s">
        <v>166</v>
      </c>
    </row>
    <row r="1039" spans="1:65" s="2" customFormat="1" ht="24.15" customHeight="1">
      <c r="A1039" s="37"/>
      <c r="B1039" s="38"/>
      <c r="C1039" s="218" t="s">
        <v>2483</v>
      </c>
      <c r="D1039" s="218" t="s">
        <v>169</v>
      </c>
      <c r="E1039" s="219" t="s">
        <v>2484</v>
      </c>
      <c r="F1039" s="220" t="s">
        <v>2485</v>
      </c>
      <c r="G1039" s="221" t="s">
        <v>215</v>
      </c>
      <c r="H1039" s="222">
        <v>30</v>
      </c>
      <c r="I1039" s="223"/>
      <c r="J1039" s="224">
        <f>ROUND(I1039*H1039,0)</f>
        <v>0</v>
      </c>
      <c r="K1039" s="225"/>
      <c r="L1039" s="43"/>
      <c r="M1039" s="226" t="s">
        <v>1</v>
      </c>
      <c r="N1039" s="227" t="s">
        <v>42</v>
      </c>
      <c r="O1039" s="90"/>
      <c r="P1039" s="228">
        <f>O1039*H1039</f>
        <v>0</v>
      </c>
      <c r="Q1039" s="228">
        <v>0.00162</v>
      </c>
      <c r="R1039" s="228">
        <f>Q1039*H1039</f>
        <v>0.0486</v>
      </c>
      <c r="S1039" s="228">
        <v>0</v>
      </c>
      <c r="T1039" s="229">
        <f>S1039*H1039</f>
        <v>0</v>
      </c>
      <c r="U1039" s="37"/>
      <c r="V1039" s="37"/>
      <c r="W1039" s="37"/>
      <c r="X1039" s="37"/>
      <c r="Y1039" s="37"/>
      <c r="Z1039" s="37"/>
      <c r="AA1039" s="37"/>
      <c r="AB1039" s="37"/>
      <c r="AC1039" s="37"/>
      <c r="AD1039" s="37"/>
      <c r="AE1039" s="37"/>
      <c r="AR1039" s="230" t="s">
        <v>249</v>
      </c>
      <c r="AT1039" s="230" t="s">
        <v>169</v>
      </c>
      <c r="AU1039" s="230" t="s">
        <v>86</v>
      </c>
      <c r="AY1039" s="16" t="s">
        <v>166</v>
      </c>
      <c r="BE1039" s="231">
        <f>IF(N1039="základní",J1039,0)</f>
        <v>0</v>
      </c>
      <c r="BF1039" s="231">
        <f>IF(N1039="snížená",J1039,0)</f>
        <v>0</v>
      </c>
      <c r="BG1039" s="231">
        <f>IF(N1039="zákl. přenesená",J1039,0)</f>
        <v>0</v>
      </c>
      <c r="BH1039" s="231">
        <f>IF(N1039="sníž. přenesená",J1039,0)</f>
        <v>0</v>
      </c>
      <c r="BI1039" s="231">
        <f>IF(N1039="nulová",J1039,0)</f>
        <v>0</v>
      </c>
      <c r="BJ1039" s="16" t="s">
        <v>8</v>
      </c>
      <c r="BK1039" s="231">
        <f>ROUND(I1039*H1039,0)</f>
        <v>0</v>
      </c>
      <c r="BL1039" s="16" t="s">
        <v>249</v>
      </c>
      <c r="BM1039" s="230" t="s">
        <v>2486</v>
      </c>
    </row>
    <row r="1040" spans="1:51" s="13" customFormat="1" ht="12">
      <c r="A1040" s="13"/>
      <c r="B1040" s="232"/>
      <c r="C1040" s="233"/>
      <c r="D1040" s="234" t="s">
        <v>175</v>
      </c>
      <c r="E1040" s="235" t="s">
        <v>1</v>
      </c>
      <c r="F1040" s="236" t="s">
        <v>2487</v>
      </c>
      <c r="G1040" s="233"/>
      <c r="H1040" s="237">
        <v>30</v>
      </c>
      <c r="I1040" s="238"/>
      <c r="J1040" s="233"/>
      <c r="K1040" s="233"/>
      <c r="L1040" s="239"/>
      <c r="M1040" s="240"/>
      <c r="N1040" s="241"/>
      <c r="O1040" s="241"/>
      <c r="P1040" s="241"/>
      <c r="Q1040" s="241"/>
      <c r="R1040" s="241"/>
      <c r="S1040" s="241"/>
      <c r="T1040" s="242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T1040" s="243" t="s">
        <v>175</v>
      </c>
      <c r="AU1040" s="243" t="s">
        <v>86</v>
      </c>
      <c r="AV1040" s="13" t="s">
        <v>86</v>
      </c>
      <c r="AW1040" s="13" t="s">
        <v>32</v>
      </c>
      <c r="AX1040" s="13" t="s">
        <v>77</v>
      </c>
      <c r="AY1040" s="243" t="s">
        <v>166</v>
      </c>
    </row>
    <row r="1041" spans="1:65" s="2" customFormat="1" ht="24.15" customHeight="1">
      <c r="A1041" s="37"/>
      <c r="B1041" s="38"/>
      <c r="C1041" s="218" t="s">
        <v>2488</v>
      </c>
      <c r="D1041" s="218" t="s">
        <v>169</v>
      </c>
      <c r="E1041" s="219" t="s">
        <v>2489</v>
      </c>
      <c r="F1041" s="220" t="s">
        <v>2490</v>
      </c>
      <c r="G1041" s="221" t="s">
        <v>196</v>
      </c>
      <c r="H1041" s="222">
        <v>1</v>
      </c>
      <c r="I1041" s="223"/>
      <c r="J1041" s="224">
        <f>ROUND(I1041*H1041,0)</f>
        <v>0</v>
      </c>
      <c r="K1041" s="225"/>
      <c r="L1041" s="43"/>
      <c r="M1041" s="226" t="s">
        <v>1</v>
      </c>
      <c r="N1041" s="227" t="s">
        <v>42</v>
      </c>
      <c r="O1041" s="90"/>
      <c r="P1041" s="228">
        <f>O1041*H1041</f>
        <v>0</v>
      </c>
      <c r="Q1041" s="228">
        <v>0.00025</v>
      </c>
      <c r="R1041" s="228">
        <f>Q1041*H1041</f>
        <v>0.00025</v>
      </c>
      <c r="S1041" s="228">
        <v>0</v>
      </c>
      <c r="T1041" s="229">
        <f>S1041*H1041</f>
        <v>0</v>
      </c>
      <c r="U1041" s="37"/>
      <c r="V1041" s="37"/>
      <c r="W1041" s="37"/>
      <c r="X1041" s="37"/>
      <c r="Y1041" s="37"/>
      <c r="Z1041" s="37"/>
      <c r="AA1041" s="37"/>
      <c r="AB1041" s="37"/>
      <c r="AC1041" s="37"/>
      <c r="AD1041" s="37"/>
      <c r="AE1041" s="37"/>
      <c r="AR1041" s="230" t="s">
        <v>249</v>
      </c>
      <c r="AT1041" s="230" t="s">
        <v>169</v>
      </c>
      <c r="AU1041" s="230" t="s">
        <v>86</v>
      </c>
      <c r="AY1041" s="16" t="s">
        <v>166</v>
      </c>
      <c r="BE1041" s="231">
        <f>IF(N1041="základní",J1041,0)</f>
        <v>0</v>
      </c>
      <c r="BF1041" s="231">
        <f>IF(N1041="snížená",J1041,0)</f>
        <v>0</v>
      </c>
      <c r="BG1041" s="231">
        <f>IF(N1041="zákl. přenesená",J1041,0)</f>
        <v>0</v>
      </c>
      <c r="BH1041" s="231">
        <f>IF(N1041="sníž. přenesená",J1041,0)</f>
        <v>0</v>
      </c>
      <c r="BI1041" s="231">
        <f>IF(N1041="nulová",J1041,0)</f>
        <v>0</v>
      </c>
      <c r="BJ1041" s="16" t="s">
        <v>8</v>
      </c>
      <c r="BK1041" s="231">
        <f>ROUND(I1041*H1041,0)</f>
        <v>0</v>
      </c>
      <c r="BL1041" s="16" t="s">
        <v>249</v>
      </c>
      <c r="BM1041" s="230" t="s">
        <v>2491</v>
      </c>
    </row>
    <row r="1042" spans="1:65" s="2" customFormat="1" ht="24.15" customHeight="1">
      <c r="A1042" s="37"/>
      <c r="B1042" s="38"/>
      <c r="C1042" s="218" t="s">
        <v>2492</v>
      </c>
      <c r="D1042" s="218" t="s">
        <v>169</v>
      </c>
      <c r="E1042" s="219" t="s">
        <v>2493</v>
      </c>
      <c r="F1042" s="220" t="s">
        <v>2494</v>
      </c>
      <c r="G1042" s="221" t="s">
        <v>196</v>
      </c>
      <c r="H1042" s="222">
        <v>2</v>
      </c>
      <c r="I1042" s="223"/>
      <c r="J1042" s="224">
        <f>ROUND(I1042*H1042,0)</f>
        <v>0</v>
      </c>
      <c r="K1042" s="225"/>
      <c r="L1042" s="43"/>
      <c r="M1042" s="226" t="s">
        <v>1</v>
      </c>
      <c r="N1042" s="227" t="s">
        <v>42</v>
      </c>
      <c r="O1042" s="90"/>
      <c r="P1042" s="228">
        <f>O1042*H1042</f>
        <v>0</v>
      </c>
      <c r="Q1042" s="228">
        <v>0.00025</v>
      </c>
      <c r="R1042" s="228">
        <f>Q1042*H1042</f>
        <v>0.0005</v>
      </c>
      <c r="S1042" s="228">
        <v>0</v>
      </c>
      <c r="T1042" s="229">
        <f>S1042*H1042</f>
        <v>0</v>
      </c>
      <c r="U1042" s="37"/>
      <c r="V1042" s="37"/>
      <c r="W1042" s="37"/>
      <c r="X1042" s="37"/>
      <c r="Y1042" s="37"/>
      <c r="Z1042" s="37"/>
      <c r="AA1042" s="37"/>
      <c r="AB1042" s="37"/>
      <c r="AC1042" s="37"/>
      <c r="AD1042" s="37"/>
      <c r="AE1042" s="37"/>
      <c r="AR1042" s="230" t="s">
        <v>249</v>
      </c>
      <c r="AT1042" s="230" t="s">
        <v>169</v>
      </c>
      <c r="AU1042" s="230" t="s">
        <v>86</v>
      </c>
      <c r="AY1042" s="16" t="s">
        <v>166</v>
      </c>
      <c r="BE1042" s="231">
        <f>IF(N1042="základní",J1042,0)</f>
        <v>0</v>
      </c>
      <c r="BF1042" s="231">
        <f>IF(N1042="snížená",J1042,0)</f>
        <v>0</v>
      </c>
      <c r="BG1042" s="231">
        <f>IF(N1042="zákl. přenesená",J1042,0)</f>
        <v>0</v>
      </c>
      <c r="BH1042" s="231">
        <f>IF(N1042="sníž. přenesená",J1042,0)</f>
        <v>0</v>
      </c>
      <c r="BI1042" s="231">
        <f>IF(N1042="nulová",J1042,0)</f>
        <v>0</v>
      </c>
      <c r="BJ1042" s="16" t="s">
        <v>8</v>
      </c>
      <c r="BK1042" s="231">
        <f>ROUND(I1042*H1042,0)</f>
        <v>0</v>
      </c>
      <c r="BL1042" s="16" t="s">
        <v>249</v>
      </c>
      <c r="BM1042" s="230" t="s">
        <v>2495</v>
      </c>
    </row>
    <row r="1043" spans="1:65" s="2" customFormat="1" ht="24.15" customHeight="1">
      <c r="A1043" s="37"/>
      <c r="B1043" s="38"/>
      <c r="C1043" s="218" t="s">
        <v>2496</v>
      </c>
      <c r="D1043" s="218" t="s">
        <v>169</v>
      </c>
      <c r="E1043" s="219" t="s">
        <v>2497</v>
      </c>
      <c r="F1043" s="220" t="s">
        <v>2498</v>
      </c>
      <c r="G1043" s="221" t="s">
        <v>215</v>
      </c>
      <c r="H1043" s="222">
        <v>12.5</v>
      </c>
      <c r="I1043" s="223"/>
      <c r="J1043" s="224">
        <f>ROUND(I1043*H1043,0)</f>
        <v>0</v>
      </c>
      <c r="K1043" s="225"/>
      <c r="L1043" s="43"/>
      <c r="M1043" s="226" t="s">
        <v>1</v>
      </c>
      <c r="N1043" s="227" t="s">
        <v>42</v>
      </c>
      <c r="O1043" s="90"/>
      <c r="P1043" s="228">
        <f>O1043*H1043</f>
        <v>0</v>
      </c>
      <c r="Q1043" s="228">
        <v>0.00217</v>
      </c>
      <c r="R1043" s="228">
        <f>Q1043*H1043</f>
        <v>0.027125</v>
      </c>
      <c r="S1043" s="228">
        <v>0</v>
      </c>
      <c r="T1043" s="229">
        <f>S1043*H1043</f>
        <v>0</v>
      </c>
      <c r="U1043" s="37"/>
      <c r="V1043" s="37"/>
      <c r="W1043" s="37"/>
      <c r="X1043" s="37"/>
      <c r="Y1043" s="37"/>
      <c r="Z1043" s="37"/>
      <c r="AA1043" s="37"/>
      <c r="AB1043" s="37"/>
      <c r="AC1043" s="37"/>
      <c r="AD1043" s="37"/>
      <c r="AE1043" s="37"/>
      <c r="AR1043" s="230" t="s">
        <v>249</v>
      </c>
      <c r="AT1043" s="230" t="s">
        <v>169</v>
      </c>
      <c r="AU1043" s="230" t="s">
        <v>86</v>
      </c>
      <c r="AY1043" s="16" t="s">
        <v>166</v>
      </c>
      <c r="BE1043" s="231">
        <f>IF(N1043="základní",J1043,0)</f>
        <v>0</v>
      </c>
      <c r="BF1043" s="231">
        <f>IF(N1043="snížená",J1043,0)</f>
        <v>0</v>
      </c>
      <c r="BG1043" s="231">
        <f>IF(N1043="zákl. přenesená",J1043,0)</f>
        <v>0</v>
      </c>
      <c r="BH1043" s="231">
        <f>IF(N1043="sníž. přenesená",J1043,0)</f>
        <v>0</v>
      </c>
      <c r="BI1043" s="231">
        <f>IF(N1043="nulová",J1043,0)</f>
        <v>0</v>
      </c>
      <c r="BJ1043" s="16" t="s">
        <v>8</v>
      </c>
      <c r="BK1043" s="231">
        <f>ROUND(I1043*H1043,0)</f>
        <v>0</v>
      </c>
      <c r="BL1043" s="16" t="s">
        <v>249</v>
      </c>
      <c r="BM1043" s="230" t="s">
        <v>2499</v>
      </c>
    </row>
    <row r="1044" spans="1:51" s="13" customFormat="1" ht="12">
      <c r="A1044" s="13"/>
      <c r="B1044" s="232"/>
      <c r="C1044" s="233"/>
      <c r="D1044" s="234" t="s">
        <v>175</v>
      </c>
      <c r="E1044" s="235" t="s">
        <v>1</v>
      </c>
      <c r="F1044" s="236" t="s">
        <v>2500</v>
      </c>
      <c r="G1044" s="233"/>
      <c r="H1044" s="237">
        <v>12.5</v>
      </c>
      <c r="I1044" s="238"/>
      <c r="J1044" s="233"/>
      <c r="K1044" s="233"/>
      <c r="L1044" s="239"/>
      <c r="M1044" s="240"/>
      <c r="N1044" s="241"/>
      <c r="O1044" s="241"/>
      <c r="P1044" s="241"/>
      <c r="Q1044" s="241"/>
      <c r="R1044" s="241"/>
      <c r="S1044" s="241"/>
      <c r="T1044" s="242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T1044" s="243" t="s">
        <v>175</v>
      </c>
      <c r="AU1044" s="243" t="s">
        <v>86</v>
      </c>
      <c r="AV1044" s="13" t="s">
        <v>86</v>
      </c>
      <c r="AW1044" s="13" t="s">
        <v>32</v>
      </c>
      <c r="AX1044" s="13" t="s">
        <v>77</v>
      </c>
      <c r="AY1044" s="243" t="s">
        <v>166</v>
      </c>
    </row>
    <row r="1045" spans="1:65" s="2" customFormat="1" ht="24.15" customHeight="1">
      <c r="A1045" s="37"/>
      <c r="B1045" s="38"/>
      <c r="C1045" s="218" t="s">
        <v>2501</v>
      </c>
      <c r="D1045" s="218" t="s">
        <v>169</v>
      </c>
      <c r="E1045" s="219" t="s">
        <v>2502</v>
      </c>
      <c r="F1045" s="220" t="s">
        <v>2503</v>
      </c>
      <c r="G1045" s="221" t="s">
        <v>215</v>
      </c>
      <c r="H1045" s="222">
        <v>26</v>
      </c>
      <c r="I1045" s="223"/>
      <c r="J1045" s="224">
        <f>ROUND(I1045*H1045,0)</f>
        <v>0</v>
      </c>
      <c r="K1045" s="225"/>
      <c r="L1045" s="43"/>
      <c r="M1045" s="226" t="s">
        <v>1</v>
      </c>
      <c r="N1045" s="227" t="s">
        <v>42</v>
      </c>
      <c r="O1045" s="90"/>
      <c r="P1045" s="228">
        <f>O1045*H1045</f>
        <v>0</v>
      </c>
      <c r="Q1045" s="228">
        <v>0.0021</v>
      </c>
      <c r="R1045" s="228">
        <f>Q1045*H1045</f>
        <v>0.054599999999999996</v>
      </c>
      <c r="S1045" s="228">
        <v>0</v>
      </c>
      <c r="T1045" s="229">
        <f>S1045*H1045</f>
        <v>0</v>
      </c>
      <c r="U1045" s="37"/>
      <c r="V1045" s="37"/>
      <c r="W1045" s="37"/>
      <c r="X1045" s="37"/>
      <c r="Y1045" s="37"/>
      <c r="Z1045" s="37"/>
      <c r="AA1045" s="37"/>
      <c r="AB1045" s="37"/>
      <c r="AC1045" s="37"/>
      <c r="AD1045" s="37"/>
      <c r="AE1045" s="37"/>
      <c r="AR1045" s="230" t="s">
        <v>249</v>
      </c>
      <c r="AT1045" s="230" t="s">
        <v>169</v>
      </c>
      <c r="AU1045" s="230" t="s">
        <v>86</v>
      </c>
      <c r="AY1045" s="16" t="s">
        <v>166</v>
      </c>
      <c r="BE1045" s="231">
        <f>IF(N1045="základní",J1045,0)</f>
        <v>0</v>
      </c>
      <c r="BF1045" s="231">
        <f>IF(N1045="snížená",J1045,0)</f>
        <v>0</v>
      </c>
      <c r="BG1045" s="231">
        <f>IF(N1045="zákl. přenesená",J1045,0)</f>
        <v>0</v>
      </c>
      <c r="BH1045" s="231">
        <f>IF(N1045="sníž. přenesená",J1045,0)</f>
        <v>0</v>
      </c>
      <c r="BI1045" s="231">
        <f>IF(N1045="nulová",J1045,0)</f>
        <v>0</v>
      </c>
      <c r="BJ1045" s="16" t="s">
        <v>8</v>
      </c>
      <c r="BK1045" s="231">
        <f>ROUND(I1045*H1045,0)</f>
        <v>0</v>
      </c>
      <c r="BL1045" s="16" t="s">
        <v>249</v>
      </c>
      <c r="BM1045" s="230" t="s">
        <v>2504</v>
      </c>
    </row>
    <row r="1046" spans="1:51" s="13" customFormat="1" ht="12">
      <c r="A1046" s="13"/>
      <c r="B1046" s="232"/>
      <c r="C1046" s="233"/>
      <c r="D1046" s="234" t="s">
        <v>175</v>
      </c>
      <c r="E1046" s="235" t="s">
        <v>1</v>
      </c>
      <c r="F1046" s="236" t="s">
        <v>2505</v>
      </c>
      <c r="G1046" s="233"/>
      <c r="H1046" s="237">
        <v>26</v>
      </c>
      <c r="I1046" s="238"/>
      <c r="J1046" s="233"/>
      <c r="K1046" s="233"/>
      <c r="L1046" s="239"/>
      <c r="M1046" s="240"/>
      <c r="N1046" s="241"/>
      <c r="O1046" s="241"/>
      <c r="P1046" s="241"/>
      <c r="Q1046" s="241"/>
      <c r="R1046" s="241"/>
      <c r="S1046" s="241"/>
      <c r="T1046" s="242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T1046" s="243" t="s">
        <v>175</v>
      </c>
      <c r="AU1046" s="243" t="s">
        <v>86</v>
      </c>
      <c r="AV1046" s="13" t="s">
        <v>86</v>
      </c>
      <c r="AW1046" s="13" t="s">
        <v>32</v>
      </c>
      <c r="AX1046" s="13" t="s">
        <v>77</v>
      </c>
      <c r="AY1046" s="243" t="s">
        <v>166</v>
      </c>
    </row>
    <row r="1047" spans="1:65" s="2" customFormat="1" ht="24.15" customHeight="1">
      <c r="A1047" s="37"/>
      <c r="B1047" s="38"/>
      <c r="C1047" s="218" t="s">
        <v>2506</v>
      </c>
      <c r="D1047" s="218" t="s">
        <v>169</v>
      </c>
      <c r="E1047" s="219" t="s">
        <v>2507</v>
      </c>
      <c r="F1047" s="220" t="s">
        <v>2508</v>
      </c>
      <c r="G1047" s="221" t="s">
        <v>183</v>
      </c>
      <c r="H1047" s="222">
        <v>0.475</v>
      </c>
      <c r="I1047" s="223"/>
      <c r="J1047" s="224">
        <f>ROUND(I1047*H1047,0)</f>
        <v>0</v>
      </c>
      <c r="K1047" s="225"/>
      <c r="L1047" s="43"/>
      <c r="M1047" s="226" t="s">
        <v>1</v>
      </c>
      <c r="N1047" s="227" t="s">
        <v>42</v>
      </c>
      <c r="O1047" s="90"/>
      <c r="P1047" s="228">
        <f>O1047*H1047</f>
        <v>0</v>
      </c>
      <c r="Q1047" s="228">
        <v>0</v>
      </c>
      <c r="R1047" s="228">
        <f>Q1047*H1047</f>
        <v>0</v>
      </c>
      <c r="S1047" s="228">
        <v>0</v>
      </c>
      <c r="T1047" s="229">
        <f>S1047*H1047</f>
        <v>0</v>
      </c>
      <c r="U1047" s="37"/>
      <c r="V1047" s="37"/>
      <c r="W1047" s="37"/>
      <c r="X1047" s="37"/>
      <c r="Y1047" s="37"/>
      <c r="Z1047" s="37"/>
      <c r="AA1047" s="37"/>
      <c r="AB1047" s="37"/>
      <c r="AC1047" s="37"/>
      <c r="AD1047" s="37"/>
      <c r="AE1047" s="37"/>
      <c r="AR1047" s="230" t="s">
        <v>249</v>
      </c>
      <c r="AT1047" s="230" t="s">
        <v>169</v>
      </c>
      <c r="AU1047" s="230" t="s">
        <v>86</v>
      </c>
      <c r="AY1047" s="16" t="s">
        <v>166</v>
      </c>
      <c r="BE1047" s="231">
        <f>IF(N1047="základní",J1047,0)</f>
        <v>0</v>
      </c>
      <c r="BF1047" s="231">
        <f>IF(N1047="snížená",J1047,0)</f>
        <v>0</v>
      </c>
      <c r="BG1047" s="231">
        <f>IF(N1047="zákl. přenesená",J1047,0)</f>
        <v>0</v>
      </c>
      <c r="BH1047" s="231">
        <f>IF(N1047="sníž. přenesená",J1047,0)</f>
        <v>0</v>
      </c>
      <c r="BI1047" s="231">
        <f>IF(N1047="nulová",J1047,0)</f>
        <v>0</v>
      </c>
      <c r="BJ1047" s="16" t="s">
        <v>8</v>
      </c>
      <c r="BK1047" s="231">
        <f>ROUND(I1047*H1047,0)</f>
        <v>0</v>
      </c>
      <c r="BL1047" s="16" t="s">
        <v>249</v>
      </c>
      <c r="BM1047" s="230" t="s">
        <v>2509</v>
      </c>
    </row>
    <row r="1048" spans="1:63" s="12" customFormat="1" ht="22.8" customHeight="1">
      <c r="A1048" s="12"/>
      <c r="B1048" s="202"/>
      <c r="C1048" s="203"/>
      <c r="D1048" s="204" t="s">
        <v>76</v>
      </c>
      <c r="E1048" s="216" t="s">
        <v>2510</v>
      </c>
      <c r="F1048" s="216" t="s">
        <v>2511</v>
      </c>
      <c r="G1048" s="203"/>
      <c r="H1048" s="203"/>
      <c r="I1048" s="206"/>
      <c r="J1048" s="217">
        <f>BK1048</f>
        <v>0</v>
      </c>
      <c r="K1048" s="203"/>
      <c r="L1048" s="208"/>
      <c r="M1048" s="209"/>
      <c r="N1048" s="210"/>
      <c r="O1048" s="210"/>
      <c r="P1048" s="211">
        <f>SUM(P1049:P1054)</f>
        <v>0</v>
      </c>
      <c r="Q1048" s="210"/>
      <c r="R1048" s="211">
        <f>SUM(R1049:R1054)</f>
        <v>0.016890999999999996</v>
      </c>
      <c r="S1048" s="210"/>
      <c r="T1048" s="212">
        <f>SUM(T1049:T1054)</f>
        <v>0</v>
      </c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R1048" s="213" t="s">
        <v>86</v>
      </c>
      <c r="AT1048" s="214" t="s">
        <v>76</v>
      </c>
      <c r="AU1048" s="214" t="s">
        <v>8</v>
      </c>
      <c r="AY1048" s="213" t="s">
        <v>166</v>
      </c>
      <c r="BK1048" s="215">
        <f>SUM(BK1049:BK1054)</f>
        <v>0</v>
      </c>
    </row>
    <row r="1049" spans="1:65" s="2" customFormat="1" ht="16.5" customHeight="1">
      <c r="A1049" s="37"/>
      <c r="B1049" s="38"/>
      <c r="C1049" s="218" t="s">
        <v>2512</v>
      </c>
      <c r="D1049" s="218" t="s">
        <v>169</v>
      </c>
      <c r="E1049" s="219" t="s">
        <v>2513</v>
      </c>
      <c r="F1049" s="220" t="s">
        <v>2514</v>
      </c>
      <c r="G1049" s="221" t="s">
        <v>215</v>
      </c>
      <c r="H1049" s="222">
        <v>96.52</v>
      </c>
      <c r="I1049" s="223"/>
      <c r="J1049" s="224">
        <f>ROUND(I1049*H1049,0)</f>
        <v>0</v>
      </c>
      <c r="K1049" s="225"/>
      <c r="L1049" s="43"/>
      <c r="M1049" s="226" t="s">
        <v>1</v>
      </c>
      <c r="N1049" s="227" t="s">
        <v>42</v>
      </c>
      <c r="O1049" s="90"/>
      <c r="P1049" s="228">
        <f>O1049*H1049</f>
        <v>0</v>
      </c>
      <c r="Q1049" s="228">
        <v>1E-05</v>
      </c>
      <c r="R1049" s="228">
        <f>Q1049*H1049</f>
        <v>0.0009652</v>
      </c>
      <c r="S1049" s="228">
        <v>0</v>
      </c>
      <c r="T1049" s="229">
        <f>S1049*H1049</f>
        <v>0</v>
      </c>
      <c r="U1049" s="37"/>
      <c r="V1049" s="37"/>
      <c r="W1049" s="37"/>
      <c r="X1049" s="37"/>
      <c r="Y1049" s="37"/>
      <c r="Z1049" s="37"/>
      <c r="AA1049" s="37"/>
      <c r="AB1049" s="37"/>
      <c r="AC1049" s="37"/>
      <c r="AD1049" s="37"/>
      <c r="AE1049" s="37"/>
      <c r="AR1049" s="230" t="s">
        <v>249</v>
      </c>
      <c r="AT1049" s="230" t="s">
        <v>169</v>
      </c>
      <c r="AU1049" s="230" t="s">
        <v>86</v>
      </c>
      <c r="AY1049" s="16" t="s">
        <v>166</v>
      </c>
      <c r="BE1049" s="231">
        <f>IF(N1049="základní",J1049,0)</f>
        <v>0</v>
      </c>
      <c r="BF1049" s="231">
        <f>IF(N1049="snížená",J1049,0)</f>
        <v>0</v>
      </c>
      <c r="BG1049" s="231">
        <f>IF(N1049="zákl. přenesená",J1049,0)</f>
        <v>0</v>
      </c>
      <c r="BH1049" s="231">
        <f>IF(N1049="sníž. přenesená",J1049,0)</f>
        <v>0</v>
      </c>
      <c r="BI1049" s="231">
        <f>IF(N1049="nulová",J1049,0)</f>
        <v>0</v>
      </c>
      <c r="BJ1049" s="16" t="s">
        <v>8</v>
      </c>
      <c r="BK1049" s="231">
        <f>ROUND(I1049*H1049,0)</f>
        <v>0</v>
      </c>
      <c r="BL1049" s="16" t="s">
        <v>249</v>
      </c>
      <c r="BM1049" s="230" t="s">
        <v>2515</v>
      </c>
    </row>
    <row r="1050" spans="1:51" s="13" customFormat="1" ht="12">
      <c r="A1050" s="13"/>
      <c r="B1050" s="232"/>
      <c r="C1050" s="233"/>
      <c r="D1050" s="234" t="s">
        <v>175</v>
      </c>
      <c r="E1050" s="235" t="s">
        <v>1</v>
      </c>
      <c r="F1050" s="236" t="s">
        <v>2516</v>
      </c>
      <c r="G1050" s="233"/>
      <c r="H1050" s="237">
        <v>96.52</v>
      </c>
      <c r="I1050" s="238"/>
      <c r="J1050" s="233"/>
      <c r="K1050" s="233"/>
      <c r="L1050" s="239"/>
      <c r="M1050" s="240"/>
      <c r="N1050" s="241"/>
      <c r="O1050" s="241"/>
      <c r="P1050" s="241"/>
      <c r="Q1050" s="241"/>
      <c r="R1050" s="241"/>
      <c r="S1050" s="241"/>
      <c r="T1050" s="242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T1050" s="243" t="s">
        <v>175</v>
      </c>
      <c r="AU1050" s="243" t="s">
        <v>86</v>
      </c>
      <c r="AV1050" s="13" t="s">
        <v>86</v>
      </c>
      <c r="AW1050" s="13" t="s">
        <v>32</v>
      </c>
      <c r="AX1050" s="13" t="s">
        <v>77</v>
      </c>
      <c r="AY1050" s="243" t="s">
        <v>166</v>
      </c>
    </row>
    <row r="1051" spans="1:65" s="2" customFormat="1" ht="21.75" customHeight="1">
      <c r="A1051" s="37"/>
      <c r="B1051" s="38"/>
      <c r="C1051" s="254" t="s">
        <v>2517</v>
      </c>
      <c r="D1051" s="254" t="s">
        <v>266</v>
      </c>
      <c r="E1051" s="255" t="s">
        <v>2518</v>
      </c>
      <c r="F1051" s="256" t="s">
        <v>2519</v>
      </c>
      <c r="G1051" s="257" t="s">
        <v>215</v>
      </c>
      <c r="H1051" s="258">
        <v>106.172</v>
      </c>
      <c r="I1051" s="259"/>
      <c r="J1051" s="260">
        <f>ROUND(I1051*H1051,0)</f>
        <v>0</v>
      </c>
      <c r="K1051" s="261"/>
      <c r="L1051" s="262"/>
      <c r="M1051" s="263" t="s">
        <v>1</v>
      </c>
      <c r="N1051" s="264" t="s">
        <v>42</v>
      </c>
      <c r="O1051" s="90"/>
      <c r="P1051" s="228">
        <f>O1051*H1051</f>
        <v>0</v>
      </c>
      <c r="Q1051" s="228">
        <v>0.00015</v>
      </c>
      <c r="R1051" s="228">
        <f>Q1051*H1051</f>
        <v>0.015925799999999997</v>
      </c>
      <c r="S1051" s="228">
        <v>0</v>
      </c>
      <c r="T1051" s="229">
        <f>S1051*H1051</f>
        <v>0</v>
      </c>
      <c r="U1051" s="37"/>
      <c r="V1051" s="37"/>
      <c r="W1051" s="37"/>
      <c r="X1051" s="37"/>
      <c r="Y1051" s="37"/>
      <c r="Z1051" s="37"/>
      <c r="AA1051" s="37"/>
      <c r="AB1051" s="37"/>
      <c r="AC1051" s="37"/>
      <c r="AD1051" s="37"/>
      <c r="AE1051" s="37"/>
      <c r="AR1051" s="230" t="s">
        <v>331</v>
      </c>
      <c r="AT1051" s="230" t="s">
        <v>266</v>
      </c>
      <c r="AU1051" s="230" t="s">
        <v>86</v>
      </c>
      <c r="AY1051" s="16" t="s">
        <v>166</v>
      </c>
      <c r="BE1051" s="231">
        <f>IF(N1051="základní",J1051,0)</f>
        <v>0</v>
      </c>
      <c r="BF1051" s="231">
        <f>IF(N1051="snížená",J1051,0)</f>
        <v>0</v>
      </c>
      <c r="BG1051" s="231">
        <f>IF(N1051="zákl. přenesená",J1051,0)</f>
        <v>0</v>
      </c>
      <c r="BH1051" s="231">
        <f>IF(N1051="sníž. přenesená",J1051,0)</f>
        <v>0</v>
      </c>
      <c r="BI1051" s="231">
        <f>IF(N1051="nulová",J1051,0)</f>
        <v>0</v>
      </c>
      <c r="BJ1051" s="16" t="s">
        <v>8</v>
      </c>
      <c r="BK1051" s="231">
        <f>ROUND(I1051*H1051,0)</f>
        <v>0</v>
      </c>
      <c r="BL1051" s="16" t="s">
        <v>249</v>
      </c>
      <c r="BM1051" s="230" t="s">
        <v>2520</v>
      </c>
    </row>
    <row r="1052" spans="1:51" s="13" customFormat="1" ht="12">
      <c r="A1052" s="13"/>
      <c r="B1052" s="232"/>
      <c r="C1052" s="233"/>
      <c r="D1052" s="234" t="s">
        <v>175</v>
      </c>
      <c r="E1052" s="235" t="s">
        <v>1</v>
      </c>
      <c r="F1052" s="236" t="s">
        <v>2521</v>
      </c>
      <c r="G1052" s="233"/>
      <c r="H1052" s="237">
        <v>96.52</v>
      </c>
      <c r="I1052" s="238"/>
      <c r="J1052" s="233"/>
      <c r="K1052" s="233"/>
      <c r="L1052" s="239"/>
      <c r="M1052" s="240"/>
      <c r="N1052" s="241"/>
      <c r="O1052" s="241"/>
      <c r="P1052" s="241"/>
      <c r="Q1052" s="241"/>
      <c r="R1052" s="241"/>
      <c r="S1052" s="241"/>
      <c r="T1052" s="242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T1052" s="243" t="s">
        <v>175</v>
      </c>
      <c r="AU1052" s="243" t="s">
        <v>86</v>
      </c>
      <c r="AV1052" s="13" t="s">
        <v>86</v>
      </c>
      <c r="AW1052" s="13" t="s">
        <v>32</v>
      </c>
      <c r="AX1052" s="13" t="s">
        <v>8</v>
      </c>
      <c r="AY1052" s="243" t="s">
        <v>166</v>
      </c>
    </row>
    <row r="1053" spans="1:51" s="13" customFormat="1" ht="12">
      <c r="A1053" s="13"/>
      <c r="B1053" s="232"/>
      <c r="C1053" s="233"/>
      <c r="D1053" s="234" t="s">
        <v>175</v>
      </c>
      <c r="E1053" s="233"/>
      <c r="F1053" s="236" t="s">
        <v>2522</v>
      </c>
      <c r="G1053" s="233"/>
      <c r="H1053" s="237">
        <v>106.172</v>
      </c>
      <c r="I1053" s="238"/>
      <c r="J1053" s="233"/>
      <c r="K1053" s="233"/>
      <c r="L1053" s="239"/>
      <c r="M1053" s="240"/>
      <c r="N1053" s="241"/>
      <c r="O1053" s="241"/>
      <c r="P1053" s="241"/>
      <c r="Q1053" s="241"/>
      <c r="R1053" s="241"/>
      <c r="S1053" s="241"/>
      <c r="T1053" s="242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T1053" s="243" t="s">
        <v>175</v>
      </c>
      <c r="AU1053" s="243" t="s">
        <v>86</v>
      </c>
      <c r="AV1053" s="13" t="s">
        <v>86</v>
      </c>
      <c r="AW1053" s="13" t="s">
        <v>4</v>
      </c>
      <c r="AX1053" s="13" t="s">
        <v>8</v>
      </c>
      <c r="AY1053" s="243" t="s">
        <v>166</v>
      </c>
    </row>
    <row r="1054" spans="1:65" s="2" customFormat="1" ht="24.15" customHeight="1">
      <c r="A1054" s="37"/>
      <c r="B1054" s="38"/>
      <c r="C1054" s="218" t="s">
        <v>2523</v>
      </c>
      <c r="D1054" s="218" t="s">
        <v>169</v>
      </c>
      <c r="E1054" s="219" t="s">
        <v>2524</v>
      </c>
      <c r="F1054" s="220" t="s">
        <v>2525</v>
      </c>
      <c r="G1054" s="221" t="s">
        <v>183</v>
      </c>
      <c r="H1054" s="222">
        <v>0.017</v>
      </c>
      <c r="I1054" s="223"/>
      <c r="J1054" s="224">
        <f>ROUND(I1054*H1054,0)</f>
        <v>0</v>
      </c>
      <c r="K1054" s="225"/>
      <c r="L1054" s="43"/>
      <c r="M1054" s="226" t="s">
        <v>1</v>
      </c>
      <c r="N1054" s="227" t="s">
        <v>42</v>
      </c>
      <c r="O1054" s="90"/>
      <c r="P1054" s="228">
        <f>O1054*H1054</f>
        <v>0</v>
      </c>
      <c r="Q1054" s="228">
        <v>0</v>
      </c>
      <c r="R1054" s="228">
        <f>Q1054*H1054</f>
        <v>0</v>
      </c>
      <c r="S1054" s="228">
        <v>0</v>
      </c>
      <c r="T1054" s="229">
        <f>S1054*H1054</f>
        <v>0</v>
      </c>
      <c r="U1054" s="37"/>
      <c r="V1054" s="37"/>
      <c r="W1054" s="37"/>
      <c r="X1054" s="37"/>
      <c r="Y1054" s="37"/>
      <c r="Z1054" s="37"/>
      <c r="AA1054" s="37"/>
      <c r="AB1054" s="37"/>
      <c r="AC1054" s="37"/>
      <c r="AD1054" s="37"/>
      <c r="AE1054" s="37"/>
      <c r="AR1054" s="230" t="s">
        <v>249</v>
      </c>
      <c r="AT1054" s="230" t="s">
        <v>169</v>
      </c>
      <c r="AU1054" s="230" t="s">
        <v>86</v>
      </c>
      <c r="AY1054" s="16" t="s">
        <v>166</v>
      </c>
      <c r="BE1054" s="231">
        <f>IF(N1054="základní",J1054,0)</f>
        <v>0</v>
      </c>
      <c r="BF1054" s="231">
        <f>IF(N1054="snížená",J1054,0)</f>
        <v>0</v>
      </c>
      <c r="BG1054" s="231">
        <f>IF(N1054="zákl. přenesená",J1054,0)</f>
        <v>0</v>
      </c>
      <c r="BH1054" s="231">
        <f>IF(N1054="sníž. přenesená",J1054,0)</f>
        <v>0</v>
      </c>
      <c r="BI1054" s="231">
        <f>IF(N1054="nulová",J1054,0)</f>
        <v>0</v>
      </c>
      <c r="BJ1054" s="16" t="s">
        <v>8</v>
      </c>
      <c r="BK1054" s="231">
        <f>ROUND(I1054*H1054,0)</f>
        <v>0</v>
      </c>
      <c r="BL1054" s="16" t="s">
        <v>249</v>
      </c>
      <c r="BM1054" s="230" t="s">
        <v>2526</v>
      </c>
    </row>
    <row r="1055" spans="1:63" s="12" customFormat="1" ht="22.8" customHeight="1">
      <c r="A1055" s="12"/>
      <c r="B1055" s="202"/>
      <c r="C1055" s="203"/>
      <c r="D1055" s="204" t="s">
        <v>76</v>
      </c>
      <c r="E1055" s="216" t="s">
        <v>679</v>
      </c>
      <c r="F1055" s="216" t="s">
        <v>680</v>
      </c>
      <c r="G1055" s="203"/>
      <c r="H1055" s="203"/>
      <c r="I1055" s="206"/>
      <c r="J1055" s="217">
        <f>BK1055</f>
        <v>0</v>
      </c>
      <c r="K1055" s="203"/>
      <c r="L1055" s="208"/>
      <c r="M1055" s="209"/>
      <c r="N1055" s="210"/>
      <c r="O1055" s="210"/>
      <c r="P1055" s="211">
        <f>SUM(P1056:P1093)</f>
        <v>0</v>
      </c>
      <c r="Q1055" s="210"/>
      <c r="R1055" s="211">
        <f>SUM(R1056:R1093)</f>
        <v>1.00721</v>
      </c>
      <c r="S1055" s="210"/>
      <c r="T1055" s="212">
        <f>SUM(T1056:T1093)</f>
        <v>0.01</v>
      </c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R1055" s="213" t="s">
        <v>86</v>
      </c>
      <c r="AT1055" s="214" t="s">
        <v>76</v>
      </c>
      <c r="AU1055" s="214" t="s">
        <v>8</v>
      </c>
      <c r="AY1055" s="213" t="s">
        <v>166</v>
      </c>
      <c r="BK1055" s="215">
        <f>SUM(BK1056:BK1093)</f>
        <v>0</v>
      </c>
    </row>
    <row r="1056" spans="1:65" s="2" customFormat="1" ht="33" customHeight="1">
      <c r="A1056" s="37"/>
      <c r="B1056" s="38"/>
      <c r="C1056" s="218" t="s">
        <v>2527</v>
      </c>
      <c r="D1056" s="218" t="s">
        <v>169</v>
      </c>
      <c r="E1056" s="219" t="s">
        <v>2528</v>
      </c>
      <c r="F1056" s="220" t="s">
        <v>2529</v>
      </c>
      <c r="G1056" s="221" t="s">
        <v>196</v>
      </c>
      <c r="H1056" s="222">
        <v>2</v>
      </c>
      <c r="I1056" s="223"/>
      <c r="J1056" s="224">
        <f>ROUND(I1056*H1056,0)</f>
        <v>0</v>
      </c>
      <c r="K1056" s="225"/>
      <c r="L1056" s="43"/>
      <c r="M1056" s="226" t="s">
        <v>1</v>
      </c>
      <c r="N1056" s="227" t="s">
        <v>42</v>
      </c>
      <c r="O1056" s="90"/>
      <c r="P1056" s="228">
        <f>O1056*H1056</f>
        <v>0</v>
      </c>
      <c r="Q1056" s="228">
        <v>0</v>
      </c>
      <c r="R1056" s="228">
        <f>Q1056*H1056</f>
        <v>0</v>
      </c>
      <c r="S1056" s="228">
        <v>0.005</v>
      </c>
      <c r="T1056" s="229">
        <f>S1056*H1056</f>
        <v>0.01</v>
      </c>
      <c r="U1056" s="37"/>
      <c r="V1056" s="37"/>
      <c r="W1056" s="37"/>
      <c r="X1056" s="37"/>
      <c r="Y1056" s="37"/>
      <c r="Z1056" s="37"/>
      <c r="AA1056" s="37"/>
      <c r="AB1056" s="37"/>
      <c r="AC1056" s="37"/>
      <c r="AD1056" s="37"/>
      <c r="AE1056" s="37"/>
      <c r="AR1056" s="230" t="s">
        <v>249</v>
      </c>
      <c r="AT1056" s="230" t="s">
        <v>169</v>
      </c>
      <c r="AU1056" s="230" t="s">
        <v>86</v>
      </c>
      <c r="AY1056" s="16" t="s">
        <v>166</v>
      </c>
      <c r="BE1056" s="231">
        <f>IF(N1056="základní",J1056,0)</f>
        <v>0</v>
      </c>
      <c r="BF1056" s="231">
        <f>IF(N1056="snížená",J1056,0)</f>
        <v>0</v>
      </c>
      <c r="BG1056" s="231">
        <f>IF(N1056="zákl. přenesená",J1056,0)</f>
        <v>0</v>
      </c>
      <c r="BH1056" s="231">
        <f>IF(N1056="sníž. přenesená",J1056,0)</f>
        <v>0</v>
      </c>
      <c r="BI1056" s="231">
        <f>IF(N1056="nulová",J1056,0)</f>
        <v>0</v>
      </c>
      <c r="BJ1056" s="16" t="s">
        <v>8</v>
      </c>
      <c r="BK1056" s="231">
        <f>ROUND(I1056*H1056,0)</f>
        <v>0</v>
      </c>
      <c r="BL1056" s="16" t="s">
        <v>249</v>
      </c>
      <c r="BM1056" s="230" t="s">
        <v>2530</v>
      </c>
    </row>
    <row r="1057" spans="1:65" s="2" customFormat="1" ht="24.15" customHeight="1">
      <c r="A1057" s="37"/>
      <c r="B1057" s="38"/>
      <c r="C1057" s="218" t="s">
        <v>2531</v>
      </c>
      <c r="D1057" s="218" t="s">
        <v>169</v>
      </c>
      <c r="E1057" s="219" t="s">
        <v>2532</v>
      </c>
      <c r="F1057" s="220" t="s">
        <v>2533</v>
      </c>
      <c r="G1057" s="221" t="s">
        <v>196</v>
      </c>
      <c r="H1057" s="222">
        <v>7</v>
      </c>
      <c r="I1057" s="223"/>
      <c r="J1057" s="224">
        <f>ROUND(I1057*H1057,0)</f>
        <v>0</v>
      </c>
      <c r="K1057" s="225"/>
      <c r="L1057" s="43"/>
      <c r="M1057" s="226" t="s">
        <v>1</v>
      </c>
      <c r="N1057" s="227" t="s">
        <v>42</v>
      </c>
      <c r="O1057" s="90"/>
      <c r="P1057" s="228">
        <f>O1057*H1057</f>
        <v>0</v>
      </c>
      <c r="Q1057" s="228">
        <v>0</v>
      </c>
      <c r="R1057" s="228">
        <f>Q1057*H1057</f>
        <v>0</v>
      </c>
      <c r="S1057" s="228">
        <v>0</v>
      </c>
      <c r="T1057" s="229">
        <f>S1057*H1057</f>
        <v>0</v>
      </c>
      <c r="U1057" s="37"/>
      <c r="V1057" s="37"/>
      <c r="W1057" s="37"/>
      <c r="X1057" s="37"/>
      <c r="Y1057" s="37"/>
      <c r="Z1057" s="37"/>
      <c r="AA1057" s="37"/>
      <c r="AB1057" s="37"/>
      <c r="AC1057" s="37"/>
      <c r="AD1057" s="37"/>
      <c r="AE1057" s="37"/>
      <c r="AR1057" s="230" t="s">
        <v>249</v>
      </c>
      <c r="AT1057" s="230" t="s">
        <v>169</v>
      </c>
      <c r="AU1057" s="230" t="s">
        <v>86</v>
      </c>
      <c r="AY1057" s="16" t="s">
        <v>166</v>
      </c>
      <c r="BE1057" s="231">
        <f>IF(N1057="základní",J1057,0)</f>
        <v>0</v>
      </c>
      <c r="BF1057" s="231">
        <f>IF(N1057="snížená",J1057,0)</f>
        <v>0</v>
      </c>
      <c r="BG1057" s="231">
        <f>IF(N1057="zákl. přenesená",J1057,0)</f>
        <v>0</v>
      </c>
      <c r="BH1057" s="231">
        <f>IF(N1057="sníž. přenesená",J1057,0)</f>
        <v>0</v>
      </c>
      <c r="BI1057" s="231">
        <f>IF(N1057="nulová",J1057,0)</f>
        <v>0</v>
      </c>
      <c r="BJ1057" s="16" t="s">
        <v>8</v>
      </c>
      <c r="BK1057" s="231">
        <f>ROUND(I1057*H1057,0)</f>
        <v>0</v>
      </c>
      <c r="BL1057" s="16" t="s">
        <v>249</v>
      </c>
      <c r="BM1057" s="230" t="s">
        <v>2534</v>
      </c>
    </row>
    <row r="1058" spans="1:65" s="2" customFormat="1" ht="24.15" customHeight="1">
      <c r="A1058" s="37"/>
      <c r="B1058" s="38"/>
      <c r="C1058" s="254" t="s">
        <v>2535</v>
      </c>
      <c r="D1058" s="254" t="s">
        <v>266</v>
      </c>
      <c r="E1058" s="255" t="s">
        <v>2536</v>
      </c>
      <c r="F1058" s="256" t="s">
        <v>2537</v>
      </c>
      <c r="G1058" s="257" t="s">
        <v>196</v>
      </c>
      <c r="H1058" s="258">
        <v>4</v>
      </c>
      <c r="I1058" s="259"/>
      <c r="J1058" s="260">
        <f>ROUND(I1058*H1058,0)</f>
        <v>0</v>
      </c>
      <c r="K1058" s="261"/>
      <c r="L1058" s="262"/>
      <c r="M1058" s="263" t="s">
        <v>1</v>
      </c>
      <c r="N1058" s="264" t="s">
        <v>42</v>
      </c>
      <c r="O1058" s="90"/>
      <c r="P1058" s="228">
        <f>O1058*H1058</f>
        <v>0</v>
      </c>
      <c r="Q1058" s="228">
        <v>0.0175</v>
      </c>
      <c r="R1058" s="228">
        <f>Q1058*H1058</f>
        <v>0.07</v>
      </c>
      <c r="S1058" s="228">
        <v>0</v>
      </c>
      <c r="T1058" s="229">
        <f>S1058*H1058</f>
        <v>0</v>
      </c>
      <c r="U1058" s="37"/>
      <c r="V1058" s="37"/>
      <c r="W1058" s="37"/>
      <c r="X1058" s="37"/>
      <c r="Y1058" s="37"/>
      <c r="Z1058" s="37"/>
      <c r="AA1058" s="37"/>
      <c r="AB1058" s="37"/>
      <c r="AC1058" s="37"/>
      <c r="AD1058" s="37"/>
      <c r="AE1058" s="37"/>
      <c r="AR1058" s="230" t="s">
        <v>331</v>
      </c>
      <c r="AT1058" s="230" t="s">
        <v>266</v>
      </c>
      <c r="AU1058" s="230" t="s">
        <v>86</v>
      </c>
      <c r="AY1058" s="16" t="s">
        <v>166</v>
      </c>
      <c r="BE1058" s="231">
        <f>IF(N1058="základní",J1058,0)</f>
        <v>0</v>
      </c>
      <c r="BF1058" s="231">
        <f>IF(N1058="snížená",J1058,0)</f>
        <v>0</v>
      </c>
      <c r="BG1058" s="231">
        <f>IF(N1058="zákl. přenesená",J1058,0)</f>
        <v>0</v>
      </c>
      <c r="BH1058" s="231">
        <f>IF(N1058="sníž. přenesená",J1058,0)</f>
        <v>0</v>
      </c>
      <c r="BI1058" s="231">
        <f>IF(N1058="nulová",J1058,0)</f>
        <v>0</v>
      </c>
      <c r="BJ1058" s="16" t="s">
        <v>8</v>
      </c>
      <c r="BK1058" s="231">
        <f>ROUND(I1058*H1058,0)</f>
        <v>0</v>
      </c>
      <c r="BL1058" s="16" t="s">
        <v>249</v>
      </c>
      <c r="BM1058" s="230" t="s">
        <v>2538</v>
      </c>
    </row>
    <row r="1059" spans="1:65" s="2" customFormat="1" ht="24.15" customHeight="1">
      <c r="A1059" s="37"/>
      <c r="B1059" s="38"/>
      <c r="C1059" s="254" t="s">
        <v>2539</v>
      </c>
      <c r="D1059" s="254" t="s">
        <v>266</v>
      </c>
      <c r="E1059" s="255" t="s">
        <v>2540</v>
      </c>
      <c r="F1059" s="256" t="s">
        <v>2541</v>
      </c>
      <c r="G1059" s="257" t="s">
        <v>196</v>
      </c>
      <c r="H1059" s="258">
        <v>1</v>
      </c>
      <c r="I1059" s="259"/>
      <c r="J1059" s="260">
        <f>ROUND(I1059*H1059,0)</f>
        <v>0</v>
      </c>
      <c r="K1059" s="261"/>
      <c r="L1059" s="262"/>
      <c r="M1059" s="263" t="s">
        <v>1</v>
      </c>
      <c r="N1059" s="264" t="s">
        <v>42</v>
      </c>
      <c r="O1059" s="90"/>
      <c r="P1059" s="228">
        <f>O1059*H1059</f>
        <v>0</v>
      </c>
      <c r="Q1059" s="228">
        <v>0.0195</v>
      </c>
      <c r="R1059" s="228">
        <f>Q1059*H1059</f>
        <v>0.0195</v>
      </c>
      <c r="S1059" s="228">
        <v>0</v>
      </c>
      <c r="T1059" s="229">
        <f>S1059*H1059</f>
        <v>0</v>
      </c>
      <c r="U1059" s="37"/>
      <c r="V1059" s="37"/>
      <c r="W1059" s="37"/>
      <c r="X1059" s="37"/>
      <c r="Y1059" s="37"/>
      <c r="Z1059" s="37"/>
      <c r="AA1059" s="37"/>
      <c r="AB1059" s="37"/>
      <c r="AC1059" s="37"/>
      <c r="AD1059" s="37"/>
      <c r="AE1059" s="37"/>
      <c r="AR1059" s="230" t="s">
        <v>331</v>
      </c>
      <c r="AT1059" s="230" t="s">
        <v>266</v>
      </c>
      <c r="AU1059" s="230" t="s">
        <v>86</v>
      </c>
      <c r="AY1059" s="16" t="s">
        <v>166</v>
      </c>
      <c r="BE1059" s="231">
        <f>IF(N1059="základní",J1059,0)</f>
        <v>0</v>
      </c>
      <c r="BF1059" s="231">
        <f>IF(N1059="snížená",J1059,0)</f>
        <v>0</v>
      </c>
      <c r="BG1059" s="231">
        <f>IF(N1059="zákl. přenesená",J1059,0)</f>
        <v>0</v>
      </c>
      <c r="BH1059" s="231">
        <f>IF(N1059="sníž. přenesená",J1059,0)</f>
        <v>0</v>
      </c>
      <c r="BI1059" s="231">
        <f>IF(N1059="nulová",J1059,0)</f>
        <v>0</v>
      </c>
      <c r="BJ1059" s="16" t="s">
        <v>8</v>
      </c>
      <c r="BK1059" s="231">
        <f>ROUND(I1059*H1059,0)</f>
        <v>0</v>
      </c>
      <c r="BL1059" s="16" t="s">
        <v>249</v>
      </c>
      <c r="BM1059" s="230" t="s">
        <v>2542</v>
      </c>
    </row>
    <row r="1060" spans="1:65" s="2" customFormat="1" ht="24.15" customHeight="1">
      <c r="A1060" s="37"/>
      <c r="B1060" s="38"/>
      <c r="C1060" s="254" t="s">
        <v>2543</v>
      </c>
      <c r="D1060" s="254" t="s">
        <v>266</v>
      </c>
      <c r="E1060" s="255" t="s">
        <v>2544</v>
      </c>
      <c r="F1060" s="256" t="s">
        <v>2545</v>
      </c>
      <c r="G1060" s="257" t="s">
        <v>196</v>
      </c>
      <c r="H1060" s="258">
        <v>2</v>
      </c>
      <c r="I1060" s="259"/>
      <c r="J1060" s="260">
        <f>ROUND(I1060*H1060,0)</f>
        <v>0</v>
      </c>
      <c r="K1060" s="261"/>
      <c r="L1060" s="262"/>
      <c r="M1060" s="263" t="s">
        <v>1</v>
      </c>
      <c r="N1060" s="264" t="s">
        <v>42</v>
      </c>
      <c r="O1060" s="90"/>
      <c r="P1060" s="228">
        <f>O1060*H1060</f>
        <v>0</v>
      </c>
      <c r="Q1060" s="228">
        <v>0.0195</v>
      </c>
      <c r="R1060" s="228">
        <f>Q1060*H1060</f>
        <v>0.039</v>
      </c>
      <c r="S1060" s="228">
        <v>0</v>
      </c>
      <c r="T1060" s="229">
        <f>S1060*H1060</f>
        <v>0</v>
      </c>
      <c r="U1060" s="37"/>
      <c r="V1060" s="37"/>
      <c r="W1060" s="37"/>
      <c r="X1060" s="37"/>
      <c r="Y1060" s="37"/>
      <c r="Z1060" s="37"/>
      <c r="AA1060" s="37"/>
      <c r="AB1060" s="37"/>
      <c r="AC1060" s="37"/>
      <c r="AD1060" s="37"/>
      <c r="AE1060" s="37"/>
      <c r="AR1060" s="230" t="s">
        <v>331</v>
      </c>
      <c r="AT1060" s="230" t="s">
        <v>266</v>
      </c>
      <c r="AU1060" s="230" t="s">
        <v>86</v>
      </c>
      <c r="AY1060" s="16" t="s">
        <v>166</v>
      </c>
      <c r="BE1060" s="231">
        <f>IF(N1060="základní",J1060,0)</f>
        <v>0</v>
      </c>
      <c r="BF1060" s="231">
        <f>IF(N1060="snížená",J1060,0)</f>
        <v>0</v>
      </c>
      <c r="BG1060" s="231">
        <f>IF(N1060="zákl. přenesená",J1060,0)</f>
        <v>0</v>
      </c>
      <c r="BH1060" s="231">
        <f>IF(N1060="sníž. přenesená",J1060,0)</f>
        <v>0</v>
      </c>
      <c r="BI1060" s="231">
        <f>IF(N1060="nulová",J1060,0)</f>
        <v>0</v>
      </c>
      <c r="BJ1060" s="16" t="s">
        <v>8</v>
      </c>
      <c r="BK1060" s="231">
        <f>ROUND(I1060*H1060,0)</f>
        <v>0</v>
      </c>
      <c r="BL1060" s="16" t="s">
        <v>249</v>
      </c>
      <c r="BM1060" s="230" t="s">
        <v>2546</v>
      </c>
    </row>
    <row r="1061" spans="1:65" s="2" customFormat="1" ht="24.15" customHeight="1">
      <c r="A1061" s="37"/>
      <c r="B1061" s="38"/>
      <c r="C1061" s="218" t="s">
        <v>2547</v>
      </c>
      <c r="D1061" s="218" t="s">
        <v>169</v>
      </c>
      <c r="E1061" s="219" t="s">
        <v>682</v>
      </c>
      <c r="F1061" s="220" t="s">
        <v>683</v>
      </c>
      <c r="G1061" s="221" t="s">
        <v>196</v>
      </c>
      <c r="H1061" s="222">
        <v>19</v>
      </c>
      <c r="I1061" s="223"/>
      <c r="J1061" s="224">
        <f>ROUND(I1061*H1061,0)</f>
        <v>0</v>
      </c>
      <c r="K1061" s="225"/>
      <c r="L1061" s="43"/>
      <c r="M1061" s="226" t="s">
        <v>1</v>
      </c>
      <c r="N1061" s="227" t="s">
        <v>42</v>
      </c>
      <c r="O1061" s="90"/>
      <c r="P1061" s="228">
        <f>O1061*H1061</f>
        <v>0</v>
      </c>
      <c r="Q1061" s="228">
        <v>0</v>
      </c>
      <c r="R1061" s="228">
        <f>Q1061*H1061</f>
        <v>0</v>
      </c>
      <c r="S1061" s="228">
        <v>0</v>
      </c>
      <c r="T1061" s="229">
        <f>S1061*H1061</f>
        <v>0</v>
      </c>
      <c r="U1061" s="37"/>
      <c r="V1061" s="37"/>
      <c r="W1061" s="37"/>
      <c r="X1061" s="37"/>
      <c r="Y1061" s="37"/>
      <c r="Z1061" s="37"/>
      <c r="AA1061" s="37"/>
      <c r="AB1061" s="37"/>
      <c r="AC1061" s="37"/>
      <c r="AD1061" s="37"/>
      <c r="AE1061" s="37"/>
      <c r="AR1061" s="230" t="s">
        <v>249</v>
      </c>
      <c r="AT1061" s="230" t="s">
        <v>169</v>
      </c>
      <c r="AU1061" s="230" t="s">
        <v>86</v>
      </c>
      <c r="AY1061" s="16" t="s">
        <v>166</v>
      </c>
      <c r="BE1061" s="231">
        <f>IF(N1061="základní",J1061,0)</f>
        <v>0</v>
      </c>
      <c r="BF1061" s="231">
        <f>IF(N1061="snížená",J1061,0)</f>
        <v>0</v>
      </c>
      <c r="BG1061" s="231">
        <f>IF(N1061="zákl. přenesená",J1061,0)</f>
        <v>0</v>
      </c>
      <c r="BH1061" s="231">
        <f>IF(N1061="sníž. přenesená",J1061,0)</f>
        <v>0</v>
      </c>
      <c r="BI1061" s="231">
        <f>IF(N1061="nulová",J1061,0)</f>
        <v>0</v>
      </c>
      <c r="BJ1061" s="16" t="s">
        <v>8</v>
      </c>
      <c r="BK1061" s="231">
        <f>ROUND(I1061*H1061,0)</f>
        <v>0</v>
      </c>
      <c r="BL1061" s="16" t="s">
        <v>249</v>
      </c>
      <c r="BM1061" s="230" t="s">
        <v>2548</v>
      </c>
    </row>
    <row r="1062" spans="1:65" s="2" customFormat="1" ht="24.15" customHeight="1">
      <c r="A1062" s="37"/>
      <c r="B1062" s="38"/>
      <c r="C1062" s="254" t="s">
        <v>2549</v>
      </c>
      <c r="D1062" s="254" t="s">
        <v>266</v>
      </c>
      <c r="E1062" s="255" t="s">
        <v>2550</v>
      </c>
      <c r="F1062" s="256" t="s">
        <v>2551</v>
      </c>
      <c r="G1062" s="257" t="s">
        <v>196</v>
      </c>
      <c r="H1062" s="258">
        <v>11</v>
      </c>
      <c r="I1062" s="259"/>
      <c r="J1062" s="260">
        <f>ROUND(I1062*H1062,0)</f>
        <v>0</v>
      </c>
      <c r="K1062" s="261"/>
      <c r="L1062" s="262"/>
      <c r="M1062" s="263" t="s">
        <v>1</v>
      </c>
      <c r="N1062" s="264" t="s">
        <v>42</v>
      </c>
      <c r="O1062" s="90"/>
      <c r="P1062" s="228">
        <f>O1062*H1062</f>
        <v>0</v>
      </c>
      <c r="Q1062" s="228">
        <v>0.0205</v>
      </c>
      <c r="R1062" s="228">
        <f>Q1062*H1062</f>
        <v>0.2255</v>
      </c>
      <c r="S1062" s="228">
        <v>0</v>
      </c>
      <c r="T1062" s="229">
        <f>S1062*H1062</f>
        <v>0</v>
      </c>
      <c r="U1062" s="37"/>
      <c r="V1062" s="37"/>
      <c r="W1062" s="37"/>
      <c r="X1062" s="37"/>
      <c r="Y1062" s="37"/>
      <c r="Z1062" s="37"/>
      <c r="AA1062" s="37"/>
      <c r="AB1062" s="37"/>
      <c r="AC1062" s="37"/>
      <c r="AD1062" s="37"/>
      <c r="AE1062" s="37"/>
      <c r="AR1062" s="230" t="s">
        <v>331</v>
      </c>
      <c r="AT1062" s="230" t="s">
        <v>266</v>
      </c>
      <c r="AU1062" s="230" t="s">
        <v>86</v>
      </c>
      <c r="AY1062" s="16" t="s">
        <v>166</v>
      </c>
      <c r="BE1062" s="231">
        <f>IF(N1062="základní",J1062,0)</f>
        <v>0</v>
      </c>
      <c r="BF1062" s="231">
        <f>IF(N1062="snížená",J1062,0)</f>
        <v>0</v>
      </c>
      <c r="BG1062" s="231">
        <f>IF(N1062="zákl. přenesená",J1062,0)</f>
        <v>0</v>
      </c>
      <c r="BH1062" s="231">
        <f>IF(N1062="sníž. přenesená",J1062,0)</f>
        <v>0</v>
      </c>
      <c r="BI1062" s="231">
        <f>IF(N1062="nulová",J1062,0)</f>
        <v>0</v>
      </c>
      <c r="BJ1062" s="16" t="s">
        <v>8</v>
      </c>
      <c r="BK1062" s="231">
        <f>ROUND(I1062*H1062,0)</f>
        <v>0</v>
      </c>
      <c r="BL1062" s="16" t="s">
        <v>249</v>
      </c>
      <c r="BM1062" s="230" t="s">
        <v>2552</v>
      </c>
    </row>
    <row r="1063" spans="1:65" s="2" customFormat="1" ht="24.15" customHeight="1">
      <c r="A1063" s="37"/>
      <c r="B1063" s="38"/>
      <c r="C1063" s="254" t="s">
        <v>2553</v>
      </c>
      <c r="D1063" s="254" t="s">
        <v>266</v>
      </c>
      <c r="E1063" s="255" t="s">
        <v>686</v>
      </c>
      <c r="F1063" s="256" t="s">
        <v>687</v>
      </c>
      <c r="G1063" s="257" t="s">
        <v>196</v>
      </c>
      <c r="H1063" s="258">
        <v>8</v>
      </c>
      <c r="I1063" s="259"/>
      <c r="J1063" s="260">
        <f>ROUND(I1063*H1063,0)</f>
        <v>0</v>
      </c>
      <c r="K1063" s="261"/>
      <c r="L1063" s="262"/>
      <c r="M1063" s="263" t="s">
        <v>1</v>
      </c>
      <c r="N1063" s="264" t="s">
        <v>42</v>
      </c>
      <c r="O1063" s="90"/>
      <c r="P1063" s="228">
        <f>O1063*H1063</f>
        <v>0</v>
      </c>
      <c r="Q1063" s="228">
        <v>0.0225</v>
      </c>
      <c r="R1063" s="228">
        <f>Q1063*H1063</f>
        <v>0.18</v>
      </c>
      <c r="S1063" s="228">
        <v>0</v>
      </c>
      <c r="T1063" s="229">
        <f>S1063*H1063</f>
        <v>0</v>
      </c>
      <c r="U1063" s="37"/>
      <c r="V1063" s="37"/>
      <c r="W1063" s="37"/>
      <c r="X1063" s="37"/>
      <c r="Y1063" s="37"/>
      <c r="Z1063" s="37"/>
      <c r="AA1063" s="37"/>
      <c r="AB1063" s="37"/>
      <c r="AC1063" s="37"/>
      <c r="AD1063" s="37"/>
      <c r="AE1063" s="37"/>
      <c r="AR1063" s="230" t="s">
        <v>331</v>
      </c>
      <c r="AT1063" s="230" t="s">
        <v>266</v>
      </c>
      <c r="AU1063" s="230" t="s">
        <v>86</v>
      </c>
      <c r="AY1063" s="16" t="s">
        <v>166</v>
      </c>
      <c r="BE1063" s="231">
        <f>IF(N1063="základní",J1063,0)</f>
        <v>0</v>
      </c>
      <c r="BF1063" s="231">
        <f>IF(N1063="snížená",J1063,0)</f>
        <v>0</v>
      </c>
      <c r="BG1063" s="231">
        <f>IF(N1063="zákl. přenesená",J1063,0)</f>
        <v>0</v>
      </c>
      <c r="BH1063" s="231">
        <f>IF(N1063="sníž. přenesená",J1063,0)</f>
        <v>0</v>
      </c>
      <c r="BI1063" s="231">
        <f>IF(N1063="nulová",J1063,0)</f>
        <v>0</v>
      </c>
      <c r="BJ1063" s="16" t="s">
        <v>8</v>
      </c>
      <c r="BK1063" s="231">
        <f>ROUND(I1063*H1063,0)</f>
        <v>0</v>
      </c>
      <c r="BL1063" s="16" t="s">
        <v>249</v>
      </c>
      <c r="BM1063" s="230" t="s">
        <v>2554</v>
      </c>
    </row>
    <row r="1064" spans="1:65" s="2" customFormat="1" ht="24.15" customHeight="1">
      <c r="A1064" s="37"/>
      <c r="B1064" s="38"/>
      <c r="C1064" s="218" t="s">
        <v>2555</v>
      </c>
      <c r="D1064" s="218" t="s">
        <v>169</v>
      </c>
      <c r="E1064" s="219" t="s">
        <v>2556</v>
      </c>
      <c r="F1064" s="220" t="s">
        <v>2557</v>
      </c>
      <c r="G1064" s="221" t="s">
        <v>196</v>
      </c>
      <c r="H1064" s="222">
        <v>5</v>
      </c>
      <c r="I1064" s="223"/>
      <c r="J1064" s="224">
        <f>ROUND(I1064*H1064,0)</f>
        <v>0</v>
      </c>
      <c r="K1064" s="225"/>
      <c r="L1064" s="43"/>
      <c r="M1064" s="226" t="s">
        <v>1</v>
      </c>
      <c r="N1064" s="227" t="s">
        <v>42</v>
      </c>
      <c r="O1064" s="90"/>
      <c r="P1064" s="228">
        <f>O1064*H1064</f>
        <v>0</v>
      </c>
      <c r="Q1064" s="228">
        <v>0</v>
      </c>
      <c r="R1064" s="228">
        <f>Q1064*H1064</f>
        <v>0</v>
      </c>
      <c r="S1064" s="228">
        <v>0</v>
      </c>
      <c r="T1064" s="229">
        <f>S1064*H1064</f>
        <v>0</v>
      </c>
      <c r="U1064" s="37"/>
      <c r="V1064" s="37"/>
      <c r="W1064" s="37"/>
      <c r="X1064" s="37"/>
      <c r="Y1064" s="37"/>
      <c r="Z1064" s="37"/>
      <c r="AA1064" s="37"/>
      <c r="AB1064" s="37"/>
      <c r="AC1064" s="37"/>
      <c r="AD1064" s="37"/>
      <c r="AE1064" s="37"/>
      <c r="AR1064" s="230" t="s">
        <v>249</v>
      </c>
      <c r="AT1064" s="230" t="s">
        <v>169</v>
      </c>
      <c r="AU1064" s="230" t="s">
        <v>86</v>
      </c>
      <c r="AY1064" s="16" t="s">
        <v>166</v>
      </c>
      <c r="BE1064" s="231">
        <f>IF(N1064="základní",J1064,0)</f>
        <v>0</v>
      </c>
      <c r="BF1064" s="231">
        <f>IF(N1064="snížená",J1064,0)</f>
        <v>0</v>
      </c>
      <c r="BG1064" s="231">
        <f>IF(N1064="zákl. přenesená",J1064,0)</f>
        <v>0</v>
      </c>
      <c r="BH1064" s="231">
        <f>IF(N1064="sníž. přenesená",J1064,0)</f>
        <v>0</v>
      </c>
      <c r="BI1064" s="231">
        <f>IF(N1064="nulová",J1064,0)</f>
        <v>0</v>
      </c>
      <c r="BJ1064" s="16" t="s">
        <v>8</v>
      </c>
      <c r="BK1064" s="231">
        <f>ROUND(I1064*H1064,0)</f>
        <v>0</v>
      </c>
      <c r="BL1064" s="16" t="s">
        <v>249</v>
      </c>
      <c r="BM1064" s="230" t="s">
        <v>2558</v>
      </c>
    </row>
    <row r="1065" spans="1:65" s="2" customFormat="1" ht="33" customHeight="1">
      <c r="A1065" s="37"/>
      <c r="B1065" s="38"/>
      <c r="C1065" s="254" t="s">
        <v>2559</v>
      </c>
      <c r="D1065" s="254" t="s">
        <v>266</v>
      </c>
      <c r="E1065" s="255" t="s">
        <v>2560</v>
      </c>
      <c r="F1065" s="256" t="s">
        <v>2561</v>
      </c>
      <c r="G1065" s="257" t="s">
        <v>196</v>
      </c>
      <c r="H1065" s="258">
        <v>2</v>
      </c>
      <c r="I1065" s="259"/>
      <c r="J1065" s="260">
        <f>ROUND(I1065*H1065,0)</f>
        <v>0</v>
      </c>
      <c r="K1065" s="261"/>
      <c r="L1065" s="262"/>
      <c r="M1065" s="263" t="s">
        <v>1</v>
      </c>
      <c r="N1065" s="264" t="s">
        <v>42</v>
      </c>
      <c r="O1065" s="90"/>
      <c r="P1065" s="228">
        <f>O1065*H1065</f>
        <v>0</v>
      </c>
      <c r="Q1065" s="228">
        <v>0.043</v>
      </c>
      <c r="R1065" s="228">
        <f>Q1065*H1065</f>
        <v>0.086</v>
      </c>
      <c r="S1065" s="228">
        <v>0</v>
      </c>
      <c r="T1065" s="229">
        <f>S1065*H1065</f>
        <v>0</v>
      </c>
      <c r="U1065" s="37"/>
      <c r="V1065" s="37"/>
      <c r="W1065" s="37"/>
      <c r="X1065" s="37"/>
      <c r="Y1065" s="37"/>
      <c r="Z1065" s="37"/>
      <c r="AA1065" s="37"/>
      <c r="AB1065" s="37"/>
      <c r="AC1065" s="37"/>
      <c r="AD1065" s="37"/>
      <c r="AE1065" s="37"/>
      <c r="AR1065" s="230" t="s">
        <v>331</v>
      </c>
      <c r="AT1065" s="230" t="s">
        <v>266</v>
      </c>
      <c r="AU1065" s="230" t="s">
        <v>86</v>
      </c>
      <c r="AY1065" s="16" t="s">
        <v>166</v>
      </c>
      <c r="BE1065" s="231">
        <f>IF(N1065="základní",J1065,0)</f>
        <v>0</v>
      </c>
      <c r="BF1065" s="231">
        <f>IF(N1065="snížená",J1065,0)</f>
        <v>0</v>
      </c>
      <c r="BG1065" s="231">
        <f>IF(N1065="zákl. přenesená",J1065,0)</f>
        <v>0</v>
      </c>
      <c r="BH1065" s="231">
        <f>IF(N1065="sníž. přenesená",J1065,0)</f>
        <v>0</v>
      </c>
      <c r="BI1065" s="231">
        <f>IF(N1065="nulová",J1065,0)</f>
        <v>0</v>
      </c>
      <c r="BJ1065" s="16" t="s">
        <v>8</v>
      </c>
      <c r="BK1065" s="231">
        <f>ROUND(I1065*H1065,0)</f>
        <v>0</v>
      </c>
      <c r="BL1065" s="16" t="s">
        <v>249</v>
      </c>
      <c r="BM1065" s="230" t="s">
        <v>2562</v>
      </c>
    </row>
    <row r="1066" spans="1:65" s="2" customFormat="1" ht="33" customHeight="1">
      <c r="A1066" s="37"/>
      <c r="B1066" s="38"/>
      <c r="C1066" s="254" t="s">
        <v>2563</v>
      </c>
      <c r="D1066" s="254" t="s">
        <v>266</v>
      </c>
      <c r="E1066" s="255" t="s">
        <v>2564</v>
      </c>
      <c r="F1066" s="256" t="s">
        <v>2565</v>
      </c>
      <c r="G1066" s="257" t="s">
        <v>196</v>
      </c>
      <c r="H1066" s="258">
        <v>3</v>
      </c>
      <c r="I1066" s="259"/>
      <c r="J1066" s="260">
        <f>ROUND(I1066*H1066,0)</f>
        <v>0</v>
      </c>
      <c r="K1066" s="261"/>
      <c r="L1066" s="262"/>
      <c r="M1066" s="263" t="s">
        <v>1</v>
      </c>
      <c r="N1066" s="264" t="s">
        <v>42</v>
      </c>
      <c r="O1066" s="90"/>
      <c r="P1066" s="228">
        <f>O1066*H1066</f>
        <v>0</v>
      </c>
      <c r="Q1066" s="228">
        <v>0.0225</v>
      </c>
      <c r="R1066" s="228">
        <f>Q1066*H1066</f>
        <v>0.0675</v>
      </c>
      <c r="S1066" s="228">
        <v>0</v>
      </c>
      <c r="T1066" s="229">
        <f>S1066*H1066</f>
        <v>0</v>
      </c>
      <c r="U1066" s="37"/>
      <c r="V1066" s="37"/>
      <c r="W1066" s="37"/>
      <c r="X1066" s="37"/>
      <c r="Y1066" s="37"/>
      <c r="Z1066" s="37"/>
      <c r="AA1066" s="37"/>
      <c r="AB1066" s="37"/>
      <c r="AC1066" s="37"/>
      <c r="AD1066" s="37"/>
      <c r="AE1066" s="37"/>
      <c r="AR1066" s="230" t="s">
        <v>331</v>
      </c>
      <c r="AT1066" s="230" t="s">
        <v>266</v>
      </c>
      <c r="AU1066" s="230" t="s">
        <v>86</v>
      </c>
      <c r="AY1066" s="16" t="s">
        <v>166</v>
      </c>
      <c r="BE1066" s="231">
        <f>IF(N1066="základní",J1066,0)</f>
        <v>0</v>
      </c>
      <c r="BF1066" s="231">
        <f>IF(N1066="snížená",J1066,0)</f>
        <v>0</v>
      </c>
      <c r="BG1066" s="231">
        <f>IF(N1066="zákl. přenesená",J1066,0)</f>
        <v>0</v>
      </c>
      <c r="BH1066" s="231">
        <f>IF(N1066="sníž. přenesená",J1066,0)</f>
        <v>0</v>
      </c>
      <c r="BI1066" s="231">
        <f>IF(N1066="nulová",J1066,0)</f>
        <v>0</v>
      </c>
      <c r="BJ1066" s="16" t="s">
        <v>8</v>
      </c>
      <c r="BK1066" s="231">
        <f>ROUND(I1066*H1066,0)</f>
        <v>0</v>
      </c>
      <c r="BL1066" s="16" t="s">
        <v>249</v>
      </c>
      <c r="BM1066" s="230" t="s">
        <v>2566</v>
      </c>
    </row>
    <row r="1067" spans="1:65" s="2" customFormat="1" ht="24.15" customHeight="1">
      <c r="A1067" s="37"/>
      <c r="B1067" s="38"/>
      <c r="C1067" s="218" t="s">
        <v>2567</v>
      </c>
      <c r="D1067" s="218" t="s">
        <v>169</v>
      </c>
      <c r="E1067" s="219" t="s">
        <v>2568</v>
      </c>
      <c r="F1067" s="220" t="s">
        <v>2569</v>
      </c>
      <c r="G1067" s="221" t="s">
        <v>196</v>
      </c>
      <c r="H1067" s="222">
        <v>5</v>
      </c>
      <c r="I1067" s="223"/>
      <c r="J1067" s="224">
        <f>ROUND(I1067*H1067,0)</f>
        <v>0</v>
      </c>
      <c r="K1067" s="225"/>
      <c r="L1067" s="43"/>
      <c r="M1067" s="226" t="s">
        <v>1</v>
      </c>
      <c r="N1067" s="227" t="s">
        <v>42</v>
      </c>
      <c r="O1067" s="90"/>
      <c r="P1067" s="228">
        <f>O1067*H1067</f>
        <v>0</v>
      </c>
      <c r="Q1067" s="228">
        <v>0</v>
      </c>
      <c r="R1067" s="228">
        <f>Q1067*H1067</f>
        <v>0</v>
      </c>
      <c r="S1067" s="228">
        <v>0</v>
      </c>
      <c r="T1067" s="229">
        <f>S1067*H1067</f>
        <v>0</v>
      </c>
      <c r="U1067" s="37"/>
      <c r="V1067" s="37"/>
      <c r="W1067" s="37"/>
      <c r="X1067" s="37"/>
      <c r="Y1067" s="37"/>
      <c r="Z1067" s="37"/>
      <c r="AA1067" s="37"/>
      <c r="AB1067" s="37"/>
      <c r="AC1067" s="37"/>
      <c r="AD1067" s="37"/>
      <c r="AE1067" s="37"/>
      <c r="AR1067" s="230" t="s">
        <v>249</v>
      </c>
      <c r="AT1067" s="230" t="s">
        <v>169</v>
      </c>
      <c r="AU1067" s="230" t="s">
        <v>86</v>
      </c>
      <c r="AY1067" s="16" t="s">
        <v>166</v>
      </c>
      <c r="BE1067" s="231">
        <f>IF(N1067="základní",J1067,0)</f>
        <v>0</v>
      </c>
      <c r="BF1067" s="231">
        <f>IF(N1067="snížená",J1067,0)</f>
        <v>0</v>
      </c>
      <c r="BG1067" s="231">
        <f>IF(N1067="zákl. přenesená",J1067,0)</f>
        <v>0</v>
      </c>
      <c r="BH1067" s="231">
        <f>IF(N1067="sníž. přenesená",J1067,0)</f>
        <v>0</v>
      </c>
      <c r="BI1067" s="231">
        <f>IF(N1067="nulová",J1067,0)</f>
        <v>0</v>
      </c>
      <c r="BJ1067" s="16" t="s">
        <v>8</v>
      </c>
      <c r="BK1067" s="231">
        <f>ROUND(I1067*H1067,0)</f>
        <v>0</v>
      </c>
      <c r="BL1067" s="16" t="s">
        <v>249</v>
      </c>
      <c r="BM1067" s="230" t="s">
        <v>2570</v>
      </c>
    </row>
    <row r="1068" spans="1:65" s="2" customFormat="1" ht="21.75" customHeight="1">
      <c r="A1068" s="37"/>
      <c r="B1068" s="38"/>
      <c r="C1068" s="254" t="s">
        <v>2571</v>
      </c>
      <c r="D1068" s="254" t="s">
        <v>266</v>
      </c>
      <c r="E1068" s="255" t="s">
        <v>2572</v>
      </c>
      <c r="F1068" s="256" t="s">
        <v>2573</v>
      </c>
      <c r="G1068" s="257" t="s">
        <v>196</v>
      </c>
      <c r="H1068" s="258">
        <v>5</v>
      </c>
      <c r="I1068" s="259"/>
      <c r="J1068" s="260">
        <f>ROUND(I1068*H1068,0)</f>
        <v>0</v>
      </c>
      <c r="K1068" s="261"/>
      <c r="L1068" s="262"/>
      <c r="M1068" s="263" t="s">
        <v>1</v>
      </c>
      <c r="N1068" s="264" t="s">
        <v>42</v>
      </c>
      <c r="O1068" s="90"/>
      <c r="P1068" s="228">
        <f>O1068*H1068</f>
        <v>0</v>
      </c>
      <c r="Q1068" s="228">
        <v>0.0038</v>
      </c>
      <c r="R1068" s="228">
        <f>Q1068*H1068</f>
        <v>0.019</v>
      </c>
      <c r="S1068" s="228">
        <v>0</v>
      </c>
      <c r="T1068" s="229">
        <f>S1068*H1068</f>
        <v>0</v>
      </c>
      <c r="U1068" s="37"/>
      <c r="V1068" s="37"/>
      <c r="W1068" s="37"/>
      <c r="X1068" s="37"/>
      <c r="Y1068" s="37"/>
      <c r="Z1068" s="37"/>
      <c r="AA1068" s="37"/>
      <c r="AB1068" s="37"/>
      <c r="AC1068" s="37"/>
      <c r="AD1068" s="37"/>
      <c r="AE1068" s="37"/>
      <c r="AR1068" s="230" t="s">
        <v>331</v>
      </c>
      <c r="AT1068" s="230" t="s">
        <v>266</v>
      </c>
      <c r="AU1068" s="230" t="s">
        <v>86</v>
      </c>
      <c r="AY1068" s="16" t="s">
        <v>166</v>
      </c>
      <c r="BE1068" s="231">
        <f>IF(N1068="základní",J1068,0)</f>
        <v>0</v>
      </c>
      <c r="BF1068" s="231">
        <f>IF(N1068="snížená",J1068,0)</f>
        <v>0</v>
      </c>
      <c r="BG1068" s="231">
        <f>IF(N1068="zákl. přenesená",J1068,0)</f>
        <v>0</v>
      </c>
      <c r="BH1068" s="231">
        <f>IF(N1068="sníž. přenesená",J1068,0)</f>
        <v>0</v>
      </c>
      <c r="BI1068" s="231">
        <f>IF(N1068="nulová",J1068,0)</f>
        <v>0</v>
      </c>
      <c r="BJ1068" s="16" t="s">
        <v>8</v>
      </c>
      <c r="BK1068" s="231">
        <f>ROUND(I1068*H1068,0)</f>
        <v>0</v>
      </c>
      <c r="BL1068" s="16" t="s">
        <v>249</v>
      </c>
      <c r="BM1068" s="230" t="s">
        <v>2574</v>
      </c>
    </row>
    <row r="1069" spans="1:65" s="2" customFormat="1" ht="16.5" customHeight="1">
      <c r="A1069" s="37"/>
      <c r="B1069" s="38"/>
      <c r="C1069" s="218" t="s">
        <v>2575</v>
      </c>
      <c r="D1069" s="218" t="s">
        <v>169</v>
      </c>
      <c r="E1069" s="219" t="s">
        <v>2576</v>
      </c>
      <c r="F1069" s="220" t="s">
        <v>2577</v>
      </c>
      <c r="G1069" s="221" t="s">
        <v>196</v>
      </c>
      <c r="H1069" s="222">
        <v>9</v>
      </c>
      <c r="I1069" s="223"/>
      <c r="J1069" s="224">
        <f>ROUND(I1069*H1069,0)</f>
        <v>0</v>
      </c>
      <c r="K1069" s="225"/>
      <c r="L1069" s="43"/>
      <c r="M1069" s="226" t="s">
        <v>1</v>
      </c>
      <c r="N1069" s="227" t="s">
        <v>42</v>
      </c>
      <c r="O1069" s="90"/>
      <c r="P1069" s="228">
        <f>O1069*H1069</f>
        <v>0</v>
      </c>
      <c r="Q1069" s="228">
        <v>0</v>
      </c>
      <c r="R1069" s="228">
        <f>Q1069*H1069</f>
        <v>0</v>
      </c>
      <c r="S1069" s="228">
        <v>0</v>
      </c>
      <c r="T1069" s="229">
        <f>S1069*H1069</f>
        <v>0</v>
      </c>
      <c r="U1069" s="37"/>
      <c r="V1069" s="37"/>
      <c r="W1069" s="37"/>
      <c r="X1069" s="37"/>
      <c r="Y1069" s="37"/>
      <c r="Z1069" s="37"/>
      <c r="AA1069" s="37"/>
      <c r="AB1069" s="37"/>
      <c r="AC1069" s="37"/>
      <c r="AD1069" s="37"/>
      <c r="AE1069" s="37"/>
      <c r="AR1069" s="230" t="s">
        <v>249</v>
      </c>
      <c r="AT1069" s="230" t="s">
        <v>169</v>
      </c>
      <c r="AU1069" s="230" t="s">
        <v>86</v>
      </c>
      <c r="AY1069" s="16" t="s">
        <v>166</v>
      </c>
      <c r="BE1069" s="231">
        <f>IF(N1069="základní",J1069,0)</f>
        <v>0</v>
      </c>
      <c r="BF1069" s="231">
        <f>IF(N1069="snížená",J1069,0)</f>
        <v>0</v>
      </c>
      <c r="BG1069" s="231">
        <f>IF(N1069="zákl. přenesená",J1069,0)</f>
        <v>0</v>
      </c>
      <c r="BH1069" s="231">
        <f>IF(N1069="sníž. přenesená",J1069,0)</f>
        <v>0</v>
      </c>
      <c r="BI1069" s="231">
        <f>IF(N1069="nulová",J1069,0)</f>
        <v>0</v>
      </c>
      <c r="BJ1069" s="16" t="s">
        <v>8</v>
      </c>
      <c r="BK1069" s="231">
        <f>ROUND(I1069*H1069,0)</f>
        <v>0</v>
      </c>
      <c r="BL1069" s="16" t="s">
        <v>249</v>
      </c>
      <c r="BM1069" s="230" t="s">
        <v>2578</v>
      </c>
    </row>
    <row r="1070" spans="1:65" s="2" customFormat="1" ht="16.5" customHeight="1">
      <c r="A1070" s="37"/>
      <c r="B1070" s="38"/>
      <c r="C1070" s="254" t="s">
        <v>2579</v>
      </c>
      <c r="D1070" s="254" t="s">
        <v>266</v>
      </c>
      <c r="E1070" s="255" t="s">
        <v>2580</v>
      </c>
      <c r="F1070" s="256" t="s">
        <v>2581</v>
      </c>
      <c r="G1070" s="257" t="s">
        <v>196</v>
      </c>
      <c r="H1070" s="258">
        <v>9</v>
      </c>
      <c r="I1070" s="259"/>
      <c r="J1070" s="260">
        <f>ROUND(I1070*H1070,0)</f>
        <v>0</v>
      </c>
      <c r="K1070" s="261"/>
      <c r="L1070" s="262"/>
      <c r="M1070" s="263" t="s">
        <v>1</v>
      </c>
      <c r="N1070" s="264" t="s">
        <v>42</v>
      </c>
      <c r="O1070" s="90"/>
      <c r="P1070" s="228">
        <f>O1070*H1070</f>
        <v>0</v>
      </c>
      <c r="Q1070" s="228">
        <v>0.00046</v>
      </c>
      <c r="R1070" s="228">
        <f>Q1070*H1070</f>
        <v>0.0041400000000000005</v>
      </c>
      <c r="S1070" s="228">
        <v>0</v>
      </c>
      <c r="T1070" s="229">
        <f>S1070*H1070</f>
        <v>0</v>
      </c>
      <c r="U1070" s="37"/>
      <c r="V1070" s="37"/>
      <c r="W1070" s="37"/>
      <c r="X1070" s="37"/>
      <c r="Y1070" s="37"/>
      <c r="Z1070" s="37"/>
      <c r="AA1070" s="37"/>
      <c r="AB1070" s="37"/>
      <c r="AC1070" s="37"/>
      <c r="AD1070" s="37"/>
      <c r="AE1070" s="37"/>
      <c r="AR1070" s="230" t="s">
        <v>331</v>
      </c>
      <c r="AT1070" s="230" t="s">
        <v>266</v>
      </c>
      <c r="AU1070" s="230" t="s">
        <v>86</v>
      </c>
      <c r="AY1070" s="16" t="s">
        <v>166</v>
      </c>
      <c r="BE1070" s="231">
        <f>IF(N1070="základní",J1070,0)</f>
        <v>0</v>
      </c>
      <c r="BF1070" s="231">
        <f>IF(N1070="snížená",J1070,0)</f>
        <v>0</v>
      </c>
      <c r="BG1070" s="231">
        <f>IF(N1070="zákl. přenesená",J1070,0)</f>
        <v>0</v>
      </c>
      <c r="BH1070" s="231">
        <f>IF(N1070="sníž. přenesená",J1070,0)</f>
        <v>0</v>
      </c>
      <c r="BI1070" s="231">
        <f>IF(N1070="nulová",J1070,0)</f>
        <v>0</v>
      </c>
      <c r="BJ1070" s="16" t="s">
        <v>8</v>
      </c>
      <c r="BK1070" s="231">
        <f>ROUND(I1070*H1070,0)</f>
        <v>0</v>
      </c>
      <c r="BL1070" s="16" t="s">
        <v>249</v>
      </c>
      <c r="BM1070" s="230" t="s">
        <v>2582</v>
      </c>
    </row>
    <row r="1071" spans="1:65" s="2" customFormat="1" ht="16.5" customHeight="1">
      <c r="A1071" s="37"/>
      <c r="B1071" s="38"/>
      <c r="C1071" s="218" t="s">
        <v>2583</v>
      </c>
      <c r="D1071" s="218" t="s">
        <v>169</v>
      </c>
      <c r="E1071" s="219" t="s">
        <v>706</v>
      </c>
      <c r="F1071" s="220" t="s">
        <v>707</v>
      </c>
      <c r="G1071" s="221" t="s">
        <v>196</v>
      </c>
      <c r="H1071" s="222">
        <v>19</v>
      </c>
      <c r="I1071" s="223"/>
      <c r="J1071" s="224">
        <f>ROUND(I1071*H1071,0)</f>
        <v>0</v>
      </c>
      <c r="K1071" s="225"/>
      <c r="L1071" s="43"/>
      <c r="M1071" s="226" t="s">
        <v>1</v>
      </c>
      <c r="N1071" s="227" t="s">
        <v>42</v>
      </c>
      <c r="O1071" s="90"/>
      <c r="P1071" s="228">
        <f>O1071*H1071</f>
        <v>0</v>
      </c>
      <c r="Q1071" s="228">
        <v>0</v>
      </c>
      <c r="R1071" s="228">
        <f>Q1071*H1071</f>
        <v>0</v>
      </c>
      <c r="S1071" s="228">
        <v>0</v>
      </c>
      <c r="T1071" s="229">
        <f>S1071*H1071</f>
        <v>0</v>
      </c>
      <c r="U1071" s="37"/>
      <c r="V1071" s="37"/>
      <c r="W1071" s="37"/>
      <c r="X1071" s="37"/>
      <c r="Y1071" s="37"/>
      <c r="Z1071" s="37"/>
      <c r="AA1071" s="37"/>
      <c r="AB1071" s="37"/>
      <c r="AC1071" s="37"/>
      <c r="AD1071" s="37"/>
      <c r="AE1071" s="37"/>
      <c r="AR1071" s="230" t="s">
        <v>249</v>
      </c>
      <c r="AT1071" s="230" t="s">
        <v>169</v>
      </c>
      <c r="AU1071" s="230" t="s">
        <v>86</v>
      </c>
      <c r="AY1071" s="16" t="s">
        <v>166</v>
      </c>
      <c r="BE1071" s="231">
        <f>IF(N1071="základní",J1071,0)</f>
        <v>0</v>
      </c>
      <c r="BF1071" s="231">
        <f>IF(N1071="snížená",J1071,0)</f>
        <v>0</v>
      </c>
      <c r="BG1071" s="231">
        <f>IF(N1071="zákl. přenesená",J1071,0)</f>
        <v>0</v>
      </c>
      <c r="BH1071" s="231">
        <f>IF(N1071="sníž. přenesená",J1071,0)</f>
        <v>0</v>
      </c>
      <c r="BI1071" s="231">
        <f>IF(N1071="nulová",J1071,0)</f>
        <v>0</v>
      </c>
      <c r="BJ1071" s="16" t="s">
        <v>8</v>
      </c>
      <c r="BK1071" s="231">
        <f>ROUND(I1071*H1071,0)</f>
        <v>0</v>
      </c>
      <c r="BL1071" s="16" t="s">
        <v>249</v>
      </c>
      <c r="BM1071" s="230" t="s">
        <v>2584</v>
      </c>
    </row>
    <row r="1072" spans="1:65" s="2" customFormat="1" ht="16.5" customHeight="1">
      <c r="A1072" s="37"/>
      <c r="B1072" s="38"/>
      <c r="C1072" s="254" t="s">
        <v>2585</v>
      </c>
      <c r="D1072" s="254" t="s">
        <v>266</v>
      </c>
      <c r="E1072" s="255" t="s">
        <v>710</v>
      </c>
      <c r="F1072" s="256" t="s">
        <v>711</v>
      </c>
      <c r="G1072" s="257" t="s">
        <v>196</v>
      </c>
      <c r="H1072" s="258">
        <v>19</v>
      </c>
      <c r="I1072" s="259"/>
      <c r="J1072" s="260">
        <f>ROUND(I1072*H1072,0)</f>
        <v>0</v>
      </c>
      <c r="K1072" s="261"/>
      <c r="L1072" s="262"/>
      <c r="M1072" s="263" t="s">
        <v>1</v>
      </c>
      <c r="N1072" s="264" t="s">
        <v>42</v>
      </c>
      <c r="O1072" s="90"/>
      <c r="P1072" s="228">
        <f>O1072*H1072</f>
        <v>0</v>
      </c>
      <c r="Q1072" s="228">
        <v>0.00015</v>
      </c>
      <c r="R1072" s="228">
        <f>Q1072*H1072</f>
        <v>0.0028499999999999997</v>
      </c>
      <c r="S1072" s="228">
        <v>0</v>
      </c>
      <c r="T1072" s="229">
        <f>S1072*H1072</f>
        <v>0</v>
      </c>
      <c r="U1072" s="37"/>
      <c r="V1072" s="37"/>
      <c r="W1072" s="37"/>
      <c r="X1072" s="37"/>
      <c r="Y1072" s="37"/>
      <c r="Z1072" s="37"/>
      <c r="AA1072" s="37"/>
      <c r="AB1072" s="37"/>
      <c r="AC1072" s="37"/>
      <c r="AD1072" s="37"/>
      <c r="AE1072" s="37"/>
      <c r="AR1072" s="230" t="s">
        <v>331</v>
      </c>
      <c r="AT1072" s="230" t="s">
        <v>266</v>
      </c>
      <c r="AU1072" s="230" t="s">
        <v>86</v>
      </c>
      <c r="AY1072" s="16" t="s">
        <v>166</v>
      </c>
      <c r="BE1072" s="231">
        <f>IF(N1072="základní",J1072,0)</f>
        <v>0</v>
      </c>
      <c r="BF1072" s="231">
        <f>IF(N1072="snížená",J1072,0)</f>
        <v>0</v>
      </c>
      <c r="BG1072" s="231">
        <f>IF(N1072="zákl. přenesená",J1072,0)</f>
        <v>0</v>
      </c>
      <c r="BH1072" s="231">
        <f>IF(N1072="sníž. přenesená",J1072,0)</f>
        <v>0</v>
      </c>
      <c r="BI1072" s="231">
        <f>IF(N1072="nulová",J1072,0)</f>
        <v>0</v>
      </c>
      <c r="BJ1072" s="16" t="s">
        <v>8</v>
      </c>
      <c r="BK1072" s="231">
        <f>ROUND(I1072*H1072,0)</f>
        <v>0</v>
      </c>
      <c r="BL1072" s="16" t="s">
        <v>249</v>
      </c>
      <c r="BM1072" s="230" t="s">
        <v>2586</v>
      </c>
    </row>
    <row r="1073" spans="1:65" s="2" customFormat="1" ht="21.75" customHeight="1">
      <c r="A1073" s="37"/>
      <c r="B1073" s="38"/>
      <c r="C1073" s="218" t="s">
        <v>2587</v>
      </c>
      <c r="D1073" s="218" t="s">
        <v>169</v>
      </c>
      <c r="E1073" s="219" t="s">
        <v>714</v>
      </c>
      <c r="F1073" s="220" t="s">
        <v>715</v>
      </c>
      <c r="G1073" s="221" t="s">
        <v>196</v>
      </c>
      <c r="H1073" s="222">
        <v>29</v>
      </c>
      <c r="I1073" s="223"/>
      <c r="J1073" s="224">
        <f>ROUND(I1073*H1073,0)</f>
        <v>0</v>
      </c>
      <c r="K1073" s="225"/>
      <c r="L1073" s="43"/>
      <c r="M1073" s="226" t="s">
        <v>1</v>
      </c>
      <c r="N1073" s="227" t="s">
        <v>42</v>
      </c>
      <c r="O1073" s="90"/>
      <c r="P1073" s="228">
        <f>O1073*H1073</f>
        <v>0</v>
      </c>
      <c r="Q1073" s="228">
        <v>0</v>
      </c>
      <c r="R1073" s="228">
        <f>Q1073*H1073</f>
        <v>0</v>
      </c>
      <c r="S1073" s="228">
        <v>0</v>
      </c>
      <c r="T1073" s="229">
        <f>S1073*H1073</f>
        <v>0</v>
      </c>
      <c r="U1073" s="37"/>
      <c r="V1073" s="37"/>
      <c r="W1073" s="37"/>
      <c r="X1073" s="37"/>
      <c r="Y1073" s="37"/>
      <c r="Z1073" s="37"/>
      <c r="AA1073" s="37"/>
      <c r="AB1073" s="37"/>
      <c r="AC1073" s="37"/>
      <c r="AD1073" s="37"/>
      <c r="AE1073" s="37"/>
      <c r="AR1073" s="230" t="s">
        <v>249</v>
      </c>
      <c r="AT1073" s="230" t="s">
        <v>169</v>
      </c>
      <c r="AU1073" s="230" t="s">
        <v>86</v>
      </c>
      <c r="AY1073" s="16" t="s">
        <v>166</v>
      </c>
      <c r="BE1073" s="231">
        <f>IF(N1073="základní",J1073,0)</f>
        <v>0</v>
      </c>
      <c r="BF1073" s="231">
        <f>IF(N1073="snížená",J1073,0)</f>
        <v>0</v>
      </c>
      <c r="BG1073" s="231">
        <f>IF(N1073="zákl. přenesená",J1073,0)</f>
        <v>0</v>
      </c>
      <c r="BH1073" s="231">
        <f>IF(N1073="sníž. přenesená",J1073,0)</f>
        <v>0</v>
      </c>
      <c r="BI1073" s="231">
        <f>IF(N1073="nulová",J1073,0)</f>
        <v>0</v>
      </c>
      <c r="BJ1073" s="16" t="s">
        <v>8</v>
      </c>
      <c r="BK1073" s="231">
        <f>ROUND(I1073*H1073,0)</f>
        <v>0</v>
      </c>
      <c r="BL1073" s="16" t="s">
        <v>249</v>
      </c>
      <c r="BM1073" s="230" t="s">
        <v>2588</v>
      </c>
    </row>
    <row r="1074" spans="1:51" s="13" customFormat="1" ht="12">
      <c r="A1074" s="13"/>
      <c r="B1074" s="232"/>
      <c r="C1074" s="233"/>
      <c r="D1074" s="234" t="s">
        <v>175</v>
      </c>
      <c r="E1074" s="235" t="s">
        <v>1</v>
      </c>
      <c r="F1074" s="236" t="s">
        <v>2589</v>
      </c>
      <c r="G1074" s="233"/>
      <c r="H1074" s="237">
        <v>29</v>
      </c>
      <c r="I1074" s="238"/>
      <c r="J1074" s="233"/>
      <c r="K1074" s="233"/>
      <c r="L1074" s="239"/>
      <c r="M1074" s="240"/>
      <c r="N1074" s="241"/>
      <c r="O1074" s="241"/>
      <c r="P1074" s="241"/>
      <c r="Q1074" s="241"/>
      <c r="R1074" s="241"/>
      <c r="S1074" s="241"/>
      <c r="T1074" s="242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43" t="s">
        <v>175</v>
      </c>
      <c r="AU1074" s="243" t="s">
        <v>86</v>
      </c>
      <c r="AV1074" s="13" t="s">
        <v>86</v>
      </c>
      <c r="AW1074" s="13" t="s">
        <v>32</v>
      </c>
      <c r="AX1074" s="13" t="s">
        <v>77</v>
      </c>
      <c r="AY1074" s="243" t="s">
        <v>166</v>
      </c>
    </row>
    <row r="1075" spans="1:65" s="2" customFormat="1" ht="16.5" customHeight="1">
      <c r="A1075" s="37"/>
      <c r="B1075" s="38"/>
      <c r="C1075" s="254" t="s">
        <v>2590</v>
      </c>
      <c r="D1075" s="254" t="s">
        <v>266</v>
      </c>
      <c r="E1075" s="255" t="s">
        <v>718</v>
      </c>
      <c r="F1075" s="256" t="s">
        <v>719</v>
      </c>
      <c r="G1075" s="257" t="s">
        <v>196</v>
      </c>
      <c r="H1075" s="258">
        <v>26</v>
      </c>
      <c r="I1075" s="259"/>
      <c r="J1075" s="260">
        <f>ROUND(I1075*H1075,0)</f>
        <v>0</v>
      </c>
      <c r="K1075" s="261"/>
      <c r="L1075" s="262"/>
      <c r="M1075" s="263" t="s">
        <v>1</v>
      </c>
      <c r="N1075" s="264" t="s">
        <v>42</v>
      </c>
      <c r="O1075" s="90"/>
      <c r="P1075" s="228">
        <f>O1075*H1075</f>
        <v>0</v>
      </c>
      <c r="Q1075" s="228">
        <v>0.0022</v>
      </c>
      <c r="R1075" s="228">
        <f>Q1075*H1075</f>
        <v>0.0572</v>
      </c>
      <c r="S1075" s="228">
        <v>0</v>
      </c>
      <c r="T1075" s="229">
        <f>S1075*H1075</f>
        <v>0</v>
      </c>
      <c r="U1075" s="37"/>
      <c r="V1075" s="37"/>
      <c r="W1075" s="37"/>
      <c r="X1075" s="37"/>
      <c r="Y1075" s="37"/>
      <c r="Z1075" s="37"/>
      <c r="AA1075" s="37"/>
      <c r="AB1075" s="37"/>
      <c r="AC1075" s="37"/>
      <c r="AD1075" s="37"/>
      <c r="AE1075" s="37"/>
      <c r="AR1075" s="230" t="s">
        <v>331</v>
      </c>
      <c r="AT1075" s="230" t="s">
        <v>266</v>
      </c>
      <c r="AU1075" s="230" t="s">
        <v>86</v>
      </c>
      <c r="AY1075" s="16" t="s">
        <v>166</v>
      </c>
      <c r="BE1075" s="231">
        <f>IF(N1075="základní",J1075,0)</f>
        <v>0</v>
      </c>
      <c r="BF1075" s="231">
        <f>IF(N1075="snížená",J1075,0)</f>
        <v>0</v>
      </c>
      <c r="BG1075" s="231">
        <f>IF(N1075="zákl. přenesená",J1075,0)</f>
        <v>0</v>
      </c>
      <c r="BH1075" s="231">
        <f>IF(N1075="sníž. přenesená",J1075,0)</f>
        <v>0</v>
      </c>
      <c r="BI1075" s="231">
        <f>IF(N1075="nulová",J1075,0)</f>
        <v>0</v>
      </c>
      <c r="BJ1075" s="16" t="s">
        <v>8</v>
      </c>
      <c r="BK1075" s="231">
        <f>ROUND(I1075*H1075,0)</f>
        <v>0</v>
      </c>
      <c r="BL1075" s="16" t="s">
        <v>249</v>
      </c>
      <c r="BM1075" s="230" t="s">
        <v>2591</v>
      </c>
    </row>
    <row r="1076" spans="1:65" s="2" customFormat="1" ht="24.15" customHeight="1">
      <c r="A1076" s="37"/>
      <c r="B1076" s="38"/>
      <c r="C1076" s="218" t="s">
        <v>2592</v>
      </c>
      <c r="D1076" s="218" t="s">
        <v>169</v>
      </c>
      <c r="E1076" s="219" t="s">
        <v>2593</v>
      </c>
      <c r="F1076" s="220" t="s">
        <v>2594</v>
      </c>
      <c r="G1076" s="221" t="s">
        <v>196</v>
      </c>
      <c r="H1076" s="222">
        <v>2</v>
      </c>
      <c r="I1076" s="223"/>
      <c r="J1076" s="224">
        <f>ROUND(I1076*H1076,0)</f>
        <v>0</v>
      </c>
      <c r="K1076" s="225"/>
      <c r="L1076" s="43"/>
      <c r="M1076" s="226" t="s">
        <v>1</v>
      </c>
      <c r="N1076" s="227" t="s">
        <v>42</v>
      </c>
      <c r="O1076" s="90"/>
      <c r="P1076" s="228">
        <f>O1076*H1076</f>
        <v>0</v>
      </c>
      <c r="Q1076" s="228">
        <v>0</v>
      </c>
      <c r="R1076" s="228">
        <f>Q1076*H1076</f>
        <v>0</v>
      </c>
      <c r="S1076" s="228">
        <v>0</v>
      </c>
      <c r="T1076" s="229">
        <f>S1076*H1076</f>
        <v>0</v>
      </c>
      <c r="U1076" s="37"/>
      <c r="V1076" s="37"/>
      <c r="W1076" s="37"/>
      <c r="X1076" s="37"/>
      <c r="Y1076" s="37"/>
      <c r="Z1076" s="37"/>
      <c r="AA1076" s="37"/>
      <c r="AB1076" s="37"/>
      <c r="AC1076" s="37"/>
      <c r="AD1076" s="37"/>
      <c r="AE1076" s="37"/>
      <c r="AR1076" s="230" t="s">
        <v>249</v>
      </c>
      <c r="AT1076" s="230" t="s">
        <v>169</v>
      </c>
      <c r="AU1076" s="230" t="s">
        <v>86</v>
      </c>
      <c r="AY1076" s="16" t="s">
        <v>166</v>
      </c>
      <c r="BE1076" s="231">
        <f>IF(N1076="základní",J1076,0)</f>
        <v>0</v>
      </c>
      <c r="BF1076" s="231">
        <f>IF(N1076="snížená",J1076,0)</f>
        <v>0</v>
      </c>
      <c r="BG1076" s="231">
        <f>IF(N1076="zákl. přenesená",J1076,0)</f>
        <v>0</v>
      </c>
      <c r="BH1076" s="231">
        <f>IF(N1076="sníž. přenesená",J1076,0)</f>
        <v>0</v>
      </c>
      <c r="BI1076" s="231">
        <f>IF(N1076="nulová",J1076,0)</f>
        <v>0</v>
      </c>
      <c r="BJ1076" s="16" t="s">
        <v>8</v>
      </c>
      <c r="BK1076" s="231">
        <f>ROUND(I1076*H1076,0)</f>
        <v>0</v>
      </c>
      <c r="BL1076" s="16" t="s">
        <v>249</v>
      </c>
      <c r="BM1076" s="230" t="s">
        <v>2595</v>
      </c>
    </row>
    <row r="1077" spans="1:65" s="2" customFormat="1" ht="16.5" customHeight="1">
      <c r="A1077" s="37"/>
      <c r="B1077" s="38"/>
      <c r="C1077" s="254" t="s">
        <v>2596</v>
      </c>
      <c r="D1077" s="254" t="s">
        <v>266</v>
      </c>
      <c r="E1077" s="255" t="s">
        <v>2597</v>
      </c>
      <c r="F1077" s="256" t="s">
        <v>2598</v>
      </c>
      <c r="G1077" s="257" t="s">
        <v>196</v>
      </c>
      <c r="H1077" s="258">
        <v>2</v>
      </c>
      <c r="I1077" s="259"/>
      <c r="J1077" s="260">
        <f>ROUND(I1077*H1077,0)</f>
        <v>0</v>
      </c>
      <c r="K1077" s="261"/>
      <c r="L1077" s="262"/>
      <c r="M1077" s="263" t="s">
        <v>1</v>
      </c>
      <c r="N1077" s="264" t="s">
        <v>42</v>
      </c>
      <c r="O1077" s="90"/>
      <c r="P1077" s="228">
        <f>O1077*H1077</f>
        <v>0</v>
      </c>
      <c r="Q1077" s="228">
        <v>0.0022</v>
      </c>
      <c r="R1077" s="228">
        <f>Q1077*H1077</f>
        <v>0.0044</v>
      </c>
      <c r="S1077" s="228">
        <v>0</v>
      </c>
      <c r="T1077" s="229">
        <f>S1077*H1077</f>
        <v>0</v>
      </c>
      <c r="U1077" s="37"/>
      <c r="V1077" s="37"/>
      <c r="W1077" s="37"/>
      <c r="X1077" s="37"/>
      <c r="Y1077" s="37"/>
      <c r="Z1077" s="37"/>
      <c r="AA1077" s="37"/>
      <c r="AB1077" s="37"/>
      <c r="AC1077" s="37"/>
      <c r="AD1077" s="37"/>
      <c r="AE1077" s="37"/>
      <c r="AR1077" s="230" t="s">
        <v>331</v>
      </c>
      <c r="AT1077" s="230" t="s">
        <v>266</v>
      </c>
      <c r="AU1077" s="230" t="s">
        <v>86</v>
      </c>
      <c r="AY1077" s="16" t="s">
        <v>166</v>
      </c>
      <c r="BE1077" s="231">
        <f>IF(N1077="základní",J1077,0)</f>
        <v>0</v>
      </c>
      <c r="BF1077" s="231">
        <f>IF(N1077="snížená",J1077,0)</f>
        <v>0</v>
      </c>
      <c r="BG1077" s="231">
        <f>IF(N1077="zákl. přenesená",J1077,0)</f>
        <v>0</v>
      </c>
      <c r="BH1077" s="231">
        <f>IF(N1077="sníž. přenesená",J1077,0)</f>
        <v>0</v>
      </c>
      <c r="BI1077" s="231">
        <f>IF(N1077="nulová",J1077,0)</f>
        <v>0</v>
      </c>
      <c r="BJ1077" s="16" t="s">
        <v>8</v>
      </c>
      <c r="BK1077" s="231">
        <f>ROUND(I1077*H1077,0)</f>
        <v>0</v>
      </c>
      <c r="BL1077" s="16" t="s">
        <v>249</v>
      </c>
      <c r="BM1077" s="230" t="s">
        <v>2599</v>
      </c>
    </row>
    <row r="1078" spans="1:65" s="2" customFormat="1" ht="16.5" customHeight="1">
      <c r="A1078" s="37"/>
      <c r="B1078" s="38"/>
      <c r="C1078" s="218" t="s">
        <v>2600</v>
      </c>
      <c r="D1078" s="218" t="s">
        <v>169</v>
      </c>
      <c r="E1078" s="219" t="s">
        <v>2601</v>
      </c>
      <c r="F1078" s="220" t="s">
        <v>2602</v>
      </c>
      <c r="G1078" s="221" t="s">
        <v>196</v>
      </c>
      <c r="H1078" s="222">
        <v>2</v>
      </c>
      <c r="I1078" s="223"/>
      <c r="J1078" s="224">
        <f>ROUND(I1078*H1078,0)</f>
        <v>0</v>
      </c>
      <c r="K1078" s="225"/>
      <c r="L1078" s="43"/>
      <c r="M1078" s="226" t="s">
        <v>1</v>
      </c>
      <c r="N1078" s="227" t="s">
        <v>42</v>
      </c>
      <c r="O1078" s="90"/>
      <c r="P1078" s="228">
        <f>O1078*H1078</f>
        <v>0</v>
      </c>
      <c r="Q1078" s="228">
        <v>0</v>
      </c>
      <c r="R1078" s="228">
        <f>Q1078*H1078</f>
        <v>0</v>
      </c>
      <c r="S1078" s="228">
        <v>0</v>
      </c>
      <c r="T1078" s="229">
        <f>S1078*H1078</f>
        <v>0</v>
      </c>
      <c r="U1078" s="37"/>
      <c r="V1078" s="37"/>
      <c r="W1078" s="37"/>
      <c r="X1078" s="37"/>
      <c r="Y1078" s="37"/>
      <c r="Z1078" s="37"/>
      <c r="AA1078" s="37"/>
      <c r="AB1078" s="37"/>
      <c r="AC1078" s="37"/>
      <c r="AD1078" s="37"/>
      <c r="AE1078" s="37"/>
      <c r="AR1078" s="230" t="s">
        <v>249</v>
      </c>
      <c r="AT1078" s="230" t="s">
        <v>169</v>
      </c>
      <c r="AU1078" s="230" t="s">
        <v>86</v>
      </c>
      <c r="AY1078" s="16" t="s">
        <v>166</v>
      </c>
      <c r="BE1078" s="231">
        <f>IF(N1078="základní",J1078,0)</f>
        <v>0</v>
      </c>
      <c r="BF1078" s="231">
        <f>IF(N1078="snížená",J1078,0)</f>
        <v>0</v>
      </c>
      <c r="BG1078" s="231">
        <f>IF(N1078="zákl. přenesená",J1078,0)</f>
        <v>0</v>
      </c>
      <c r="BH1078" s="231">
        <f>IF(N1078="sníž. přenesená",J1078,0)</f>
        <v>0</v>
      </c>
      <c r="BI1078" s="231">
        <f>IF(N1078="nulová",J1078,0)</f>
        <v>0</v>
      </c>
      <c r="BJ1078" s="16" t="s">
        <v>8</v>
      </c>
      <c r="BK1078" s="231">
        <f>ROUND(I1078*H1078,0)</f>
        <v>0</v>
      </c>
      <c r="BL1078" s="16" t="s">
        <v>249</v>
      </c>
      <c r="BM1078" s="230" t="s">
        <v>2603</v>
      </c>
    </row>
    <row r="1079" spans="1:65" s="2" customFormat="1" ht="16.5" customHeight="1">
      <c r="A1079" s="37"/>
      <c r="B1079" s="38"/>
      <c r="C1079" s="254" t="s">
        <v>2604</v>
      </c>
      <c r="D1079" s="254" t="s">
        <v>266</v>
      </c>
      <c r="E1079" s="255" t="s">
        <v>2605</v>
      </c>
      <c r="F1079" s="256" t="s">
        <v>2606</v>
      </c>
      <c r="G1079" s="257" t="s">
        <v>196</v>
      </c>
      <c r="H1079" s="258">
        <v>2</v>
      </c>
      <c r="I1079" s="259"/>
      <c r="J1079" s="260">
        <f>ROUND(I1079*H1079,0)</f>
        <v>0</v>
      </c>
      <c r="K1079" s="261"/>
      <c r="L1079" s="262"/>
      <c r="M1079" s="263" t="s">
        <v>1</v>
      </c>
      <c r="N1079" s="264" t="s">
        <v>42</v>
      </c>
      <c r="O1079" s="90"/>
      <c r="P1079" s="228">
        <f>O1079*H1079</f>
        <v>0</v>
      </c>
      <c r="Q1079" s="228">
        <v>0.00085</v>
      </c>
      <c r="R1079" s="228">
        <f>Q1079*H1079</f>
        <v>0.0017</v>
      </c>
      <c r="S1079" s="228">
        <v>0</v>
      </c>
      <c r="T1079" s="229">
        <f>S1079*H1079</f>
        <v>0</v>
      </c>
      <c r="U1079" s="37"/>
      <c r="V1079" s="37"/>
      <c r="W1079" s="37"/>
      <c r="X1079" s="37"/>
      <c r="Y1079" s="37"/>
      <c r="Z1079" s="37"/>
      <c r="AA1079" s="37"/>
      <c r="AB1079" s="37"/>
      <c r="AC1079" s="37"/>
      <c r="AD1079" s="37"/>
      <c r="AE1079" s="37"/>
      <c r="AR1079" s="230" t="s">
        <v>331</v>
      </c>
      <c r="AT1079" s="230" t="s">
        <v>266</v>
      </c>
      <c r="AU1079" s="230" t="s">
        <v>86</v>
      </c>
      <c r="AY1079" s="16" t="s">
        <v>166</v>
      </c>
      <c r="BE1079" s="231">
        <f>IF(N1079="základní",J1079,0)</f>
        <v>0</v>
      </c>
      <c r="BF1079" s="231">
        <f>IF(N1079="snížená",J1079,0)</f>
        <v>0</v>
      </c>
      <c r="BG1079" s="231">
        <f>IF(N1079="zákl. přenesená",J1079,0)</f>
        <v>0</v>
      </c>
      <c r="BH1079" s="231">
        <f>IF(N1079="sníž. přenesená",J1079,0)</f>
        <v>0</v>
      </c>
      <c r="BI1079" s="231">
        <f>IF(N1079="nulová",J1079,0)</f>
        <v>0</v>
      </c>
      <c r="BJ1079" s="16" t="s">
        <v>8</v>
      </c>
      <c r="BK1079" s="231">
        <f>ROUND(I1079*H1079,0)</f>
        <v>0</v>
      </c>
      <c r="BL1079" s="16" t="s">
        <v>249</v>
      </c>
      <c r="BM1079" s="230" t="s">
        <v>2607</v>
      </c>
    </row>
    <row r="1080" spans="1:65" s="2" customFormat="1" ht="24.15" customHeight="1">
      <c r="A1080" s="37"/>
      <c r="B1080" s="38"/>
      <c r="C1080" s="218" t="s">
        <v>2608</v>
      </c>
      <c r="D1080" s="218" t="s">
        <v>169</v>
      </c>
      <c r="E1080" s="219" t="s">
        <v>2609</v>
      </c>
      <c r="F1080" s="220" t="s">
        <v>2610</v>
      </c>
      <c r="G1080" s="221" t="s">
        <v>215</v>
      </c>
      <c r="H1080" s="222">
        <v>51.25</v>
      </c>
      <c r="I1080" s="223"/>
      <c r="J1080" s="224">
        <f>ROUND(I1080*H1080,0)</f>
        <v>0</v>
      </c>
      <c r="K1080" s="225"/>
      <c r="L1080" s="43"/>
      <c r="M1080" s="226" t="s">
        <v>1</v>
      </c>
      <c r="N1080" s="227" t="s">
        <v>42</v>
      </c>
      <c r="O1080" s="90"/>
      <c r="P1080" s="228">
        <f>O1080*H1080</f>
        <v>0</v>
      </c>
      <c r="Q1080" s="228">
        <v>0</v>
      </c>
      <c r="R1080" s="228">
        <f>Q1080*H1080</f>
        <v>0</v>
      </c>
      <c r="S1080" s="228">
        <v>0</v>
      </c>
      <c r="T1080" s="229">
        <f>S1080*H1080</f>
        <v>0</v>
      </c>
      <c r="U1080" s="37"/>
      <c r="V1080" s="37"/>
      <c r="W1080" s="37"/>
      <c r="X1080" s="37"/>
      <c r="Y1080" s="37"/>
      <c r="Z1080" s="37"/>
      <c r="AA1080" s="37"/>
      <c r="AB1080" s="37"/>
      <c r="AC1080" s="37"/>
      <c r="AD1080" s="37"/>
      <c r="AE1080" s="37"/>
      <c r="AR1080" s="230" t="s">
        <v>249</v>
      </c>
      <c r="AT1080" s="230" t="s">
        <v>169</v>
      </c>
      <c r="AU1080" s="230" t="s">
        <v>86</v>
      </c>
      <c r="AY1080" s="16" t="s">
        <v>166</v>
      </c>
      <c r="BE1080" s="231">
        <f>IF(N1080="základní",J1080,0)</f>
        <v>0</v>
      </c>
      <c r="BF1080" s="231">
        <f>IF(N1080="snížená",J1080,0)</f>
        <v>0</v>
      </c>
      <c r="BG1080" s="231">
        <f>IF(N1080="zákl. přenesená",J1080,0)</f>
        <v>0</v>
      </c>
      <c r="BH1080" s="231">
        <f>IF(N1080="sníž. přenesená",J1080,0)</f>
        <v>0</v>
      </c>
      <c r="BI1080" s="231">
        <f>IF(N1080="nulová",J1080,0)</f>
        <v>0</v>
      </c>
      <c r="BJ1080" s="16" t="s">
        <v>8</v>
      </c>
      <c r="BK1080" s="231">
        <f>ROUND(I1080*H1080,0)</f>
        <v>0</v>
      </c>
      <c r="BL1080" s="16" t="s">
        <v>249</v>
      </c>
      <c r="BM1080" s="230" t="s">
        <v>2611</v>
      </c>
    </row>
    <row r="1081" spans="1:51" s="13" customFormat="1" ht="12">
      <c r="A1081" s="13"/>
      <c r="B1081" s="232"/>
      <c r="C1081" s="233"/>
      <c r="D1081" s="234" t="s">
        <v>175</v>
      </c>
      <c r="E1081" s="235" t="s">
        <v>1</v>
      </c>
      <c r="F1081" s="236" t="s">
        <v>2612</v>
      </c>
      <c r="G1081" s="233"/>
      <c r="H1081" s="237">
        <v>51.25</v>
      </c>
      <c r="I1081" s="238"/>
      <c r="J1081" s="233"/>
      <c r="K1081" s="233"/>
      <c r="L1081" s="239"/>
      <c r="M1081" s="240"/>
      <c r="N1081" s="241"/>
      <c r="O1081" s="241"/>
      <c r="P1081" s="241"/>
      <c r="Q1081" s="241"/>
      <c r="R1081" s="241"/>
      <c r="S1081" s="241"/>
      <c r="T1081" s="242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T1081" s="243" t="s">
        <v>175</v>
      </c>
      <c r="AU1081" s="243" t="s">
        <v>86</v>
      </c>
      <c r="AV1081" s="13" t="s">
        <v>86</v>
      </c>
      <c r="AW1081" s="13" t="s">
        <v>32</v>
      </c>
      <c r="AX1081" s="13" t="s">
        <v>77</v>
      </c>
      <c r="AY1081" s="243" t="s">
        <v>166</v>
      </c>
    </row>
    <row r="1082" spans="1:65" s="2" customFormat="1" ht="24.15" customHeight="1">
      <c r="A1082" s="37"/>
      <c r="B1082" s="38"/>
      <c r="C1082" s="254" t="s">
        <v>2613</v>
      </c>
      <c r="D1082" s="254" t="s">
        <v>266</v>
      </c>
      <c r="E1082" s="255" t="s">
        <v>2614</v>
      </c>
      <c r="F1082" s="256" t="s">
        <v>2615</v>
      </c>
      <c r="G1082" s="257" t="s">
        <v>215</v>
      </c>
      <c r="H1082" s="258">
        <v>56.375</v>
      </c>
      <c r="I1082" s="259"/>
      <c r="J1082" s="260">
        <f>ROUND(I1082*H1082,0)</f>
        <v>0</v>
      </c>
      <c r="K1082" s="261"/>
      <c r="L1082" s="262"/>
      <c r="M1082" s="263" t="s">
        <v>1</v>
      </c>
      <c r="N1082" s="264" t="s">
        <v>42</v>
      </c>
      <c r="O1082" s="90"/>
      <c r="P1082" s="228">
        <f>O1082*H1082</f>
        <v>0</v>
      </c>
      <c r="Q1082" s="228">
        <v>0.004</v>
      </c>
      <c r="R1082" s="228">
        <f>Q1082*H1082</f>
        <v>0.2255</v>
      </c>
      <c r="S1082" s="228">
        <v>0</v>
      </c>
      <c r="T1082" s="229">
        <f>S1082*H1082</f>
        <v>0</v>
      </c>
      <c r="U1082" s="37"/>
      <c r="V1082" s="37"/>
      <c r="W1082" s="37"/>
      <c r="X1082" s="37"/>
      <c r="Y1082" s="37"/>
      <c r="Z1082" s="37"/>
      <c r="AA1082" s="37"/>
      <c r="AB1082" s="37"/>
      <c r="AC1082" s="37"/>
      <c r="AD1082" s="37"/>
      <c r="AE1082" s="37"/>
      <c r="AR1082" s="230" t="s">
        <v>331</v>
      </c>
      <c r="AT1082" s="230" t="s">
        <v>266</v>
      </c>
      <c r="AU1082" s="230" t="s">
        <v>86</v>
      </c>
      <c r="AY1082" s="16" t="s">
        <v>166</v>
      </c>
      <c r="BE1082" s="231">
        <f>IF(N1082="základní",J1082,0)</f>
        <v>0</v>
      </c>
      <c r="BF1082" s="231">
        <f>IF(N1082="snížená",J1082,0)</f>
        <v>0</v>
      </c>
      <c r="BG1082" s="231">
        <f>IF(N1082="zákl. přenesená",J1082,0)</f>
        <v>0</v>
      </c>
      <c r="BH1082" s="231">
        <f>IF(N1082="sníž. přenesená",J1082,0)</f>
        <v>0</v>
      </c>
      <c r="BI1082" s="231">
        <f>IF(N1082="nulová",J1082,0)</f>
        <v>0</v>
      </c>
      <c r="BJ1082" s="16" t="s">
        <v>8</v>
      </c>
      <c r="BK1082" s="231">
        <f>ROUND(I1082*H1082,0)</f>
        <v>0</v>
      </c>
      <c r="BL1082" s="16" t="s">
        <v>249</v>
      </c>
      <c r="BM1082" s="230" t="s">
        <v>2616</v>
      </c>
    </row>
    <row r="1083" spans="1:51" s="13" customFormat="1" ht="12">
      <c r="A1083" s="13"/>
      <c r="B1083" s="232"/>
      <c r="C1083" s="233"/>
      <c r="D1083" s="234" t="s">
        <v>175</v>
      </c>
      <c r="E1083" s="235" t="s">
        <v>1</v>
      </c>
      <c r="F1083" s="236" t="s">
        <v>2617</v>
      </c>
      <c r="G1083" s="233"/>
      <c r="H1083" s="237">
        <v>51.25</v>
      </c>
      <c r="I1083" s="238"/>
      <c r="J1083" s="233"/>
      <c r="K1083" s="233"/>
      <c r="L1083" s="239"/>
      <c r="M1083" s="240"/>
      <c r="N1083" s="241"/>
      <c r="O1083" s="241"/>
      <c r="P1083" s="241"/>
      <c r="Q1083" s="241"/>
      <c r="R1083" s="241"/>
      <c r="S1083" s="241"/>
      <c r="T1083" s="242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T1083" s="243" t="s">
        <v>175</v>
      </c>
      <c r="AU1083" s="243" t="s">
        <v>86</v>
      </c>
      <c r="AV1083" s="13" t="s">
        <v>86</v>
      </c>
      <c r="AW1083" s="13" t="s">
        <v>32</v>
      </c>
      <c r="AX1083" s="13" t="s">
        <v>8</v>
      </c>
      <c r="AY1083" s="243" t="s">
        <v>166</v>
      </c>
    </row>
    <row r="1084" spans="1:51" s="13" customFormat="1" ht="12">
      <c r="A1084" s="13"/>
      <c r="B1084" s="232"/>
      <c r="C1084" s="233"/>
      <c r="D1084" s="234" t="s">
        <v>175</v>
      </c>
      <c r="E1084" s="233"/>
      <c r="F1084" s="236" t="s">
        <v>2618</v>
      </c>
      <c r="G1084" s="233"/>
      <c r="H1084" s="237">
        <v>56.375</v>
      </c>
      <c r="I1084" s="238"/>
      <c r="J1084" s="233"/>
      <c r="K1084" s="233"/>
      <c r="L1084" s="239"/>
      <c r="M1084" s="240"/>
      <c r="N1084" s="241"/>
      <c r="O1084" s="241"/>
      <c r="P1084" s="241"/>
      <c r="Q1084" s="241"/>
      <c r="R1084" s="241"/>
      <c r="S1084" s="241"/>
      <c r="T1084" s="242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T1084" s="243" t="s">
        <v>175</v>
      </c>
      <c r="AU1084" s="243" t="s">
        <v>86</v>
      </c>
      <c r="AV1084" s="13" t="s">
        <v>86</v>
      </c>
      <c r="AW1084" s="13" t="s">
        <v>4</v>
      </c>
      <c r="AX1084" s="13" t="s">
        <v>8</v>
      </c>
      <c r="AY1084" s="243" t="s">
        <v>166</v>
      </c>
    </row>
    <row r="1085" spans="1:65" s="2" customFormat="1" ht="24.15" customHeight="1">
      <c r="A1085" s="37"/>
      <c r="B1085" s="38"/>
      <c r="C1085" s="254" t="s">
        <v>2619</v>
      </c>
      <c r="D1085" s="254" t="s">
        <v>266</v>
      </c>
      <c r="E1085" s="255" t="s">
        <v>2620</v>
      </c>
      <c r="F1085" s="256" t="s">
        <v>2621</v>
      </c>
      <c r="G1085" s="257" t="s">
        <v>196</v>
      </c>
      <c r="H1085" s="258">
        <v>82</v>
      </c>
      <c r="I1085" s="259"/>
      <c r="J1085" s="260">
        <f>ROUND(I1085*H1085,0)</f>
        <v>0</v>
      </c>
      <c r="K1085" s="261"/>
      <c r="L1085" s="262"/>
      <c r="M1085" s="263" t="s">
        <v>1</v>
      </c>
      <c r="N1085" s="264" t="s">
        <v>42</v>
      </c>
      <c r="O1085" s="90"/>
      <c r="P1085" s="228">
        <f>O1085*H1085</f>
        <v>0</v>
      </c>
      <c r="Q1085" s="228">
        <v>6E-05</v>
      </c>
      <c r="R1085" s="228">
        <f>Q1085*H1085</f>
        <v>0.00492</v>
      </c>
      <c r="S1085" s="228">
        <v>0</v>
      </c>
      <c r="T1085" s="229">
        <f>S1085*H1085</f>
        <v>0</v>
      </c>
      <c r="U1085" s="37"/>
      <c r="V1085" s="37"/>
      <c r="W1085" s="37"/>
      <c r="X1085" s="37"/>
      <c r="Y1085" s="37"/>
      <c r="Z1085" s="37"/>
      <c r="AA1085" s="37"/>
      <c r="AB1085" s="37"/>
      <c r="AC1085" s="37"/>
      <c r="AD1085" s="37"/>
      <c r="AE1085" s="37"/>
      <c r="AR1085" s="230" t="s">
        <v>331</v>
      </c>
      <c r="AT1085" s="230" t="s">
        <v>266</v>
      </c>
      <c r="AU1085" s="230" t="s">
        <v>86</v>
      </c>
      <c r="AY1085" s="16" t="s">
        <v>166</v>
      </c>
      <c r="BE1085" s="231">
        <f>IF(N1085="základní",J1085,0)</f>
        <v>0</v>
      </c>
      <c r="BF1085" s="231">
        <f>IF(N1085="snížená",J1085,0)</f>
        <v>0</v>
      </c>
      <c r="BG1085" s="231">
        <f>IF(N1085="zákl. přenesená",J1085,0)</f>
        <v>0</v>
      </c>
      <c r="BH1085" s="231">
        <f>IF(N1085="sníž. přenesená",J1085,0)</f>
        <v>0</v>
      </c>
      <c r="BI1085" s="231">
        <f>IF(N1085="nulová",J1085,0)</f>
        <v>0</v>
      </c>
      <c r="BJ1085" s="16" t="s">
        <v>8</v>
      </c>
      <c r="BK1085" s="231">
        <f>ROUND(I1085*H1085,0)</f>
        <v>0</v>
      </c>
      <c r="BL1085" s="16" t="s">
        <v>249</v>
      </c>
      <c r="BM1085" s="230" t="s">
        <v>2622</v>
      </c>
    </row>
    <row r="1086" spans="1:51" s="13" customFormat="1" ht="12">
      <c r="A1086" s="13"/>
      <c r="B1086" s="232"/>
      <c r="C1086" s="233"/>
      <c r="D1086" s="234" t="s">
        <v>175</v>
      </c>
      <c r="E1086" s="235" t="s">
        <v>1</v>
      </c>
      <c r="F1086" s="236" t="s">
        <v>2623</v>
      </c>
      <c r="G1086" s="233"/>
      <c r="H1086" s="237">
        <v>82</v>
      </c>
      <c r="I1086" s="238"/>
      <c r="J1086" s="233"/>
      <c r="K1086" s="233"/>
      <c r="L1086" s="239"/>
      <c r="M1086" s="240"/>
      <c r="N1086" s="241"/>
      <c r="O1086" s="241"/>
      <c r="P1086" s="241"/>
      <c r="Q1086" s="241"/>
      <c r="R1086" s="241"/>
      <c r="S1086" s="241"/>
      <c r="T1086" s="242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T1086" s="243" t="s">
        <v>175</v>
      </c>
      <c r="AU1086" s="243" t="s">
        <v>86</v>
      </c>
      <c r="AV1086" s="13" t="s">
        <v>86</v>
      </c>
      <c r="AW1086" s="13" t="s">
        <v>32</v>
      </c>
      <c r="AX1086" s="13" t="s">
        <v>8</v>
      </c>
      <c r="AY1086" s="243" t="s">
        <v>166</v>
      </c>
    </row>
    <row r="1087" spans="1:65" s="2" customFormat="1" ht="49.05" customHeight="1">
      <c r="A1087" s="37"/>
      <c r="B1087" s="38"/>
      <c r="C1087" s="218" t="s">
        <v>2624</v>
      </c>
      <c r="D1087" s="218" t="s">
        <v>169</v>
      </c>
      <c r="E1087" s="219" t="s">
        <v>2625</v>
      </c>
      <c r="F1087" s="220" t="s">
        <v>2626</v>
      </c>
      <c r="G1087" s="221" t="s">
        <v>547</v>
      </c>
      <c r="H1087" s="222">
        <v>2</v>
      </c>
      <c r="I1087" s="223"/>
      <c r="J1087" s="224">
        <f>ROUND(I1087*H1087,0)</f>
        <v>0</v>
      </c>
      <c r="K1087" s="225"/>
      <c r="L1087" s="43"/>
      <c r="M1087" s="226" t="s">
        <v>1</v>
      </c>
      <c r="N1087" s="227" t="s">
        <v>42</v>
      </c>
      <c r="O1087" s="90"/>
      <c r="P1087" s="228">
        <f>O1087*H1087</f>
        <v>0</v>
      </c>
      <c r="Q1087" s="228">
        <v>0</v>
      </c>
      <c r="R1087" s="228">
        <f>Q1087*H1087</f>
        <v>0</v>
      </c>
      <c r="S1087" s="228">
        <v>0</v>
      </c>
      <c r="T1087" s="229">
        <f>S1087*H1087</f>
        <v>0</v>
      </c>
      <c r="U1087" s="37"/>
      <c r="V1087" s="37"/>
      <c r="W1087" s="37"/>
      <c r="X1087" s="37"/>
      <c r="Y1087" s="37"/>
      <c r="Z1087" s="37"/>
      <c r="AA1087" s="37"/>
      <c r="AB1087" s="37"/>
      <c r="AC1087" s="37"/>
      <c r="AD1087" s="37"/>
      <c r="AE1087" s="37"/>
      <c r="AR1087" s="230" t="s">
        <v>249</v>
      </c>
      <c r="AT1087" s="230" t="s">
        <v>169</v>
      </c>
      <c r="AU1087" s="230" t="s">
        <v>86</v>
      </c>
      <c r="AY1087" s="16" t="s">
        <v>166</v>
      </c>
      <c r="BE1087" s="231">
        <f>IF(N1087="základní",J1087,0)</f>
        <v>0</v>
      </c>
      <c r="BF1087" s="231">
        <f>IF(N1087="snížená",J1087,0)</f>
        <v>0</v>
      </c>
      <c r="BG1087" s="231">
        <f>IF(N1087="zákl. přenesená",J1087,0)</f>
        <v>0</v>
      </c>
      <c r="BH1087" s="231">
        <f>IF(N1087="sníž. přenesená",J1087,0)</f>
        <v>0</v>
      </c>
      <c r="BI1087" s="231">
        <f>IF(N1087="nulová",J1087,0)</f>
        <v>0</v>
      </c>
      <c r="BJ1087" s="16" t="s">
        <v>8</v>
      </c>
      <c r="BK1087" s="231">
        <f>ROUND(I1087*H1087,0)</f>
        <v>0</v>
      </c>
      <c r="BL1087" s="16" t="s">
        <v>249</v>
      </c>
      <c r="BM1087" s="230" t="s">
        <v>2627</v>
      </c>
    </row>
    <row r="1088" spans="1:65" s="2" customFormat="1" ht="49.05" customHeight="1">
      <c r="A1088" s="37"/>
      <c r="B1088" s="38"/>
      <c r="C1088" s="218" t="s">
        <v>2628</v>
      </c>
      <c r="D1088" s="218" t="s">
        <v>169</v>
      </c>
      <c r="E1088" s="219" t="s">
        <v>2629</v>
      </c>
      <c r="F1088" s="220" t="s">
        <v>2630</v>
      </c>
      <c r="G1088" s="221" t="s">
        <v>547</v>
      </c>
      <c r="H1088" s="222">
        <v>2</v>
      </c>
      <c r="I1088" s="223"/>
      <c r="J1088" s="224">
        <f>ROUND(I1088*H1088,0)</f>
        <v>0</v>
      </c>
      <c r="K1088" s="225"/>
      <c r="L1088" s="43"/>
      <c r="M1088" s="226" t="s">
        <v>1</v>
      </c>
      <c r="N1088" s="227" t="s">
        <v>42</v>
      </c>
      <c r="O1088" s="90"/>
      <c r="P1088" s="228">
        <f>O1088*H1088</f>
        <v>0</v>
      </c>
      <c r="Q1088" s="228">
        <v>0</v>
      </c>
      <c r="R1088" s="228">
        <f>Q1088*H1088</f>
        <v>0</v>
      </c>
      <c r="S1088" s="228">
        <v>0</v>
      </c>
      <c r="T1088" s="229">
        <f>S1088*H1088</f>
        <v>0</v>
      </c>
      <c r="U1088" s="37"/>
      <c r="V1088" s="37"/>
      <c r="W1088" s="37"/>
      <c r="X1088" s="37"/>
      <c r="Y1088" s="37"/>
      <c r="Z1088" s="37"/>
      <c r="AA1088" s="37"/>
      <c r="AB1088" s="37"/>
      <c r="AC1088" s="37"/>
      <c r="AD1088" s="37"/>
      <c r="AE1088" s="37"/>
      <c r="AR1088" s="230" t="s">
        <v>249</v>
      </c>
      <c r="AT1088" s="230" t="s">
        <v>169</v>
      </c>
      <c r="AU1088" s="230" t="s">
        <v>86</v>
      </c>
      <c r="AY1088" s="16" t="s">
        <v>166</v>
      </c>
      <c r="BE1088" s="231">
        <f>IF(N1088="základní",J1088,0)</f>
        <v>0</v>
      </c>
      <c r="BF1088" s="231">
        <f>IF(N1088="snížená",J1088,0)</f>
        <v>0</v>
      </c>
      <c r="BG1088" s="231">
        <f>IF(N1088="zákl. přenesená",J1088,0)</f>
        <v>0</v>
      </c>
      <c r="BH1088" s="231">
        <f>IF(N1088="sníž. přenesená",J1088,0)</f>
        <v>0</v>
      </c>
      <c r="BI1088" s="231">
        <f>IF(N1088="nulová",J1088,0)</f>
        <v>0</v>
      </c>
      <c r="BJ1088" s="16" t="s">
        <v>8</v>
      </c>
      <c r="BK1088" s="231">
        <f>ROUND(I1088*H1088,0)</f>
        <v>0</v>
      </c>
      <c r="BL1088" s="16" t="s">
        <v>249</v>
      </c>
      <c r="BM1088" s="230" t="s">
        <v>2631</v>
      </c>
    </row>
    <row r="1089" spans="1:65" s="2" customFormat="1" ht="37.8" customHeight="1">
      <c r="A1089" s="37"/>
      <c r="B1089" s="38"/>
      <c r="C1089" s="218" t="s">
        <v>2632</v>
      </c>
      <c r="D1089" s="218" t="s">
        <v>169</v>
      </c>
      <c r="E1089" s="219" t="s">
        <v>2633</v>
      </c>
      <c r="F1089" s="220" t="s">
        <v>2634</v>
      </c>
      <c r="G1089" s="221" t="s">
        <v>547</v>
      </c>
      <c r="H1089" s="222">
        <v>2</v>
      </c>
      <c r="I1089" s="223"/>
      <c r="J1089" s="224">
        <f>ROUND(I1089*H1089,0)</f>
        <v>0</v>
      </c>
      <c r="K1089" s="225"/>
      <c r="L1089" s="43"/>
      <c r="M1089" s="226" t="s">
        <v>1</v>
      </c>
      <c r="N1089" s="227" t="s">
        <v>42</v>
      </c>
      <c r="O1089" s="90"/>
      <c r="P1089" s="228">
        <f>O1089*H1089</f>
        <v>0</v>
      </c>
      <c r="Q1089" s="228">
        <v>0</v>
      </c>
      <c r="R1089" s="228">
        <f>Q1089*H1089</f>
        <v>0</v>
      </c>
      <c r="S1089" s="228">
        <v>0</v>
      </c>
      <c r="T1089" s="229">
        <f>S1089*H1089</f>
        <v>0</v>
      </c>
      <c r="U1089" s="37"/>
      <c r="V1089" s="37"/>
      <c r="W1089" s="37"/>
      <c r="X1089" s="37"/>
      <c r="Y1089" s="37"/>
      <c r="Z1089" s="37"/>
      <c r="AA1089" s="37"/>
      <c r="AB1089" s="37"/>
      <c r="AC1089" s="37"/>
      <c r="AD1089" s="37"/>
      <c r="AE1089" s="37"/>
      <c r="AR1089" s="230" t="s">
        <v>249</v>
      </c>
      <c r="AT1089" s="230" t="s">
        <v>169</v>
      </c>
      <c r="AU1089" s="230" t="s">
        <v>86</v>
      </c>
      <c r="AY1089" s="16" t="s">
        <v>166</v>
      </c>
      <c r="BE1089" s="231">
        <f>IF(N1089="základní",J1089,0)</f>
        <v>0</v>
      </c>
      <c r="BF1089" s="231">
        <f>IF(N1089="snížená",J1089,0)</f>
        <v>0</v>
      </c>
      <c r="BG1089" s="231">
        <f>IF(N1089="zákl. přenesená",J1089,0)</f>
        <v>0</v>
      </c>
      <c r="BH1089" s="231">
        <f>IF(N1089="sníž. přenesená",J1089,0)</f>
        <v>0</v>
      </c>
      <c r="BI1089" s="231">
        <f>IF(N1089="nulová",J1089,0)</f>
        <v>0</v>
      </c>
      <c r="BJ1089" s="16" t="s">
        <v>8</v>
      </c>
      <c r="BK1089" s="231">
        <f>ROUND(I1089*H1089,0)</f>
        <v>0</v>
      </c>
      <c r="BL1089" s="16" t="s">
        <v>249</v>
      </c>
      <c r="BM1089" s="230" t="s">
        <v>2635</v>
      </c>
    </row>
    <row r="1090" spans="1:65" s="2" customFormat="1" ht="37.8" customHeight="1">
      <c r="A1090" s="37"/>
      <c r="B1090" s="38"/>
      <c r="C1090" s="218" t="s">
        <v>2636</v>
      </c>
      <c r="D1090" s="218" t="s">
        <v>169</v>
      </c>
      <c r="E1090" s="219" t="s">
        <v>2637</v>
      </c>
      <c r="F1090" s="220" t="s">
        <v>2638</v>
      </c>
      <c r="G1090" s="221" t="s">
        <v>547</v>
      </c>
      <c r="H1090" s="222">
        <v>1</v>
      </c>
      <c r="I1090" s="223"/>
      <c r="J1090" s="224">
        <f>ROUND(I1090*H1090,0)</f>
        <v>0</v>
      </c>
      <c r="K1090" s="225"/>
      <c r="L1090" s="43"/>
      <c r="M1090" s="226" t="s">
        <v>1</v>
      </c>
      <c r="N1090" s="227" t="s">
        <v>42</v>
      </c>
      <c r="O1090" s="90"/>
      <c r="P1090" s="228">
        <f>O1090*H1090</f>
        <v>0</v>
      </c>
      <c r="Q1090" s="228">
        <v>0</v>
      </c>
      <c r="R1090" s="228">
        <f>Q1090*H1090</f>
        <v>0</v>
      </c>
      <c r="S1090" s="228">
        <v>0</v>
      </c>
      <c r="T1090" s="229">
        <f>S1090*H1090</f>
        <v>0</v>
      </c>
      <c r="U1090" s="37"/>
      <c r="V1090" s="37"/>
      <c r="W1090" s="37"/>
      <c r="X1090" s="37"/>
      <c r="Y1090" s="37"/>
      <c r="Z1090" s="37"/>
      <c r="AA1090" s="37"/>
      <c r="AB1090" s="37"/>
      <c r="AC1090" s="37"/>
      <c r="AD1090" s="37"/>
      <c r="AE1090" s="37"/>
      <c r="AR1090" s="230" t="s">
        <v>249</v>
      </c>
      <c r="AT1090" s="230" t="s">
        <v>169</v>
      </c>
      <c r="AU1090" s="230" t="s">
        <v>86</v>
      </c>
      <c r="AY1090" s="16" t="s">
        <v>166</v>
      </c>
      <c r="BE1090" s="231">
        <f>IF(N1090="základní",J1090,0)</f>
        <v>0</v>
      </c>
      <c r="BF1090" s="231">
        <f>IF(N1090="snížená",J1090,0)</f>
        <v>0</v>
      </c>
      <c r="BG1090" s="231">
        <f>IF(N1090="zákl. přenesená",J1090,0)</f>
        <v>0</v>
      </c>
      <c r="BH1090" s="231">
        <f>IF(N1090="sníž. přenesená",J1090,0)</f>
        <v>0</v>
      </c>
      <c r="BI1090" s="231">
        <f>IF(N1090="nulová",J1090,0)</f>
        <v>0</v>
      </c>
      <c r="BJ1090" s="16" t="s">
        <v>8</v>
      </c>
      <c r="BK1090" s="231">
        <f>ROUND(I1090*H1090,0)</f>
        <v>0</v>
      </c>
      <c r="BL1090" s="16" t="s">
        <v>249</v>
      </c>
      <c r="BM1090" s="230" t="s">
        <v>2639</v>
      </c>
    </row>
    <row r="1091" spans="1:65" s="2" customFormat="1" ht="24.15" customHeight="1">
      <c r="A1091" s="37"/>
      <c r="B1091" s="38"/>
      <c r="C1091" s="218" t="s">
        <v>2640</v>
      </c>
      <c r="D1091" s="218" t="s">
        <v>169</v>
      </c>
      <c r="E1091" s="219" t="s">
        <v>2641</v>
      </c>
      <c r="F1091" s="220" t="s">
        <v>2642</v>
      </c>
      <c r="G1091" s="221" t="s">
        <v>547</v>
      </c>
      <c r="H1091" s="222">
        <v>39</v>
      </c>
      <c r="I1091" s="223"/>
      <c r="J1091" s="224">
        <f>ROUND(I1091*H1091,0)</f>
        <v>0</v>
      </c>
      <c r="K1091" s="225"/>
      <c r="L1091" s="43"/>
      <c r="M1091" s="226" t="s">
        <v>1</v>
      </c>
      <c r="N1091" s="227" t="s">
        <v>42</v>
      </c>
      <c r="O1091" s="90"/>
      <c r="P1091" s="228">
        <f>O1091*H1091</f>
        <v>0</v>
      </c>
      <c r="Q1091" s="228">
        <v>0</v>
      </c>
      <c r="R1091" s="228">
        <f>Q1091*H1091</f>
        <v>0</v>
      </c>
      <c r="S1091" s="228">
        <v>0</v>
      </c>
      <c r="T1091" s="229">
        <f>S1091*H1091</f>
        <v>0</v>
      </c>
      <c r="U1091" s="37"/>
      <c r="V1091" s="37"/>
      <c r="W1091" s="37"/>
      <c r="X1091" s="37"/>
      <c r="Y1091" s="37"/>
      <c r="Z1091" s="37"/>
      <c r="AA1091" s="37"/>
      <c r="AB1091" s="37"/>
      <c r="AC1091" s="37"/>
      <c r="AD1091" s="37"/>
      <c r="AE1091" s="37"/>
      <c r="AR1091" s="230" t="s">
        <v>249</v>
      </c>
      <c r="AT1091" s="230" t="s">
        <v>169</v>
      </c>
      <c r="AU1091" s="230" t="s">
        <v>86</v>
      </c>
      <c r="AY1091" s="16" t="s">
        <v>166</v>
      </c>
      <c r="BE1091" s="231">
        <f>IF(N1091="základní",J1091,0)</f>
        <v>0</v>
      </c>
      <c r="BF1091" s="231">
        <f>IF(N1091="snížená",J1091,0)</f>
        <v>0</v>
      </c>
      <c r="BG1091" s="231">
        <f>IF(N1091="zákl. přenesená",J1091,0)</f>
        <v>0</v>
      </c>
      <c r="BH1091" s="231">
        <f>IF(N1091="sníž. přenesená",J1091,0)</f>
        <v>0</v>
      </c>
      <c r="BI1091" s="231">
        <f>IF(N1091="nulová",J1091,0)</f>
        <v>0</v>
      </c>
      <c r="BJ1091" s="16" t="s">
        <v>8</v>
      </c>
      <c r="BK1091" s="231">
        <f>ROUND(I1091*H1091,0)</f>
        <v>0</v>
      </c>
      <c r="BL1091" s="16" t="s">
        <v>249</v>
      </c>
      <c r="BM1091" s="230" t="s">
        <v>2643</v>
      </c>
    </row>
    <row r="1092" spans="1:65" s="2" customFormat="1" ht="24.15" customHeight="1">
      <c r="A1092" s="37"/>
      <c r="B1092" s="38"/>
      <c r="C1092" s="218" t="s">
        <v>2644</v>
      </c>
      <c r="D1092" s="218" t="s">
        <v>169</v>
      </c>
      <c r="E1092" s="219" t="s">
        <v>2645</v>
      </c>
      <c r="F1092" s="220" t="s">
        <v>2646</v>
      </c>
      <c r="G1092" s="221" t="s">
        <v>547</v>
      </c>
      <c r="H1092" s="222">
        <v>1</v>
      </c>
      <c r="I1092" s="223"/>
      <c r="J1092" s="224">
        <f>ROUND(I1092*H1092,0)</f>
        <v>0</v>
      </c>
      <c r="K1092" s="225"/>
      <c r="L1092" s="43"/>
      <c r="M1092" s="226" t="s">
        <v>1</v>
      </c>
      <c r="N1092" s="227" t="s">
        <v>42</v>
      </c>
      <c r="O1092" s="90"/>
      <c r="P1092" s="228">
        <f>O1092*H1092</f>
        <v>0</v>
      </c>
      <c r="Q1092" s="228">
        <v>0</v>
      </c>
      <c r="R1092" s="228">
        <f>Q1092*H1092</f>
        <v>0</v>
      </c>
      <c r="S1092" s="228">
        <v>0</v>
      </c>
      <c r="T1092" s="229">
        <f>S1092*H1092</f>
        <v>0</v>
      </c>
      <c r="U1092" s="37"/>
      <c r="V1092" s="37"/>
      <c r="W1092" s="37"/>
      <c r="X1092" s="37"/>
      <c r="Y1092" s="37"/>
      <c r="Z1092" s="37"/>
      <c r="AA1092" s="37"/>
      <c r="AB1092" s="37"/>
      <c r="AC1092" s="37"/>
      <c r="AD1092" s="37"/>
      <c r="AE1092" s="37"/>
      <c r="AR1092" s="230" t="s">
        <v>249</v>
      </c>
      <c r="AT1092" s="230" t="s">
        <v>169</v>
      </c>
      <c r="AU1092" s="230" t="s">
        <v>86</v>
      </c>
      <c r="AY1092" s="16" t="s">
        <v>166</v>
      </c>
      <c r="BE1092" s="231">
        <f>IF(N1092="základní",J1092,0)</f>
        <v>0</v>
      </c>
      <c r="BF1092" s="231">
        <f>IF(N1092="snížená",J1092,0)</f>
        <v>0</v>
      </c>
      <c r="BG1092" s="231">
        <f>IF(N1092="zákl. přenesená",J1092,0)</f>
        <v>0</v>
      </c>
      <c r="BH1092" s="231">
        <f>IF(N1092="sníž. přenesená",J1092,0)</f>
        <v>0</v>
      </c>
      <c r="BI1092" s="231">
        <f>IF(N1092="nulová",J1092,0)</f>
        <v>0</v>
      </c>
      <c r="BJ1092" s="16" t="s">
        <v>8</v>
      </c>
      <c r="BK1092" s="231">
        <f>ROUND(I1092*H1092,0)</f>
        <v>0</v>
      </c>
      <c r="BL1092" s="16" t="s">
        <v>249</v>
      </c>
      <c r="BM1092" s="230" t="s">
        <v>2647</v>
      </c>
    </row>
    <row r="1093" spans="1:65" s="2" customFormat="1" ht="24.15" customHeight="1">
      <c r="A1093" s="37"/>
      <c r="B1093" s="38"/>
      <c r="C1093" s="218" t="s">
        <v>2648</v>
      </c>
      <c r="D1093" s="218" t="s">
        <v>169</v>
      </c>
      <c r="E1093" s="219" t="s">
        <v>722</v>
      </c>
      <c r="F1093" s="220" t="s">
        <v>723</v>
      </c>
      <c r="G1093" s="221" t="s">
        <v>405</v>
      </c>
      <c r="H1093" s="265"/>
      <c r="I1093" s="223"/>
      <c r="J1093" s="224">
        <f>ROUND(I1093*H1093,0)</f>
        <v>0</v>
      </c>
      <c r="K1093" s="225"/>
      <c r="L1093" s="43"/>
      <c r="M1093" s="226" t="s">
        <v>1</v>
      </c>
      <c r="N1093" s="227" t="s">
        <v>42</v>
      </c>
      <c r="O1093" s="90"/>
      <c r="P1093" s="228">
        <f>O1093*H1093</f>
        <v>0</v>
      </c>
      <c r="Q1093" s="228">
        <v>0</v>
      </c>
      <c r="R1093" s="228">
        <f>Q1093*H1093</f>
        <v>0</v>
      </c>
      <c r="S1093" s="228">
        <v>0</v>
      </c>
      <c r="T1093" s="229">
        <f>S1093*H1093</f>
        <v>0</v>
      </c>
      <c r="U1093" s="37"/>
      <c r="V1093" s="37"/>
      <c r="W1093" s="37"/>
      <c r="X1093" s="37"/>
      <c r="Y1093" s="37"/>
      <c r="Z1093" s="37"/>
      <c r="AA1093" s="37"/>
      <c r="AB1093" s="37"/>
      <c r="AC1093" s="37"/>
      <c r="AD1093" s="37"/>
      <c r="AE1093" s="37"/>
      <c r="AR1093" s="230" t="s">
        <v>249</v>
      </c>
      <c r="AT1093" s="230" t="s">
        <v>169</v>
      </c>
      <c r="AU1093" s="230" t="s">
        <v>86</v>
      </c>
      <c r="AY1093" s="16" t="s">
        <v>166</v>
      </c>
      <c r="BE1093" s="231">
        <f>IF(N1093="základní",J1093,0)</f>
        <v>0</v>
      </c>
      <c r="BF1093" s="231">
        <f>IF(N1093="snížená",J1093,0)</f>
        <v>0</v>
      </c>
      <c r="BG1093" s="231">
        <f>IF(N1093="zákl. přenesená",J1093,0)</f>
        <v>0</v>
      </c>
      <c r="BH1093" s="231">
        <f>IF(N1093="sníž. přenesená",J1093,0)</f>
        <v>0</v>
      </c>
      <c r="BI1093" s="231">
        <f>IF(N1093="nulová",J1093,0)</f>
        <v>0</v>
      </c>
      <c r="BJ1093" s="16" t="s">
        <v>8</v>
      </c>
      <c r="BK1093" s="231">
        <f>ROUND(I1093*H1093,0)</f>
        <v>0</v>
      </c>
      <c r="BL1093" s="16" t="s">
        <v>249</v>
      </c>
      <c r="BM1093" s="230" t="s">
        <v>2649</v>
      </c>
    </row>
    <row r="1094" spans="1:63" s="12" customFormat="1" ht="22.8" customHeight="1">
      <c r="A1094" s="12"/>
      <c r="B1094" s="202"/>
      <c r="C1094" s="203"/>
      <c r="D1094" s="204" t="s">
        <v>76</v>
      </c>
      <c r="E1094" s="216" t="s">
        <v>2650</v>
      </c>
      <c r="F1094" s="216" t="s">
        <v>2651</v>
      </c>
      <c r="G1094" s="203"/>
      <c r="H1094" s="203"/>
      <c r="I1094" s="206"/>
      <c r="J1094" s="217">
        <f>BK1094</f>
        <v>0</v>
      </c>
      <c r="K1094" s="203"/>
      <c r="L1094" s="208"/>
      <c r="M1094" s="209"/>
      <c r="N1094" s="210"/>
      <c r="O1094" s="210"/>
      <c r="P1094" s="211">
        <f>SUM(P1095:P1136)</f>
        <v>0</v>
      </c>
      <c r="Q1094" s="210"/>
      <c r="R1094" s="211">
        <f>SUM(R1095:R1136)</f>
        <v>19.52605678</v>
      </c>
      <c r="S1094" s="210"/>
      <c r="T1094" s="212">
        <f>SUM(T1095:T1136)</f>
        <v>0</v>
      </c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R1094" s="213" t="s">
        <v>86</v>
      </c>
      <c r="AT1094" s="214" t="s">
        <v>76</v>
      </c>
      <c r="AU1094" s="214" t="s">
        <v>8</v>
      </c>
      <c r="AY1094" s="213" t="s">
        <v>166</v>
      </c>
      <c r="BK1094" s="215">
        <f>SUM(BK1095:BK1136)</f>
        <v>0</v>
      </c>
    </row>
    <row r="1095" spans="1:65" s="2" customFormat="1" ht="21.75" customHeight="1">
      <c r="A1095" s="37"/>
      <c r="B1095" s="38"/>
      <c r="C1095" s="218" t="s">
        <v>2652</v>
      </c>
      <c r="D1095" s="218" t="s">
        <v>169</v>
      </c>
      <c r="E1095" s="219" t="s">
        <v>2653</v>
      </c>
      <c r="F1095" s="220" t="s">
        <v>2654</v>
      </c>
      <c r="G1095" s="221" t="s">
        <v>215</v>
      </c>
      <c r="H1095" s="222">
        <v>6</v>
      </c>
      <c r="I1095" s="223"/>
      <c r="J1095" s="224">
        <f>ROUND(I1095*H1095,0)</f>
        <v>0</v>
      </c>
      <c r="K1095" s="225"/>
      <c r="L1095" s="43"/>
      <c r="M1095" s="226" t="s">
        <v>1</v>
      </c>
      <c r="N1095" s="227" t="s">
        <v>42</v>
      </c>
      <c r="O1095" s="90"/>
      <c r="P1095" s="228">
        <f>O1095*H1095</f>
        <v>0</v>
      </c>
      <c r="Q1095" s="228">
        <v>6E-05</v>
      </c>
      <c r="R1095" s="228">
        <f>Q1095*H1095</f>
        <v>0.00036</v>
      </c>
      <c r="S1095" s="228">
        <v>0</v>
      </c>
      <c r="T1095" s="229">
        <f>S1095*H1095</f>
        <v>0</v>
      </c>
      <c r="U1095" s="37"/>
      <c r="V1095" s="37"/>
      <c r="W1095" s="37"/>
      <c r="X1095" s="37"/>
      <c r="Y1095" s="37"/>
      <c r="Z1095" s="37"/>
      <c r="AA1095" s="37"/>
      <c r="AB1095" s="37"/>
      <c r="AC1095" s="37"/>
      <c r="AD1095" s="37"/>
      <c r="AE1095" s="37"/>
      <c r="AR1095" s="230" t="s">
        <v>249</v>
      </c>
      <c r="AT1095" s="230" t="s">
        <v>169</v>
      </c>
      <c r="AU1095" s="230" t="s">
        <v>86</v>
      </c>
      <c r="AY1095" s="16" t="s">
        <v>166</v>
      </c>
      <c r="BE1095" s="231">
        <f>IF(N1095="základní",J1095,0)</f>
        <v>0</v>
      </c>
      <c r="BF1095" s="231">
        <f>IF(N1095="snížená",J1095,0)</f>
        <v>0</v>
      </c>
      <c r="BG1095" s="231">
        <f>IF(N1095="zákl. přenesená",J1095,0)</f>
        <v>0</v>
      </c>
      <c r="BH1095" s="231">
        <f>IF(N1095="sníž. přenesená",J1095,0)</f>
        <v>0</v>
      </c>
      <c r="BI1095" s="231">
        <f>IF(N1095="nulová",J1095,0)</f>
        <v>0</v>
      </c>
      <c r="BJ1095" s="16" t="s">
        <v>8</v>
      </c>
      <c r="BK1095" s="231">
        <f>ROUND(I1095*H1095,0)</f>
        <v>0</v>
      </c>
      <c r="BL1095" s="16" t="s">
        <v>249</v>
      </c>
      <c r="BM1095" s="230" t="s">
        <v>2655</v>
      </c>
    </row>
    <row r="1096" spans="1:51" s="13" customFormat="1" ht="12">
      <c r="A1096" s="13"/>
      <c r="B1096" s="232"/>
      <c r="C1096" s="233"/>
      <c r="D1096" s="234" t="s">
        <v>175</v>
      </c>
      <c r="E1096" s="235" t="s">
        <v>1</v>
      </c>
      <c r="F1096" s="236" t="s">
        <v>2656</v>
      </c>
      <c r="G1096" s="233"/>
      <c r="H1096" s="237">
        <v>6</v>
      </c>
      <c r="I1096" s="238"/>
      <c r="J1096" s="233"/>
      <c r="K1096" s="233"/>
      <c r="L1096" s="239"/>
      <c r="M1096" s="240"/>
      <c r="N1096" s="241"/>
      <c r="O1096" s="241"/>
      <c r="P1096" s="241"/>
      <c r="Q1096" s="241"/>
      <c r="R1096" s="241"/>
      <c r="S1096" s="241"/>
      <c r="T1096" s="242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T1096" s="243" t="s">
        <v>175</v>
      </c>
      <c r="AU1096" s="243" t="s">
        <v>86</v>
      </c>
      <c r="AV1096" s="13" t="s">
        <v>86</v>
      </c>
      <c r="AW1096" s="13" t="s">
        <v>32</v>
      </c>
      <c r="AX1096" s="13" t="s">
        <v>77</v>
      </c>
      <c r="AY1096" s="243" t="s">
        <v>166</v>
      </c>
    </row>
    <row r="1097" spans="1:65" s="2" customFormat="1" ht="24.15" customHeight="1">
      <c r="A1097" s="37"/>
      <c r="B1097" s="38"/>
      <c r="C1097" s="254" t="s">
        <v>2657</v>
      </c>
      <c r="D1097" s="254" t="s">
        <v>266</v>
      </c>
      <c r="E1097" s="255" t="s">
        <v>2658</v>
      </c>
      <c r="F1097" s="256" t="s">
        <v>2659</v>
      </c>
      <c r="G1097" s="257" t="s">
        <v>1133</v>
      </c>
      <c r="H1097" s="258">
        <v>85</v>
      </c>
      <c r="I1097" s="259"/>
      <c r="J1097" s="260">
        <f>ROUND(I1097*H1097,0)</f>
        <v>0</v>
      </c>
      <c r="K1097" s="261"/>
      <c r="L1097" s="262"/>
      <c r="M1097" s="263" t="s">
        <v>1</v>
      </c>
      <c r="N1097" s="264" t="s">
        <v>42</v>
      </c>
      <c r="O1097" s="90"/>
      <c r="P1097" s="228">
        <f>O1097*H1097</f>
        <v>0</v>
      </c>
      <c r="Q1097" s="228">
        <v>0</v>
      </c>
      <c r="R1097" s="228">
        <f>Q1097*H1097</f>
        <v>0</v>
      </c>
      <c r="S1097" s="228">
        <v>0</v>
      </c>
      <c r="T1097" s="229">
        <f>S1097*H1097</f>
        <v>0</v>
      </c>
      <c r="U1097" s="37"/>
      <c r="V1097" s="37"/>
      <c r="W1097" s="37"/>
      <c r="X1097" s="37"/>
      <c r="Y1097" s="37"/>
      <c r="Z1097" s="37"/>
      <c r="AA1097" s="37"/>
      <c r="AB1097" s="37"/>
      <c r="AC1097" s="37"/>
      <c r="AD1097" s="37"/>
      <c r="AE1097" s="37"/>
      <c r="AR1097" s="230" t="s">
        <v>331</v>
      </c>
      <c r="AT1097" s="230" t="s">
        <v>266</v>
      </c>
      <c r="AU1097" s="230" t="s">
        <v>86</v>
      </c>
      <c r="AY1097" s="16" t="s">
        <v>166</v>
      </c>
      <c r="BE1097" s="231">
        <f>IF(N1097="základní",J1097,0)</f>
        <v>0</v>
      </c>
      <c r="BF1097" s="231">
        <f>IF(N1097="snížená",J1097,0)</f>
        <v>0</v>
      </c>
      <c r="BG1097" s="231">
        <f>IF(N1097="zákl. přenesená",J1097,0)</f>
        <v>0</v>
      </c>
      <c r="BH1097" s="231">
        <f>IF(N1097="sníž. přenesená",J1097,0)</f>
        <v>0</v>
      </c>
      <c r="BI1097" s="231">
        <f>IF(N1097="nulová",J1097,0)</f>
        <v>0</v>
      </c>
      <c r="BJ1097" s="16" t="s">
        <v>8</v>
      </c>
      <c r="BK1097" s="231">
        <f>ROUND(I1097*H1097,0)</f>
        <v>0</v>
      </c>
      <c r="BL1097" s="16" t="s">
        <v>249</v>
      </c>
      <c r="BM1097" s="230" t="s">
        <v>2660</v>
      </c>
    </row>
    <row r="1098" spans="1:65" s="2" customFormat="1" ht="24.15" customHeight="1">
      <c r="A1098" s="37"/>
      <c r="B1098" s="38"/>
      <c r="C1098" s="254" t="s">
        <v>2661</v>
      </c>
      <c r="D1098" s="254" t="s">
        <v>266</v>
      </c>
      <c r="E1098" s="255" t="s">
        <v>2662</v>
      </c>
      <c r="F1098" s="256" t="s">
        <v>2663</v>
      </c>
      <c r="G1098" s="257" t="s">
        <v>1133</v>
      </c>
      <c r="H1098" s="258">
        <v>181</v>
      </c>
      <c r="I1098" s="259"/>
      <c r="J1098" s="260">
        <f>ROUND(I1098*H1098,0)</f>
        <v>0</v>
      </c>
      <c r="K1098" s="261"/>
      <c r="L1098" s="262"/>
      <c r="M1098" s="263" t="s">
        <v>1</v>
      </c>
      <c r="N1098" s="264" t="s">
        <v>42</v>
      </c>
      <c r="O1098" s="90"/>
      <c r="P1098" s="228">
        <f>O1098*H1098</f>
        <v>0</v>
      </c>
      <c r="Q1098" s="228">
        <v>0</v>
      </c>
      <c r="R1098" s="228">
        <f>Q1098*H1098</f>
        <v>0</v>
      </c>
      <c r="S1098" s="228">
        <v>0</v>
      </c>
      <c r="T1098" s="229">
        <f>S1098*H1098</f>
        <v>0</v>
      </c>
      <c r="U1098" s="37"/>
      <c r="V1098" s="37"/>
      <c r="W1098" s="37"/>
      <c r="X1098" s="37"/>
      <c r="Y1098" s="37"/>
      <c r="Z1098" s="37"/>
      <c r="AA1098" s="37"/>
      <c r="AB1098" s="37"/>
      <c r="AC1098" s="37"/>
      <c r="AD1098" s="37"/>
      <c r="AE1098" s="37"/>
      <c r="AR1098" s="230" t="s">
        <v>331</v>
      </c>
      <c r="AT1098" s="230" t="s">
        <v>266</v>
      </c>
      <c r="AU1098" s="230" t="s">
        <v>86</v>
      </c>
      <c r="AY1098" s="16" t="s">
        <v>166</v>
      </c>
      <c r="BE1098" s="231">
        <f>IF(N1098="základní",J1098,0)</f>
        <v>0</v>
      </c>
      <c r="BF1098" s="231">
        <f>IF(N1098="snížená",J1098,0)</f>
        <v>0</v>
      </c>
      <c r="BG1098" s="231">
        <f>IF(N1098="zákl. přenesená",J1098,0)</f>
        <v>0</v>
      </c>
      <c r="BH1098" s="231">
        <f>IF(N1098="sníž. přenesená",J1098,0)</f>
        <v>0</v>
      </c>
      <c r="BI1098" s="231">
        <f>IF(N1098="nulová",J1098,0)</f>
        <v>0</v>
      </c>
      <c r="BJ1098" s="16" t="s">
        <v>8</v>
      </c>
      <c r="BK1098" s="231">
        <f>ROUND(I1098*H1098,0)</f>
        <v>0</v>
      </c>
      <c r="BL1098" s="16" t="s">
        <v>249</v>
      </c>
      <c r="BM1098" s="230" t="s">
        <v>2664</v>
      </c>
    </row>
    <row r="1099" spans="1:65" s="2" customFormat="1" ht="37.8" customHeight="1">
      <c r="A1099" s="37"/>
      <c r="B1099" s="38"/>
      <c r="C1099" s="254" t="s">
        <v>2665</v>
      </c>
      <c r="D1099" s="254" t="s">
        <v>266</v>
      </c>
      <c r="E1099" s="255" t="s">
        <v>2666</v>
      </c>
      <c r="F1099" s="256" t="s">
        <v>2667</v>
      </c>
      <c r="G1099" s="257" t="s">
        <v>215</v>
      </c>
      <c r="H1099" s="258">
        <v>87.48</v>
      </c>
      <c r="I1099" s="259"/>
      <c r="J1099" s="260">
        <f>ROUND(I1099*H1099,0)</f>
        <v>0</v>
      </c>
      <c r="K1099" s="261"/>
      <c r="L1099" s="262"/>
      <c r="M1099" s="263" t="s">
        <v>1</v>
      </c>
      <c r="N1099" s="264" t="s">
        <v>42</v>
      </c>
      <c r="O1099" s="90"/>
      <c r="P1099" s="228">
        <f>O1099*H1099</f>
        <v>0</v>
      </c>
      <c r="Q1099" s="228">
        <v>0</v>
      </c>
      <c r="R1099" s="228">
        <f>Q1099*H1099</f>
        <v>0</v>
      </c>
      <c r="S1099" s="228">
        <v>0</v>
      </c>
      <c r="T1099" s="229">
        <f>S1099*H1099</f>
        <v>0</v>
      </c>
      <c r="U1099" s="37"/>
      <c r="V1099" s="37"/>
      <c r="W1099" s="37"/>
      <c r="X1099" s="37"/>
      <c r="Y1099" s="37"/>
      <c r="Z1099" s="37"/>
      <c r="AA1099" s="37"/>
      <c r="AB1099" s="37"/>
      <c r="AC1099" s="37"/>
      <c r="AD1099" s="37"/>
      <c r="AE1099" s="37"/>
      <c r="AR1099" s="230" t="s">
        <v>331</v>
      </c>
      <c r="AT1099" s="230" t="s">
        <v>266</v>
      </c>
      <c r="AU1099" s="230" t="s">
        <v>86</v>
      </c>
      <c r="AY1099" s="16" t="s">
        <v>166</v>
      </c>
      <c r="BE1099" s="231">
        <f>IF(N1099="základní",J1099,0)</f>
        <v>0</v>
      </c>
      <c r="BF1099" s="231">
        <f>IF(N1099="snížená",J1099,0)</f>
        <v>0</v>
      </c>
      <c r="BG1099" s="231">
        <f>IF(N1099="zákl. přenesená",J1099,0)</f>
        <v>0</v>
      </c>
      <c r="BH1099" s="231">
        <f>IF(N1099="sníž. přenesená",J1099,0)</f>
        <v>0</v>
      </c>
      <c r="BI1099" s="231">
        <f>IF(N1099="nulová",J1099,0)</f>
        <v>0</v>
      </c>
      <c r="BJ1099" s="16" t="s">
        <v>8</v>
      </c>
      <c r="BK1099" s="231">
        <f>ROUND(I1099*H1099,0)</f>
        <v>0</v>
      </c>
      <c r="BL1099" s="16" t="s">
        <v>249</v>
      </c>
      <c r="BM1099" s="230" t="s">
        <v>2668</v>
      </c>
    </row>
    <row r="1100" spans="1:65" s="2" customFormat="1" ht="24.15" customHeight="1">
      <c r="A1100" s="37"/>
      <c r="B1100" s="38"/>
      <c r="C1100" s="218" t="s">
        <v>2669</v>
      </c>
      <c r="D1100" s="218" t="s">
        <v>169</v>
      </c>
      <c r="E1100" s="219" t="s">
        <v>2670</v>
      </c>
      <c r="F1100" s="220" t="s">
        <v>2671</v>
      </c>
      <c r="G1100" s="221" t="s">
        <v>215</v>
      </c>
      <c r="H1100" s="222">
        <v>10.9</v>
      </c>
      <c r="I1100" s="223"/>
      <c r="J1100" s="224">
        <f>ROUND(I1100*H1100,0)</f>
        <v>0</v>
      </c>
      <c r="K1100" s="225"/>
      <c r="L1100" s="43"/>
      <c r="M1100" s="226" t="s">
        <v>1</v>
      </c>
      <c r="N1100" s="227" t="s">
        <v>42</v>
      </c>
      <c r="O1100" s="90"/>
      <c r="P1100" s="228">
        <f>O1100*H1100</f>
        <v>0</v>
      </c>
      <c r="Q1100" s="228">
        <v>6E-05</v>
      </c>
      <c r="R1100" s="228">
        <f>Q1100*H1100</f>
        <v>0.0006540000000000001</v>
      </c>
      <c r="S1100" s="228">
        <v>0</v>
      </c>
      <c r="T1100" s="229">
        <f>S1100*H1100</f>
        <v>0</v>
      </c>
      <c r="U1100" s="37"/>
      <c r="V1100" s="37"/>
      <c r="W1100" s="37"/>
      <c r="X1100" s="37"/>
      <c r="Y1100" s="37"/>
      <c r="Z1100" s="37"/>
      <c r="AA1100" s="37"/>
      <c r="AB1100" s="37"/>
      <c r="AC1100" s="37"/>
      <c r="AD1100" s="37"/>
      <c r="AE1100" s="37"/>
      <c r="AR1100" s="230" t="s">
        <v>249</v>
      </c>
      <c r="AT1100" s="230" t="s">
        <v>169</v>
      </c>
      <c r="AU1100" s="230" t="s">
        <v>86</v>
      </c>
      <c r="AY1100" s="16" t="s">
        <v>166</v>
      </c>
      <c r="BE1100" s="231">
        <f>IF(N1100="základní",J1100,0)</f>
        <v>0</v>
      </c>
      <c r="BF1100" s="231">
        <f>IF(N1100="snížená",J1100,0)</f>
        <v>0</v>
      </c>
      <c r="BG1100" s="231">
        <f>IF(N1100="zákl. přenesená",J1100,0)</f>
        <v>0</v>
      </c>
      <c r="BH1100" s="231">
        <f>IF(N1100="sníž. přenesená",J1100,0)</f>
        <v>0</v>
      </c>
      <c r="BI1100" s="231">
        <f>IF(N1100="nulová",J1100,0)</f>
        <v>0</v>
      </c>
      <c r="BJ1100" s="16" t="s">
        <v>8</v>
      </c>
      <c r="BK1100" s="231">
        <f>ROUND(I1100*H1100,0)</f>
        <v>0</v>
      </c>
      <c r="BL1100" s="16" t="s">
        <v>249</v>
      </c>
      <c r="BM1100" s="230" t="s">
        <v>2672</v>
      </c>
    </row>
    <row r="1101" spans="1:51" s="13" customFormat="1" ht="12">
      <c r="A1101" s="13"/>
      <c r="B1101" s="232"/>
      <c r="C1101" s="233"/>
      <c r="D1101" s="234" t="s">
        <v>175</v>
      </c>
      <c r="E1101" s="235" t="s">
        <v>1</v>
      </c>
      <c r="F1101" s="236" t="s">
        <v>2673</v>
      </c>
      <c r="G1101" s="233"/>
      <c r="H1101" s="237">
        <v>10.9</v>
      </c>
      <c r="I1101" s="238"/>
      <c r="J1101" s="233"/>
      <c r="K1101" s="233"/>
      <c r="L1101" s="239"/>
      <c r="M1101" s="240"/>
      <c r="N1101" s="241"/>
      <c r="O1101" s="241"/>
      <c r="P1101" s="241"/>
      <c r="Q1101" s="241"/>
      <c r="R1101" s="241"/>
      <c r="S1101" s="241"/>
      <c r="T1101" s="242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T1101" s="243" t="s">
        <v>175</v>
      </c>
      <c r="AU1101" s="243" t="s">
        <v>86</v>
      </c>
      <c r="AV1101" s="13" t="s">
        <v>86</v>
      </c>
      <c r="AW1101" s="13" t="s">
        <v>32</v>
      </c>
      <c r="AX1101" s="13" t="s">
        <v>77</v>
      </c>
      <c r="AY1101" s="243" t="s">
        <v>166</v>
      </c>
    </row>
    <row r="1102" spans="1:65" s="2" customFormat="1" ht="24.15" customHeight="1">
      <c r="A1102" s="37"/>
      <c r="B1102" s="38"/>
      <c r="C1102" s="218" t="s">
        <v>2674</v>
      </c>
      <c r="D1102" s="218" t="s">
        <v>169</v>
      </c>
      <c r="E1102" s="219" t="s">
        <v>2675</v>
      </c>
      <c r="F1102" s="220" t="s">
        <v>2676</v>
      </c>
      <c r="G1102" s="221" t="s">
        <v>215</v>
      </c>
      <c r="H1102" s="222">
        <v>87.48</v>
      </c>
      <c r="I1102" s="223"/>
      <c r="J1102" s="224">
        <f>ROUND(I1102*H1102,0)</f>
        <v>0</v>
      </c>
      <c r="K1102" s="225"/>
      <c r="L1102" s="43"/>
      <c r="M1102" s="226" t="s">
        <v>1</v>
      </c>
      <c r="N1102" s="227" t="s">
        <v>42</v>
      </c>
      <c r="O1102" s="90"/>
      <c r="P1102" s="228">
        <f>O1102*H1102</f>
        <v>0</v>
      </c>
      <c r="Q1102" s="228">
        <v>0</v>
      </c>
      <c r="R1102" s="228">
        <f>Q1102*H1102</f>
        <v>0</v>
      </c>
      <c r="S1102" s="228">
        <v>0</v>
      </c>
      <c r="T1102" s="229">
        <f>S1102*H1102</f>
        <v>0</v>
      </c>
      <c r="U1102" s="37"/>
      <c r="V1102" s="37"/>
      <c r="W1102" s="37"/>
      <c r="X1102" s="37"/>
      <c r="Y1102" s="37"/>
      <c r="Z1102" s="37"/>
      <c r="AA1102" s="37"/>
      <c r="AB1102" s="37"/>
      <c r="AC1102" s="37"/>
      <c r="AD1102" s="37"/>
      <c r="AE1102" s="37"/>
      <c r="AR1102" s="230" t="s">
        <v>249</v>
      </c>
      <c r="AT1102" s="230" t="s">
        <v>169</v>
      </c>
      <c r="AU1102" s="230" t="s">
        <v>86</v>
      </c>
      <c r="AY1102" s="16" t="s">
        <v>166</v>
      </c>
      <c r="BE1102" s="231">
        <f>IF(N1102="základní",J1102,0)</f>
        <v>0</v>
      </c>
      <c r="BF1102" s="231">
        <f>IF(N1102="snížená",J1102,0)</f>
        <v>0</v>
      </c>
      <c r="BG1102" s="231">
        <f>IF(N1102="zákl. přenesená",J1102,0)</f>
        <v>0</v>
      </c>
      <c r="BH1102" s="231">
        <f>IF(N1102="sníž. přenesená",J1102,0)</f>
        <v>0</v>
      </c>
      <c r="BI1102" s="231">
        <f>IF(N1102="nulová",J1102,0)</f>
        <v>0</v>
      </c>
      <c r="BJ1102" s="16" t="s">
        <v>8</v>
      </c>
      <c r="BK1102" s="231">
        <f>ROUND(I1102*H1102,0)</f>
        <v>0</v>
      </c>
      <c r="BL1102" s="16" t="s">
        <v>249</v>
      </c>
      <c r="BM1102" s="230" t="s">
        <v>2677</v>
      </c>
    </row>
    <row r="1103" spans="1:51" s="13" customFormat="1" ht="12">
      <c r="A1103" s="13"/>
      <c r="B1103" s="232"/>
      <c r="C1103" s="233"/>
      <c r="D1103" s="234" t="s">
        <v>175</v>
      </c>
      <c r="E1103" s="235" t="s">
        <v>1</v>
      </c>
      <c r="F1103" s="236" t="s">
        <v>2678</v>
      </c>
      <c r="G1103" s="233"/>
      <c r="H1103" s="237">
        <v>87.48</v>
      </c>
      <c r="I1103" s="238"/>
      <c r="J1103" s="233"/>
      <c r="K1103" s="233"/>
      <c r="L1103" s="239"/>
      <c r="M1103" s="240"/>
      <c r="N1103" s="241"/>
      <c r="O1103" s="241"/>
      <c r="P1103" s="241"/>
      <c r="Q1103" s="241"/>
      <c r="R1103" s="241"/>
      <c r="S1103" s="241"/>
      <c r="T1103" s="242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T1103" s="243" t="s">
        <v>175</v>
      </c>
      <c r="AU1103" s="243" t="s">
        <v>86</v>
      </c>
      <c r="AV1103" s="13" t="s">
        <v>86</v>
      </c>
      <c r="AW1103" s="13" t="s">
        <v>32</v>
      </c>
      <c r="AX1103" s="13" t="s">
        <v>77</v>
      </c>
      <c r="AY1103" s="243" t="s">
        <v>166</v>
      </c>
    </row>
    <row r="1104" spans="1:65" s="2" customFormat="1" ht="24.15" customHeight="1">
      <c r="A1104" s="37"/>
      <c r="B1104" s="38"/>
      <c r="C1104" s="218" t="s">
        <v>2679</v>
      </c>
      <c r="D1104" s="218" t="s">
        <v>169</v>
      </c>
      <c r="E1104" s="219" t="s">
        <v>2680</v>
      </c>
      <c r="F1104" s="220" t="s">
        <v>2681</v>
      </c>
      <c r="G1104" s="221" t="s">
        <v>215</v>
      </c>
      <c r="H1104" s="222">
        <v>61</v>
      </c>
      <c r="I1104" s="223"/>
      <c r="J1104" s="224">
        <f>ROUND(I1104*H1104,0)</f>
        <v>0</v>
      </c>
      <c r="K1104" s="225"/>
      <c r="L1104" s="43"/>
      <c r="M1104" s="226" t="s">
        <v>1</v>
      </c>
      <c r="N1104" s="227" t="s">
        <v>42</v>
      </c>
      <c r="O1104" s="90"/>
      <c r="P1104" s="228">
        <f>O1104*H1104</f>
        <v>0</v>
      </c>
      <c r="Q1104" s="228">
        <v>0.00011</v>
      </c>
      <c r="R1104" s="228">
        <f>Q1104*H1104</f>
        <v>0.00671</v>
      </c>
      <c r="S1104" s="228">
        <v>0</v>
      </c>
      <c r="T1104" s="229">
        <f>S1104*H1104</f>
        <v>0</v>
      </c>
      <c r="U1104" s="37"/>
      <c r="V1104" s="37"/>
      <c r="W1104" s="37"/>
      <c r="X1104" s="37"/>
      <c r="Y1104" s="37"/>
      <c r="Z1104" s="37"/>
      <c r="AA1104" s="37"/>
      <c r="AB1104" s="37"/>
      <c r="AC1104" s="37"/>
      <c r="AD1104" s="37"/>
      <c r="AE1104" s="37"/>
      <c r="AR1104" s="230" t="s">
        <v>249</v>
      </c>
      <c r="AT1104" s="230" t="s">
        <v>169</v>
      </c>
      <c r="AU1104" s="230" t="s">
        <v>86</v>
      </c>
      <c r="AY1104" s="16" t="s">
        <v>166</v>
      </c>
      <c r="BE1104" s="231">
        <f>IF(N1104="základní",J1104,0)</f>
        <v>0</v>
      </c>
      <c r="BF1104" s="231">
        <f>IF(N1104="snížená",J1104,0)</f>
        <v>0</v>
      </c>
      <c r="BG1104" s="231">
        <f>IF(N1104="zákl. přenesená",J1104,0)</f>
        <v>0</v>
      </c>
      <c r="BH1104" s="231">
        <f>IF(N1104="sníž. přenesená",J1104,0)</f>
        <v>0</v>
      </c>
      <c r="BI1104" s="231">
        <f>IF(N1104="nulová",J1104,0)</f>
        <v>0</v>
      </c>
      <c r="BJ1104" s="16" t="s">
        <v>8</v>
      </c>
      <c r="BK1104" s="231">
        <f>ROUND(I1104*H1104,0)</f>
        <v>0</v>
      </c>
      <c r="BL1104" s="16" t="s">
        <v>249</v>
      </c>
      <c r="BM1104" s="230" t="s">
        <v>2682</v>
      </c>
    </row>
    <row r="1105" spans="1:51" s="13" customFormat="1" ht="12">
      <c r="A1105" s="13"/>
      <c r="B1105" s="232"/>
      <c r="C1105" s="233"/>
      <c r="D1105" s="234" t="s">
        <v>175</v>
      </c>
      <c r="E1105" s="235" t="s">
        <v>1</v>
      </c>
      <c r="F1105" s="236" t="s">
        <v>2683</v>
      </c>
      <c r="G1105" s="233"/>
      <c r="H1105" s="237">
        <v>61</v>
      </c>
      <c r="I1105" s="238"/>
      <c r="J1105" s="233"/>
      <c r="K1105" s="233"/>
      <c r="L1105" s="239"/>
      <c r="M1105" s="240"/>
      <c r="N1105" s="241"/>
      <c r="O1105" s="241"/>
      <c r="P1105" s="241"/>
      <c r="Q1105" s="241"/>
      <c r="R1105" s="241"/>
      <c r="S1105" s="241"/>
      <c r="T1105" s="242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T1105" s="243" t="s">
        <v>175</v>
      </c>
      <c r="AU1105" s="243" t="s">
        <v>86</v>
      </c>
      <c r="AV1105" s="13" t="s">
        <v>86</v>
      </c>
      <c r="AW1105" s="13" t="s">
        <v>32</v>
      </c>
      <c r="AX1105" s="13" t="s">
        <v>77</v>
      </c>
      <c r="AY1105" s="243" t="s">
        <v>166</v>
      </c>
    </row>
    <row r="1106" spans="1:65" s="2" customFormat="1" ht="24.15" customHeight="1">
      <c r="A1106" s="37"/>
      <c r="B1106" s="38"/>
      <c r="C1106" s="254" t="s">
        <v>2684</v>
      </c>
      <c r="D1106" s="254" t="s">
        <v>266</v>
      </c>
      <c r="E1106" s="255" t="s">
        <v>2685</v>
      </c>
      <c r="F1106" s="256" t="s">
        <v>2686</v>
      </c>
      <c r="G1106" s="257" t="s">
        <v>1133</v>
      </c>
      <c r="H1106" s="258">
        <v>2200</v>
      </c>
      <c r="I1106" s="259"/>
      <c r="J1106" s="260">
        <f>ROUND(I1106*H1106,0)</f>
        <v>0</v>
      </c>
      <c r="K1106" s="261"/>
      <c r="L1106" s="262"/>
      <c r="M1106" s="263" t="s">
        <v>1</v>
      </c>
      <c r="N1106" s="264" t="s">
        <v>42</v>
      </c>
      <c r="O1106" s="90"/>
      <c r="P1106" s="228">
        <f>O1106*H1106</f>
        <v>0</v>
      </c>
      <c r="Q1106" s="228">
        <v>0</v>
      </c>
      <c r="R1106" s="228">
        <f>Q1106*H1106</f>
        <v>0</v>
      </c>
      <c r="S1106" s="228">
        <v>0</v>
      </c>
      <c r="T1106" s="229">
        <f>S1106*H1106</f>
        <v>0</v>
      </c>
      <c r="U1106" s="37"/>
      <c r="V1106" s="37"/>
      <c r="W1106" s="37"/>
      <c r="X1106" s="37"/>
      <c r="Y1106" s="37"/>
      <c r="Z1106" s="37"/>
      <c r="AA1106" s="37"/>
      <c r="AB1106" s="37"/>
      <c r="AC1106" s="37"/>
      <c r="AD1106" s="37"/>
      <c r="AE1106" s="37"/>
      <c r="AR1106" s="230" t="s">
        <v>331</v>
      </c>
      <c r="AT1106" s="230" t="s">
        <v>266</v>
      </c>
      <c r="AU1106" s="230" t="s">
        <v>86</v>
      </c>
      <c r="AY1106" s="16" t="s">
        <v>166</v>
      </c>
      <c r="BE1106" s="231">
        <f>IF(N1106="základní",J1106,0)</f>
        <v>0</v>
      </c>
      <c r="BF1106" s="231">
        <f>IF(N1106="snížená",J1106,0)</f>
        <v>0</v>
      </c>
      <c r="BG1106" s="231">
        <f>IF(N1106="zákl. přenesená",J1106,0)</f>
        <v>0</v>
      </c>
      <c r="BH1106" s="231">
        <f>IF(N1106="sníž. přenesená",J1106,0)</f>
        <v>0</v>
      </c>
      <c r="BI1106" s="231">
        <f>IF(N1106="nulová",J1106,0)</f>
        <v>0</v>
      </c>
      <c r="BJ1106" s="16" t="s">
        <v>8</v>
      </c>
      <c r="BK1106" s="231">
        <f>ROUND(I1106*H1106,0)</f>
        <v>0</v>
      </c>
      <c r="BL1106" s="16" t="s">
        <v>249</v>
      </c>
      <c r="BM1106" s="230" t="s">
        <v>2687</v>
      </c>
    </row>
    <row r="1107" spans="1:65" s="2" customFormat="1" ht="16.5" customHeight="1">
      <c r="A1107" s="37"/>
      <c r="B1107" s="38"/>
      <c r="C1107" s="218" t="s">
        <v>2688</v>
      </c>
      <c r="D1107" s="218" t="s">
        <v>169</v>
      </c>
      <c r="E1107" s="219" t="s">
        <v>2689</v>
      </c>
      <c r="F1107" s="220" t="s">
        <v>2690</v>
      </c>
      <c r="G1107" s="221" t="s">
        <v>188</v>
      </c>
      <c r="H1107" s="222">
        <v>29.876</v>
      </c>
      <c r="I1107" s="223"/>
      <c r="J1107" s="224">
        <f>ROUND(I1107*H1107,0)</f>
        <v>0</v>
      </c>
      <c r="K1107" s="225"/>
      <c r="L1107" s="43"/>
      <c r="M1107" s="226" t="s">
        <v>1</v>
      </c>
      <c r="N1107" s="227" t="s">
        <v>42</v>
      </c>
      <c r="O1107" s="90"/>
      <c r="P1107" s="228">
        <f>O1107*H1107</f>
        <v>0</v>
      </c>
      <c r="Q1107" s="228">
        <v>0.00028</v>
      </c>
      <c r="R1107" s="228">
        <f>Q1107*H1107</f>
        <v>0.00836528</v>
      </c>
      <c r="S1107" s="228">
        <v>0</v>
      </c>
      <c r="T1107" s="229">
        <f>S1107*H1107</f>
        <v>0</v>
      </c>
      <c r="U1107" s="37"/>
      <c r="V1107" s="37"/>
      <c r="W1107" s="37"/>
      <c r="X1107" s="37"/>
      <c r="Y1107" s="37"/>
      <c r="Z1107" s="37"/>
      <c r="AA1107" s="37"/>
      <c r="AB1107" s="37"/>
      <c r="AC1107" s="37"/>
      <c r="AD1107" s="37"/>
      <c r="AE1107" s="37"/>
      <c r="AR1107" s="230" t="s">
        <v>249</v>
      </c>
      <c r="AT1107" s="230" t="s">
        <v>169</v>
      </c>
      <c r="AU1107" s="230" t="s">
        <v>86</v>
      </c>
      <c r="AY1107" s="16" t="s">
        <v>166</v>
      </c>
      <c r="BE1107" s="231">
        <f>IF(N1107="základní",J1107,0)</f>
        <v>0</v>
      </c>
      <c r="BF1107" s="231">
        <f>IF(N1107="snížená",J1107,0)</f>
        <v>0</v>
      </c>
      <c r="BG1107" s="231">
        <f>IF(N1107="zákl. přenesená",J1107,0)</f>
        <v>0</v>
      </c>
      <c r="BH1107" s="231">
        <f>IF(N1107="sníž. přenesená",J1107,0)</f>
        <v>0</v>
      </c>
      <c r="BI1107" s="231">
        <f>IF(N1107="nulová",J1107,0)</f>
        <v>0</v>
      </c>
      <c r="BJ1107" s="16" t="s">
        <v>8</v>
      </c>
      <c r="BK1107" s="231">
        <f>ROUND(I1107*H1107,0)</f>
        <v>0</v>
      </c>
      <c r="BL1107" s="16" t="s">
        <v>249</v>
      </c>
      <c r="BM1107" s="230" t="s">
        <v>2691</v>
      </c>
    </row>
    <row r="1108" spans="1:51" s="13" customFormat="1" ht="12">
      <c r="A1108" s="13"/>
      <c r="B1108" s="232"/>
      <c r="C1108" s="233"/>
      <c r="D1108" s="234" t="s">
        <v>175</v>
      </c>
      <c r="E1108" s="235" t="s">
        <v>1</v>
      </c>
      <c r="F1108" s="236" t="s">
        <v>2692</v>
      </c>
      <c r="G1108" s="233"/>
      <c r="H1108" s="237">
        <v>29.876</v>
      </c>
      <c r="I1108" s="238"/>
      <c r="J1108" s="233"/>
      <c r="K1108" s="233"/>
      <c r="L1108" s="239"/>
      <c r="M1108" s="240"/>
      <c r="N1108" s="241"/>
      <c r="O1108" s="241"/>
      <c r="P1108" s="241"/>
      <c r="Q1108" s="241"/>
      <c r="R1108" s="241"/>
      <c r="S1108" s="241"/>
      <c r="T1108" s="242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T1108" s="243" t="s">
        <v>175</v>
      </c>
      <c r="AU1108" s="243" t="s">
        <v>86</v>
      </c>
      <c r="AV1108" s="13" t="s">
        <v>86</v>
      </c>
      <c r="AW1108" s="13" t="s">
        <v>32</v>
      </c>
      <c r="AX1108" s="13" t="s">
        <v>77</v>
      </c>
      <c r="AY1108" s="243" t="s">
        <v>166</v>
      </c>
    </row>
    <row r="1109" spans="1:65" s="2" customFormat="1" ht="24.15" customHeight="1">
      <c r="A1109" s="37"/>
      <c r="B1109" s="38"/>
      <c r="C1109" s="254" t="s">
        <v>2693</v>
      </c>
      <c r="D1109" s="254" t="s">
        <v>266</v>
      </c>
      <c r="E1109" s="255" t="s">
        <v>2694</v>
      </c>
      <c r="F1109" s="256" t="s">
        <v>2695</v>
      </c>
      <c r="G1109" s="257" t="s">
        <v>188</v>
      </c>
      <c r="H1109" s="258">
        <v>33.85</v>
      </c>
      <c r="I1109" s="259"/>
      <c r="J1109" s="260">
        <f>ROUND(I1109*H1109,0)</f>
        <v>0</v>
      </c>
      <c r="K1109" s="261"/>
      <c r="L1109" s="262"/>
      <c r="M1109" s="263" t="s">
        <v>1</v>
      </c>
      <c r="N1109" s="264" t="s">
        <v>42</v>
      </c>
      <c r="O1109" s="90"/>
      <c r="P1109" s="228">
        <f>O1109*H1109</f>
        <v>0</v>
      </c>
      <c r="Q1109" s="228">
        <v>0.00495</v>
      </c>
      <c r="R1109" s="228">
        <f>Q1109*H1109</f>
        <v>0.16755750000000003</v>
      </c>
      <c r="S1109" s="228">
        <v>0</v>
      </c>
      <c r="T1109" s="229">
        <f>S1109*H1109</f>
        <v>0</v>
      </c>
      <c r="U1109" s="37"/>
      <c r="V1109" s="37"/>
      <c r="W1109" s="37"/>
      <c r="X1109" s="37"/>
      <c r="Y1109" s="37"/>
      <c r="Z1109" s="37"/>
      <c r="AA1109" s="37"/>
      <c r="AB1109" s="37"/>
      <c r="AC1109" s="37"/>
      <c r="AD1109" s="37"/>
      <c r="AE1109" s="37"/>
      <c r="AR1109" s="230" t="s">
        <v>331</v>
      </c>
      <c r="AT1109" s="230" t="s">
        <v>266</v>
      </c>
      <c r="AU1109" s="230" t="s">
        <v>86</v>
      </c>
      <c r="AY1109" s="16" t="s">
        <v>166</v>
      </c>
      <c r="BE1109" s="231">
        <f>IF(N1109="základní",J1109,0)</f>
        <v>0</v>
      </c>
      <c r="BF1109" s="231">
        <f>IF(N1109="snížená",J1109,0)</f>
        <v>0</v>
      </c>
      <c r="BG1109" s="231">
        <f>IF(N1109="zákl. přenesená",J1109,0)</f>
        <v>0</v>
      </c>
      <c r="BH1109" s="231">
        <f>IF(N1109="sníž. přenesená",J1109,0)</f>
        <v>0</v>
      </c>
      <c r="BI1109" s="231">
        <f>IF(N1109="nulová",J1109,0)</f>
        <v>0</v>
      </c>
      <c r="BJ1109" s="16" t="s">
        <v>8</v>
      </c>
      <c r="BK1109" s="231">
        <f>ROUND(I1109*H1109,0)</f>
        <v>0</v>
      </c>
      <c r="BL1109" s="16" t="s">
        <v>249</v>
      </c>
      <c r="BM1109" s="230" t="s">
        <v>2696</v>
      </c>
    </row>
    <row r="1110" spans="1:51" s="13" customFormat="1" ht="12">
      <c r="A1110" s="13"/>
      <c r="B1110" s="232"/>
      <c r="C1110" s="233"/>
      <c r="D1110" s="234" t="s">
        <v>175</v>
      </c>
      <c r="E1110" s="235" t="s">
        <v>1</v>
      </c>
      <c r="F1110" s="236" t="s">
        <v>2697</v>
      </c>
      <c r="G1110" s="233"/>
      <c r="H1110" s="237">
        <v>29.876</v>
      </c>
      <c r="I1110" s="238"/>
      <c r="J1110" s="233"/>
      <c r="K1110" s="233"/>
      <c r="L1110" s="239"/>
      <c r="M1110" s="240"/>
      <c r="N1110" s="241"/>
      <c r="O1110" s="241"/>
      <c r="P1110" s="241"/>
      <c r="Q1110" s="241"/>
      <c r="R1110" s="241"/>
      <c r="S1110" s="241"/>
      <c r="T1110" s="242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T1110" s="243" t="s">
        <v>175</v>
      </c>
      <c r="AU1110" s="243" t="s">
        <v>86</v>
      </c>
      <c r="AV1110" s="13" t="s">
        <v>86</v>
      </c>
      <c r="AW1110" s="13" t="s">
        <v>32</v>
      </c>
      <c r="AX1110" s="13" t="s">
        <v>8</v>
      </c>
      <c r="AY1110" s="243" t="s">
        <v>166</v>
      </c>
    </row>
    <row r="1111" spans="1:51" s="13" customFormat="1" ht="12">
      <c r="A1111" s="13"/>
      <c r="B1111" s="232"/>
      <c r="C1111" s="233"/>
      <c r="D1111" s="234" t="s">
        <v>175</v>
      </c>
      <c r="E1111" s="233"/>
      <c r="F1111" s="236" t="s">
        <v>2698</v>
      </c>
      <c r="G1111" s="233"/>
      <c r="H1111" s="237">
        <v>33.85</v>
      </c>
      <c r="I1111" s="238"/>
      <c r="J1111" s="233"/>
      <c r="K1111" s="233"/>
      <c r="L1111" s="239"/>
      <c r="M1111" s="240"/>
      <c r="N1111" s="241"/>
      <c r="O1111" s="241"/>
      <c r="P1111" s="241"/>
      <c r="Q1111" s="241"/>
      <c r="R1111" s="241"/>
      <c r="S1111" s="241"/>
      <c r="T1111" s="242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T1111" s="243" t="s">
        <v>175</v>
      </c>
      <c r="AU1111" s="243" t="s">
        <v>86</v>
      </c>
      <c r="AV1111" s="13" t="s">
        <v>86</v>
      </c>
      <c r="AW1111" s="13" t="s">
        <v>4</v>
      </c>
      <c r="AX1111" s="13" t="s">
        <v>8</v>
      </c>
      <c r="AY1111" s="243" t="s">
        <v>166</v>
      </c>
    </row>
    <row r="1112" spans="1:65" s="2" customFormat="1" ht="24.15" customHeight="1">
      <c r="A1112" s="37"/>
      <c r="B1112" s="38"/>
      <c r="C1112" s="218" t="s">
        <v>2699</v>
      </c>
      <c r="D1112" s="218" t="s">
        <v>169</v>
      </c>
      <c r="E1112" s="219" t="s">
        <v>2700</v>
      </c>
      <c r="F1112" s="220" t="s">
        <v>2701</v>
      </c>
      <c r="G1112" s="221" t="s">
        <v>188</v>
      </c>
      <c r="H1112" s="222">
        <v>4.364</v>
      </c>
      <c r="I1112" s="223"/>
      <c r="J1112" s="224">
        <f>ROUND(I1112*H1112,0)</f>
        <v>0</v>
      </c>
      <c r="K1112" s="225"/>
      <c r="L1112" s="43"/>
      <c r="M1112" s="226" t="s">
        <v>1</v>
      </c>
      <c r="N1112" s="227" t="s">
        <v>42</v>
      </c>
      <c r="O1112" s="90"/>
      <c r="P1112" s="228">
        <f>O1112*H1112</f>
        <v>0</v>
      </c>
      <c r="Q1112" s="228">
        <v>0</v>
      </c>
      <c r="R1112" s="228">
        <f>Q1112*H1112</f>
        <v>0</v>
      </c>
      <c r="S1112" s="228">
        <v>0</v>
      </c>
      <c r="T1112" s="229">
        <f>S1112*H1112</f>
        <v>0</v>
      </c>
      <c r="U1112" s="37"/>
      <c r="V1112" s="37"/>
      <c r="W1112" s="37"/>
      <c r="X1112" s="37"/>
      <c r="Y1112" s="37"/>
      <c r="Z1112" s="37"/>
      <c r="AA1112" s="37"/>
      <c r="AB1112" s="37"/>
      <c r="AC1112" s="37"/>
      <c r="AD1112" s="37"/>
      <c r="AE1112" s="37"/>
      <c r="AR1112" s="230" t="s">
        <v>249</v>
      </c>
      <c r="AT1112" s="230" t="s">
        <v>169</v>
      </c>
      <c r="AU1112" s="230" t="s">
        <v>86</v>
      </c>
      <c r="AY1112" s="16" t="s">
        <v>166</v>
      </c>
      <c r="BE1112" s="231">
        <f>IF(N1112="základní",J1112,0)</f>
        <v>0</v>
      </c>
      <c r="BF1112" s="231">
        <f>IF(N1112="snížená",J1112,0)</f>
        <v>0</v>
      </c>
      <c r="BG1112" s="231">
        <f>IF(N1112="zákl. přenesená",J1112,0)</f>
        <v>0</v>
      </c>
      <c r="BH1112" s="231">
        <f>IF(N1112="sníž. přenesená",J1112,0)</f>
        <v>0</v>
      </c>
      <c r="BI1112" s="231">
        <f>IF(N1112="nulová",J1112,0)</f>
        <v>0</v>
      </c>
      <c r="BJ1112" s="16" t="s">
        <v>8</v>
      </c>
      <c r="BK1112" s="231">
        <f>ROUND(I1112*H1112,0)</f>
        <v>0</v>
      </c>
      <c r="BL1112" s="16" t="s">
        <v>249</v>
      </c>
      <c r="BM1112" s="230" t="s">
        <v>2702</v>
      </c>
    </row>
    <row r="1113" spans="1:51" s="13" customFormat="1" ht="12">
      <c r="A1113" s="13"/>
      <c r="B1113" s="232"/>
      <c r="C1113" s="233"/>
      <c r="D1113" s="234" t="s">
        <v>175</v>
      </c>
      <c r="E1113" s="235" t="s">
        <v>1</v>
      </c>
      <c r="F1113" s="236" t="s">
        <v>2703</v>
      </c>
      <c r="G1113" s="233"/>
      <c r="H1113" s="237">
        <v>4.364</v>
      </c>
      <c r="I1113" s="238"/>
      <c r="J1113" s="233"/>
      <c r="K1113" s="233"/>
      <c r="L1113" s="239"/>
      <c r="M1113" s="240"/>
      <c r="N1113" s="241"/>
      <c r="O1113" s="241"/>
      <c r="P1113" s="241"/>
      <c r="Q1113" s="241"/>
      <c r="R1113" s="241"/>
      <c r="S1113" s="241"/>
      <c r="T1113" s="242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T1113" s="243" t="s">
        <v>175</v>
      </c>
      <c r="AU1113" s="243" t="s">
        <v>86</v>
      </c>
      <c r="AV1113" s="13" t="s">
        <v>86</v>
      </c>
      <c r="AW1113" s="13" t="s">
        <v>32</v>
      </c>
      <c r="AX1113" s="13" t="s">
        <v>77</v>
      </c>
      <c r="AY1113" s="243" t="s">
        <v>166</v>
      </c>
    </row>
    <row r="1114" spans="1:65" s="2" customFormat="1" ht="24.15" customHeight="1">
      <c r="A1114" s="37"/>
      <c r="B1114" s="38"/>
      <c r="C1114" s="254" t="s">
        <v>2704</v>
      </c>
      <c r="D1114" s="254" t="s">
        <v>266</v>
      </c>
      <c r="E1114" s="255" t="s">
        <v>2705</v>
      </c>
      <c r="F1114" s="256" t="s">
        <v>2706</v>
      </c>
      <c r="G1114" s="257" t="s">
        <v>188</v>
      </c>
      <c r="H1114" s="258">
        <v>4.364</v>
      </c>
      <c r="I1114" s="259"/>
      <c r="J1114" s="260">
        <f>ROUND(I1114*H1114,0)</f>
        <v>0</v>
      </c>
      <c r="K1114" s="261"/>
      <c r="L1114" s="262"/>
      <c r="M1114" s="263" t="s">
        <v>1</v>
      </c>
      <c r="N1114" s="264" t="s">
        <v>42</v>
      </c>
      <c r="O1114" s="90"/>
      <c r="P1114" s="228">
        <f>O1114*H1114</f>
        <v>0</v>
      </c>
      <c r="Q1114" s="228">
        <v>0.018</v>
      </c>
      <c r="R1114" s="228">
        <f>Q1114*H1114</f>
        <v>0.078552</v>
      </c>
      <c r="S1114" s="228">
        <v>0</v>
      </c>
      <c r="T1114" s="229">
        <f>S1114*H1114</f>
        <v>0</v>
      </c>
      <c r="U1114" s="37"/>
      <c r="V1114" s="37"/>
      <c r="W1114" s="37"/>
      <c r="X1114" s="37"/>
      <c r="Y1114" s="37"/>
      <c r="Z1114" s="37"/>
      <c r="AA1114" s="37"/>
      <c r="AB1114" s="37"/>
      <c r="AC1114" s="37"/>
      <c r="AD1114" s="37"/>
      <c r="AE1114" s="37"/>
      <c r="AR1114" s="230" t="s">
        <v>331</v>
      </c>
      <c r="AT1114" s="230" t="s">
        <v>266</v>
      </c>
      <c r="AU1114" s="230" t="s">
        <v>86</v>
      </c>
      <c r="AY1114" s="16" t="s">
        <v>166</v>
      </c>
      <c r="BE1114" s="231">
        <f>IF(N1114="základní",J1114,0)</f>
        <v>0</v>
      </c>
      <c r="BF1114" s="231">
        <f>IF(N1114="snížená",J1114,0)</f>
        <v>0</v>
      </c>
      <c r="BG1114" s="231">
        <f>IF(N1114="zákl. přenesená",J1114,0)</f>
        <v>0</v>
      </c>
      <c r="BH1114" s="231">
        <f>IF(N1114="sníž. přenesená",J1114,0)</f>
        <v>0</v>
      </c>
      <c r="BI1114" s="231">
        <f>IF(N1114="nulová",J1114,0)</f>
        <v>0</v>
      </c>
      <c r="BJ1114" s="16" t="s">
        <v>8</v>
      </c>
      <c r="BK1114" s="231">
        <f>ROUND(I1114*H1114,0)</f>
        <v>0</v>
      </c>
      <c r="BL1114" s="16" t="s">
        <v>249</v>
      </c>
      <c r="BM1114" s="230" t="s">
        <v>2707</v>
      </c>
    </row>
    <row r="1115" spans="1:65" s="2" customFormat="1" ht="24.15" customHeight="1">
      <c r="A1115" s="37"/>
      <c r="B1115" s="38"/>
      <c r="C1115" s="218" t="s">
        <v>2708</v>
      </c>
      <c r="D1115" s="218" t="s">
        <v>169</v>
      </c>
      <c r="E1115" s="219" t="s">
        <v>2709</v>
      </c>
      <c r="F1115" s="220" t="s">
        <v>2710</v>
      </c>
      <c r="G1115" s="221" t="s">
        <v>215</v>
      </c>
      <c r="H1115" s="222">
        <v>8.6</v>
      </c>
      <c r="I1115" s="223"/>
      <c r="J1115" s="224">
        <f>ROUND(I1115*H1115,0)</f>
        <v>0</v>
      </c>
      <c r="K1115" s="225"/>
      <c r="L1115" s="43"/>
      <c r="M1115" s="226" t="s">
        <v>1</v>
      </c>
      <c r="N1115" s="227" t="s">
        <v>42</v>
      </c>
      <c r="O1115" s="90"/>
      <c r="P1115" s="228">
        <f>O1115*H1115</f>
        <v>0</v>
      </c>
      <c r="Q1115" s="228">
        <v>0</v>
      </c>
      <c r="R1115" s="228">
        <f>Q1115*H1115</f>
        <v>0</v>
      </c>
      <c r="S1115" s="228">
        <v>0</v>
      </c>
      <c r="T1115" s="229">
        <f>S1115*H1115</f>
        <v>0</v>
      </c>
      <c r="U1115" s="37"/>
      <c r="V1115" s="37"/>
      <c r="W1115" s="37"/>
      <c r="X1115" s="37"/>
      <c r="Y1115" s="37"/>
      <c r="Z1115" s="37"/>
      <c r="AA1115" s="37"/>
      <c r="AB1115" s="37"/>
      <c r="AC1115" s="37"/>
      <c r="AD1115" s="37"/>
      <c r="AE1115" s="37"/>
      <c r="AR1115" s="230" t="s">
        <v>249</v>
      </c>
      <c r="AT1115" s="230" t="s">
        <v>169</v>
      </c>
      <c r="AU1115" s="230" t="s">
        <v>86</v>
      </c>
      <c r="AY1115" s="16" t="s">
        <v>166</v>
      </c>
      <c r="BE1115" s="231">
        <f>IF(N1115="základní",J1115,0)</f>
        <v>0</v>
      </c>
      <c r="BF1115" s="231">
        <f>IF(N1115="snížená",J1115,0)</f>
        <v>0</v>
      </c>
      <c r="BG1115" s="231">
        <f>IF(N1115="zákl. přenesená",J1115,0)</f>
        <v>0</v>
      </c>
      <c r="BH1115" s="231">
        <f>IF(N1115="sníž. přenesená",J1115,0)</f>
        <v>0</v>
      </c>
      <c r="BI1115" s="231">
        <f>IF(N1115="nulová",J1115,0)</f>
        <v>0</v>
      </c>
      <c r="BJ1115" s="16" t="s">
        <v>8</v>
      </c>
      <c r="BK1115" s="231">
        <f>ROUND(I1115*H1115,0)</f>
        <v>0</v>
      </c>
      <c r="BL1115" s="16" t="s">
        <v>249</v>
      </c>
      <c r="BM1115" s="230" t="s">
        <v>2711</v>
      </c>
    </row>
    <row r="1116" spans="1:51" s="13" customFormat="1" ht="12">
      <c r="A1116" s="13"/>
      <c r="B1116" s="232"/>
      <c r="C1116" s="233"/>
      <c r="D1116" s="234" t="s">
        <v>175</v>
      </c>
      <c r="E1116" s="235" t="s">
        <v>1</v>
      </c>
      <c r="F1116" s="236" t="s">
        <v>2712</v>
      </c>
      <c r="G1116" s="233"/>
      <c r="H1116" s="237">
        <v>8.6</v>
      </c>
      <c r="I1116" s="238"/>
      <c r="J1116" s="233"/>
      <c r="K1116" s="233"/>
      <c r="L1116" s="239"/>
      <c r="M1116" s="240"/>
      <c r="N1116" s="241"/>
      <c r="O1116" s="241"/>
      <c r="P1116" s="241"/>
      <c r="Q1116" s="241"/>
      <c r="R1116" s="241"/>
      <c r="S1116" s="241"/>
      <c r="T1116" s="242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T1116" s="243" t="s">
        <v>175</v>
      </c>
      <c r="AU1116" s="243" t="s">
        <v>86</v>
      </c>
      <c r="AV1116" s="13" t="s">
        <v>86</v>
      </c>
      <c r="AW1116" s="13" t="s">
        <v>32</v>
      </c>
      <c r="AX1116" s="13" t="s">
        <v>77</v>
      </c>
      <c r="AY1116" s="243" t="s">
        <v>166</v>
      </c>
    </row>
    <row r="1117" spans="1:65" s="2" customFormat="1" ht="21.75" customHeight="1">
      <c r="A1117" s="37"/>
      <c r="B1117" s="38"/>
      <c r="C1117" s="254" t="s">
        <v>2713</v>
      </c>
      <c r="D1117" s="254" t="s">
        <v>266</v>
      </c>
      <c r="E1117" s="255" t="s">
        <v>2714</v>
      </c>
      <c r="F1117" s="256" t="s">
        <v>2715</v>
      </c>
      <c r="G1117" s="257" t="s">
        <v>215</v>
      </c>
      <c r="H1117" s="258">
        <v>9.46</v>
      </c>
      <c r="I1117" s="259"/>
      <c r="J1117" s="260">
        <f>ROUND(I1117*H1117,0)</f>
        <v>0</v>
      </c>
      <c r="K1117" s="261"/>
      <c r="L1117" s="262"/>
      <c r="M1117" s="263" t="s">
        <v>1</v>
      </c>
      <c r="N1117" s="264" t="s">
        <v>42</v>
      </c>
      <c r="O1117" s="90"/>
      <c r="P1117" s="228">
        <f>O1117*H1117</f>
        <v>0</v>
      </c>
      <c r="Q1117" s="228">
        <v>0.0002</v>
      </c>
      <c r="R1117" s="228">
        <f>Q1117*H1117</f>
        <v>0.0018920000000000002</v>
      </c>
      <c r="S1117" s="228">
        <v>0</v>
      </c>
      <c r="T1117" s="229">
        <f>S1117*H1117</f>
        <v>0</v>
      </c>
      <c r="U1117" s="37"/>
      <c r="V1117" s="37"/>
      <c r="W1117" s="37"/>
      <c r="X1117" s="37"/>
      <c r="Y1117" s="37"/>
      <c r="Z1117" s="37"/>
      <c r="AA1117" s="37"/>
      <c r="AB1117" s="37"/>
      <c r="AC1117" s="37"/>
      <c r="AD1117" s="37"/>
      <c r="AE1117" s="37"/>
      <c r="AR1117" s="230" t="s">
        <v>331</v>
      </c>
      <c r="AT1117" s="230" t="s">
        <v>266</v>
      </c>
      <c r="AU1117" s="230" t="s">
        <v>86</v>
      </c>
      <c r="AY1117" s="16" t="s">
        <v>166</v>
      </c>
      <c r="BE1117" s="231">
        <f>IF(N1117="základní",J1117,0)</f>
        <v>0</v>
      </c>
      <c r="BF1117" s="231">
        <f>IF(N1117="snížená",J1117,0)</f>
        <v>0</v>
      </c>
      <c r="BG1117" s="231">
        <f>IF(N1117="zákl. přenesená",J1117,0)</f>
        <v>0</v>
      </c>
      <c r="BH1117" s="231">
        <f>IF(N1117="sníž. přenesená",J1117,0)</f>
        <v>0</v>
      </c>
      <c r="BI1117" s="231">
        <f>IF(N1117="nulová",J1117,0)</f>
        <v>0</v>
      </c>
      <c r="BJ1117" s="16" t="s">
        <v>8</v>
      </c>
      <c r="BK1117" s="231">
        <f>ROUND(I1117*H1117,0)</f>
        <v>0</v>
      </c>
      <c r="BL1117" s="16" t="s">
        <v>249</v>
      </c>
      <c r="BM1117" s="230" t="s">
        <v>2716</v>
      </c>
    </row>
    <row r="1118" spans="1:51" s="13" customFormat="1" ht="12">
      <c r="A1118" s="13"/>
      <c r="B1118" s="232"/>
      <c r="C1118" s="233"/>
      <c r="D1118" s="234" t="s">
        <v>175</v>
      </c>
      <c r="E1118" s="235" t="s">
        <v>1</v>
      </c>
      <c r="F1118" s="236" t="s">
        <v>2717</v>
      </c>
      <c r="G1118" s="233"/>
      <c r="H1118" s="237">
        <v>8.6</v>
      </c>
      <c r="I1118" s="238"/>
      <c r="J1118" s="233"/>
      <c r="K1118" s="233"/>
      <c r="L1118" s="239"/>
      <c r="M1118" s="240"/>
      <c r="N1118" s="241"/>
      <c r="O1118" s="241"/>
      <c r="P1118" s="241"/>
      <c r="Q1118" s="241"/>
      <c r="R1118" s="241"/>
      <c r="S1118" s="241"/>
      <c r="T1118" s="242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43" t="s">
        <v>175</v>
      </c>
      <c r="AU1118" s="243" t="s">
        <v>86</v>
      </c>
      <c r="AV1118" s="13" t="s">
        <v>86</v>
      </c>
      <c r="AW1118" s="13" t="s">
        <v>32</v>
      </c>
      <c r="AX1118" s="13" t="s">
        <v>8</v>
      </c>
      <c r="AY1118" s="243" t="s">
        <v>166</v>
      </c>
    </row>
    <row r="1119" spans="1:51" s="13" customFormat="1" ht="12">
      <c r="A1119" s="13"/>
      <c r="B1119" s="232"/>
      <c r="C1119" s="233"/>
      <c r="D1119" s="234" t="s">
        <v>175</v>
      </c>
      <c r="E1119" s="233"/>
      <c r="F1119" s="236" t="s">
        <v>2718</v>
      </c>
      <c r="G1119" s="233"/>
      <c r="H1119" s="237">
        <v>9.46</v>
      </c>
      <c r="I1119" s="238"/>
      <c r="J1119" s="233"/>
      <c r="K1119" s="233"/>
      <c r="L1119" s="239"/>
      <c r="M1119" s="240"/>
      <c r="N1119" s="241"/>
      <c r="O1119" s="241"/>
      <c r="P1119" s="241"/>
      <c r="Q1119" s="241"/>
      <c r="R1119" s="241"/>
      <c r="S1119" s="241"/>
      <c r="T1119" s="242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T1119" s="243" t="s">
        <v>175</v>
      </c>
      <c r="AU1119" s="243" t="s">
        <v>86</v>
      </c>
      <c r="AV1119" s="13" t="s">
        <v>86</v>
      </c>
      <c r="AW1119" s="13" t="s">
        <v>4</v>
      </c>
      <c r="AX1119" s="13" t="s">
        <v>8</v>
      </c>
      <c r="AY1119" s="243" t="s">
        <v>166</v>
      </c>
    </row>
    <row r="1120" spans="1:65" s="2" customFormat="1" ht="24.15" customHeight="1">
      <c r="A1120" s="37"/>
      <c r="B1120" s="38"/>
      <c r="C1120" s="218" t="s">
        <v>2719</v>
      </c>
      <c r="D1120" s="218" t="s">
        <v>169</v>
      </c>
      <c r="E1120" s="219" t="s">
        <v>2720</v>
      </c>
      <c r="F1120" s="220" t="s">
        <v>2721</v>
      </c>
      <c r="G1120" s="221" t="s">
        <v>215</v>
      </c>
      <c r="H1120" s="222">
        <v>4.46</v>
      </c>
      <c r="I1120" s="223"/>
      <c r="J1120" s="224">
        <f>ROUND(I1120*H1120,0)</f>
        <v>0</v>
      </c>
      <c r="K1120" s="225"/>
      <c r="L1120" s="43"/>
      <c r="M1120" s="226" t="s">
        <v>1</v>
      </c>
      <c r="N1120" s="227" t="s">
        <v>42</v>
      </c>
      <c r="O1120" s="90"/>
      <c r="P1120" s="228">
        <f>O1120*H1120</f>
        <v>0</v>
      </c>
      <c r="Q1120" s="228">
        <v>0</v>
      </c>
      <c r="R1120" s="228">
        <f>Q1120*H1120</f>
        <v>0</v>
      </c>
      <c r="S1120" s="228">
        <v>0</v>
      </c>
      <c r="T1120" s="229">
        <f>S1120*H1120</f>
        <v>0</v>
      </c>
      <c r="U1120" s="37"/>
      <c r="V1120" s="37"/>
      <c r="W1120" s="37"/>
      <c r="X1120" s="37"/>
      <c r="Y1120" s="37"/>
      <c r="Z1120" s="37"/>
      <c r="AA1120" s="37"/>
      <c r="AB1120" s="37"/>
      <c r="AC1120" s="37"/>
      <c r="AD1120" s="37"/>
      <c r="AE1120" s="37"/>
      <c r="AR1120" s="230" t="s">
        <v>249</v>
      </c>
      <c r="AT1120" s="230" t="s">
        <v>169</v>
      </c>
      <c r="AU1120" s="230" t="s">
        <v>86</v>
      </c>
      <c r="AY1120" s="16" t="s">
        <v>166</v>
      </c>
      <c r="BE1120" s="231">
        <f>IF(N1120="základní",J1120,0)</f>
        <v>0</v>
      </c>
      <c r="BF1120" s="231">
        <f>IF(N1120="snížená",J1120,0)</f>
        <v>0</v>
      </c>
      <c r="BG1120" s="231">
        <f>IF(N1120="zákl. přenesená",J1120,0)</f>
        <v>0</v>
      </c>
      <c r="BH1120" s="231">
        <f>IF(N1120="sníž. přenesená",J1120,0)</f>
        <v>0</v>
      </c>
      <c r="BI1120" s="231">
        <f>IF(N1120="nulová",J1120,0)</f>
        <v>0</v>
      </c>
      <c r="BJ1120" s="16" t="s">
        <v>8</v>
      </c>
      <c r="BK1120" s="231">
        <f>ROUND(I1120*H1120,0)</f>
        <v>0</v>
      </c>
      <c r="BL1120" s="16" t="s">
        <v>249</v>
      </c>
      <c r="BM1120" s="230" t="s">
        <v>2722</v>
      </c>
    </row>
    <row r="1121" spans="1:51" s="13" customFormat="1" ht="12">
      <c r="A1121" s="13"/>
      <c r="B1121" s="232"/>
      <c r="C1121" s="233"/>
      <c r="D1121" s="234" t="s">
        <v>175</v>
      </c>
      <c r="E1121" s="235" t="s">
        <v>1</v>
      </c>
      <c r="F1121" s="236" t="s">
        <v>2723</v>
      </c>
      <c r="G1121" s="233"/>
      <c r="H1121" s="237">
        <v>4.46</v>
      </c>
      <c r="I1121" s="238"/>
      <c r="J1121" s="233"/>
      <c r="K1121" s="233"/>
      <c r="L1121" s="239"/>
      <c r="M1121" s="240"/>
      <c r="N1121" s="241"/>
      <c r="O1121" s="241"/>
      <c r="P1121" s="241"/>
      <c r="Q1121" s="241"/>
      <c r="R1121" s="241"/>
      <c r="S1121" s="241"/>
      <c r="T1121" s="242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T1121" s="243" t="s">
        <v>175</v>
      </c>
      <c r="AU1121" s="243" t="s">
        <v>86</v>
      </c>
      <c r="AV1121" s="13" t="s">
        <v>86</v>
      </c>
      <c r="AW1121" s="13" t="s">
        <v>32</v>
      </c>
      <c r="AX1121" s="13" t="s">
        <v>77</v>
      </c>
      <c r="AY1121" s="243" t="s">
        <v>166</v>
      </c>
    </row>
    <row r="1122" spans="1:65" s="2" customFormat="1" ht="21.75" customHeight="1">
      <c r="A1122" s="37"/>
      <c r="B1122" s="38"/>
      <c r="C1122" s="254" t="s">
        <v>2724</v>
      </c>
      <c r="D1122" s="254" t="s">
        <v>266</v>
      </c>
      <c r="E1122" s="255" t="s">
        <v>2725</v>
      </c>
      <c r="F1122" s="256" t="s">
        <v>2726</v>
      </c>
      <c r="G1122" s="257" t="s">
        <v>215</v>
      </c>
      <c r="H1122" s="258">
        <v>4.46</v>
      </c>
      <c r="I1122" s="259"/>
      <c r="J1122" s="260">
        <f>ROUND(I1122*H1122,0)</f>
        <v>0</v>
      </c>
      <c r="K1122" s="261"/>
      <c r="L1122" s="262"/>
      <c r="M1122" s="263" t="s">
        <v>1</v>
      </c>
      <c r="N1122" s="264" t="s">
        <v>42</v>
      </c>
      <c r="O1122" s="90"/>
      <c r="P1122" s="228">
        <f>O1122*H1122</f>
        <v>0</v>
      </c>
      <c r="Q1122" s="228">
        <v>0.0029</v>
      </c>
      <c r="R1122" s="228">
        <f>Q1122*H1122</f>
        <v>0.012934</v>
      </c>
      <c r="S1122" s="228">
        <v>0</v>
      </c>
      <c r="T1122" s="229">
        <f>S1122*H1122</f>
        <v>0</v>
      </c>
      <c r="U1122" s="37"/>
      <c r="V1122" s="37"/>
      <c r="W1122" s="37"/>
      <c r="X1122" s="37"/>
      <c r="Y1122" s="37"/>
      <c r="Z1122" s="37"/>
      <c r="AA1122" s="37"/>
      <c r="AB1122" s="37"/>
      <c r="AC1122" s="37"/>
      <c r="AD1122" s="37"/>
      <c r="AE1122" s="37"/>
      <c r="AR1122" s="230" t="s">
        <v>331</v>
      </c>
      <c r="AT1122" s="230" t="s">
        <v>266</v>
      </c>
      <c r="AU1122" s="230" t="s">
        <v>86</v>
      </c>
      <c r="AY1122" s="16" t="s">
        <v>166</v>
      </c>
      <c r="BE1122" s="231">
        <f>IF(N1122="základní",J1122,0)</f>
        <v>0</v>
      </c>
      <c r="BF1122" s="231">
        <f>IF(N1122="snížená",J1122,0)</f>
        <v>0</v>
      </c>
      <c r="BG1122" s="231">
        <f>IF(N1122="zákl. přenesená",J1122,0)</f>
        <v>0</v>
      </c>
      <c r="BH1122" s="231">
        <f>IF(N1122="sníž. přenesená",J1122,0)</f>
        <v>0</v>
      </c>
      <c r="BI1122" s="231">
        <f>IF(N1122="nulová",J1122,0)</f>
        <v>0</v>
      </c>
      <c r="BJ1122" s="16" t="s">
        <v>8</v>
      </c>
      <c r="BK1122" s="231">
        <f>ROUND(I1122*H1122,0)</f>
        <v>0</v>
      </c>
      <c r="BL1122" s="16" t="s">
        <v>249</v>
      </c>
      <c r="BM1122" s="230" t="s">
        <v>2727</v>
      </c>
    </row>
    <row r="1123" spans="1:65" s="2" customFormat="1" ht="37.8" customHeight="1">
      <c r="A1123" s="37"/>
      <c r="B1123" s="38"/>
      <c r="C1123" s="218" t="s">
        <v>2728</v>
      </c>
      <c r="D1123" s="218" t="s">
        <v>169</v>
      </c>
      <c r="E1123" s="219" t="s">
        <v>2729</v>
      </c>
      <c r="F1123" s="220" t="s">
        <v>2730</v>
      </c>
      <c r="G1123" s="221" t="s">
        <v>547</v>
      </c>
      <c r="H1123" s="222">
        <v>3</v>
      </c>
      <c r="I1123" s="223"/>
      <c r="J1123" s="224">
        <f>ROUND(I1123*H1123,0)</f>
        <v>0</v>
      </c>
      <c r="K1123" s="225"/>
      <c r="L1123" s="43"/>
      <c r="M1123" s="226" t="s">
        <v>1</v>
      </c>
      <c r="N1123" s="227" t="s">
        <v>42</v>
      </c>
      <c r="O1123" s="90"/>
      <c r="P1123" s="228">
        <f>O1123*H1123</f>
        <v>0</v>
      </c>
      <c r="Q1123" s="228">
        <v>0.02</v>
      </c>
      <c r="R1123" s="228">
        <f>Q1123*H1123</f>
        <v>0.06</v>
      </c>
      <c r="S1123" s="228">
        <v>0</v>
      </c>
      <c r="T1123" s="229">
        <f>S1123*H1123</f>
        <v>0</v>
      </c>
      <c r="U1123" s="37"/>
      <c r="V1123" s="37"/>
      <c r="W1123" s="37"/>
      <c r="X1123" s="37"/>
      <c r="Y1123" s="37"/>
      <c r="Z1123" s="37"/>
      <c r="AA1123" s="37"/>
      <c r="AB1123" s="37"/>
      <c r="AC1123" s="37"/>
      <c r="AD1123" s="37"/>
      <c r="AE1123" s="37"/>
      <c r="AR1123" s="230" t="s">
        <v>249</v>
      </c>
      <c r="AT1123" s="230" t="s">
        <v>169</v>
      </c>
      <c r="AU1123" s="230" t="s">
        <v>86</v>
      </c>
      <c r="AY1123" s="16" t="s">
        <v>166</v>
      </c>
      <c r="BE1123" s="231">
        <f>IF(N1123="základní",J1123,0)</f>
        <v>0</v>
      </c>
      <c r="BF1123" s="231">
        <f>IF(N1123="snížená",J1123,0)</f>
        <v>0</v>
      </c>
      <c r="BG1123" s="231">
        <f>IF(N1123="zákl. přenesená",J1123,0)</f>
        <v>0</v>
      </c>
      <c r="BH1123" s="231">
        <f>IF(N1123="sníž. přenesená",J1123,0)</f>
        <v>0</v>
      </c>
      <c r="BI1123" s="231">
        <f>IF(N1123="nulová",J1123,0)</f>
        <v>0</v>
      </c>
      <c r="BJ1123" s="16" t="s">
        <v>8</v>
      </c>
      <c r="BK1123" s="231">
        <f>ROUND(I1123*H1123,0)</f>
        <v>0</v>
      </c>
      <c r="BL1123" s="16" t="s">
        <v>249</v>
      </c>
      <c r="BM1123" s="230" t="s">
        <v>2731</v>
      </c>
    </row>
    <row r="1124" spans="1:65" s="2" customFormat="1" ht="33" customHeight="1">
      <c r="A1124" s="37"/>
      <c r="B1124" s="38"/>
      <c r="C1124" s="218" t="s">
        <v>2732</v>
      </c>
      <c r="D1124" s="218" t="s">
        <v>169</v>
      </c>
      <c r="E1124" s="219" t="s">
        <v>2733</v>
      </c>
      <c r="F1124" s="220" t="s">
        <v>2734</v>
      </c>
      <c r="G1124" s="221" t="s">
        <v>547</v>
      </c>
      <c r="H1124" s="222">
        <v>1</v>
      </c>
      <c r="I1124" s="223"/>
      <c r="J1124" s="224">
        <f>ROUND(I1124*H1124,0)</f>
        <v>0</v>
      </c>
      <c r="K1124" s="225"/>
      <c r="L1124" s="43"/>
      <c r="M1124" s="226" t="s">
        <v>1</v>
      </c>
      <c r="N1124" s="227" t="s">
        <v>42</v>
      </c>
      <c r="O1124" s="90"/>
      <c r="P1124" s="228">
        <f>O1124*H1124</f>
        <v>0</v>
      </c>
      <c r="Q1124" s="228">
        <v>0.02</v>
      </c>
      <c r="R1124" s="228">
        <f>Q1124*H1124</f>
        <v>0.02</v>
      </c>
      <c r="S1124" s="228">
        <v>0</v>
      </c>
      <c r="T1124" s="229">
        <f>S1124*H1124</f>
        <v>0</v>
      </c>
      <c r="U1124" s="37"/>
      <c r="V1124" s="37"/>
      <c r="W1124" s="37"/>
      <c r="X1124" s="37"/>
      <c r="Y1124" s="37"/>
      <c r="Z1124" s="37"/>
      <c r="AA1124" s="37"/>
      <c r="AB1124" s="37"/>
      <c r="AC1124" s="37"/>
      <c r="AD1124" s="37"/>
      <c r="AE1124" s="37"/>
      <c r="AR1124" s="230" t="s">
        <v>249</v>
      </c>
      <c r="AT1124" s="230" t="s">
        <v>169</v>
      </c>
      <c r="AU1124" s="230" t="s">
        <v>86</v>
      </c>
      <c r="AY1124" s="16" t="s">
        <v>166</v>
      </c>
      <c r="BE1124" s="231">
        <f>IF(N1124="základní",J1124,0)</f>
        <v>0</v>
      </c>
      <c r="BF1124" s="231">
        <f>IF(N1124="snížená",J1124,0)</f>
        <v>0</v>
      </c>
      <c r="BG1124" s="231">
        <f>IF(N1124="zákl. přenesená",J1124,0)</f>
        <v>0</v>
      </c>
      <c r="BH1124" s="231">
        <f>IF(N1124="sníž. přenesená",J1124,0)</f>
        <v>0</v>
      </c>
      <c r="BI1124" s="231">
        <f>IF(N1124="nulová",J1124,0)</f>
        <v>0</v>
      </c>
      <c r="BJ1124" s="16" t="s">
        <v>8</v>
      </c>
      <c r="BK1124" s="231">
        <f>ROUND(I1124*H1124,0)</f>
        <v>0</v>
      </c>
      <c r="BL1124" s="16" t="s">
        <v>249</v>
      </c>
      <c r="BM1124" s="230" t="s">
        <v>2735</v>
      </c>
    </row>
    <row r="1125" spans="1:65" s="2" customFormat="1" ht="37.8" customHeight="1">
      <c r="A1125" s="37"/>
      <c r="B1125" s="38"/>
      <c r="C1125" s="218" t="s">
        <v>2736</v>
      </c>
      <c r="D1125" s="218" t="s">
        <v>169</v>
      </c>
      <c r="E1125" s="219" t="s">
        <v>2737</v>
      </c>
      <c r="F1125" s="220" t="s">
        <v>2738</v>
      </c>
      <c r="G1125" s="221" t="s">
        <v>547</v>
      </c>
      <c r="H1125" s="222">
        <v>1</v>
      </c>
      <c r="I1125" s="223"/>
      <c r="J1125" s="224">
        <f>ROUND(I1125*H1125,0)</f>
        <v>0</v>
      </c>
      <c r="K1125" s="225"/>
      <c r="L1125" s="43"/>
      <c r="M1125" s="226" t="s">
        <v>1</v>
      </c>
      <c r="N1125" s="227" t="s">
        <v>42</v>
      </c>
      <c r="O1125" s="90"/>
      <c r="P1125" s="228">
        <f>O1125*H1125</f>
        <v>0</v>
      </c>
      <c r="Q1125" s="228">
        <v>0.02</v>
      </c>
      <c r="R1125" s="228">
        <f>Q1125*H1125</f>
        <v>0.02</v>
      </c>
      <c r="S1125" s="228">
        <v>0</v>
      </c>
      <c r="T1125" s="229">
        <f>S1125*H1125</f>
        <v>0</v>
      </c>
      <c r="U1125" s="37"/>
      <c r="V1125" s="37"/>
      <c r="W1125" s="37"/>
      <c r="X1125" s="37"/>
      <c r="Y1125" s="37"/>
      <c r="Z1125" s="37"/>
      <c r="AA1125" s="37"/>
      <c r="AB1125" s="37"/>
      <c r="AC1125" s="37"/>
      <c r="AD1125" s="37"/>
      <c r="AE1125" s="37"/>
      <c r="AR1125" s="230" t="s">
        <v>249</v>
      </c>
      <c r="AT1125" s="230" t="s">
        <v>169</v>
      </c>
      <c r="AU1125" s="230" t="s">
        <v>86</v>
      </c>
      <c r="AY1125" s="16" t="s">
        <v>166</v>
      </c>
      <c r="BE1125" s="231">
        <f>IF(N1125="základní",J1125,0)</f>
        <v>0</v>
      </c>
      <c r="BF1125" s="231">
        <f>IF(N1125="snížená",J1125,0)</f>
        <v>0</v>
      </c>
      <c r="BG1125" s="231">
        <f>IF(N1125="zákl. přenesená",J1125,0)</f>
        <v>0</v>
      </c>
      <c r="BH1125" s="231">
        <f>IF(N1125="sníž. přenesená",J1125,0)</f>
        <v>0</v>
      </c>
      <c r="BI1125" s="231">
        <f>IF(N1125="nulová",J1125,0)</f>
        <v>0</v>
      </c>
      <c r="BJ1125" s="16" t="s">
        <v>8</v>
      </c>
      <c r="BK1125" s="231">
        <f>ROUND(I1125*H1125,0)</f>
        <v>0</v>
      </c>
      <c r="BL1125" s="16" t="s">
        <v>249</v>
      </c>
      <c r="BM1125" s="230" t="s">
        <v>2739</v>
      </c>
    </row>
    <row r="1126" spans="1:65" s="2" customFormat="1" ht="37.8" customHeight="1">
      <c r="A1126" s="37"/>
      <c r="B1126" s="38"/>
      <c r="C1126" s="218" t="s">
        <v>2740</v>
      </c>
      <c r="D1126" s="218" t="s">
        <v>169</v>
      </c>
      <c r="E1126" s="219" t="s">
        <v>2741</v>
      </c>
      <c r="F1126" s="220" t="s">
        <v>2742</v>
      </c>
      <c r="G1126" s="221" t="s">
        <v>547</v>
      </c>
      <c r="H1126" s="222">
        <v>1</v>
      </c>
      <c r="I1126" s="223"/>
      <c r="J1126" s="224">
        <f>ROUND(I1126*H1126,0)</f>
        <v>0</v>
      </c>
      <c r="K1126" s="225"/>
      <c r="L1126" s="43"/>
      <c r="M1126" s="226" t="s">
        <v>1</v>
      </c>
      <c r="N1126" s="227" t="s">
        <v>42</v>
      </c>
      <c r="O1126" s="90"/>
      <c r="P1126" s="228">
        <f>O1126*H1126</f>
        <v>0</v>
      </c>
      <c r="Q1126" s="228">
        <v>0.02</v>
      </c>
      <c r="R1126" s="228">
        <f>Q1126*H1126</f>
        <v>0.02</v>
      </c>
      <c r="S1126" s="228">
        <v>0</v>
      </c>
      <c r="T1126" s="229">
        <f>S1126*H1126</f>
        <v>0</v>
      </c>
      <c r="U1126" s="37"/>
      <c r="V1126" s="37"/>
      <c r="W1126" s="37"/>
      <c r="X1126" s="37"/>
      <c r="Y1126" s="37"/>
      <c r="Z1126" s="37"/>
      <c r="AA1126" s="37"/>
      <c r="AB1126" s="37"/>
      <c r="AC1126" s="37"/>
      <c r="AD1126" s="37"/>
      <c r="AE1126" s="37"/>
      <c r="AR1126" s="230" t="s">
        <v>249</v>
      </c>
      <c r="AT1126" s="230" t="s">
        <v>169</v>
      </c>
      <c r="AU1126" s="230" t="s">
        <v>86</v>
      </c>
      <c r="AY1126" s="16" t="s">
        <v>166</v>
      </c>
      <c r="BE1126" s="231">
        <f>IF(N1126="základní",J1126,0)</f>
        <v>0</v>
      </c>
      <c r="BF1126" s="231">
        <f>IF(N1126="snížená",J1126,0)</f>
        <v>0</v>
      </c>
      <c r="BG1126" s="231">
        <f>IF(N1126="zákl. přenesená",J1126,0)</f>
        <v>0</v>
      </c>
      <c r="BH1126" s="231">
        <f>IF(N1126="sníž. přenesená",J1126,0)</f>
        <v>0</v>
      </c>
      <c r="BI1126" s="231">
        <f>IF(N1126="nulová",J1126,0)</f>
        <v>0</v>
      </c>
      <c r="BJ1126" s="16" t="s">
        <v>8</v>
      </c>
      <c r="BK1126" s="231">
        <f>ROUND(I1126*H1126,0)</f>
        <v>0</v>
      </c>
      <c r="BL1126" s="16" t="s">
        <v>249</v>
      </c>
      <c r="BM1126" s="230" t="s">
        <v>2743</v>
      </c>
    </row>
    <row r="1127" spans="1:65" s="2" customFormat="1" ht="33" customHeight="1">
      <c r="A1127" s="37"/>
      <c r="B1127" s="38"/>
      <c r="C1127" s="218" t="s">
        <v>2744</v>
      </c>
      <c r="D1127" s="218" t="s">
        <v>169</v>
      </c>
      <c r="E1127" s="219" t="s">
        <v>2745</v>
      </c>
      <c r="F1127" s="220" t="s">
        <v>2746</v>
      </c>
      <c r="G1127" s="221" t="s">
        <v>547</v>
      </c>
      <c r="H1127" s="222">
        <v>1</v>
      </c>
      <c r="I1127" s="223"/>
      <c r="J1127" s="224">
        <f>ROUND(I1127*H1127,0)</f>
        <v>0</v>
      </c>
      <c r="K1127" s="225"/>
      <c r="L1127" s="43"/>
      <c r="M1127" s="226" t="s">
        <v>1</v>
      </c>
      <c r="N1127" s="227" t="s">
        <v>42</v>
      </c>
      <c r="O1127" s="90"/>
      <c r="P1127" s="228">
        <f>O1127*H1127</f>
        <v>0</v>
      </c>
      <c r="Q1127" s="228">
        <v>0.02</v>
      </c>
      <c r="R1127" s="228">
        <f>Q1127*H1127</f>
        <v>0.02</v>
      </c>
      <c r="S1127" s="228">
        <v>0</v>
      </c>
      <c r="T1127" s="229">
        <f>S1127*H1127</f>
        <v>0</v>
      </c>
      <c r="U1127" s="37"/>
      <c r="V1127" s="37"/>
      <c r="W1127" s="37"/>
      <c r="X1127" s="37"/>
      <c r="Y1127" s="37"/>
      <c r="Z1127" s="37"/>
      <c r="AA1127" s="37"/>
      <c r="AB1127" s="37"/>
      <c r="AC1127" s="37"/>
      <c r="AD1127" s="37"/>
      <c r="AE1127" s="37"/>
      <c r="AR1127" s="230" t="s">
        <v>249</v>
      </c>
      <c r="AT1127" s="230" t="s">
        <v>169</v>
      </c>
      <c r="AU1127" s="230" t="s">
        <v>86</v>
      </c>
      <c r="AY1127" s="16" t="s">
        <v>166</v>
      </c>
      <c r="BE1127" s="231">
        <f>IF(N1127="základní",J1127,0)</f>
        <v>0</v>
      </c>
      <c r="BF1127" s="231">
        <f>IF(N1127="snížená",J1127,0)</f>
        <v>0</v>
      </c>
      <c r="BG1127" s="231">
        <f>IF(N1127="zákl. přenesená",J1127,0)</f>
        <v>0</v>
      </c>
      <c r="BH1127" s="231">
        <f>IF(N1127="sníž. přenesená",J1127,0)</f>
        <v>0</v>
      </c>
      <c r="BI1127" s="231">
        <f>IF(N1127="nulová",J1127,0)</f>
        <v>0</v>
      </c>
      <c r="BJ1127" s="16" t="s">
        <v>8</v>
      </c>
      <c r="BK1127" s="231">
        <f>ROUND(I1127*H1127,0)</f>
        <v>0</v>
      </c>
      <c r="BL1127" s="16" t="s">
        <v>249</v>
      </c>
      <c r="BM1127" s="230" t="s">
        <v>2747</v>
      </c>
    </row>
    <row r="1128" spans="1:65" s="2" customFormat="1" ht="24.15" customHeight="1">
      <c r="A1128" s="37"/>
      <c r="B1128" s="38"/>
      <c r="C1128" s="218" t="s">
        <v>2748</v>
      </c>
      <c r="D1128" s="218" t="s">
        <v>169</v>
      </c>
      <c r="E1128" s="219" t="s">
        <v>2749</v>
      </c>
      <c r="F1128" s="220" t="s">
        <v>2750</v>
      </c>
      <c r="G1128" s="221" t="s">
        <v>547</v>
      </c>
      <c r="H1128" s="222">
        <v>1</v>
      </c>
      <c r="I1128" s="223"/>
      <c r="J1128" s="224">
        <f>ROUND(I1128*H1128,0)</f>
        <v>0</v>
      </c>
      <c r="K1128" s="225"/>
      <c r="L1128" s="43"/>
      <c r="M1128" s="226" t="s">
        <v>1</v>
      </c>
      <c r="N1128" s="227" t="s">
        <v>42</v>
      </c>
      <c r="O1128" s="90"/>
      <c r="P1128" s="228">
        <f>O1128*H1128</f>
        <v>0</v>
      </c>
      <c r="Q1128" s="228">
        <v>0.02</v>
      </c>
      <c r="R1128" s="228">
        <f>Q1128*H1128</f>
        <v>0.02</v>
      </c>
      <c r="S1128" s="228">
        <v>0</v>
      </c>
      <c r="T1128" s="229">
        <f>S1128*H1128</f>
        <v>0</v>
      </c>
      <c r="U1128" s="37"/>
      <c r="V1128" s="37"/>
      <c r="W1128" s="37"/>
      <c r="X1128" s="37"/>
      <c r="Y1128" s="37"/>
      <c r="Z1128" s="37"/>
      <c r="AA1128" s="37"/>
      <c r="AB1128" s="37"/>
      <c r="AC1128" s="37"/>
      <c r="AD1128" s="37"/>
      <c r="AE1128" s="37"/>
      <c r="AR1128" s="230" t="s">
        <v>249</v>
      </c>
      <c r="AT1128" s="230" t="s">
        <v>169</v>
      </c>
      <c r="AU1128" s="230" t="s">
        <v>86</v>
      </c>
      <c r="AY1128" s="16" t="s">
        <v>166</v>
      </c>
      <c r="BE1128" s="231">
        <f>IF(N1128="základní",J1128,0)</f>
        <v>0</v>
      </c>
      <c r="BF1128" s="231">
        <f>IF(N1128="snížená",J1128,0)</f>
        <v>0</v>
      </c>
      <c r="BG1128" s="231">
        <f>IF(N1128="zákl. přenesená",J1128,0)</f>
        <v>0</v>
      </c>
      <c r="BH1128" s="231">
        <f>IF(N1128="sníž. přenesená",J1128,0)</f>
        <v>0</v>
      </c>
      <c r="BI1128" s="231">
        <f>IF(N1128="nulová",J1128,0)</f>
        <v>0</v>
      </c>
      <c r="BJ1128" s="16" t="s">
        <v>8</v>
      </c>
      <c r="BK1128" s="231">
        <f>ROUND(I1128*H1128,0)</f>
        <v>0</v>
      </c>
      <c r="BL1128" s="16" t="s">
        <v>249</v>
      </c>
      <c r="BM1128" s="230" t="s">
        <v>2751</v>
      </c>
    </row>
    <row r="1129" spans="1:65" s="2" customFormat="1" ht="24.15" customHeight="1">
      <c r="A1129" s="37"/>
      <c r="B1129" s="38"/>
      <c r="C1129" s="218" t="s">
        <v>2752</v>
      </c>
      <c r="D1129" s="218" t="s">
        <v>169</v>
      </c>
      <c r="E1129" s="219" t="s">
        <v>2753</v>
      </c>
      <c r="F1129" s="220" t="s">
        <v>2754</v>
      </c>
      <c r="G1129" s="221" t="s">
        <v>547</v>
      </c>
      <c r="H1129" s="222">
        <v>1</v>
      </c>
      <c r="I1129" s="223"/>
      <c r="J1129" s="224">
        <f>ROUND(I1129*H1129,0)</f>
        <v>0</v>
      </c>
      <c r="K1129" s="225"/>
      <c r="L1129" s="43"/>
      <c r="M1129" s="226" t="s">
        <v>1</v>
      </c>
      <c r="N1129" s="227" t="s">
        <v>42</v>
      </c>
      <c r="O1129" s="90"/>
      <c r="P1129" s="228">
        <f>O1129*H1129</f>
        <v>0</v>
      </c>
      <c r="Q1129" s="228">
        <v>0.02</v>
      </c>
      <c r="R1129" s="228">
        <f>Q1129*H1129</f>
        <v>0.02</v>
      </c>
      <c r="S1129" s="228">
        <v>0</v>
      </c>
      <c r="T1129" s="229">
        <f>S1129*H1129</f>
        <v>0</v>
      </c>
      <c r="U1129" s="37"/>
      <c r="V1129" s="37"/>
      <c r="W1129" s="37"/>
      <c r="X1129" s="37"/>
      <c r="Y1129" s="37"/>
      <c r="Z1129" s="37"/>
      <c r="AA1129" s="37"/>
      <c r="AB1129" s="37"/>
      <c r="AC1129" s="37"/>
      <c r="AD1129" s="37"/>
      <c r="AE1129" s="37"/>
      <c r="AR1129" s="230" t="s">
        <v>249</v>
      </c>
      <c r="AT1129" s="230" t="s">
        <v>169</v>
      </c>
      <c r="AU1129" s="230" t="s">
        <v>86</v>
      </c>
      <c r="AY1129" s="16" t="s">
        <v>166</v>
      </c>
      <c r="BE1129" s="231">
        <f>IF(N1129="základní",J1129,0)</f>
        <v>0</v>
      </c>
      <c r="BF1129" s="231">
        <f>IF(N1129="snížená",J1129,0)</f>
        <v>0</v>
      </c>
      <c r="BG1129" s="231">
        <f>IF(N1129="zákl. přenesená",J1129,0)</f>
        <v>0</v>
      </c>
      <c r="BH1129" s="231">
        <f>IF(N1129="sníž. přenesená",J1129,0)</f>
        <v>0</v>
      </c>
      <c r="BI1129" s="231">
        <f>IF(N1129="nulová",J1129,0)</f>
        <v>0</v>
      </c>
      <c r="BJ1129" s="16" t="s">
        <v>8</v>
      </c>
      <c r="BK1129" s="231">
        <f>ROUND(I1129*H1129,0)</f>
        <v>0</v>
      </c>
      <c r="BL1129" s="16" t="s">
        <v>249</v>
      </c>
      <c r="BM1129" s="230" t="s">
        <v>2755</v>
      </c>
    </row>
    <row r="1130" spans="1:65" s="2" customFormat="1" ht="33" customHeight="1">
      <c r="A1130" s="37"/>
      <c r="B1130" s="38"/>
      <c r="C1130" s="218" t="s">
        <v>2756</v>
      </c>
      <c r="D1130" s="218" t="s">
        <v>169</v>
      </c>
      <c r="E1130" s="219" t="s">
        <v>2757</v>
      </c>
      <c r="F1130" s="220" t="s">
        <v>2758</v>
      </c>
      <c r="G1130" s="221" t="s">
        <v>547</v>
      </c>
      <c r="H1130" s="222">
        <v>1</v>
      </c>
      <c r="I1130" s="223"/>
      <c r="J1130" s="224">
        <f>ROUND(I1130*H1130,0)</f>
        <v>0</v>
      </c>
      <c r="K1130" s="225"/>
      <c r="L1130" s="43"/>
      <c r="M1130" s="226" t="s">
        <v>1</v>
      </c>
      <c r="N1130" s="227" t="s">
        <v>42</v>
      </c>
      <c r="O1130" s="90"/>
      <c r="P1130" s="228">
        <f>O1130*H1130</f>
        <v>0</v>
      </c>
      <c r="Q1130" s="228">
        <v>0.02</v>
      </c>
      <c r="R1130" s="228">
        <f>Q1130*H1130</f>
        <v>0.02</v>
      </c>
      <c r="S1130" s="228">
        <v>0</v>
      </c>
      <c r="T1130" s="229">
        <f>S1130*H1130</f>
        <v>0</v>
      </c>
      <c r="U1130" s="37"/>
      <c r="V1130" s="37"/>
      <c r="W1130" s="37"/>
      <c r="X1130" s="37"/>
      <c r="Y1130" s="37"/>
      <c r="Z1130" s="37"/>
      <c r="AA1130" s="37"/>
      <c r="AB1130" s="37"/>
      <c r="AC1130" s="37"/>
      <c r="AD1130" s="37"/>
      <c r="AE1130" s="37"/>
      <c r="AR1130" s="230" t="s">
        <v>249</v>
      </c>
      <c r="AT1130" s="230" t="s">
        <v>169</v>
      </c>
      <c r="AU1130" s="230" t="s">
        <v>86</v>
      </c>
      <c r="AY1130" s="16" t="s">
        <v>166</v>
      </c>
      <c r="BE1130" s="231">
        <f>IF(N1130="základní",J1130,0)</f>
        <v>0</v>
      </c>
      <c r="BF1130" s="231">
        <f>IF(N1130="snížená",J1130,0)</f>
        <v>0</v>
      </c>
      <c r="BG1130" s="231">
        <f>IF(N1130="zákl. přenesená",J1130,0)</f>
        <v>0</v>
      </c>
      <c r="BH1130" s="231">
        <f>IF(N1130="sníž. přenesená",J1130,0)</f>
        <v>0</v>
      </c>
      <c r="BI1130" s="231">
        <f>IF(N1130="nulová",J1130,0)</f>
        <v>0</v>
      </c>
      <c r="BJ1130" s="16" t="s">
        <v>8</v>
      </c>
      <c r="BK1130" s="231">
        <f>ROUND(I1130*H1130,0)</f>
        <v>0</v>
      </c>
      <c r="BL1130" s="16" t="s">
        <v>249</v>
      </c>
      <c r="BM1130" s="230" t="s">
        <v>2759</v>
      </c>
    </row>
    <row r="1131" spans="1:65" s="2" customFormat="1" ht="37.8" customHeight="1">
      <c r="A1131" s="37"/>
      <c r="B1131" s="38"/>
      <c r="C1131" s="218" t="s">
        <v>2760</v>
      </c>
      <c r="D1131" s="218" t="s">
        <v>169</v>
      </c>
      <c r="E1131" s="219" t="s">
        <v>2761</v>
      </c>
      <c r="F1131" s="220" t="s">
        <v>2762</v>
      </c>
      <c r="G1131" s="221" t="s">
        <v>547</v>
      </c>
      <c r="H1131" s="222">
        <v>1</v>
      </c>
      <c r="I1131" s="223"/>
      <c r="J1131" s="224">
        <f>ROUND(I1131*H1131,0)</f>
        <v>0</v>
      </c>
      <c r="K1131" s="225"/>
      <c r="L1131" s="43"/>
      <c r="M1131" s="226" t="s">
        <v>1</v>
      </c>
      <c r="N1131" s="227" t="s">
        <v>42</v>
      </c>
      <c r="O1131" s="90"/>
      <c r="P1131" s="228">
        <f>O1131*H1131</f>
        <v>0</v>
      </c>
      <c r="Q1131" s="228">
        <v>0.02</v>
      </c>
      <c r="R1131" s="228">
        <f>Q1131*H1131</f>
        <v>0.02</v>
      </c>
      <c r="S1131" s="228">
        <v>0</v>
      </c>
      <c r="T1131" s="229">
        <f>S1131*H1131</f>
        <v>0</v>
      </c>
      <c r="U1131" s="37"/>
      <c r="V1131" s="37"/>
      <c r="W1131" s="37"/>
      <c r="X1131" s="37"/>
      <c r="Y1131" s="37"/>
      <c r="Z1131" s="37"/>
      <c r="AA1131" s="37"/>
      <c r="AB1131" s="37"/>
      <c r="AC1131" s="37"/>
      <c r="AD1131" s="37"/>
      <c r="AE1131" s="37"/>
      <c r="AR1131" s="230" t="s">
        <v>249</v>
      </c>
      <c r="AT1131" s="230" t="s">
        <v>169</v>
      </c>
      <c r="AU1131" s="230" t="s">
        <v>86</v>
      </c>
      <c r="AY1131" s="16" t="s">
        <v>166</v>
      </c>
      <c r="BE1131" s="231">
        <f>IF(N1131="základní",J1131,0)</f>
        <v>0</v>
      </c>
      <c r="BF1131" s="231">
        <f>IF(N1131="snížená",J1131,0)</f>
        <v>0</v>
      </c>
      <c r="BG1131" s="231">
        <f>IF(N1131="zákl. přenesená",J1131,0)</f>
        <v>0</v>
      </c>
      <c r="BH1131" s="231">
        <f>IF(N1131="sníž. přenesená",J1131,0)</f>
        <v>0</v>
      </c>
      <c r="BI1131" s="231">
        <f>IF(N1131="nulová",J1131,0)</f>
        <v>0</v>
      </c>
      <c r="BJ1131" s="16" t="s">
        <v>8</v>
      </c>
      <c r="BK1131" s="231">
        <f>ROUND(I1131*H1131,0)</f>
        <v>0</v>
      </c>
      <c r="BL1131" s="16" t="s">
        <v>249</v>
      </c>
      <c r="BM1131" s="230" t="s">
        <v>2763</v>
      </c>
    </row>
    <row r="1132" spans="1:65" s="2" customFormat="1" ht="37.8" customHeight="1">
      <c r="A1132" s="37"/>
      <c r="B1132" s="38"/>
      <c r="C1132" s="218" t="s">
        <v>2764</v>
      </c>
      <c r="D1132" s="218" t="s">
        <v>169</v>
      </c>
      <c r="E1132" s="219" t="s">
        <v>2765</v>
      </c>
      <c r="F1132" s="220" t="s">
        <v>2766</v>
      </c>
      <c r="G1132" s="221" t="s">
        <v>1133</v>
      </c>
      <c r="H1132" s="222">
        <v>19002</v>
      </c>
      <c r="I1132" s="223"/>
      <c r="J1132" s="224">
        <f>ROUND(I1132*H1132,0)</f>
        <v>0</v>
      </c>
      <c r="K1132" s="225"/>
      <c r="L1132" s="43"/>
      <c r="M1132" s="226" t="s">
        <v>1</v>
      </c>
      <c r="N1132" s="227" t="s">
        <v>42</v>
      </c>
      <c r="O1132" s="90"/>
      <c r="P1132" s="228">
        <f>O1132*H1132</f>
        <v>0</v>
      </c>
      <c r="Q1132" s="228">
        <v>0.001</v>
      </c>
      <c r="R1132" s="228">
        <f>Q1132*H1132</f>
        <v>19.002</v>
      </c>
      <c r="S1132" s="228">
        <v>0</v>
      </c>
      <c r="T1132" s="229">
        <f>S1132*H1132</f>
        <v>0</v>
      </c>
      <c r="U1132" s="37"/>
      <c r="V1132" s="37"/>
      <c r="W1132" s="37"/>
      <c r="X1132" s="37"/>
      <c r="Y1132" s="37"/>
      <c r="Z1132" s="37"/>
      <c r="AA1132" s="37"/>
      <c r="AB1132" s="37"/>
      <c r="AC1132" s="37"/>
      <c r="AD1132" s="37"/>
      <c r="AE1132" s="37"/>
      <c r="AR1132" s="230" t="s">
        <v>249</v>
      </c>
      <c r="AT1132" s="230" t="s">
        <v>169</v>
      </c>
      <c r="AU1132" s="230" t="s">
        <v>86</v>
      </c>
      <c r="AY1132" s="16" t="s">
        <v>166</v>
      </c>
      <c r="BE1132" s="231">
        <f>IF(N1132="základní",J1132,0)</f>
        <v>0</v>
      </c>
      <c r="BF1132" s="231">
        <f>IF(N1132="snížená",J1132,0)</f>
        <v>0</v>
      </c>
      <c r="BG1132" s="231">
        <f>IF(N1132="zákl. přenesená",J1132,0)</f>
        <v>0</v>
      </c>
      <c r="BH1132" s="231">
        <f>IF(N1132="sníž. přenesená",J1132,0)</f>
        <v>0</v>
      </c>
      <c r="BI1132" s="231">
        <f>IF(N1132="nulová",J1132,0)</f>
        <v>0</v>
      </c>
      <c r="BJ1132" s="16" t="s">
        <v>8</v>
      </c>
      <c r="BK1132" s="231">
        <f>ROUND(I1132*H1132,0)</f>
        <v>0</v>
      </c>
      <c r="BL1132" s="16" t="s">
        <v>249</v>
      </c>
      <c r="BM1132" s="230" t="s">
        <v>2767</v>
      </c>
    </row>
    <row r="1133" spans="1:65" s="2" customFormat="1" ht="24.15" customHeight="1">
      <c r="A1133" s="37"/>
      <c r="B1133" s="38"/>
      <c r="C1133" s="218" t="s">
        <v>2768</v>
      </c>
      <c r="D1133" s="218" t="s">
        <v>169</v>
      </c>
      <c r="E1133" s="219" t="s">
        <v>2769</v>
      </c>
      <c r="F1133" s="220" t="s">
        <v>2770</v>
      </c>
      <c r="G1133" s="221" t="s">
        <v>1133</v>
      </c>
      <c r="H1133" s="222">
        <v>26.032</v>
      </c>
      <c r="I1133" s="223"/>
      <c r="J1133" s="224">
        <f>ROUND(I1133*H1133,0)</f>
        <v>0</v>
      </c>
      <c r="K1133" s="225"/>
      <c r="L1133" s="43"/>
      <c r="M1133" s="226" t="s">
        <v>1</v>
      </c>
      <c r="N1133" s="227" t="s">
        <v>42</v>
      </c>
      <c r="O1133" s="90"/>
      <c r="P1133" s="228">
        <f>O1133*H1133</f>
        <v>0</v>
      </c>
      <c r="Q1133" s="228">
        <v>0.001</v>
      </c>
      <c r="R1133" s="228">
        <f>Q1133*H1133</f>
        <v>0.026032</v>
      </c>
      <c r="S1133" s="228">
        <v>0</v>
      </c>
      <c r="T1133" s="229">
        <f>S1133*H1133</f>
        <v>0</v>
      </c>
      <c r="U1133" s="37"/>
      <c r="V1133" s="37"/>
      <c r="W1133" s="37"/>
      <c r="X1133" s="37"/>
      <c r="Y1133" s="37"/>
      <c r="Z1133" s="37"/>
      <c r="AA1133" s="37"/>
      <c r="AB1133" s="37"/>
      <c r="AC1133" s="37"/>
      <c r="AD1133" s="37"/>
      <c r="AE1133" s="37"/>
      <c r="AR1133" s="230" t="s">
        <v>249</v>
      </c>
      <c r="AT1133" s="230" t="s">
        <v>169</v>
      </c>
      <c r="AU1133" s="230" t="s">
        <v>86</v>
      </c>
      <c r="AY1133" s="16" t="s">
        <v>166</v>
      </c>
      <c r="BE1133" s="231">
        <f>IF(N1133="základní",J1133,0)</f>
        <v>0</v>
      </c>
      <c r="BF1133" s="231">
        <f>IF(N1133="snížená",J1133,0)</f>
        <v>0</v>
      </c>
      <c r="BG1133" s="231">
        <f>IF(N1133="zákl. přenesená",J1133,0)</f>
        <v>0</v>
      </c>
      <c r="BH1133" s="231">
        <f>IF(N1133="sníž. přenesená",J1133,0)</f>
        <v>0</v>
      </c>
      <c r="BI1133" s="231">
        <f>IF(N1133="nulová",J1133,0)</f>
        <v>0</v>
      </c>
      <c r="BJ1133" s="16" t="s">
        <v>8</v>
      </c>
      <c r="BK1133" s="231">
        <f>ROUND(I1133*H1133,0)</f>
        <v>0</v>
      </c>
      <c r="BL1133" s="16" t="s">
        <v>249</v>
      </c>
      <c r="BM1133" s="230" t="s">
        <v>2771</v>
      </c>
    </row>
    <row r="1134" spans="1:51" s="13" customFormat="1" ht="12">
      <c r="A1134" s="13"/>
      <c r="B1134" s="232"/>
      <c r="C1134" s="233"/>
      <c r="D1134" s="234" t="s">
        <v>175</v>
      </c>
      <c r="E1134" s="235" t="s">
        <v>1</v>
      </c>
      <c r="F1134" s="236" t="s">
        <v>2772</v>
      </c>
      <c r="G1134" s="233"/>
      <c r="H1134" s="237">
        <v>26.032</v>
      </c>
      <c r="I1134" s="238"/>
      <c r="J1134" s="233"/>
      <c r="K1134" s="233"/>
      <c r="L1134" s="239"/>
      <c r="M1134" s="240"/>
      <c r="N1134" s="241"/>
      <c r="O1134" s="241"/>
      <c r="P1134" s="241"/>
      <c r="Q1134" s="241"/>
      <c r="R1134" s="241"/>
      <c r="S1134" s="241"/>
      <c r="T1134" s="242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T1134" s="243" t="s">
        <v>175</v>
      </c>
      <c r="AU1134" s="243" t="s">
        <v>86</v>
      </c>
      <c r="AV1134" s="13" t="s">
        <v>86</v>
      </c>
      <c r="AW1134" s="13" t="s">
        <v>32</v>
      </c>
      <c r="AX1134" s="13" t="s">
        <v>77</v>
      </c>
      <c r="AY1134" s="243" t="s">
        <v>166</v>
      </c>
    </row>
    <row r="1135" spans="1:65" s="2" customFormat="1" ht="24.15" customHeight="1">
      <c r="A1135" s="37"/>
      <c r="B1135" s="38"/>
      <c r="C1135" s="218" t="s">
        <v>2773</v>
      </c>
      <c r="D1135" s="218" t="s">
        <v>169</v>
      </c>
      <c r="E1135" s="219" t="s">
        <v>2774</v>
      </c>
      <c r="F1135" s="220" t="s">
        <v>2775</v>
      </c>
      <c r="G1135" s="221" t="s">
        <v>477</v>
      </c>
      <c r="H1135" s="222">
        <v>1</v>
      </c>
      <c r="I1135" s="223"/>
      <c r="J1135" s="224">
        <f>ROUND(I1135*H1135,0)</f>
        <v>0</v>
      </c>
      <c r="K1135" s="225"/>
      <c r="L1135" s="43"/>
      <c r="M1135" s="226" t="s">
        <v>1</v>
      </c>
      <c r="N1135" s="227" t="s">
        <v>42</v>
      </c>
      <c r="O1135" s="90"/>
      <c r="P1135" s="228">
        <f>O1135*H1135</f>
        <v>0</v>
      </c>
      <c r="Q1135" s="228">
        <v>0.001</v>
      </c>
      <c r="R1135" s="228">
        <f>Q1135*H1135</f>
        <v>0.001</v>
      </c>
      <c r="S1135" s="228">
        <v>0</v>
      </c>
      <c r="T1135" s="229">
        <f>S1135*H1135</f>
        <v>0</v>
      </c>
      <c r="U1135" s="37"/>
      <c r="V1135" s="37"/>
      <c r="W1135" s="37"/>
      <c r="X1135" s="37"/>
      <c r="Y1135" s="37"/>
      <c r="Z1135" s="37"/>
      <c r="AA1135" s="37"/>
      <c r="AB1135" s="37"/>
      <c r="AC1135" s="37"/>
      <c r="AD1135" s="37"/>
      <c r="AE1135" s="37"/>
      <c r="AR1135" s="230" t="s">
        <v>249</v>
      </c>
      <c r="AT1135" s="230" t="s">
        <v>169</v>
      </c>
      <c r="AU1135" s="230" t="s">
        <v>86</v>
      </c>
      <c r="AY1135" s="16" t="s">
        <v>166</v>
      </c>
      <c r="BE1135" s="231">
        <f>IF(N1135="základní",J1135,0)</f>
        <v>0</v>
      </c>
      <c r="BF1135" s="231">
        <f>IF(N1135="snížená",J1135,0)</f>
        <v>0</v>
      </c>
      <c r="BG1135" s="231">
        <f>IF(N1135="zákl. přenesená",J1135,0)</f>
        <v>0</v>
      </c>
      <c r="BH1135" s="231">
        <f>IF(N1135="sníž. přenesená",J1135,0)</f>
        <v>0</v>
      </c>
      <c r="BI1135" s="231">
        <f>IF(N1135="nulová",J1135,0)</f>
        <v>0</v>
      </c>
      <c r="BJ1135" s="16" t="s">
        <v>8</v>
      </c>
      <c r="BK1135" s="231">
        <f>ROUND(I1135*H1135,0)</f>
        <v>0</v>
      </c>
      <c r="BL1135" s="16" t="s">
        <v>249</v>
      </c>
      <c r="BM1135" s="230" t="s">
        <v>2776</v>
      </c>
    </row>
    <row r="1136" spans="1:65" s="2" customFormat="1" ht="24.15" customHeight="1">
      <c r="A1136" s="37"/>
      <c r="B1136" s="38"/>
      <c r="C1136" s="218" t="s">
        <v>2777</v>
      </c>
      <c r="D1136" s="218" t="s">
        <v>169</v>
      </c>
      <c r="E1136" s="219" t="s">
        <v>2778</v>
      </c>
      <c r="F1136" s="220" t="s">
        <v>2779</v>
      </c>
      <c r="G1136" s="221" t="s">
        <v>405</v>
      </c>
      <c r="H1136" s="265"/>
      <c r="I1136" s="223"/>
      <c r="J1136" s="224">
        <f>ROUND(I1136*H1136,0)</f>
        <v>0</v>
      </c>
      <c r="K1136" s="225"/>
      <c r="L1136" s="43"/>
      <c r="M1136" s="226" t="s">
        <v>1</v>
      </c>
      <c r="N1136" s="227" t="s">
        <v>42</v>
      </c>
      <c r="O1136" s="90"/>
      <c r="P1136" s="228">
        <f>O1136*H1136</f>
        <v>0</v>
      </c>
      <c r="Q1136" s="228">
        <v>0</v>
      </c>
      <c r="R1136" s="228">
        <f>Q1136*H1136</f>
        <v>0</v>
      </c>
      <c r="S1136" s="228">
        <v>0</v>
      </c>
      <c r="T1136" s="229">
        <f>S1136*H1136</f>
        <v>0</v>
      </c>
      <c r="U1136" s="37"/>
      <c r="V1136" s="37"/>
      <c r="W1136" s="37"/>
      <c r="X1136" s="37"/>
      <c r="Y1136" s="37"/>
      <c r="Z1136" s="37"/>
      <c r="AA1136" s="37"/>
      <c r="AB1136" s="37"/>
      <c r="AC1136" s="37"/>
      <c r="AD1136" s="37"/>
      <c r="AE1136" s="37"/>
      <c r="AR1136" s="230" t="s">
        <v>249</v>
      </c>
      <c r="AT1136" s="230" t="s">
        <v>169</v>
      </c>
      <c r="AU1136" s="230" t="s">
        <v>86</v>
      </c>
      <c r="AY1136" s="16" t="s">
        <v>166</v>
      </c>
      <c r="BE1136" s="231">
        <f>IF(N1136="základní",J1136,0)</f>
        <v>0</v>
      </c>
      <c r="BF1136" s="231">
        <f>IF(N1136="snížená",J1136,0)</f>
        <v>0</v>
      </c>
      <c r="BG1136" s="231">
        <f>IF(N1136="zákl. přenesená",J1136,0)</f>
        <v>0</v>
      </c>
      <c r="BH1136" s="231">
        <f>IF(N1136="sníž. přenesená",J1136,0)</f>
        <v>0</v>
      </c>
      <c r="BI1136" s="231">
        <f>IF(N1136="nulová",J1136,0)</f>
        <v>0</v>
      </c>
      <c r="BJ1136" s="16" t="s">
        <v>8</v>
      </c>
      <c r="BK1136" s="231">
        <f>ROUND(I1136*H1136,0)</f>
        <v>0</v>
      </c>
      <c r="BL1136" s="16" t="s">
        <v>249</v>
      </c>
      <c r="BM1136" s="230" t="s">
        <v>2780</v>
      </c>
    </row>
    <row r="1137" spans="1:63" s="12" customFormat="1" ht="22.8" customHeight="1">
      <c r="A1137" s="12"/>
      <c r="B1137" s="202"/>
      <c r="C1137" s="203"/>
      <c r="D1137" s="204" t="s">
        <v>76</v>
      </c>
      <c r="E1137" s="216" t="s">
        <v>725</v>
      </c>
      <c r="F1137" s="216" t="s">
        <v>726</v>
      </c>
      <c r="G1137" s="203"/>
      <c r="H1137" s="203"/>
      <c r="I1137" s="206"/>
      <c r="J1137" s="217">
        <f>BK1137</f>
        <v>0</v>
      </c>
      <c r="K1137" s="203"/>
      <c r="L1137" s="208"/>
      <c r="M1137" s="209"/>
      <c r="N1137" s="210"/>
      <c r="O1137" s="210"/>
      <c r="P1137" s="211">
        <f>SUM(P1138:P1171)</f>
        <v>0</v>
      </c>
      <c r="Q1137" s="210"/>
      <c r="R1137" s="211">
        <f>SUM(R1138:R1171)</f>
        <v>2.5322700999999994</v>
      </c>
      <c r="S1137" s="210"/>
      <c r="T1137" s="212">
        <f>SUM(T1138:T1171)</f>
        <v>0</v>
      </c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R1137" s="213" t="s">
        <v>86</v>
      </c>
      <c r="AT1137" s="214" t="s">
        <v>76</v>
      </c>
      <c r="AU1137" s="214" t="s">
        <v>8</v>
      </c>
      <c r="AY1137" s="213" t="s">
        <v>166</v>
      </c>
      <c r="BK1137" s="215">
        <f>SUM(BK1138:BK1171)</f>
        <v>0</v>
      </c>
    </row>
    <row r="1138" spans="1:65" s="2" customFormat="1" ht="16.5" customHeight="1">
      <c r="A1138" s="37"/>
      <c r="B1138" s="38"/>
      <c r="C1138" s="218" t="s">
        <v>2781</v>
      </c>
      <c r="D1138" s="218" t="s">
        <v>169</v>
      </c>
      <c r="E1138" s="219" t="s">
        <v>728</v>
      </c>
      <c r="F1138" s="220" t="s">
        <v>729</v>
      </c>
      <c r="G1138" s="221" t="s">
        <v>188</v>
      </c>
      <c r="H1138" s="222">
        <v>85.14</v>
      </c>
      <c r="I1138" s="223"/>
      <c r="J1138" s="224">
        <f>ROUND(I1138*H1138,0)</f>
        <v>0</v>
      </c>
      <c r="K1138" s="225"/>
      <c r="L1138" s="43"/>
      <c r="M1138" s="226" t="s">
        <v>1</v>
      </c>
      <c r="N1138" s="227" t="s">
        <v>42</v>
      </c>
      <c r="O1138" s="90"/>
      <c r="P1138" s="228">
        <f>O1138*H1138</f>
        <v>0</v>
      </c>
      <c r="Q1138" s="228">
        <v>0.0003</v>
      </c>
      <c r="R1138" s="228">
        <f>Q1138*H1138</f>
        <v>0.025542</v>
      </c>
      <c r="S1138" s="228">
        <v>0</v>
      </c>
      <c r="T1138" s="229">
        <f>S1138*H1138</f>
        <v>0</v>
      </c>
      <c r="U1138" s="37"/>
      <c r="V1138" s="37"/>
      <c r="W1138" s="37"/>
      <c r="X1138" s="37"/>
      <c r="Y1138" s="37"/>
      <c r="Z1138" s="37"/>
      <c r="AA1138" s="37"/>
      <c r="AB1138" s="37"/>
      <c r="AC1138" s="37"/>
      <c r="AD1138" s="37"/>
      <c r="AE1138" s="37"/>
      <c r="AR1138" s="230" t="s">
        <v>249</v>
      </c>
      <c r="AT1138" s="230" t="s">
        <v>169</v>
      </c>
      <c r="AU1138" s="230" t="s">
        <v>86</v>
      </c>
      <c r="AY1138" s="16" t="s">
        <v>166</v>
      </c>
      <c r="BE1138" s="231">
        <f>IF(N1138="základní",J1138,0)</f>
        <v>0</v>
      </c>
      <c r="BF1138" s="231">
        <f>IF(N1138="snížená",J1138,0)</f>
        <v>0</v>
      </c>
      <c r="BG1138" s="231">
        <f>IF(N1138="zákl. přenesená",J1138,0)</f>
        <v>0</v>
      </c>
      <c r="BH1138" s="231">
        <f>IF(N1138="sníž. přenesená",J1138,0)</f>
        <v>0</v>
      </c>
      <c r="BI1138" s="231">
        <f>IF(N1138="nulová",J1138,0)</f>
        <v>0</v>
      </c>
      <c r="BJ1138" s="16" t="s">
        <v>8</v>
      </c>
      <c r="BK1138" s="231">
        <f>ROUND(I1138*H1138,0)</f>
        <v>0</v>
      </c>
      <c r="BL1138" s="16" t="s">
        <v>249</v>
      </c>
      <c r="BM1138" s="230" t="s">
        <v>2782</v>
      </c>
    </row>
    <row r="1139" spans="1:51" s="13" customFormat="1" ht="12">
      <c r="A1139" s="13"/>
      <c r="B1139" s="232"/>
      <c r="C1139" s="233"/>
      <c r="D1139" s="234" t="s">
        <v>175</v>
      </c>
      <c r="E1139" s="235" t="s">
        <v>1</v>
      </c>
      <c r="F1139" s="236" t="s">
        <v>2783</v>
      </c>
      <c r="G1139" s="233"/>
      <c r="H1139" s="237">
        <v>61.2</v>
      </c>
      <c r="I1139" s="238"/>
      <c r="J1139" s="233"/>
      <c r="K1139" s="233"/>
      <c r="L1139" s="239"/>
      <c r="M1139" s="240"/>
      <c r="N1139" s="241"/>
      <c r="O1139" s="241"/>
      <c r="P1139" s="241"/>
      <c r="Q1139" s="241"/>
      <c r="R1139" s="241"/>
      <c r="S1139" s="241"/>
      <c r="T1139" s="242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T1139" s="243" t="s">
        <v>175</v>
      </c>
      <c r="AU1139" s="243" t="s">
        <v>86</v>
      </c>
      <c r="AV1139" s="13" t="s">
        <v>86</v>
      </c>
      <c r="AW1139" s="13" t="s">
        <v>32</v>
      </c>
      <c r="AX1139" s="13" t="s">
        <v>77</v>
      </c>
      <c r="AY1139" s="243" t="s">
        <v>166</v>
      </c>
    </row>
    <row r="1140" spans="1:51" s="13" customFormat="1" ht="12">
      <c r="A1140" s="13"/>
      <c r="B1140" s="232"/>
      <c r="C1140" s="233"/>
      <c r="D1140" s="234" t="s">
        <v>175</v>
      </c>
      <c r="E1140" s="235" t="s">
        <v>1</v>
      </c>
      <c r="F1140" s="236" t="s">
        <v>2369</v>
      </c>
      <c r="G1140" s="233"/>
      <c r="H1140" s="237">
        <v>11.97</v>
      </c>
      <c r="I1140" s="238"/>
      <c r="J1140" s="233"/>
      <c r="K1140" s="233"/>
      <c r="L1140" s="239"/>
      <c r="M1140" s="240"/>
      <c r="N1140" s="241"/>
      <c r="O1140" s="241"/>
      <c r="P1140" s="241"/>
      <c r="Q1140" s="241"/>
      <c r="R1140" s="241"/>
      <c r="S1140" s="241"/>
      <c r="T1140" s="242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T1140" s="243" t="s">
        <v>175</v>
      </c>
      <c r="AU1140" s="243" t="s">
        <v>86</v>
      </c>
      <c r="AV1140" s="13" t="s">
        <v>86</v>
      </c>
      <c r="AW1140" s="13" t="s">
        <v>32</v>
      </c>
      <c r="AX1140" s="13" t="s">
        <v>77</v>
      </c>
      <c r="AY1140" s="243" t="s">
        <v>166</v>
      </c>
    </row>
    <row r="1141" spans="1:51" s="13" customFormat="1" ht="12">
      <c r="A1141" s="13"/>
      <c r="B1141" s="232"/>
      <c r="C1141" s="233"/>
      <c r="D1141" s="234" t="s">
        <v>175</v>
      </c>
      <c r="E1141" s="235" t="s">
        <v>1</v>
      </c>
      <c r="F1141" s="236" t="s">
        <v>2370</v>
      </c>
      <c r="G1141" s="233"/>
      <c r="H1141" s="237">
        <v>11.97</v>
      </c>
      <c r="I1141" s="238"/>
      <c r="J1141" s="233"/>
      <c r="K1141" s="233"/>
      <c r="L1141" s="239"/>
      <c r="M1141" s="240"/>
      <c r="N1141" s="241"/>
      <c r="O1141" s="241"/>
      <c r="P1141" s="241"/>
      <c r="Q1141" s="241"/>
      <c r="R1141" s="241"/>
      <c r="S1141" s="241"/>
      <c r="T1141" s="242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T1141" s="243" t="s">
        <v>175</v>
      </c>
      <c r="AU1141" s="243" t="s">
        <v>86</v>
      </c>
      <c r="AV1141" s="13" t="s">
        <v>86</v>
      </c>
      <c r="AW1141" s="13" t="s">
        <v>32</v>
      </c>
      <c r="AX1141" s="13" t="s">
        <v>77</v>
      </c>
      <c r="AY1141" s="243" t="s">
        <v>166</v>
      </c>
    </row>
    <row r="1142" spans="1:65" s="2" customFormat="1" ht="24.15" customHeight="1">
      <c r="A1142" s="37"/>
      <c r="B1142" s="38"/>
      <c r="C1142" s="218" t="s">
        <v>2784</v>
      </c>
      <c r="D1142" s="218" t="s">
        <v>169</v>
      </c>
      <c r="E1142" s="219" t="s">
        <v>735</v>
      </c>
      <c r="F1142" s="220" t="s">
        <v>736</v>
      </c>
      <c r="G1142" s="221" t="s">
        <v>215</v>
      </c>
      <c r="H1142" s="222">
        <v>10.1</v>
      </c>
      <c r="I1142" s="223"/>
      <c r="J1142" s="224">
        <f>ROUND(I1142*H1142,0)</f>
        <v>0</v>
      </c>
      <c r="K1142" s="225"/>
      <c r="L1142" s="43"/>
      <c r="M1142" s="226" t="s">
        <v>1</v>
      </c>
      <c r="N1142" s="227" t="s">
        <v>42</v>
      </c>
      <c r="O1142" s="90"/>
      <c r="P1142" s="228">
        <f>O1142*H1142</f>
        <v>0</v>
      </c>
      <c r="Q1142" s="228">
        <v>0.0002</v>
      </c>
      <c r="R1142" s="228">
        <f>Q1142*H1142</f>
        <v>0.00202</v>
      </c>
      <c r="S1142" s="228">
        <v>0</v>
      </c>
      <c r="T1142" s="229">
        <f>S1142*H1142</f>
        <v>0</v>
      </c>
      <c r="U1142" s="37"/>
      <c r="V1142" s="37"/>
      <c r="W1142" s="37"/>
      <c r="X1142" s="37"/>
      <c r="Y1142" s="37"/>
      <c r="Z1142" s="37"/>
      <c r="AA1142" s="37"/>
      <c r="AB1142" s="37"/>
      <c r="AC1142" s="37"/>
      <c r="AD1142" s="37"/>
      <c r="AE1142" s="37"/>
      <c r="AR1142" s="230" t="s">
        <v>249</v>
      </c>
      <c r="AT1142" s="230" t="s">
        <v>169</v>
      </c>
      <c r="AU1142" s="230" t="s">
        <v>86</v>
      </c>
      <c r="AY1142" s="16" t="s">
        <v>166</v>
      </c>
      <c r="BE1142" s="231">
        <f>IF(N1142="základní",J1142,0)</f>
        <v>0</v>
      </c>
      <c r="BF1142" s="231">
        <f>IF(N1142="snížená",J1142,0)</f>
        <v>0</v>
      </c>
      <c r="BG1142" s="231">
        <f>IF(N1142="zákl. přenesená",J1142,0)</f>
        <v>0</v>
      </c>
      <c r="BH1142" s="231">
        <f>IF(N1142="sníž. přenesená",J1142,0)</f>
        <v>0</v>
      </c>
      <c r="BI1142" s="231">
        <f>IF(N1142="nulová",J1142,0)</f>
        <v>0</v>
      </c>
      <c r="BJ1142" s="16" t="s">
        <v>8</v>
      </c>
      <c r="BK1142" s="231">
        <f>ROUND(I1142*H1142,0)</f>
        <v>0</v>
      </c>
      <c r="BL1142" s="16" t="s">
        <v>249</v>
      </c>
      <c r="BM1142" s="230" t="s">
        <v>2785</v>
      </c>
    </row>
    <row r="1143" spans="1:51" s="13" customFormat="1" ht="12">
      <c r="A1143" s="13"/>
      <c r="B1143" s="232"/>
      <c r="C1143" s="233"/>
      <c r="D1143" s="234" t="s">
        <v>175</v>
      </c>
      <c r="E1143" s="235" t="s">
        <v>1</v>
      </c>
      <c r="F1143" s="236" t="s">
        <v>2786</v>
      </c>
      <c r="G1143" s="233"/>
      <c r="H1143" s="237">
        <v>10.1</v>
      </c>
      <c r="I1143" s="238"/>
      <c r="J1143" s="233"/>
      <c r="K1143" s="233"/>
      <c r="L1143" s="239"/>
      <c r="M1143" s="240"/>
      <c r="N1143" s="241"/>
      <c r="O1143" s="241"/>
      <c r="P1143" s="241"/>
      <c r="Q1143" s="241"/>
      <c r="R1143" s="241"/>
      <c r="S1143" s="241"/>
      <c r="T1143" s="242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T1143" s="243" t="s">
        <v>175</v>
      </c>
      <c r="AU1143" s="243" t="s">
        <v>86</v>
      </c>
      <c r="AV1143" s="13" t="s">
        <v>86</v>
      </c>
      <c r="AW1143" s="13" t="s">
        <v>32</v>
      </c>
      <c r="AX1143" s="13" t="s">
        <v>77</v>
      </c>
      <c r="AY1143" s="243" t="s">
        <v>166</v>
      </c>
    </row>
    <row r="1144" spans="1:65" s="2" customFormat="1" ht="21.75" customHeight="1">
      <c r="A1144" s="37"/>
      <c r="B1144" s="38"/>
      <c r="C1144" s="254" t="s">
        <v>2787</v>
      </c>
      <c r="D1144" s="254" t="s">
        <v>266</v>
      </c>
      <c r="E1144" s="255" t="s">
        <v>740</v>
      </c>
      <c r="F1144" s="256" t="s">
        <v>741</v>
      </c>
      <c r="G1144" s="257" t="s">
        <v>215</v>
      </c>
      <c r="H1144" s="258">
        <v>11.11</v>
      </c>
      <c r="I1144" s="259"/>
      <c r="J1144" s="260">
        <f>ROUND(I1144*H1144,0)</f>
        <v>0</v>
      </c>
      <c r="K1144" s="261"/>
      <c r="L1144" s="262"/>
      <c r="M1144" s="263" t="s">
        <v>1</v>
      </c>
      <c r="N1144" s="264" t="s">
        <v>42</v>
      </c>
      <c r="O1144" s="90"/>
      <c r="P1144" s="228">
        <f>O1144*H1144</f>
        <v>0</v>
      </c>
      <c r="Q1144" s="228">
        <v>0.00026</v>
      </c>
      <c r="R1144" s="228">
        <f>Q1144*H1144</f>
        <v>0.0028885999999999994</v>
      </c>
      <c r="S1144" s="228">
        <v>0</v>
      </c>
      <c r="T1144" s="229">
        <f>S1144*H1144</f>
        <v>0</v>
      </c>
      <c r="U1144" s="37"/>
      <c r="V1144" s="37"/>
      <c r="W1144" s="37"/>
      <c r="X1144" s="37"/>
      <c r="Y1144" s="37"/>
      <c r="Z1144" s="37"/>
      <c r="AA1144" s="37"/>
      <c r="AB1144" s="37"/>
      <c r="AC1144" s="37"/>
      <c r="AD1144" s="37"/>
      <c r="AE1144" s="37"/>
      <c r="AR1144" s="230" t="s">
        <v>331</v>
      </c>
      <c r="AT1144" s="230" t="s">
        <v>266</v>
      </c>
      <c r="AU1144" s="230" t="s">
        <v>86</v>
      </c>
      <c r="AY1144" s="16" t="s">
        <v>166</v>
      </c>
      <c r="BE1144" s="231">
        <f>IF(N1144="základní",J1144,0)</f>
        <v>0</v>
      </c>
      <c r="BF1144" s="231">
        <f>IF(N1144="snížená",J1144,0)</f>
        <v>0</v>
      </c>
      <c r="BG1144" s="231">
        <f>IF(N1144="zákl. přenesená",J1144,0)</f>
        <v>0</v>
      </c>
      <c r="BH1144" s="231">
        <f>IF(N1144="sníž. přenesená",J1144,0)</f>
        <v>0</v>
      </c>
      <c r="BI1144" s="231">
        <f>IF(N1144="nulová",J1144,0)</f>
        <v>0</v>
      </c>
      <c r="BJ1144" s="16" t="s">
        <v>8</v>
      </c>
      <c r="BK1144" s="231">
        <f>ROUND(I1144*H1144,0)</f>
        <v>0</v>
      </c>
      <c r="BL1144" s="16" t="s">
        <v>249</v>
      </c>
      <c r="BM1144" s="230" t="s">
        <v>2788</v>
      </c>
    </row>
    <row r="1145" spans="1:51" s="13" customFormat="1" ht="12">
      <c r="A1145" s="13"/>
      <c r="B1145" s="232"/>
      <c r="C1145" s="233"/>
      <c r="D1145" s="234" t="s">
        <v>175</v>
      </c>
      <c r="E1145" s="235" t="s">
        <v>1</v>
      </c>
      <c r="F1145" s="236" t="s">
        <v>2789</v>
      </c>
      <c r="G1145" s="233"/>
      <c r="H1145" s="237">
        <v>10.1</v>
      </c>
      <c r="I1145" s="238"/>
      <c r="J1145" s="233"/>
      <c r="K1145" s="233"/>
      <c r="L1145" s="239"/>
      <c r="M1145" s="240"/>
      <c r="N1145" s="241"/>
      <c r="O1145" s="241"/>
      <c r="P1145" s="241"/>
      <c r="Q1145" s="241"/>
      <c r="R1145" s="241"/>
      <c r="S1145" s="241"/>
      <c r="T1145" s="242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T1145" s="243" t="s">
        <v>175</v>
      </c>
      <c r="AU1145" s="243" t="s">
        <v>86</v>
      </c>
      <c r="AV1145" s="13" t="s">
        <v>86</v>
      </c>
      <c r="AW1145" s="13" t="s">
        <v>32</v>
      </c>
      <c r="AX1145" s="13" t="s">
        <v>8</v>
      </c>
      <c r="AY1145" s="243" t="s">
        <v>166</v>
      </c>
    </row>
    <row r="1146" spans="1:51" s="13" customFormat="1" ht="12">
      <c r="A1146" s="13"/>
      <c r="B1146" s="232"/>
      <c r="C1146" s="233"/>
      <c r="D1146" s="234" t="s">
        <v>175</v>
      </c>
      <c r="E1146" s="233"/>
      <c r="F1146" s="236" t="s">
        <v>2790</v>
      </c>
      <c r="G1146" s="233"/>
      <c r="H1146" s="237">
        <v>11.11</v>
      </c>
      <c r="I1146" s="238"/>
      <c r="J1146" s="233"/>
      <c r="K1146" s="233"/>
      <c r="L1146" s="239"/>
      <c r="M1146" s="240"/>
      <c r="N1146" s="241"/>
      <c r="O1146" s="241"/>
      <c r="P1146" s="241"/>
      <c r="Q1146" s="241"/>
      <c r="R1146" s="241"/>
      <c r="S1146" s="241"/>
      <c r="T1146" s="242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T1146" s="243" t="s">
        <v>175</v>
      </c>
      <c r="AU1146" s="243" t="s">
        <v>86</v>
      </c>
      <c r="AV1146" s="13" t="s">
        <v>86</v>
      </c>
      <c r="AW1146" s="13" t="s">
        <v>4</v>
      </c>
      <c r="AX1146" s="13" t="s">
        <v>8</v>
      </c>
      <c r="AY1146" s="243" t="s">
        <v>166</v>
      </c>
    </row>
    <row r="1147" spans="1:65" s="2" customFormat="1" ht="24.15" customHeight="1">
      <c r="A1147" s="37"/>
      <c r="B1147" s="38"/>
      <c r="C1147" s="218" t="s">
        <v>2791</v>
      </c>
      <c r="D1147" s="218" t="s">
        <v>169</v>
      </c>
      <c r="E1147" s="219" t="s">
        <v>2792</v>
      </c>
      <c r="F1147" s="220" t="s">
        <v>2793</v>
      </c>
      <c r="G1147" s="221" t="s">
        <v>215</v>
      </c>
      <c r="H1147" s="222">
        <v>28.375</v>
      </c>
      <c r="I1147" s="223"/>
      <c r="J1147" s="224">
        <f>ROUND(I1147*H1147,0)</f>
        <v>0</v>
      </c>
      <c r="K1147" s="225"/>
      <c r="L1147" s="43"/>
      <c r="M1147" s="226" t="s">
        <v>1</v>
      </c>
      <c r="N1147" s="227" t="s">
        <v>42</v>
      </c>
      <c r="O1147" s="90"/>
      <c r="P1147" s="228">
        <f>O1147*H1147</f>
        <v>0</v>
      </c>
      <c r="Q1147" s="228">
        <v>0.00043</v>
      </c>
      <c r="R1147" s="228">
        <f>Q1147*H1147</f>
        <v>0.01220125</v>
      </c>
      <c r="S1147" s="228">
        <v>0</v>
      </c>
      <c r="T1147" s="229">
        <f>S1147*H1147</f>
        <v>0</v>
      </c>
      <c r="U1147" s="37"/>
      <c r="V1147" s="37"/>
      <c r="W1147" s="37"/>
      <c r="X1147" s="37"/>
      <c r="Y1147" s="37"/>
      <c r="Z1147" s="37"/>
      <c r="AA1147" s="37"/>
      <c r="AB1147" s="37"/>
      <c r="AC1147" s="37"/>
      <c r="AD1147" s="37"/>
      <c r="AE1147" s="37"/>
      <c r="AR1147" s="230" t="s">
        <v>249</v>
      </c>
      <c r="AT1147" s="230" t="s">
        <v>169</v>
      </c>
      <c r="AU1147" s="230" t="s">
        <v>86</v>
      </c>
      <c r="AY1147" s="16" t="s">
        <v>166</v>
      </c>
      <c r="BE1147" s="231">
        <f>IF(N1147="základní",J1147,0)</f>
        <v>0</v>
      </c>
      <c r="BF1147" s="231">
        <f>IF(N1147="snížená",J1147,0)</f>
        <v>0</v>
      </c>
      <c r="BG1147" s="231">
        <f>IF(N1147="zákl. přenesená",J1147,0)</f>
        <v>0</v>
      </c>
      <c r="BH1147" s="231">
        <f>IF(N1147="sníž. přenesená",J1147,0)</f>
        <v>0</v>
      </c>
      <c r="BI1147" s="231">
        <f>IF(N1147="nulová",J1147,0)</f>
        <v>0</v>
      </c>
      <c r="BJ1147" s="16" t="s">
        <v>8</v>
      </c>
      <c r="BK1147" s="231">
        <f>ROUND(I1147*H1147,0)</f>
        <v>0</v>
      </c>
      <c r="BL1147" s="16" t="s">
        <v>249</v>
      </c>
      <c r="BM1147" s="230" t="s">
        <v>2794</v>
      </c>
    </row>
    <row r="1148" spans="1:51" s="13" customFormat="1" ht="12">
      <c r="A1148" s="13"/>
      <c r="B1148" s="232"/>
      <c r="C1148" s="233"/>
      <c r="D1148" s="234" t="s">
        <v>175</v>
      </c>
      <c r="E1148" s="235" t="s">
        <v>1</v>
      </c>
      <c r="F1148" s="236" t="s">
        <v>2795</v>
      </c>
      <c r="G1148" s="233"/>
      <c r="H1148" s="237">
        <v>15.425</v>
      </c>
      <c r="I1148" s="238"/>
      <c r="J1148" s="233"/>
      <c r="K1148" s="233"/>
      <c r="L1148" s="239"/>
      <c r="M1148" s="240"/>
      <c r="N1148" s="241"/>
      <c r="O1148" s="241"/>
      <c r="P1148" s="241"/>
      <c r="Q1148" s="241"/>
      <c r="R1148" s="241"/>
      <c r="S1148" s="241"/>
      <c r="T1148" s="242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T1148" s="243" t="s">
        <v>175</v>
      </c>
      <c r="AU1148" s="243" t="s">
        <v>86</v>
      </c>
      <c r="AV1148" s="13" t="s">
        <v>86</v>
      </c>
      <c r="AW1148" s="13" t="s">
        <v>32</v>
      </c>
      <c r="AX1148" s="13" t="s">
        <v>77</v>
      </c>
      <c r="AY1148" s="243" t="s">
        <v>166</v>
      </c>
    </row>
    <row r="1149" spans="1:51" s="13" customFormat="1" ht="12">
      <c r="A1149" s="13"/>
      <c r="B1149" s="232"/>
      <c r="C1149" s="233"/>
      <c r="D1149" s="234" t="s">
        <v>175</v>
      </c>
      <c r="E1149" s="235" t="s">
        <v>1</v>
      </c>
      <c r="F1149" s="236" t="s">
        <v>2796</v>
      </c>
      <c r="G1149" s="233"/>
      <c r="H1149" s="237">
        <v>12.95</v>
      </c>
      <c r="I1149" s="238"/>
      <c r="J1149" s="233"/>
      <c r="K1149" s="233"/>
      <c r="L1149" s="239"/>
      <c r="M1149" s="240"/>
      <c r="N1149" s="241"/>
      <c r="O1149" s="241"/>
      <c r="P1149" s="241"/>
      <c r="Q1149" s="241"/>
      <c r="R1149" s="241"/>
      <c r="S1149" s="241"/>
      <c r="T1149" s="242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T1149" s="243" t="s">
        <v>175</v>
      </c>
      <c r="AU1149" s="243" t="s">
        <v>86</v>
      </c>
      <c r="AV1149" s="13" t="s">
        <v>86</v>
      </c>
      <c r="AW1149" s="13" t="s">
        <v>32</v>
      </c>
      <c r="AX1149" s="13" t="s">
        <v>77</v>
      </c>
      <c r="AY1149" s="243" t="s">
        <v>166</v>
      </c>
    </row>
    <row r="1150" spans="1:65" s="2" customFormat="1" ht="24.15" customHeight="1">
      <c r="A1150" s="37"/>
      <c r="B1150" s="38"/>
      <c r="C1150" s="254" t="s">
        <v>2797</v>
      </c>
      <c r="D1150" s="254" t="s">
        <v>266</v>
      </c>
      <c r="E1150" s="255" t="s">
        <v>2798</v>
      </c>
      <c r="F1150" s="256" t="s">
        <v>2799</v>
      </c>
      <c r="G1150" s="257" t="s">
        <v>196</v>
      </c>
      <c r="H1150" s="258">
        <v>104.041</v>
      </c>
      <c r="I1150" s="259"/>
      <c r="J1150" s="260">
        <f>ROUND(I1150*H1150,0)</f>
        <v>0</v>
      </c>
      <c r="K1150" s="261"/>
      <c r="L1150" s="262"/>
      <c r="M1150" s="263" t="s">
        <v>1</v>
      </c>
      <c r="N1150" s="264" t="s">
        <v>42</v>
      </c>
      <c r="O1150" s="90"/>
      <c r="P1150" s="228">
        <f>O1150*H1150</f>
        <v>0</v>
      </c>
      <c r="Q1150" s="228">
        <v>0.00045</v>
      </c>
      <c r="R1150" s="228">
        <f>Q1150*H1150</f>
        <v>0.04681845</v>
      </c>
      <c r="S1150" s="228">
        <v>0</v>
      </c>
      <c r="T1150" s="229">
        <f>S1150*H1150</f>
        <v>0</v>
      </c>
      <c r="U1150" s="37"/>
      <c r="V1150" s="37"/>
      <c r="W1150" s="37"/>
      <c r="X1150" s="37"/>
      <c r="Y1150" s="37"/>
      <c r="Z1150" s="37"/>
      <c r="AA1150" s="37"/>
      <c r="AB1150" s="37"/>
      <c r="AC1150" s="37"/>
      <c r="AD1150" s="37"/>
      <c r="AE1150" s="37"/>
      <c r="AR1150" s="230" t="s">
        <v>331</v>
      </c>
      <c r="AT1150" s="230" t="s">
        <v>266</v>
      </c>
      <c r="AU1150" s="230" t="s">
        <v>86</v>
      </c>
      <c r="AY1150" s="16" t="s">
        <v>166</v>
      </c>
      <c r="BE1150" s="231">
        <f>IF(N1150="základní",J1150,0)</f>
        <v>0</v>
      </c>
      <c r="BF1150" s="231">
        <f>IF(N1150="snížená",J1150,0)</f>
        <v>0</v>
      </c>
      <c r="BG1150" s="231">
        <f>IF(N1150="zákl. přenesená",J1150,0)</f>
        <v>0</v>
      </c>
      <c r="BH1150" s="231">
        <f>IF(N1150="sníž. přenesená",J1150,0)</f>
        <v>0</v>
      </c>
      <c r="BI1150" s="231">
        <f>IF(N1150="nulová",J1150,0)</f>
        <v>0</v>
      </c>
      <c r="BJ1150" s="16" t="s">
        <v>8</v>
      </c>
      <c r="BK1150" s="231">
        <f>ROUND(I1150*H1150,0)</f>
        <v>0</v>
      </c>
      <c r="BL1150" s="16" t="s">
        <v>249</v>
      </c>
      <c r="BM1150" s="230" t="s">
        <v>2800</v>
      </c>
    </row>
    <row r="1151" spans="1:51" s="13" customFormat="1" ht="12">
      <c r="A1151" s="13"/>
      <c r="B1151" s="232"/>
      <c r="C1151" s="233"/>
      <c r="D1151" s="234" t="s">
        <v>175</v>
      </c>
      <c r="E1151" s="235" t="s">
        <v>1</v>
      </c>
      <c r="F1151" s="236" t="s">
        <v>2801</v>
      </c>
      <c r="G1151" s="233"/>
      <c r="H1151" s="237">
        <v>94.583</v>
      </c>
      <c r="I1151" s="238"/>
      <c r="J1151" s="233"/>
      <c r="K1151" s="233"/>
      <c r="L1151" s="239"/>
      <c r="M1151" s="240"/>
      <c r="N1151" s="241"/>
      <c r="O1151" s="241"/>
      <c r="P1151" s="241"/>
      <c r="Q1151" s="241"/>
      <c r="R1151" s="241"/>
      <c r="S1151" s="241"/>
      <c r="T1151" s="242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T1151" s="243" t="s">
        <v>175</v>
      </c>
      <c r="AU1151" s="243" t="s">
        <v>86</v>
      </c>
      <c r="AV1151" s="13" t="s">
        <v>86</v>
      </c>
      <c r="AW1151" s="13" t="s">
        <v>32</v>
      </c>
      <c r="AX1151" s="13" t="s">
        <v>8</v>
      </c>
      <c r="AY1151" s="243" t="s">
        <v>166</v>
      </c>
    </row>
    <row r="1152" spans="1:51" s="13" customFormat="1" ht="12">
      <c r="A1152" s="13"/>
      <c r="B1152" s="232"/>
      <c r="C1152" s="233"/>
      <c r="D1152" s="234" t="s">
        <v>175</v>
      </c>
      <c r="E1152" s="233"/>
      <c r="F1152" s="236" t="s">
        <v>2802</v>
      </c>
      <c r="G1152" s="233"/>
      <c r="H1152" s="237">
        <v>104.041</v>
      </c>
      <c r="I1152" s="238"/>
      <c r="J1152" s="233"/>
      <c r="K1152" s="233"/>
      <c r="L1152" s="239"/>
      <c r="M1152" s="240"/>
      <c r="N1152" s="241"/>
      <c r="O1152" s="241"/>
      <c r="P1152" s="241"/>
      <c r="Q1152" s="241"/>
      <c r="R1152" s="241"/>
      <c r="S1152" s="241"/>
      <c r="T1152" s="242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T1152" s="243" t="s">
        <v>175</v>
      </c>
      <c r="AU1152" s="243" t="s">
        <v>86</v>
      </c>
      <c r="AV1152" s="13" t="s">
        <v>86</v>
      </c>
      <c r="AW1152" s="13" t="s">
        <v>4</v>
      </c>
      <c r="AX1152" s="13" t="s">
        <v>8</v>
      </c>
      <c r="AY1152" s="243" t="s">
        <v>166</v>
      </c>
    </row>
    <row r="1153" spans="1:65" s="2" customFormat="1" ht="37.8" customHeight="1">
      <c r="A1153" s="37"/>
      <c r="B1153" s="38"/>
      <c r="C1153" s="218" t="s">
        <v>2803</v>
      </c>
      <c r="D1153" s="218" t="s">
        <v>169</v>
      </c>
      <c r="E1153" s="219" t="s">
        <v>746</v>
      </c>
      <c r="F1153" s="220" t="s">
        <v>747</v>
      </c>
      <c r="G1153" s="221" t="s">
        <v>188</v>
      </c>
      <c r="H1153" s="222">
        <v>85.14</v>
      </c>
      <c r="I1153" s="223"/>
      <c r="J1153" s="224">
        <f>ROUND(I1153*H1153,0)</f>
        <v>0</v>
      </c>
      <c r="K1153" s="225"/>
      <c r="L1153" s="43"/>
      <c r="M1153" s="226" t="s">
        <v>1</v>
      </c>
      <c r="N1153" s="227" t="s">
        <v>42</v>
      </c>
      <c r="O1153" s="90"/>
      <c r="P1153" s="228">
        <f>O1153*H1153</f>
        <v>0</v>
      </c>
      <c r="Q1153" s="228">
        <v>0.00689</v>
      </c>
      <c r="R1153" s="228">
        <f>Q1153*H1153</f>
        <v>0.5866146</v>
      </c>
      <c r="S1153" s="228">
        <v>0</v>
      </c>
      <c r="T1153" s="229">
        <f>S1153*H1153</f>
        <v>0</v>
      </c>
      <c r="U1153" s="37"/>
      <c r="V1153" s="37"/>
      <c r="W1153" s="37"/>
      <c r="X1153" s="37"/>
      <c r="Y1153" s="37"/>
      <c r="Z1153" s="37"/>
      <c r="AA1153" s="37"/>
      <c r="AB1153" s="37"/>
      <c r="AC1153" s="37"/>
      <c r="AD1153" s="37"/>
      <c r="AE1153" s="37"/>
      <c r="AR1153" s="230" t="s">
        <v>249</v>
      </c>
      <c r="AT1153" s="230" t="s">
        <v>169</v>
      </c>
      <c r="AU1153" s="230" t="s">
        <v>86</v>
      </c>
      <c r="AY1153" s="16" t="s">
        <v>166</v>
      </c>
      <c r="BE1153" s="231">
        <f>IF(N1153="základní",J1153,0)</f>
        <v>0</v>
      </c>
      <c r="BF1153" s="231">
        <f>IF(N1153="snížená",J1153,0)</f>
        <v>0</v>
      </c>
      <c r="BG1153" s="231">
        <f>IF(N1153="zákl. přenesená",J1153,0)</f>
        <v>0</v>
      </c>
      <c r="BH1153" s="231">
        <f>IF(N1153="sníž. přenesená",J1153,0)</f>
        <v>0</v>
      </c>
      <c r="BI1153" s="231">
        <f>IF(N1153="nulová",J1153,0)</f>
        <v>0</v>
      </c>
      <c r="BJ1153" s="16" t="s">
        <v>8</v>
      </c>
      <c r="BK1153" s="231">
        <f>ROUND(I1153*H1153,0)</f>
        <v>0</v>
      </c>
      <c r="BL1153" s="16" t="s">
        <v>249</v>
      </c>
      <c r="BM1153" s="230" t="s">
        <v>2804</v>
      </c>
    </row>
    <row r="1154" spans="1:65" s="2" customFormat="1" ht="37.8" customHeight="1">
      <c r="A1154" s="37"/>
      <c r="B1154" s="38"/>
      <c r="C1154" s="254" t="s">
        <v>2805</v>
      </c>
      <c r="D1154" s="254" t="s">
        <v>266</v>
      </c>
      <c r="E1154" s="255" t="s">
        <v>750</v>
      </c>
      <c r="F1154" s="256" t="s">
        <v>751</v>
      </c>
      <c r="G1154" s="257" t="s">
        <v>188</v>
      </c>
      <c r="H1154" s="258">
        <v>93.654</v>
      </c>
      <c r="I1154" s="259"/>
      <c r="J1154" s="260">
        <f>ROUND(I1154*H1154,0)</f>
        <v>0</v>
      </c>
      <c r="K1154" s="261"/>
      <c r="L1154" s="262"/>
      <c r="M1154" s="263" t="s">
        <v>1</v>
      </c>
      <c r="N1154" s="264" t="s">
        <v>42</v>
      </c>
      <c r="O1154" s="90"/>
      <c r="P1154" s="228">
        <f>O1154*H1154</f>
        <v>0</v>
      </c>
      <c r="Q1154" s="228">
        <v>0.0192</v>
      </c>
      <c r="R1154" s="228">
        <f>Q1154*H1154</f>
        <v>1.7981567999999997</v>
      </c>
      <c r="S1154" s="228">
        <v>0</v>
      </c>
      <c r="T1154" s="229">
        <f>S1154*H1154</f>
        <v>0</v>
      </c>
      <c r="U1154" s="37"/>
      <c r="V1154" s="37"/>
      <c r="W1154" s="37"/>
      <c r="X1154" s="37"/>
      <c r="Y1154" s="37"/>
      <c r="Z1154" s="37"/>
      <c r="AA1154" s="37"/>
      <c r="AB1154" s="37"/>
      <c r="AC1154" s="37"/>
      <c r="AD1154" s="37"/>
      <c r="AE1154" s="37"/>
      <c r="AR1154" s="230" t="s">
        <v>331</v>
      </c>
      <c r="AT1154" s="230" t="s">
        <v>266</v>
      </c>
      <c r="AU1154" s="230" t="s">
        <v>86</v>
      </c>
      <c r="AY1154" s="16" t="s">
        <v>166</v>
      </c>
      <c r="BE1154" s="231">
        <f>IF(N1154="základní",J1154,0)</f>
        <v>0</v>
      </c>
      <c r="BF1154" s="231">
        <f>IF(N1154="snížená",J1154,0)</f>
        <v>0</v>
      </c>
      <c r="BG1154" s="231">
        <f>IF(N1154="zákl. přenesená",J1154,0)</f>
        <v>0</v>
      </c>
      <c r="BH1154" s="231">
        <f>IF(N1154="sníž. přenesená",J1154,0)</f>
        <v>0</v>
      </c>
      <c r="BI1154" s="231">
        <f>IF(N1154="nulová",J1154,0)</f>
        <v>0</v>
      </c>
      <c r="BJ1154" s="16" t="s">
        <v>8</v>
      </c>
      <c r="BK1154" s="231">
        <f>ROUND(I1154*H1154,0)</f>
        <v>0</v>
      </c>
      <c r="BL1154" s="16" t="s">
        <v>249</v>
      </c>
      <c r="BM1154" s="230" t="s">
        <v>2806</v>
      </c>
    </row>
    <row r="1155" spans="1:51" s="13" customFormat="1" ht="12">
      <c r="A1155" s="13"/>
      <c r="B1155" s="232"/>
      <c r="C1155" s="233"/>
      <c r="D1155" s="234" t="s">
        <v>175</v>
      </c>
      <c r="E1155" s="235" t="s">
        <v>1</v>
      </c>
      <c r="F1155" s="236" t="s">
        <v>2807</v>
      </c>
      <c r="G1155" s="233"/>
      <c r="H1155" s="237">
        <v>85.14</v>
      </c>
      <c r="I1155" s="238"/>
      <c r="J1155" s="233"/>
      <c r="K1155" s="233"/>
      <c r="L1155" s="239"/>
      <c r="M1155" s="240"/>
      <c r="N1155" s="241"/>
      <c r="O1155" s="241"/>
      <c r="P1155" s="241"/>
      <c r="Q1155" s="241"/>
      <c r="R1155" s="241"/>
      <c r="S1155" s="241"/>
      <c r="T1155" s="242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T1155" s="243" t="s">
        <v>175</v>
      </c>
      <c r="AU1155" s="243" t="s">
        <v>86</v>
      </c>
      <c r="AV1155" s="13" t="s">
        <v>86</v>
      </c>
      <c r="AW1155" s="13" t="s">
        <v>32</v>
      </c>
      <c r="AX1155" s="13" t="s">
        <v>8</v>
      </c>
      <c r="AY1155" s="243" t="s">
        <v>166</v>
      </c>
    </row>
    <row r="1156" spans="1:51" s="13" customFormat="1" ht="12">
      <c r="A1156" s="13"/>
      <c r="B1156" s="232"/>
      <c r="C1156" s="233"/>
      <c r="D1156" s="234" t="s">
        <v>175</v>
      </c>
      <c r="E1156" s="233"/>
      <c r="F1156" s="236" t="s">
        <v>2808</v>
      </c>
      <c r="G1156" s="233"/>
      <c r="H1156" s="237">
        <v>93.654</v>
      </c>
      <c r="I1156" s="238"/>
      <c r="J1156" s="233"/>
      <c r="K1156" s="233"/>
      <c r="L1156" s="239"/>
      <c r="M1156" s="240"/>
      <c r="N1156" s="241"/>
      <c r="O1156" s="241"/>
      <c r="P1156" s="241"/>
      <c r="Q1156" s="241"/>
      <c r="R1156" s="241"/>
      <c r="S1156" s="241"/>
      <c r="T1156" s="242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T1156" s="243" t="s">
        <v>175</v>
      </c>
      <c r="AU1156" s="243" t="s">
        <v>86</v>
      </c>
      <c r="AV1156" s="13" t="s">
        <v>86</v>
      </c>
      <c r="AW1156" s="13" t="s">
        <v>4</v>
      </c>
      <c r="AX1156" s="13" t="s">
        <v>8</v>
      </c>
      <c r="AY1156" s="243" t="s">
        <v>166</v>
      </c>
    </row>
    <row r="1157" spans="1:65" s="2" customFormat="1" ht="24.15" customHeight="1">
      <c r="A1157" s="37"/>
      <c r="B1157" s="38"/>
      <c r="C1157" s="218" t="s">
        <v>2809</v>
      </c>
      <c r="D1157" s="218" t="s">
        <v>169</v>
      </c>
      <c r="E1157" s="219" t="s">
        <v>756</v>
      </c>
      <c r="F1157" s="220" t="s">
        <v>757</v>
      </c>
      <c r="G1157" s="221" t="s">
        <v>188</v>
      </c>
      <c r="H1157" s="222">
        <v>23.94</v>
      </c>
      <c r="I1157" s="223"/>
      <c r="J1157" s="224">
        <f>ROUND(I1157*H1157,0)</f>
        <v>0</v>
      </c>
      <c r="K1157" s="225"/>
      <c r="L1157" s="43"/>
      <c r="M1157" s="226" t="s">
        <v>1</v>
      </c>
      <c r="N1157" s="227" t="s">
        <v>42</v>
      </c>
      <c r="O1157" s="90"/>
      <c r="P1157" s="228">
        <f>O1157*H1157</f>
        <v>0</v>
      </c>
      <c r="Q1157" s="228">
        <v>0</v>
      </c>
      <c r="R1157" s="228">
        <f>Q1157*H1157</f>
        <v>0</v>
      </c>
      <c r="S1157" s="228">
        <v>0</v>
      </c>
      <c r="T1157" s="229">
        <f>S1157*H1157</f>
        <v>0</v>
      </c>
      <c r="U1157" s="37"/>
      <c r="V1157" s="37"/>
      <c r="W1157" s="37"/>
      <c r="X1157" s="37"/>
      <c r="Y1157" s="37"/>
      <c r="Z1157" s="37"/>
      <c r="AA1157" s="37"/>
      <c r="AB1157" s="37"/>
      <c r="AC1157" s="37"/>
      <c r="AD1157" s="37"/>
      <c r="AE1157" s="37"/>
      <c r="AR1157" s="230" t="s">
        <v>249</v>
      </c>
      <c r="AT1157" s="230" t="s">
        <v>169</v>
      </c>
      <c r="AU1157" s="230" t="s">
        <v>86</v>
      </c>
      <c r="AY1157" s="16" t="s">
        <v>166</v>
      </c>
      <c r="BE1157" s="231">
        <f>IF(N1157="základní",J1157,0)</f>
        <v>0</v>
      </c>
      <c r="BF1157" s="231">
        <f>IF(N1157="snížená",J1157,0)</f>
        <v>0</v>
      </c>
      <c r="BG1157" s="231">
        <f>IF(N1157="zákl. přenesená",J1157,0)</f>
        <v>0</v>
      </c>
      <c r="BH1157" s="231">
        <f>IF(N1157="sníž. přenesená",J1157,0)</f>
        <v>0</v>
      </c>
      <c r="BI1157" s="231">
        <f>IF(N1157="nulová",J1157,0)</f>
        <v>0</v>
      </c>
      <c r="BJ1157" s="16" t="s">
        <v>8</v>
      </c>
      <c r="BK1157" s="231">
        <f>ROUND(I1157*H1157,0)</f>
        <v>0</v>
      </c>
      <c r="BL1157" s="16" t="s">
        <v>249</v>
      </c>
      <c r="BM1157" s="230" t="s">
        <v>2810</v>
      </c>
    </row>
    <row r="1158" spans="1:51" s="13" customFormat="1" ht="12">
      <c r="A1158" s="13"/>
      <c r="B1158" s="232"/>
      <c r="C1158" s="233"/>
      <c r="D1158" s="234" t="s">
        <v>175</v>
      </c>
      <c r="E1158" s="235" t="s">
        <v>1</v>
      </c>
      <c r="F1158" s="236" t="s">
        <v>2369</v>
      </c>
      <c r="G1158" s="233"/>
      <c r="H1158" s="237">
        <v>11.97</v>
      </c>
      <c r="I1158" s="238"/>
      <c r="J1158" s="233"/>
      <c r="K1158" s="233"/>
      <c r="L1158" s="239"/>
      <c r="M1158" s="240"/>
      <c r="N1158" s="241"/>
      <c r="O1158" s="241"/>
      <c r="P1158" s="241"/>
      <c r="Q1158" s="241"/>
      <c r="R1158" s="241"/>
      <c r="S1158" s="241"/>
      <c r="T1158" s="242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T1158" s="243" t="s">
        <v>175</v>
      </c>
      <c r="AU1158" s="243" t="s">
        <v>86</v>
      </c>
      <c r="AV1158" s="13" t="s">
        <v>86</v>
      </c>
      <c r="AW1158" s="13" t="s">
        <v>32</v>
      </c>
      <c r="AX1158" s="13" t="s">
        <v>77</v>
      </c>
      <c r="AY1158" s="243" t="s">
        <v>166</v>
      </c>
    </row>
    <row r="1159" spans="1:51" s="13" customFormat="1" ht="12">
      <c r="A1159" s="13"/>
      <c r="B1159" s="232"/>
      <c r="C1159" s="233"/>
      <c r="D1159" s="234" t="s">
        <v>175</v>
      </c>
      <c r="E1159" s="235" t="s">
        <v>1</v>
      </c>
      <c r="F1159" s="236" t="s">
        <v>2370</v>
      </c>
      <c r="G1159" s="233"/>
      <c r="H1159" s="237">
        <v>11.97</v>
      </c>
      <c r="I1159" s="238"/>
      <c r="J1159" s="233"/>
      <c r="K1159" s="233"/>
      <c r="L1159" s="239"/>
      <c r="M1159" s="240"/>
      <c r="N1159" s="241"/>
      <c r="O1159" s="241"/>
      <c r="P1159" s="241"/>
      <c r="Q1159" s="241"/>
      <c r="R1159" s="241"/>
      <c r="S1159" s="241"/>
      <c r="T1159" s="242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T1159" s="243" t="s">
        <v>175</v>
      </c>
      <c r="AU1159" s="243" t="s">
        <v>86</v>
      </c>
      <c r="AV1159" s="13" t="s">
        <v>86</v>
      </c>
      <c r="AW1159" s="13" t="s">
        <v>32</v>
      </c>
      <c r="AX1159" s="13" t="s">
        <v>77</v>
      </c>
      <c r="AY1159" s="243" t="s">
        <v>166</v>
      </c>
    </row>
    <row r="1160" spans="1:65" s="2" customFormat="1" ht="24.15" customHeight="1">
      <c r="A1160" s="37"/>
      <c r="B1160" s="38"/>
      <c r="C1160" s="218" t="s">
        <v>2811</v>
      </c>
      <c r="D1160" s="218" t="s">
        <v>169</v>
      </c>
      <c r="E1160" s="219" t="s">
        <v>760</v>
      </c>
      <c r="F1160" s="220" t="s">
        <v>761</v>
      </c>
      <c r="G1160" s="221" t="s">
        <v>188</v>
      </c>
      <c r="H1160" s="222">
        <v>23.94</v>
      </c>
      <c r="I1160" s="223"/>
      <c r="J1160" s="224">
        <f>ROUND(I1160*H1160,0)</f>
        <v>0</v>
      </c>
      <c r="K1160" s="225"/>
      <c r="L1160" s="43"/>
      <c r="M1160" s="226" t="s">
        <v>1</v>
      </c>
      <c r="N1160" s="227" t="s">
        <v>42</v>
      </c>
      <c r="O1160" s="90"/>
      <c r="P1160" s="228">
        <f>O1160*H1160</f>
        <v>0</v>
      </c>
      <c r="Q1160" s="228">
        <v>0.0015</v>
      </c>
      <c r="R1160" s="228">
        <f>Q1160*H1160</f>
        <v>0.035910000000000004</v>
      </c>
      <c r="S1160" s="228">
        <v>0</v>
      </c>
      <c r="T1160" s="229">
        <f>S1160*H1160</f>
        <v>0</v>
      </c>
      <c r="U1160" s="37"/>
      <c r="V1160" s="37"/>
      <c r="W1160" s="37"/>
      <c r="X1160" s="37"/>
      <c r="Y1160" s="37"/>
      <c r="Z1160" s="37"/>
      <c r="AA1160" s="37"/>
      <c r="AB1160" s="37"/>
      <c r="AC1160" s="37"/>
      <c r="AD1160" s="37"/>
      <c r="AE1160" s="37"/>
      <c r="AR1160" s="230" t="s">
        <v>249</v>
      </c>
      <c r="AT1160" s="230" t="s">
        <v>169</v>
      </c>
      <c r="AU1160" s="230" t="s">
        <v>86</v>
      </c>
      <c r="AY1160" s="16" t="s">
        <v>166</v>
      </c>
      <c r="BE1160" s="231">
        <f>IF(N1160="základní",J1160,0)</f>
        <v>0</v>
      </c>
      <c r="BF1160" s="231">
        <f>IF(N1160="snížená",J1160,0)</f>
        <v>0</v>
      </c>
      <c r="BG1160" s="231">
        <f>IF(N1160="zákl. přenesená",J1160,0)</f>
        <v>0</v>
      </c>
      <c r="BH1160" s="231">
        <f>IF(N1160="sníž. přenesená",J1160,0)</f>
        <v>0</v>
      </c>
      <c r="BI1160" s="231">
        <f>IF(N1160="nulová",J1160,0)</f>
        <v>0</v>
      </c>
      <c r="BJ1160" s="16" t="s">
        <v>8</v>
      </c>
      <c r="BK1160" s="231">
        <f>ROUND(I1160*H1160,0)</f>
        <v>0</v>
      </c>
      <c r="BL1160" s="16" t="s">
        <v>249</v>
      </c>
      <c r="BM1160" s="230" t="s">
        <v>2812</v>
      </c>
    </row>
    <row r="1161" spans="1:51" s="13" customFormat="1" ht="12">
      <c r="A1161" s="13"/>
      <c r="B1161" s="232"/>
      <c r="C1161" s="233"/>
      <c r="D1161" s="234" t="s">
        <v>175</v>
      </c>
      <c r="E1161" s="235" t="s">
        <v>1</v>
      </c>
      <c r="F1161" s="236" t="s">
        <v>2369</v>
      </c>
      <c r="G1161" s="233"/>
      <c r="H1161" s="237">
        <v>11.97</v>
      </c>
      <c r="I1161" s="238"/>
      <c r="J1161" s="233"/>
      <c r="K1161" s="233"/>
      <c r="L1161" s="239"/>
      <c r="M1161" s="240"/>
      <c r="N1161" s="241"/>
      <c r="O1161" s="241"/>
      <c r="P1161" s="241"/>
      <c r="Q1161" s="241"/>
      <c r="R1161" s="241"/>
      <c r="S1161" s="241"/>
      <c r="T1161" s="242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T1161" s="243" t="s">
        <v>175</v>
      </c>
      <c r="AU1161" s="243" t="s">
        <v>86</v>
      </c>
      <c r="AV1161" s="13" t="s">
        <v>86</v>
      </c>
      <c r="AW1161" s="13" t="s">
        <v>32</v>
      </c>
      <c r="AX1161" s="13" t="s">
        <v>77</v>
      </c>
      <c r="AY1161" s="243" t="s">
        <v>166</v>
      </c>
    </row>
    <row r="1162" spans="1:51" s="13" customFormat="1" ht="12">
      <c r="A1162" s="13"/>
      <c r="B1162" s="232"/>
      <c r="C1162" s="233"/>
      <c r="D1162" s="234" t="s">
        <v>175</v>
      </c>
      <c r="E1162" s="235" t="s">
        <v>1</v>
      </c>
      <c r="F1162" s="236" t="s">
        <v>2370</v>
      </c>
      <c r="G1162" s="233"/>
      <c r="H1162" s="237">
        <v>11.97</v>
      </c>
      <c r="I1162" s="238"/>
      <c r="J1162" s="233"/>
      <c r="K1162" s="233"/>
      <c r="L1162" s="239"/>
      <c r="M1162" s="240"/>
      <c r="N1162" s="241"/>
      <c r="O1162" s="241"/>
      <c r="P1162" s="241"/>
      <c r="Q1162" s="241"/>
      <c r="R1162" s="241"/>
      <c r="S1162" s="241"/>
      <c r="T1162" s="242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T1162" s="243" t="s">
        <v>175</v>
      </c>
      <c r="AU1162" s="243" t="s">
        <v>86</v>
      </c>
      <c r="AV1162" s="13" t="s">
        <v>86</v>
      </c>
      <c r="AW1162" s="13" t="s">
        <v>32</v>
      </c>
      <c r="AX1162" s="13" t="s">
        <v>77</v>
      </c>
      <c r="AY1162" s="243" t="s">
        <v>166</v>
      </c>
    </row>
    <row r="1163" spans="1:65" s="2" customFormat="1" ht="16.5" customHeight="1">
      <c r="A1163" s="37"/>
      <c r="B1163" s="38"/>
      <c r="C1163" s="218" t="s">
        <v>2813</v>
      </c>
      <c r="D1163" s="218" t="s">
        <v>169</v>
      </c>
      <c r="E1163" s="219" t="s">
        <v>764</v>
      </c>
      <c r="F1163" s="220" t="s">
        <v>765</v>
      </c>
      <c r="G1163" s="221" t="s">
        <v>196</v>
      </c>
      <c r="H1163" s="222">
        <v>32</v>
      </c>
      <c r="I1163" s="223"/>
      <c r="J1163" s="224">
        <f>ROUND(I1163*H1163,0)</f>
        <v>0</v>
      </c>
      <c r="K1163" s="225"/>
      <c r="L1163" s="43"/>
      <c r="M1163" s="226" t="s">
        <v>1</v>
      </c>
      <c r="N1163" s="227" t="s">
        <v>42</v>
      </c>
      <c r="O1163" s="90"/>
      <c r="P1163" s="228">
        <f>O1163*H1163</f>
        <v>0</v>
      </c>
      <c r="Q1163" s="228">
        <v>0.00021</v>
      </c>
      <c r="R1163" s="228">
        <f>Q1163*H1163</f>
        <v>0.00672</v>
      </c>
      <c r="S1163" s="228">
        <v>0</v>
      </c>
      <c r="T1163" s="229">
        <f>S1163*H1163</f>
        <v>0</v>
      </c>
      <c r="U1163" s="37"/>
      <c r="V1163" s="37"/>
      <c r="W1163" s="37"/>
      <c r="X1163" s="37"/>
      <c r="Y1163" s="37"/>
      <c r="Z1163" s="37"/>
      <c r="AA1163" s="37"/>
      <c r="AB1163" s="37"/>
      <c r="AC1163" s="37"/>
      <c r="AD1163" s="37"/>
      <c r="AE1163" s="37"/>
      <c r="AR1163" s="230" t="s">
        <v>249</v>
      </c>
      <c r="AT1163" s="230" t="s">
        <v>169</v>
      </c>
      <c r="AU1163" s="230" t="s">
        <v>86</v>
      </c>
      <c r="AY1163" s="16" t="s">
        <v>166</v>
      </c>
      <c r="BE1163" s="231">
        <f>IF(N1163="základní",J1163,0)</f>
        <v>0</v>
      </c>
      <c r="BF1163" s="231">
        <f>IF(N1163="snížená",J1163,0)</f>
        <v>0</v>
      </c>
      <c r="BG1163" s="231">
        <f>IF(N1163="zákl. přenesená",J1163,0)</f>
        <v>0</v>
      </c>
      <c r="BH1163" s="231">
        <f>IF(N1163="sníž. přenesená",J1163,0)</f>
        <v>0</v>
      </c>
      <c r="BI1163" s="231">
        <f>IF(N1163="nulová",J1163,0)</f>
        <v>0</v>
      </c>
      <c r="BJ1163" s="16" t="s">
        <v>8</v>
      </c>
      <c r="BK1163" s="231">
        <f>ROUND(I1163*H1163,0)</f>
        <v>0</v>
      </c>
      <c r="BL1163" s="16" t="s">
        <v>249</v>
      </c>
      <c r="BM1163" s="230" t="s">
        <v>2814</v>
      </c>
    </row>
    <row r="1164" spans="1:51" s="13" customFormat="1" ht="12">
      <c r="A1164" s="13"/>
      <c r="B1164" s="232"/>
      <c r="C1164" s="233"/>
      <c r="D1164" s="234" t="s">
        <v>175</v>
      </c>
      <c r="E1164" s="235" t="s">
        <v>1</v>
      </c>
      <c r="F1164" s="236" t="s">
        <v>2815</v>
      </c>
      <c r="G1164" s="233"/>
      <c r="H1164" s="237">
        <v>16</v>
      </c>
      <c r="I1164" s="238"/>
      <c r="J1164" s="233"/>
      <c r="K1164" s="233"/>
      <c r="L1164" s="239"/>
      <c r="M1164" s="240"/>
      <c r="N1164" s="241"/>
      <c r="O1164" s="241"/>
      <c r="P1164" s="241"/>
      <c r="Q1164" s="241"/>
      <c r="R1164" s="241"/>
      <c r="S1164" s="241"/>
      <c r="T1164" s="242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T1164" s="243" t="s">
        <v>175</v>
      </c>
      <c r="AU1164" s="243" t="s">
        <v>86</v>
      </c>
      <c r="AV1164" s="13" t="s">
        <v>86</v>
      </c>
      <c r="AW1164" s="13" t="s">
        <v>32</v>
      </c>
      <c r="AX1164" s="13" t="s">
        <v>77</v>
      </c>
      <c r="AY1164" s="243" t="s">
        <v>166</v>
      </c>
    </row>
    <row r="1165" spans="1:51" s="13" customFormat="1" ht="12">
      <c r="A1165" s="13"/>
      <c r="B1165" s="232"/>
      <c r="C1165" s="233"/>
      <c r="D1165" s="234" t="s">
        <v>175</v>
      </c>
      <c r="E1165" s="235" t="s">
        <v>1</v>
      </c>
      <c r="F1165" s="236" t="s">
        <v>2816</v>
      </c>
      <c r="G1165" s="233"/>
      <c r="H1165" s="237">
        <v>16</v>
      </c>
      <c r="I1165" s="238"/>
      <c r="J1165" s="233"/>
      <c r="K1165" s="233"/>
      <c r="L1165" s="239"/>
      <c r="M1165" s="240"/>
      <c r="N1165" s="241"/>
      <c r="O1165" s="241"/>
      <c r="P1165" s="241"/>
      <c r="Q1165" s="241"/>
      <c r="R1165" s="241"/>
      <c r="S1165" s="241"/>
      <c r="T1165" s="242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T1165" s="243" t="s">
        <v>175</v>
      </c>
      <c r="AU1165" s="243" t="s">
        <v>86</v>
      </c>
      <c r="AV1165" s="13" t="s">
        <v>86</v>
      </c>
      <c r="AW1165" s="13" t="s">
        <v>32</v>
      </c>
      <c r="AX1165" s="13" t="s">
        <v>77</v>
      </c>
      <c r="AY1165" s="243" t="s">
        <v>166</v>
      </c>
    </row>
    <row r="1166" spans="1:65" s="2" customFormat="1" ht="16.5" customHeight="1">
      <c r="A1166" s="37"/>
      <c r="B1166" s="38"/>
      <c r="C1166" s="218" t="s">
        <v>2817</v>
      </c>
      <c r="D1166" s="218" t="s">
        <v>169</v>
      </c>
      <c r="E1166" s="219" t="s">
        <v>773</v>
      </c>
      <c r="F1166" s="220" t="s">
        <v>774</v>
      </c>
      <c r="G1166" s="221" t="s">
        <v>215</v>
      </c>
      <c r="H1166" s="222">
        <v>48.12</v>
      </c>
      <c r="I1166" s="223"/>
      <c r="J1166" s="224">
        <f>ROUND(I1166*H1166,0)</f>
        <v>0</v>
      </c>
      <c r="K1166" s="225"/>
      <c r="L1166" s="43"/>
      <c r="M1166" s="226" t="s">
        <v>1</v>
      </c>
      <c r="N1166" s="227" t="s">
        <v>42</v>
      </c>
      <c r="O1166" s="90"/>
      <c r="P1166" s="228">
        <f>O1166*H1166</f>
        <v>0</v>
      </c>
      <c r="Q1166" s="228">
        <v>0.00032</v>
      </c>
      <c r="R1166" s="228">
        <f>Q1166*H1166</f>
        <v>0.0153984</v>
      </c>
      <c r="S1166" s="228">
        <v>0</v>
      </c>
      <c r="T1166" s="229">
        <f>S1166*H1166</f>
        <v>0</v>
      </c>
      <c r="U1166" s="37"/>
      <c r="V1166" s="37"/>
      <c r="W1166" s="37"/>
      <c r="X1166" s="37"/>
      <c r="Y1166" s="37"/>
      <c r="Z1166" s="37"/>
      <c r="AA1166" s="37"/>
      <c r="AB1166" s="37"/>
      <c r="AC1166" s="37"/>
      <c r="AD1166" s="37"/>
      <c r="AE1166" s="37"/>
      <c r="AR1166" s="230" t="s">
        <v>249</v>
      </c>
      <c r="AT1166" s="230" t="s">
        <v>169</v>
      </c>
      <c r="AU1166" s="230" t="s">
        <v>86</v>
      </c>
      <c r="AY1166" s="16" t="s">
        <v>166</v>
      </c>
      <c r="BE1166" s="231">
        <f>IF(N1166="základní",J1166,0)</f>
        <v>0</v>
      </c>
      <c r="BF1166" s="231">
        <f>IF(N1166="snížená",J1166,0)</f>
        <v>0</v>
      </c>
      <c r="BG1166" s="231">
        <f>IF(N1166="zákl. přenesená",J1166,0)</f>
        <v>0</v>
      </c>
      <c r="BH1166" s="231">
        <f>IF(N1166="sníž. přenesená",J1166,0)</f>
        <v>0</v>
      </c>
      <c r="BI1166" s="231">
        <f>IF(N1166="nulová",J1166,0)</f>
        <v>0</v>
      </c>
      <c r="BJ1166" s="16" t="s">
        <v>8</v>
      </c>
      <c r="BK1166" s="231">
        <f>ROUND(I1166*H1166,0)</f>
        <v>0</v>
      </c>
      <c r="BL1166" s="16" t="s">
        <v>249</v>
      </c>
      <c r="BM1166" s="230" t="s">
        <v>2818</v>
      </c>
    </row>
    <row r="1167" spans="1:51" s="13" customFormat="1" ht="12">
      <c r="A1167" s="13"/>
      <c r="B1167" s="232"/>
      <c r="C1167" s="233"/>
      <c r="D1167" s="234" t="s">
        <v>175</v>
      </c>
      <c r="E1167" s="235" t="s">
        <v>1</v>
      </c>
      <c r="F1167" s="236" t="s">
        <v>2819</v>
      </c>
      <c r="G1167" s="233"/>
      <c r="H1167" s="237">
        <v>24.06</v>
      </c>
      <c r="I1167" s="238"/>
      <c r="J1167" s="233"/>
      <c r="K1167" s="233"/>
      <c r="L1167" s="239"/>
      <c r="M1167" s="240"/>
      <c r="N1167" s="241"/>
      <c r="O1167" s="241"/>
      <c r="P1167" s="241"/>
      <c r="Q1167" s="241"/>
      <c r="R1167" s="241"/>
      <c r="S1167" s="241"/>
      <c r="T1167" s="242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T1167" s="243" t="s">
        <v>175</v>
      </c>
      <c r="AU1167" s="243" t="s">
        <v>86</v>
      </c>
      <c r="AV1167" s="13" t="s">
        <v>86</v>
      </c>
      <c r="AW1167" s="13" t="s">
        <v>32</v>
      </c>
      <c r="AX1167" s="13" t="s">
        <v>77</v>
      </c>
      <c r="AY1167" s="243" t="s">
        <v>166</v>
      </c>
    </row>
    <row r="1168" spans="1:51" s="13" customFormat="1" ht="12">
      <c r="A1168" s="13"/>
      <c r="B1168" s="232"/>
      <c r="C1168" s="233"/>
      <c r="D1168" s="234" t="s">
        <v>175</v>
      </c>
      <c r="E1168" s="235" t="s">
        <v>1</v>
      </c>
      <c r="F1168" s="236" t="s">
        <v>2820</v>
      </c>
      <c r="G1168" s="233"/>
      <c r="H1168" s="237">
        <v>24.06</v>
      </c>
      <c r="I1168" s="238"/>
      <c r="J1168" s="233"/>
      <c r="K1168" s="233"/>
      <c r="L1168" s="239"/>
      <c r="M1168" s="240"/>
      <c r="N1168" s="241"/>
      <c r="O1168" s="241"/>
      <c r="P1168" s="241"/>
      <c r="Q1168" s="241"/>
      <c r="R1168" s="241"/>
      <c r="S1168" s="241"/>
      <c r="T1168" s="242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T1168" s="243" t="s">
        <v>175</v>
      </c>
      <c r="AU1168" s="243" t="s">
        <v>86</v>
      </c>
      <c r="AV1168" s="13" t="s">
        <v>86</v>
      </c>
      <c r="AW1168" s="13" t="s">
        <v>32</v>
      </c>
      <c r="AX1168" s="13" t="s">
        <v>77</v>
      </c>
      <c r="AY1168" s="243" t="s">
        <v>166</v>
      </c>
    </row>
    <row r="1169" spans="1:65" s="2" customFormat="1" ht="24.15" customHeight="1">
      <c r="A1169" s="37"/>
      <c r="B1169" s="38"/>
      <c r="C1169" s="218" t="s">
        <v>2821</v>
      </c>
      <c r="D1169" s="218" t="s">
        <v>169</v>
      </c>
      <c r="E1169" s="219" t="s">
        <v>2822</v>
      </c>
      <c r="F1169" s="220" t="s">
        <v>2823</v>
      </c>
      <c r="G1169" s="221" t="s">
        <v>188</v>
      </c>
      <c r="H1169" s="222">
        <v>1.4</v>
      </c>
      <c r="I1169" s="223"/>
      <c r="J1169" s="224">
        <f>ROUND(I1169*H1169,0)</f>
        <v>0</v>
      </c>
      <c r="K1169" s="225"/>
      <c r="L1169" s="43"/>
      <c r="M1169" s="226" t="s">
        <v>1</v>
      </c>
      <c r="N1169" s="227" t="s">
        <v>42</v>
      </c>
      <c r="O1169" s="90"/>
      <c r="P1169" s="228">
        <f>O1169*H1169</f>
        <v>0</v>
      </c>
      <c r="Q1169" s="228">
        <v>0</v>
      </c>
      <c r="R1169" s="228">
        <f>Q1169*H1169</f>
        <v>0</v>
      </c>
      <c r="S1169" s="228">
        <v>0</v>
      </c>
      <c r="T1169" s="229">
        <f>S1169*H1169</f>
        <v>0</v>
      </c>
      <c r="U1169" s="37"/>
      <c r="V1169" s="37"/>
      <c r="W1169" s="37"/>
      <c r="X1169" s="37"/>
      <c r="Y1169" s="37"/>
      <c r="Z1169" s="37"/>
      <c r="AA1169" s="37"/>
      <c r="AB1169" s="37"/>
      <c r="AC1169" s="37"/>
      <c r="AD1169" s="37"/>
      <c r="AE1169" s="37"/>
      <c r="AR1169" s="230" t="s">
        <v>249</v>
      </c>
      <c r="AT1169" s="230" t="s">
        <v>169</v>
      </c>
      <c r="AU1169" s="230" t="s">
        <v>86</v>
      </c>
      <c r="AY1169" s="16" t="s">
        <v>166</v>
      </c>
      <c r="BE1169" s="231">
        <f>IF(N1169="základní",J1169,0)</f>
        <v>0</v>
      </c>
      <c r="BF1169" s="231">
        <f>IF(N1169="snížená",J1169,0)</f>
        <v>0</v>
      </c>
      <c r="BG1169" s="231">
        <f>IF(N1169="zákl. přenesená",J1169,0)</f>
        <v>0</v>
      </c>
      <c r="BH1169" s="231">
        <f>IF(N1169="sníž. přenesená",J1169,0)</f>
        <v>0</v>
      </c>
      <c r="BI1169" s="231">
        <f>IF(N1169="nulová",J1169,0)</f>
        <v>0</v>
      </c>
      <c r="BJ1169" s="16" t="s">
        <v>8</v>
      </c>
      <c r="BK1169" s="231">
        <f>ROUND(I1169*H1169,0)</f>
        <v>0</v>
      </c>
      <c r="BL1169" s="16" t="s">
        <v>249</v>
      </c>
      <c r="BM1169" s="230" t="s">
        <v>2824</v>
      </c>
    </row>
    <row r="1170" spans="1:51" s="13" customFormat="1" ht="12">
      <c r="A1170" s="13"/>
      <c r="B1170" s="232"/>
      <c r="C1170" s="233"/>
      <c r="D1170" s="234" t="s">
        <v>175</v>
      </c>
      <c r="E1170" s="235" t="s">
        <v>1</v>
      </c>
      <c r="F1170" s="236" t="s">
        <v>2825</v>
      </c>
      <c r="G1170" s="233"/>
      <c r="H1170" s="237">
        <v>1.4</v>
      </c>
      <c r="I1170" s="238"/>
      <c r="J1170" s="233"/>
      <c r="K1170" s="233"/>
      <c r="L1170" s="239"/>
      <c r="M1170" s="240"/>
      <c r="N1170" s="241"/>
      <c r="O1170" s="241"/>
      <c r="P1170" s="241"/>
      <c r="Q1170" s="241"/>
      <c r="R1170" s="241"/>
      <c r="S1170" s="241"/>
      <c r="T1170" s="242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T1170" s="243" t="s">
        <v>175</v>
      </c>
      <c r="AU1170" s="243" t="s">
        <v>86</v>
      </c>
      <c r="AV1170" s="13" t="s">
        <v>86</v>
      </c>
      <c r="AW1170" s="13" t="s">
        <v>32</v>
      </c>
      <c r="AX1170" s="13" t="s">
        <v>77</v>
      </c>
      <c r="AY1170" s="243" t="s">
        <v>166</v>
      </c>
    </row>
    <row r="1171" spans="1:65" s="2" customFormat="1" ht="24.15" customHeight="1">
      <c r="A1171" s="37"/>
      <c r="B1171" s="38"/>
      <c r="C1171" s="218" t="s">
        <v>2826</v>
      </c>
      <c r="D1171" s="218" t="s">
        <v>169</v>
      </c>
      <c r="E1171" s="219" t="s">
        <v>778</v>
      </c>
      <c r="F1171" s="220" t="s">
        <v>779</v>
      </c>
      <c r="G1171" s="221" t="s">
        <v>183</v>
      </c>
      <c r="H1171" s="222">
        <v>2.532</v>
      </c>
      <c r="I1171" s="223"/>
      <c r="J1171" s="224">
        <f>ROUND(I1171*H1171,0)</f>
        <v>0</v>
      </c>
      <c r="K1171" s="225"/>
      <c r="L1171" s="43"/>
      <c r="M1171" s="226" t="s">
        <v>1</v>
      </c>
      <c r="N1171" s="227" t="s">
        <v>42</v>
      </c>
      <c r="O1171" s="90"/>
      <c r="P1171" s="228">
        <f>O1171*H1171</f>
        <v>0</v>
      </c>
      <c r="Q1171" s="228">
        <v>0</v>
      </c>
      <c r="R1171" s="228">
        <f>Q1171*H1171</f>
        <v>0</v>
      </c>
      <c r="S1171" s="228">
        <v>0</v>
      </c>
      <c r="T1171" s="229">
        <f>S1171*H1171</f>
        <v>0</v>
      </c>
      <c r="U1171" s="37"/>
      <c r="V1171" s="37"/>
      <c r="W1171" s="37"/>
      <c r="X1171" s="37"/>
      <c r="Y1171" s="37"/>
      <c r="Z1171" s="37"/>
      <c r="AA1171" s="37"/>
      <c r="AB1171" s="37"/>
      <c r="AC1171" s="37"/>
      <c r="AD1171" s="37"/>
      <c r="AE1171" s="37"/>
      <c r="AR1171" s="230" t="s">
        <v>249</v>
      </c>
      <c r="AT1171" s="230" t="s">
        <v>169</v>
      </c>
      <c r="AU1171" s="230" t="s">
        <v>86</v>
      </c>
      <c r="AY1171" s="16" t="s">
        <v>166</v>
      </c>
      <c r="BE1171" s="231">
        <f>IF(N1171="základní",J1171,0)</f>
        <v>0</v>
      </c>
      <c r="BF1171" s="231">
        <f>IF(N1171="snížená",J1171,0)</f>
        <v>0</v>
      </c>
      <c r="BG1171" s="231">
        <f>IF(N1171="zákl. přenesená",J1171,0)</f>
        <v>0</v>
      </c>
      <c r="BH1171" s="231">
        <f>IF(N1171="sníž. přenesená",J1171,0)</f>
        <v>0</v>
      </c>
      <c r="BI1171" s="231">
        <f>IF(N1171="nulová",J1171,0)</f>
        <v>0</v>
      </c>
      <c r="BJ1171" s="16" t="s">
        <v>8</v>
      </c>
      <c r="BK1171" s="231">
        <f>ROUND(I1171*H1171,0)</f>
        <v>0</v>
      </c>
      <c r="BL1171" s="16" t="s">
        <v>249</v>
      </c>
      <c r="BM1171" s="230" t="s">
        <v>2827</v>
      </c>
    </row>
    <row r="1172" spans="1:63" s="12" customFormat="1" ht="22.8" customHeight="1">
      <c r="A1172" s="12"/>
      <c r="B1172" s="202"/>
      <c r="C1172" s="203"/>
      <c r="D1172" s="204" t="s">
        <v>76</v>
      </c>
      <c r="E1172" s="216" t="s">
        <v>785</v>
      </c>
      <c r="F1172" s="216" t="s">
        <v>786</v>
      </c>
      <c r="G1172" s="203"/>
      <c r="H1172" s="203"/>
      <c r="I1172" s="206"/>
      <c r="J1172" s="217">
        <f>BK1172</f>
        <v>0</v>
      </c>
      <c r="K1172" s="203"/>
      <c r="L1172" s="208"/>
      <c r="M1172" s="209"/>
      <c r="N1172" s="210"/>
      <c r="O1172" s="210"/>
      <c r="P1172" s="211">
        <f>SUM(P1173:P1212)</f>
        <v>0</v>
      </c>
      <c r="Q1172" s="210"/>
      <c r="R1172" s="211">
        <f>SUM(R1173:R1212)</f>
        <v>7.21293</v>
      </c>
      <c r="S1172" s="210"/>
      <c r="T1172" s="212">
        <f>SUM(T1173:T1212)</f>
        <v>0</v>
      </c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R1172" s="213" t="s">
        <v>86</v>
      </c>
      <c r="AT1172" s="214" t="s">
        <v>76</v>
      </c>
      <c r="AU1172" s="214" t="s">
        <v>8</v>
      </c>
      <c r="AY1172" s="213" t="s">
        <v>166</v>
      </c>
      <c r="BK1172" s="215">
        <f>SUM(BK1173:BK1212)</f>
        <v>0</v>
      </c>
    </row>
    <row r="1173" spans="1:65" s="2" customFormat="1" ht="24.15" customHeight="1">
      <c r="A1173" s="37"/>
      <c r="B1173" s="38"/>
      <c r="C1173" s="218" t="s">
        <v>2828</v>
      </c>
      <c r="D1173" s="218" t="s">
        <v>169</v>
      </c>
      <c r="E1173" s="219" t="s">
        <v>795</v>
      </c>
      <c r="F1173" s="220" t="s">
        <v>796</v>
      </c>
      <c r="G1173" s="221" t="s">
        <v>188</v>
      </c>
      <c r="H1173" s="222">
        <v>588.63</v>
      </c>
      <c r="I1173" s="223"/>
      <c r="J1173" s="224">
        <f>ROUND(I1173*H1173,0)</f>
        <v>0</v>
      </c>
      <c r="K1173" s="225"/>
      <c r="L1173" s="43"/>
      <c r="M1173" s="226" t="s">
        <v>1</v>
      </c>
      <c r="N1173" s="227" t="s">
        <v>42</v>
      </c>
      <c r="O1173" s="90"/>
      <c r="P1173" s="228">
        <f>O1173*H1173</f>
        <v>0</v>
      </c>
      <c r="Q1173" s="228">
        <v>0.0002</v>
      </c>
      <c r="R1173" s="228">
        <f>Q1173*H1173</f>
        <v>0.11772600000000001</v>
      </c>
      <c r="S1173" s="228">
        <v>0</v>
      </c>
      <c r="T1173" s="229">
        <f>S1173*H1173</f>
        <v>0</v>
      </c>
      <c r="U1173" s="37"/>
      <c r="V1173" s="37"/>
      <c r="W1173" s="37"/>
      <c r="X1173" s="37"/>
      <c r="Y1173" s="37"/>
      <c r="Z1173" s="37"/>
      <c r="AA1173" s="37"/>
      <c r="AB1173" s="37"/>
      <c r="AC1173" s="37"/>
      <c r="AD1173" s="37"/>
      <c r="AE1173" s="37"/>
      <c r="AR1173" s="230" t="s">
        <v>249</v>
      </c>
      <c r="AT1173" s="230" t="s">
        <v>169</v>
      </c>
      <c r="AU1173" s="230" t="s">
        <v>86</v>
      </c>
      <c r="AY1173" s="16" t="s">
        <v>166</v>
      </c>
      <c r="BE1173" s="231">
        <f>IF(N1173="základní",J1173,0)</f>
        <v>0</v>
      </c>
      <c r="BF1173" s="231">
        <f>IF(N1173="snížená",J1173,0)</f>
        <v>0</v>
      </c>
      <c r="BG1173" s="231">
        <f>IF(N1173="zákl. přenesená",J1173,0)</f>
        <v>0</v>
      </c>
      <c r="BH1173" s="231">
        <f>IF(N1173="sníž. přenesená",J1173,0)</f>
        <v>0</v>
      </c>
      <c r="BI1173" s="231">
        <f>IF(N1173="nulová",J1173,0)</f>
        <v>0</v>
      </c>
      <c r="BJ1173" s="16" t="s">
        <v>8</v>
      </c>
      <c r="BK1173" s="231">
        <f>ROUND(I1173*H1173,0)</f>
        <v>0</v>
      </c>
      <c r="BL1173" s="16" t="s">
        <v>249</v>
      </c>
      <c r="BM1173" s="230" t="s">
        <v>2829</v>
      </c>
    </row>
    <row r="1174" spans="1:51" s="13" customFormat="1" ht="12">
      <c r="A1174" s="13"/>
      <c r="B1174" s="232"/>
      <c r="C1174" s="233"/>
      <c r="D1174" s="234" t="s">
        <v>175</v>
      </c>
      <c r="E1174" s="235" t="s">
        <v>1</v>
      </c>
      <c r="F1174" s="236" t="s">
        <v>2830</v>
      </c>
      <c r="G1174" s="233"/>
      <c r="H1174" s="237">
        <v>92.25</v>
      </c>
      <c r="I1174" s="238"/>
      <c r="J1174" s="233"/>
      <c r="K1174" s="233"/>
      <c r="L1174" s="239"/>
      <c r="M1174" s="240"/>
      <c r="N1174" s="241"/>
      <c r="O1174" s="241"/>
      <c r="P1174" s="241"/>
      <c r="Q1174" s="241"/>
      <c r="R1174" s="241"/>
      <c r="S1174" s="241"/>
      <c r="T1174" s="242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T1174" s="243" t="s">
        <v>175</v>
      </c>
      <c r="AU1174" s="243" t="s">
        <v>86</v>
      </c>
      <c r="AV1174" s="13" t="s">
        <v>86</v>
      </c>
      <c r="AW1174" s="13" t="s">
        <v>32</v>
      </c>
      <c r="AX1174" s="13" t="s">
        <v>77</v>
      </c>
      <c r="AY1174" s="243" t="s">
        <v>166</v>
      </c>
    </row>
    <row r="1175" spans="1:51" s="13" customFormat="1" ht="12">
      <c r="A1175" s="13"/>
      <c r="B1175" s="232"/>
      <c r="C1175" s="233"/>
      <c r="D1175" s="234" t="s">
        <v>175</v>
      </c>
      <c r="E1175" s="235" t="s">
        <v>1</v>
      </c>
      <c r="F1175" s="236" t="s">
        <v>2831</v>
      </c>
      <c r="G1175" s="233"/>
      <c r="H1175" s="237">
        <v>225.39</v>
      </c>
      <c r="I1175" s="238"/>
      <c r="J1175" s="233"/>
      <c r="K1175" s="233"/>
      <c r="L1175" s="239"/>
      <c r="M1175" s="240"/>
      <c r="N1175" s="241"/>
      <c r="O1175" s="241"/>
      <c r="P1175" s="241"/>
      <c r="Q1175" s="241"/>
      <c r="R1175" s="241"/>
      <c r="S1175" s="241"/>
      <c r="T1175" s="242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T1175" s="243" t="s">
        <v>175</v>
      </c>
      <c r="AU1175" s="243" t="s">
        <v>86</v>
      </c>
      <c r="AV1175" s="13" t="s">
        <v>86</v>
      </c>
      <c r="AW1175" s="13" t="s">
        <v>32</v>
      </c>
      <c r="AX1175" s="13" t="s">
        <v>77</v>
      </c>
      <c r="AY1175" s="243" t="s">
        <v>166</v>
      </c>
    </row>
    <row r="1176" spans="1:51" s="13" customFormat="1" ht="12">
      <c r="A1176" s="13"/>
      <c r="B1176" s="232"/>
      <c r="C1176" s="233"/>
      <c r="D1176" s="234" t="s">
        <v>175</v>
      </c>
      <c r="E1176" s="235" t="s">
        <v>1</v>
      </c>
      <c r="F1176" s="236" t="s">
        <v>1611</v>
      </c>
      <c r="G1176" s="233"/>
      <c r="H1176" s="237">
        <v>22.81</v>
      </c>
      <c r="I1176" s="238"/>
      <c r="J1176" s="233"/>
      <c r="K1176" s="233"/>
      <c r="L1176" s="239"/>
      <c r="M1176" s="240"/>
      <c r="N1176" s="241"/>
      <c r="O1176" s="241"/>
      <c r="P1176" s="241"/>
      <c r="Q1176" s="241"/>
      <c r="R1176" s="241"/>
      <c r="S1176" s="241"/>
      <c r="T1176" s="242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T1176" s="243" t="s">
        <v>175</v>
      </c>
      <c r="AU1176" s="243" t="s">
        <v>86</v>
      </c>
      <c r="AV1176" s="13" t="s">
        <v>86</v>
      </c>
      <c r="AW1176" s="13" t="s">
        <v>32</v>
      </c>
      <c r="AX1176" s="13" t="s">
        <v>77</v>
      </c>
      <c r="AY1176" s="243" t="s">
        <v>166</v>
      </c>
    </row>
    <row r="1177" spans="1:51" s="13" customFormat="1" ht="12">
      <c r="A1177" s="13"/>
      <c r="B1177" s="232"/>
      <c r="C1177" s="233"/>
      <c r="D1177" s="234" t="s">
        <v>175</v>
      </c>
      <c r="E1177" s="235" t="s">
        <v>1</v>
      </c>
      <c r="F1177" s="236" t="s">
        <v>2832</v>
      </c>
      <c r="G1177" s="233"/>
      <c r="H1177" s="237">
        <v>225.37</v>
      </c>
      <c r="I1177" s="238"/>
      <c r="J1177" s="233"/>
      <c r="K1177" s="233"/>
      <c r="L1177" s="239"/>
      <c r="M1177" s="240"/>
      <c r="N1177" s="241"/>
      <c r="O1177" s="241"/>
      <c r="P1177" s="241"/>
      <c r="Q1177" s="241"/>
      <c r="R1177" s="241"/>
      <c r="S1177" s="241"/>
      <c r="T1177" s="242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T1177" s="243" t="s">
        <v>175</v>
      </c>
      <c r="AU1177" s="243" t="s">
        <v>86</v>
      </c>
      <c r="AV1177" s="13" t="s">
        <v>86</v>
      </c>
      <c r="AW1177" s="13" t="s">
        <v>32</v>
      </c>
      <c r="AX1177" s="13" t="s">
        <v>77</v>
      </c>
      <c r="AY1177" s="243" t="s">
        <v>166</v>
      </c>
    </row>
    <row r="1178" spans="1:51" s="13" customFormat="1" ht="12">
      <c r="A1178" s="13"/>
      <c r="B1178" s="232"/>
      <c r="C1178" s="233"/>
      <c r="D1178" s="234" t="s">
        <v>175</v>
      </c>
      <c r="E1178" s="235" t="s">
        <v>1</v>
      </c>
      <c r="F1178" s="236" t="s">
        <v>1613</v>
      </c>
      <c r="G1178" s="233"/>
      <c r="H1178" s="237">
        <v>22.81</v>
      </c>
      <c r="I1178" s="238"/>
      <c r="J1178" s="233"/>
      <c r="K1178" s="233"/>
      <c r="L1178" s="239"/>
      <c r="M1178" s="240"/>
      <c r="N1178" s="241"/>
      <c r="O1178" s="241"/>
      <c r="P1178" s="241"/>
      <c r="Q1178" s="241"/>
      <c r="R1178" s="241"/>
      <c r="S1178" s="241"/>
      <c r="T1178" s="242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T1178" s="243" t="s">
        <v>175</v>
      </c>
      <c r="AU1178" s="243" t="s">
        <v>86</v>
      </c>
      <c r="AV1178" s="13" t="s">
        <v>86</v>
      </c>
      <c r="AW1178" s="13" t="s">
        <v>32</v>
      </c>
      <c r="AX1178" s="13" t="s">
        <v>77</v>
      </c>
      <c r="AY1178" s="243" t="s">
        <v>166</v>
      </c>
    </row>
    <row r="1179" spans="1:65" s="2" customFormat="1" ht="33" customHeight="1">
      <c r="A1179" s="37"/>
      <c r="B1179" s="38"/>
      <c r="C1179" s="218" t="s">
        <v>2833</v>
      </c>
      <c r="D1179" s="218" t="s">
        <v>169</v>
      </c>
      <c r="E1179" s="219" t="s">
        <v>800</v>
      </c>
      <c r="F1179" s="220" t="s">
        <v>801</v>
      </c>
      <c r="G1179" s="221" t="s">
        <v>188</v>
      </c>
      <c r="H1179" s="222">
        <v>588.63</v>
      </c>
      <c r="I1179" s="223"/>
      <c r="J1179" s="224">
        <f>ROUND(I1179*H1179,0)</f>
        <v>0</v>
      </c>
      <c r="K1179" s="225"/>
      <c r="L1179" s="43"/>
      <c r="M1179" s="226" t="s">
        <v>1</v>
      </c>
      <c r="N1179" s="227" t="s">
        <v>42</v>
      </c>
      <c r="O1179" s="90"/>
      <c r="P1179" s="228">
        <f>O1179*H1179</f>
        <v>0</v>
      </c>
      <c r="Q1179" s="228">
        <v>0.0075</v>
      </c>
      <c r="R1179" s="228">
        <f>Q1179*H1179</f>
        <v>4.414725</v>
      </c>
      <c r="S1179" s="228">
        <v>0</v>
      </c>
      <c r="T1179" s="229">
        <f>S1179*H1179</f>
        <v>0</v>
      </c>
      <c r="U1179" s="37"/>
      <c r="V1179" s="37"/>
      <c r="W1179" s="37"/>
      <c r="X1179" s="37"/>
      <c r="Y1179" s="37"/>
      <c r="Z1179" s="37"/>
      <c r="AA1179" s="37"/>
      <c r="AB1179" s="37"/>
      <c r="AC1179" s="37"/>
      <c r="AD1179" s="37"/>
      <c r="AE1179" s="37"/>
      <c r="AR1179" s="230" t="s">
        <v>249</v>
      </c>
      <c r="AT1179" s="230" t="s">
        <v>169</v>
      </c>
      <c r="AU1179" s="230" t="s">
        <v>86</v>
      </c>
      <c r="AY1179" s="16" t="s">
        <v>166</v>
      </c>
      <c r="BE1179" s="231">
        <f>IF(N1179="základní",J1179,0)</f>
        <v>0</v>
      </c>
      <c r="BF1179" s="231">
        <f>IF(N1179="snížená",J1179,0)</f>
        <v>0</v>
      </c>
      <c r="BG1179" s="231">
        <f>IF(N1179="zákl. přenesená",J1179,0)</f>
        <v>0</v>
      </c>
      <c r="BH1179" s="231">
        <f>IF(N1179="sníž. přenesená",J1179,0)</f>
        <v>0</v>
      </c>
      <c r="BI1179" s="231">
        <f>IF(N1179="nulová",J1179,0)</f>
        <v>0</v>
      </c>
      <c r="BJ1179" s="16" t="s">
        <v>8</v>
      </c>
      <c r="BK1179" s="231">
        <f>ROUND(I1179*H1179,0)</f>
        <v>0</v>
      </c>
      <c r="BL1179" s="16" t="s">
        <v>249</v>
      </c>
      <c r="BM1179" s="230" t="s">
        <v>2834</v>
      </c>
    </row>
    <row r="1180" spans="1:65" s="2" customFormat="1" ht="21.75" customHeight="1">
      <c r="A1180" s="37"/>
      <c r="B1180" s="38"/>
      <c r="C1180" s="218" t="s">
        <v>2835</v>
      </c>
      <c r="D1180" s="218" t="s">
        <v>169</v>
      </c>
      <c r="E1180" s="219" t="s">
        <v>808</v>
      </c>
      <c r="F1180" s="220" t="s">
        <v>809</v>
      </c>
      <c r="G1180" s="221" t="s">
        <v>188</v>
      </c>
      <c r="H1180" s="222">
        <v>588.63</v>
      </c>
      <c r="I1180" s="223"/>
      <c r="J1180" s="224">
        <f>ROUND(I1180*H1180,0)</f>
        <v>0</v>
      </c>
      <c r="K1180" s="225"/>
      <c r="L1180" s="43"/>
      <c r="M1180" s="226" t="s">
        <v>1</v>
      </c>
      <c r="N1180" s="227" t="s">
        <v>42</v>
      </c>
      <c r="O1180" s="90"/>
      <c r="P1180" s="228">
        <f>O1180*H1180</f>
        <v>0</v>
      </c>
      <c r="Q1180" s="228">
        <v>0.0003</v>
      </c>
      <c r="R1180" s="228">
        <f>Q1180*H1180</f>
        <v>0.176589</v>
      </c>
      <c r="S1180" s="228">
        <v>0</v>
      </c>
      <c r="T1180" s="229">
        <f>S1180*H1180</f>
        <v>0</v>
      </c>
      <c r="U1180" s="37"/>
      <c r="V1180" s="37"/>
      <c r="W1180" s="37"/>
      <c r="X1180" s="37"/>
      <c r="Y1180" s="37"/>
      <c r="Z1180" s="37"/>
      <c r="AA1180" s="37"/>
      <c r="AB1180" s="37"/>
      <c r="AC1180" s="37"/>
      <c r="AD1180" s="37"/>
      <c r="AE1180" s="37"/>
      <c r="AR1180" s="230" t="s">
        <v>249</v>
      </c>
      <c r="AT1180" s="230" t="s">
        <v>169</v>
      </c>
      <c r="AU1180" s="230" t="s">
        <v>86</v>
      </c>
      <c r="AY1180" s="16" t="s">
        <v>166</v>
      </c>
      <c r="BE1180" s="231">
        <f>IF(N1180="základní",J1180,0)</f>
        <v>0</v>
      </c>
      <c r="BF1180" s="231">
        <f>IF(N1180="snížená",J1180,0)</f>
        <v>0</v>
      </c>
      <c r="BG1180" s="231">
        <f>IF(N1180="zákl. přenesená",J1180,0)</f>
        <v>0</v>
      </c>
      <c r="BH1180" s="231">
        <f>IF(N1180="sníž. přenesená",J1180,0)</f>
        <v>0</v>
      </c>
      <c r="BI1180" s="231">
        <f>IF(N1180="nulová",J1180,0)</f>
        <v>0</v>
      </c>
      <c r="BJ1180" s="16" t="s">
        <v>8</v>
      </c>
      <c r="BK1180" s="231">
        <f>ROUND(I1180*H1180,0)</f>
        <v>0</v>
      </c>
      <c r="BL1180" s="16" t="s">
        <v>249</v>
      </c>
      <c r="BM1180" s="230" t="s">
        <v>2836</v>
      </c>
    </row>
    <row r="1181" spans="1:65" s="2" customFormat="1" ht="44.25" customHeight="1">
      <c r="A1181" s="37"/>
      <c r="B1181" s="38"/>
      <c r="C1181" s="254" t="s">
        <v>2837</v>
      </c>
      <c r="D1181" s="254" t="s">
        <v>266</v>
      </c>
      <c r="E1181" s="255" t="s">
        <v>812</v>
      </c>
      <c r="F1181" s="256" t="s">
        <v>813</v>
      </c>
      <c r="G1181" s="257" t="s">
        <v>188</v>
      </c>
      <c r="H1181" s="258">
        <v>647.493</v>
      </c>
      <c r="I1181" s="259"/>
      <c r="J1181" s="260">
        <f>ROUND(I1181*H1181,0)</f>
        <v>0</v>
      </c>
      <c r="K1181" s="261"/>
      <c r="L1181" s="262"/>
      <c r="M1181" s="263" t="s">
        <v>1</v>
      </c>
      <c r="N1181" s="264" t="s">
        <v>42</v>
      </c>
      <c r="O1181" s="90"/>
      <c r="P1181" s="228">
        <f>O1181*H1181</f>
        <v>0</v>
      </c>
      <c r="Q1181" s="228">
        <v>0.00368</v>
      </c>
      <c r="R1181" s="228">
        <f>Q1181*H1181</f>
        <v>2.3827742400000003</v>
      </c>
      <c r="S1181" s="228">
        <v>0</v>
      </c>
      <c r="T1181" s="229">
        <f>S1181*H1181</f>
        <v>0</v>
      </c>
      <c r="U1181" s="37"/>
      <c r="V1181" s="37"/>
      <c r="W1181" s="37"/>
      <c r="X1181" s="37"/>
      <c r="Y1181" s="37"/>
      <c r="Z1181" s="37"/>
      <c r="AA1181" s="37"/>
      <c r="AB1181" s="37"/>
      <c r="AC1181" s="37"/>
      <c r="AD1181" s="37"/>
      <c r="AE1181" s="37"/>
      <c r="AR1181" s="230" t="s">
        <v>331</v>
      </c>
      <c r="AT1181" s="230" t="s">
        <v>266</v>
      </c>
      <c r="AU1181" s="230" t="s">
        <v>86</v>
      </c>
      <c r="AY1181" s="16" t="s">
        <v>166</v>
      </c>
      <c r="BE1181" s="231">
        <f>IF(N1181="základní",J1181,0)</f>
        <v>0</v>
      </c>
      <c r="BF1181" s="231">
        <f>IF(N1181="snížená",J1181,0)</f>
        <v>0</v>
      </c>
      <c r="BG1181" s="231">
        <f>IF(N1181="zákl. přenesená",J1181,0)</f>
        <v>0</v>
      </c>
      <c r="BH1181" s="231">
        <f>IF(N1181="sníž. přenesená",J1181,0)</f>
        <v>0</v>
      </c>
      <c r="BI1181" s="231">
        <f>IF(N1181="nulová",J1181,0)</f>
        <v>0</v>
      </c>
      <c r="BJ1181" s="16" t="s">
        <v>8</v>
      </c>
      <c r="BK1181" s="231">
        <f>ROUND(I1181*H1181,0)</f>
        <v>0</v>
      </c>
      <c r="BL1181" s="16" t="s">
        <v>249</v>
      </c>
      <c r="BM1181" s="230" t="s">
        <v>2838</v>
      </c>
    </row>
    <row r="1182" spans="1:51" s="13" customFormat="1" ht="12">
      <c r="A1182" s="13"/>
      <c r="B1182" s="232"/>
      <c r="C1182" s="233"/>
      <c r="D1182" s="234" t="s">
        <v>175</v>
      </c>
      <c r="E1182" s="235" t="s">
        <v>1</v>
      </c>
      <c r="F1182" s="236" t="s">
        <v>2839</v>
      </c>
      <c r="G1182" s="233"/>
      <c r="H1182" s="237">
        <v>588.63</v>
      </c>
      <c r="I1182" s="238"/>
      <c r="J1182" s="233"/>
      <c r="K1182" s="233"/>
      <c r="L1182" s="239"/>
      <c r="M1182" s="240"/>
      <c r="N1182" s="241"/>
      <c r="O1182" s="241"/>
      <c r="P1182" s="241"/>
      <c r="Q1182" s="241"/>
      <c r="R1182" s="241"/>
      <c r="S1182" s="241"/>
      <c r="T1182" s="242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T1182" s="243" t="s">
        <v>175</v>
      </c>
      <c r="AU1182" s="243" t="s">
        <v>86</v>
      </c>
      <c r="AV1182" s="13" t="s">
        <v>86</v>
      </c>
      <c r="AW1182" s="13" t="s">
        <v>32</v>
      </c>
      <c r="AX1182" s="13" t="s">
        <v>8</v>
      </c>
      <c r="AY1182" s="243" t="s">
        <v>166</v>
      </c>
    </row>
    <row r="1183" spans="1:51" s="13" customFormat="1" ht="12">
      <c r="A1183" s="13"/>
      <c r="B1183" s="232"/>
      <c r="C1183" s="233"/>
      <c r="D1183" s="234" t="s">
        <v>175</v>
      </c>
      <c r="E1183" s="233"/>
      <c r="F1183" s="236" t="s">
        <v>2840</v>
      </c>
      <c r="G1183" s="233"/>
      <c r="H1183" s="237">
        <v>647.493</v>
      </c>
      <c r="I1183" s="238"/>
      <c r="J1183" s="233"/>
      <c r="K1183" s="233"/>
      <c r="L1183" s="239"/>
      <c r="M1183" s="240"/>
      <c r="N1183" s="241"/>
      <c r="O1183" s="241"/>
      <c r="P1183" s="241"/>
      <c r="Q1183" s="241"/>
      <c r="R1183" s="241"/>
      <c r="S1183" s="241"/>
      <c r="T1183" s="242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T1183" s="243" t="s">
        <v>175</v>
      </c>
      <c r="AU1183" s="243" t="s">
        <v>86</v>
      </c>
      <c r="AV1183" s="13" t="s">
        <v>86</v>
      </c>
      <c r="AW1183" s="13" t="s">
        <v>4</v>
      </c>
      <c r="AX1183" s="13" t="s">
        <v>8</v>
      </c>
      <c r="AY1183" s="243" t="s">
        <v>166</v>
      </c>
    </row>
    <row r="1184" spans="1:65" s="2" customFormat="1" ht="24.15" customHeight="1">
      <c r="A1184" s="37"/>
      <c r="B1184" s="38"/>
      <c r="C1184" s="218" t="s">
        <v>2841</v>
      </c>
      <c r="D1184" s="218" t="s">
        <v>169</v>
      </c>
      <c r="E1184" s="219" t="s">
        <v>825</v>
      </c>
      <c r="F1184" s="220" t="s">
        <v>826</v>
      </c>
      <c r="G1184" s="221" t="s">
        <v>215</v>
      </c>
      <c r="H1184" s="222">
        <v>414.78</v>
      </c>
      <c r="I1184" s="223"/>
      <c r="J1184" s="224">
        <f>ROUND(I1184*H1184,0)</f>
        <v>0</v>
      </c>
      <c r="K1184" s="225"/>
      <c r="L1184" s="43"/>
      <c r="M1184" s="226" t="s">
        <v>1</v>
      </c>
      <c r="N1184" s="227" t="s">
        <v>42</v>
      </c>
      <c r="O1184" s="90"/>
      <c r="P1184" s="228">
        <f>O1184*H1184</f>
        <v>0</v>
      </c>
      <c r="Q1184" s="228">
        <v>5E-05</v>
      </c>
      <c r="R1184" s="228">
        <f>Q1184*H1184</f>
        <v>0.020739</v>
      </c>
      <c r="S1184" s="228">
        <v>0</v>
      </c>
      <c r="T1184" s="229">
        <f>S1184*H1184</f>
        <v>0</v>
      </c>
      <c r="U1184" s="37"/>
      <c r="V1184" s="37"/>
      <c r="W1184" s="37"/>
      <c r="X1184" s="37"/>
      <c r="Y1184" s="37"/>
      <c r="Z1184" s="37"/>
      <c r="AA1184" s="37"/>
      <c r="AB1184" s="37"/>
      <c r="AC1184" s="37"/>
      <c r="AD1184" s="37"/>
      <c r="AE1184" s="37"/>
      <c r="AR1184" s="230" t="s">
        <v>249</v>
      </c>
      <c r="AT1184" s="230" t="s">
        <v>169</v>
      </c>
      <c r="AU1184" s="230" t="s">
        <v>86</v>
      </c>
      <c r="AY1184" s="16" t="s">
        <v>166</v>
      </c>
      <c r="BE1184" s="231">
        <f>IF(N1184="základní",J1184,0)</f>
        <v>0</v>
      </c>
      <c r="BF1184" s="231">
        <f>IF(N1184="snížená",J1184,0)</f>
        <v>0</v>
      </c>
      <c r="BG1184" s="231">
        <f>IF(N1184="zákl. přenesená",J1184,0)</f>
        <v>0</v>
      </c>
      <c r="BH1184" s="231">
        <f>IF(N1184="sníž. přenesená",J1184,0)</f>
        <v>0</v>
      </c>
      <c r="BI1184" s="231">
        <f>IF(N1184="nulová",J1184,0)</f>
        <v>0</v>
      </c>
      <c r="BJ1184" s="16" t="s">
        <v>8</v>
      </c>
      <c r="BK1184" s="231">
        <f>ROUND(I1184*H1184,0)</f>
        <v>0</v>
      </c>
      <c r="BL1184" s="16" t="s">
        <v>249</v>
      </c>
      <c r="BM1184" s="230" t="s">
        <v>2842</v>
      </c>
    </row>
    <row r="1185" spans="1:51" s="13" customFormat="1" ht="12">
      <c r="A1185" s="13"/>
      <c r="B1185" s="232"/>
      <c r="C1185" s="233"/>
      <c r="D1185" s="234" t="s">
        <v>175</v>
      </c>
      <c r="E1185" s="235" t="s">
        <v>1</v>
      </c>
      <c r="F1185" s="236" t="s">
        <v>2843</v>
      </c>
      <c r="G1185" s="233"/>
      <c r="H1185" s="237">
        <v>18.9</v>
      </c>
      <c r="I1185" s="238"/>
      <c r="J1185" s="233"/>
      <c r="K1185" s="233"/>
      <c r="L1185" s="239"/>
      <c r="M1185" s="240"/>
      <c r="N1185" s="241"/>
      <c r="O1185" s="241"/>
      <c r="P1185" s="241"/>
      <c r="Q1185" s="241"/>
      <c r="R1185" s="241"/>
      <c r="S1185" s="241"/>
      <c r="T1185" s="242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T1185" s="243" t="s">
        <v>175</v>
      </c>
      <c r="AU1185" s="243" t="s">
        <v>86</v>
      </c>
      <c r="AV1185" s="13" t="s">
        <v>86</v>
      </c>
      <c r="AW1185" s="13" t="s">
        <v>32</v>
      </c>
      <c r="AX1185" s="13" t="s">
        <v>77</v>
      </c>
      <c r="AY1185" s="243" t="s">
        <v>166</v>
      </c>
    </row>
    <row r="1186" spans="1:51" s="13" customFormat="1" ht="12">
      <c r="A1186" s="13"/>
      <c r="B1186" s="232"/>
      <c r="C1186" s="233"/>
      <c r="D1186" s="234" t="s">
        <v>175</v>
      </c>
      <c r="E1186" s="235" t="s">
        <v>1</v>
      </c>
      <c r="F1186" s="236" t="s">
        <v>2844</v>
      </c>
      <c r="G1186" s="233"/>
      <c r="H1186" s="237">
        <v>25.85</v>
      </c>
      <c r="I1186" s="238"/>
      <c r="J1186" s="233"/>
      <c r="K1186" s="233"/>
      <c r="L1186" s="239"/>
      <c r="M1186" s="240"/>
      <c r="N1186" s="241"/>
      <c r="O1186" s="241"/>
      <c r="P1186" s="241"/>
      <c r="Q1186" s="241"/>
      <c r="R1186" s="241"/>
      <c r="S1186" s="241"/>
      <c r="T1186" s="242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T1186" s="243" t="s">
        <v>175</v>
      </c>
      <c r="AU1186" s="243" t="s">
        <v>86</v>
      </c>
      <c r="AV1186" s="13" t="s">
        <v>86</v>
      </c>
      <c r="AW1186" s="13" t="s">
        <v>32</v>
      </c>
      <c r="AX1186" s="13" t="s">
        <v>77</v>
      </c>
      <c r="AY1186" s="243" t="s">
        <v>166</v>
      </c>
    </row>
    <row r="1187" spans="1:51" s="13" customFormat="1" ht="12">
      <c r="A1187" s="13"/>
      <c r="B1187" s="232"/>
      <c r="C1187" s="233"/>
      <c r="D1187" s="234" t="s">
        <v>175</v>
      </c>
      <c r="E1187" s="235" t="s">
        <v>1</v>
      </c>
      <c r="F1187" s="236" t="s">
        <v>2845</v>
      </c>
      <c r="G1187" s="233"/>
      <c r="H1187" s="237">
        <v>22.57</v>
      </c>
      <c r="I1187" s="238"/>
      <c r="J1187" s="233"/>
      <c r="K1187" s="233"/>
      <c r="L1187" s="239"/>
      <c r="M1187" s="240"/>
      <c r="N1187" s="241"/>
      <c r="O1187" s="241"/>
      <c r="P1187" s="241"/>
      <c r="Q1187" s="241"/>
      <c r="R1187" s="241"/>
      <c r="S1187" s="241"/>
      <c r="T1187" s="242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T1187" s="243" t="s">
        <v>175</v>
      </c>
      <c r="AU1187" s="243" t="s">
        <v>86</v>
      </c>
      <c r="AV1187" s="13" t="s">
        <v>86</v>
      </c>
      <c r="AW1187" s="13" t="s">
        <v>32</v>
      </c>
      <c r="AX1187" s="13" t="s">
        <v>77</v>
      </c>
      <c r="AY1187" s="243" t="s">
        <v>166</v>
      </c>
    </row>
    <row r="1188" spans="1:51" s="13" customFormat="1" ht="12">
      <c r="A1188" s="13"/>
      <c r="B1188" s="232"/>
      <c r="C1188" s="233"/>
      <c r="D1188" s="234" t="s">
        <v>175</v>
      </c>
      <c r="E1188" s="235" t="s">
        <v>1</v>
      </c>
      <c r="F1188" s="236" t="s">
        <v>2846</v>
      </c>
      <c r="G1188" s="233"/>
      <c r="H1188" s="237">
        <v>13.25</v>
      </c>
      <c r="I1188" s="238"/>
      <c r="J1188" s="233"/>
      <c r="K1188" s="233"/>
      <c r="L1188" s="239"/>
      <c r="M1188" s="240"/>
      <c r="N1188" s="241"/>
      <c r="O1188" s="241"/>
      <c r="P1188" s="241"/>
      <c r="Q1188" s="241"/>
      <c r="R1188" s="241"/>
      <c r="S1188" s="241"/>
      <c r="T1188" s="242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T1188" s="243" t="s">
        <v>175</v>
      </c>
      <c r="AU1188" s="243" t="s">
        <v>86</v>
      </c>
      <c r="AV1188" s="13" t="s">
        <v>86</v>
      </c>
      <c r="AW1188" s="13" t="s">
        <v>32</v>
      </c>
      <c r="AX1188" s="13" t="s">
        <v>77</v>
      </c>
      <c r="AY1188" s="243" t="s">
        <v>166</v>
      </c>
    </row>
    <row r="1189" spans="1:51" s="13" customFormat="1" ht="12">
      <c r="A1189" s="13"/>
      <c r="B1189" s="232"/>
      <c r="C1189" s="233"/>
      <c r="D1189" s="234" t="s">
        <v>175</v>
      </c>
      <c r="E1189" s="235" t="s">
        <v>1</v>
      </c>
      <c r="F1189" s="236" t="s">
        <v>2847</v>
      </c>
      <c r="G1189" s="233"/>
      <c r="H1189" s="237">
        <v>20.35</v>
      </c>
      <c r="I1189" s="238"/>
      <c r="J1189" s="233"/>
      <c r="K1189" s="233"/>
      <c r="L1189" s="239"/>
      <c r="M1189" s="240"/>
      <c r="N1189" s="241"/>
      <c r="O1189" s="241"/>
      <c r="P1189" s="241"/>
      <c r="Q1189" s="241"/>
      <c r="R1189" s="241"/>
      <c r="S1189" s="241"/>
      <c r="T1189" s="242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T1189" s="243" t="s">
        <v>175</v>
      </c>
      <c r="AU1189" s="243" t="s">
        <v>86</v>
      </c>
      <c r="AV1189" s="13" t="s">
        <v>86</v>
      </c>
      <c r="AW1189" s="13" t="s">
        <v>32</v>
      </c>
      <c r="AX1189" s="13" t="s">
        <v>77</v>
      </c>
      <c r="AY1189" s="243" t="s">
        <v>166</v>
      </c>
    </row>
    <row r="1190" spans="1:51" s="13" customFormat="1" ht="12">
      <c r="A1190" s="13"/>
      <c r="B1190" s="232"/>
      <c r="C1190" s="233"/>
      <c r="D1190" s="234" t="s">
        <v>175</v>
      </c>
      <c r="E1190" s="235" t="s">
        <v>1</v>
      </c>
      <c r="F1190" s="236" t="s">
        <v>2848</v>
      </c>
      <c r="G1190" s="233"/>
      <c r="H1190" s="237">
        <v>18.96</v>
      </c>
      <c r="I1190" s="238"/>
      <c r="J1190" s="233"/>
      <c r="K1190" s="233"/>
      <c r="L1190" s="239"/>
      <c r="M1190" s="240"/>
      <c r="N1190" s="241"/>
      <c r="O1190" s="241"/>
      <c r="P1190" s="241"/>
      <c r="Q1190" s="241"/>
      <c r="R1190" s="241"/>
      <c r="S1190" s="241"/>
      <c r="T1190" s="242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T1190" s="243" t="s">
        <v>175</v>
      </c>
      <c r="AU1190" s="243" t="s">
        <v>86</v>
      </c>
      <c r="AV1190" s="13" t="s">
        <v>86</v>
      </c>
      <c r="AW1190" s="13" t="s">
        <v>32</v>
      </c>
      <c r="AX1190" s="13" t="s">
        <v>77</v>
      </c>
      <c r="AY1190" s="243" t="s">
        <v>166</v>
      </c>
    </row>
    <row r="1191" spans="1:51" s="13" customFormat="1" ht="12">
      <c r="A1191" s="13"/>
      <c r="B1191" s="232"/>
      <c r="C1191" s="233"/>
      <c r="D1191" s="234" t="s">
        <v>175</v>
      </c>
      <c r="E1191" s="235" t="s">
        <v>1</v>
      </c>
      <c r="F1191" s="236" t="s">
        <v>2849</v>
      </c>
      <c r="G1191" s="233"/>
      <c r="H1191" s="237">
        <v>14.17</v>
      </c>
      <c r="I1191" s="238"/>
      <c r="J1191" s="233"/>
      <c r="K1191" s="233"/>
      <c r="L1191" s="239"/>
      <c r="M1191" s="240"/>
      <c r="N1191" s="241"/>
      <c r="O1191" s="241"/>
      <c r="P1191" s="241"/>
      <c r="Q1191" s="241"/>
      <c r="R1191" s="241"/>
      <c r="S1191" s="241"/>
      <c r="T1191" s="242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T1191" s="243" t="s">
        <v>175</v>
      </c>
      <c r="AU1191" s="243" t="s">
        <v>86</v>
      </c>
      <c r="AV1191" s="13" t="s">
        <v>86</v>
      </c>
      <c r="AW1191" s="13" t="s">
        <v>32</v>
      </c>
      <c r="AX1191" s="13" t="s">
        <v>77</v>
      </c>
      <c r="AY1191" s="243" t="s">
        <v>166</v>
      </c>
    </row>
    <row r="1192" spans="1:51" s="13" customFormat="1" ht="12">
      <c r="A1192" s="13"/>
      <c r="B1192" s="232"/>
      <c r="C1192" s="233"/>
      <c r="D1192" s="234" t="s">
        <v>175</v>
      </c>
      <c r="E1192" s="235" t="s">
        <v>1</v>
      </c>
      <c r="F1192" s="236" t="s">
        <v>2850</v>
      </c>
      <c r="G1192" s="233"/>
      <c r="H1192" s="237">
        <v>13.95</v>
      </c>
      <c r="I1192" s="238"/>
      <c r="J1192" s="233"/>
      <c r="K1192" s="233"/>
      <c r="L1192" s="239"/>
      <c r="M1192" s="240"/>
      <c r="N1192" s="241"/>
      <c r="O1192" s="241"/>
      <c r="P1192" s="241"/>
      <c r="Q1192" s="241"/>
      <c r="R1192" s="241"/>
      <c r="S1192" s="241"/>
      <c r="T1192" s="242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T1192" s="243" t="s">
        <v>175</v>
      </c>
      <c r="AU1192" s="243" t="s">
        <v>86</v>
      </c>
      <c r="AV1192" s="13" t="s">
        <v>86</v>
      </c>
      <c r="AW1192" s="13" t="s">
        <v>32</v>
      </c>
      <c r="AX1192" s="13" t="s">
        <v>77</v>
      </c>
      <c r="AY1192" s="243" t="s">
        <v>166</v>
      </c>
    </row>
    <row r="1193" spans="1:51" s="13" customFormat="1" ht="12">
      <c r="A1193" s="13"/>
      <c r="B1193" s="232"/>
      <c r="C1193" s="233"/>
      <c r="D1193" s="234" t="s">
        <v>175</v>
      </c>
      <c r="E1193" s="235" t="s">
        <v>1</v>
      </c>
      <c r="F1193" s="236" t="s">
        <v>2851</v>
      </c>
      <c r="G1193" s="233"/>
      <c r="H1193" s="237">
        <v>24.85</v>
      </c>
      <c r="I1193" s="238"/>
      <c r="J1193" s="233"/>
      <c r="K1193" s="233"/>
      <c r="L1193" s="239"/>
      <c r="M1193" s="240"/>
      <c r="N1193" s="241"/>
      <c r="O1193" s="241"/>
      <c r="P1193" s="241"/>
      <c r="Q1193" s="241"/>
      <c r="R1193" s="241"/>
      <c r="S1193" s="241"/>
      <c r="T1193" s="242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T1193" s="243" t="s">
        <v>175</v>
      </c>
      <c r="AU1193" s="243" t="s">
        <v>86</v>
      </c>
      <c r="AV1193" s="13" t="s">
        <v>86</v>
      </c>
      <c r="AW1193" s="13" t="s">
        <v>32</v>
      </c>
      <c r="AX1193" s="13" t="s">
        <v>77</v>
      </c>
      <c r="AY1193" s="243" t="s">
        <v>166</v>
      </c>
    </row>
    <row r="1194" spans="1:51" s="13" customFormat="1" ht="12">
      <c r="A1194" s="13"/>
      <c r="B1194" s="232"/>
      <c r="C1194" s="233"/>
      <c r="D1194" s="234" t="s">
        <v>175</v>
      </c>
      <c r="E1194" s="235" t="s">
        <v>1</v>
      </c>
      <c r="F1194" s="236" t="s">
        <v>2852</v>
      </c>
      <c r="G1194" s="233"/>
      <c r="H1194" s="237">
        <v>26.57</v>
      </c>
      <c r="I1194" s="238"/>
      <c r="J1194" s="233"/>
      <c r="K1194" s="233"/>
      <c r="L1194" s="239"/>
      <c r="M1194" s="240"/>
      <c r="N1194" s="241"/>
      <c r="O1194" s="241"/>
      <c r="P1194" s="241"/>
      <c r="Q1194" s="241"/>
      <c r="R1194" s="241"/>
      <c r="S1194" s="241"/>
      <c r="T1194" s="242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T1194" s="243" t="s">
        <v>175</v>
      </c>
      <c r="AU1194" s="243" t="s">
        <v>86</v>
      </c>
      <c r="AV1194" s="13" t="s">
        <v>86</v>
      </c>
      <c r="AW1194" s="13" t="s">
        <v>32</v>
      </c>
      <c r="AX1194" s="13" t="s">
        <v>77</v>
      </c>
      <c r="AY1194" s="243" t="s">
        <v>166</v>
      </c>
    </row>
    <row r="1195" spans="1:51" s="13" customFormat="1" ht="12">
      <c r="A1195" s="13"/>
      <c r="B1195" s="232"/>
      <c r="C1195" s="233"/>
      <c r="D1195" s="234" t="s">
        <v>175</v>
      </c>
      <c r="E1195" s="235" t="s">
        <v>1</v>
      </c>
      <c r="F1195" s="236" t="s">
        <v>2853</v>
      </c>
      <c r="G1195" s="233"/>
      <c r="H1195" s="237">
        <v>25.97</v>
      </c>
      <c r="I1195" s="238"/>
      <c r="J1195" s="233"/>
      <c r="K1195" s="233"/>
      <c r="L1195" s="239"/>
      <c r="M1195" s="240"/>
      <c r="N1195" s="241"/>
      <c r="O1195" s="241"/>
      <c r="P1195" s="241"/>
      <c r="Q1195" s="241"/>
      <c r="R1195" s="241"/>
      <c r="S1195" s="241"/>
      <c r="T1195" s="242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T1195" s="243" t="s">
        <v>175</v>
      </c>
      <c r="AU1195" s="243" t="s">
        <v>86</v>
      </c>
      <c r="AV1195" s="13" t="s">
        <v>86</v>
      </c>
      <c r="AW1195" s="13" t="s">
        <v>32</v>
      </c>
      <c r="AX1195" s="13" t="s">
        <v>77</v>
      </c>
      <c r="AY1195" s="243" t="s">
        <v>166</v>
      </c>
    </row>
    <row r="1196" spans="1:51" s="13" customFormat="1" ht="12">
      <c r="A1196" s="13"/>
      <c r="B1196" s="232"/>
      <c r="C1196" s="233"/>
      <c r="D1196" s="234" t="s">
        <v>175</v>
      </c>
      <c r="E1196" s="235" t="s">
        <v>1</v>
      </c>
      <c r="F1196" s="236" t="s">
        <v>2854</v>
      </c>
      <c r="G1196" s="233"/>
      <c r="H1196" s="237">
        <v>19.16</v>
      </c>
      <c r="I1196" s="238"/>
      <c r="J1196" s="233"/>
      <c r="K1196" s="233"/>
      <c r="L1196" s="239"/>
      <c r="M1196" s="240"/>
      <c r="N1196" s="241"/>
      <c r="O1196" s="241"/>
      <c r="P1196" s="241"/>
      <c r="Q1196" s="241"/>
      <c r="R1196" s="241"/>
      <c r="S1196" s="241"/>
      <c r="T1196" s="242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T1196" s="243" t="s">
        <v>175</v>
      </c>
      <c r="AU1196" s="243" t="s">
        <v>86</v>
      </c>
      <c r="AV1196" s="13" t="s">
        <v>86</v>
      </c>
      <c r="AW1196" s="13" t="s">
        <v>32</v>
      </c>
      <c r="AX1196" s="13" t="s">
        <v>77</v>
      </c>
      <c r="AY1196" s="243" t="s">
        <v>166</v>
      </c>
    </row>
    <row r="1197" spans="1:51" s="13" customFormat="1" ht="12">
      <c r="A1197" s="13"/>
      <c r="B1197" s="232"/>
      <c r="C1197" s="233"/>
      <c r="D1197" s="234" t="s">
        <v>175</v>
      </c>
      <c r="E1197" s="235" t="s">
        <v>1</v>
      </c>
      <c r="F1197" s="236" t="s">
        <v>2855</v>
      </c>
      <c r="G1197" s="233"/>
      <c r="H1197" s="237">
        <v>20.45</v>
      </c>
      <c r="I1197" s="238"/>
      <c r="J1197" s="233"/>
      <c r="K1197" s="233"/>
      <c r="L1197" s="239"/>
      <c r="M1197" s="240"/>
      <c r="N1197" s="241"/>
      <c r="O1197" s="241"/>
      <c r="P1197" s="241"/>
      <c r="Q1197" s="241"/>
      <c r="R1197" s="241"/>
      <c r="S1197" s="241"/>
      <c r="T1197" s="242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T1197" s="243" t="s">
        <v>175</v>
      </c>
      <c r="AU1197" s="243" t="s">
        <v>86</v>
      </c>
      <c r="AV1197" s="13" t="s">
        <v>86</v>
      </c>
      <c r="AW1197" s="13" t="s">
        <v>32</v>
      </c>
      <c r="AX1197" s="13" t="s">
        <v>77</v>
      </c>
      <c r="AY1197" s="243" t="s">
        <v>166</v>
      </c>
    </row>
    <row r="1198" spans="1:51" s="13" customFormat="1" ht="12">
      <c r="A1198" s="13"/>
      <c r="B1198" s="232"/>
      <c r="C1198" s="233"/>
      <c r="D1198" s="234" t="s">
        <v>175</v>
      </c>
      <c r="E1198" s="235" t="s">
        <v>1</v>
      </c>
      <c r="F1198" s="236" t="s">
        <v>2856</v>
      </c>
      <c r="G1198" s="233"/>
      <c r="H1198" s="237">
        <v>26.6</v>
      </c>
      <c r="I1198" s="238"/>
      <c r="J1198" s="233"/>
      <c r="K1198" s="233"/>
      <c r="L1198" s="239"/>
      <c r="M1198" s="240"/>
      <c r="N1198" s="241"/>
      <c r="O1198" s="241"/>
      <c r="P1198" s="241"/>
      <c r="Q1198" s="241"/>
      <c r="R1198" s="241"/>
      <c r="S1198" s="241"/>
      <c r="T1198" s="242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T1198" s="243" t="s">
        <v>175</v>
      </c>
      <c r="AU1198" s="243" t="s">
        <v>86</v>
      </c>
      <c r="AV1198" s="13" t="s">
        <v>86</v>
      </c>
      <c r="AW1198" s="13" t="s">
        <v>32</v>
      </c>
      <c r="AX1198" s="13" t="s">
        <v>77</v>
      </c>
      <c r="AY1198" s="243" t="s">
        <v>166</v>
      </c>
    </row>
    <row r="1199" spans="1:51" s="13" customFormat="1" ht="12">
      <c r="A1199" s="13"/>
      <c r="B1199" s="232"/>
      <c r="C1199" s="233"/>
      <c r="D1199" s="234" t="s">
        <v>175</v>
      </c>
      <c r="E1199" s="235" t="s">
        <v>1</v>
      </c>
      <c r="F1199" s="236" t="s">
        <v>2857</v>
      </c>
      <c r="G1199" s="233"/>
      <c r="H1199" s="237">
        <v>7.49</v>
      </c>
      <c r="I1199" s="238"/>
      <c r="J1199" s="233"/>
      <c r="K1199" s="233"/>
      <c r="L1199" s="239"/>
      <c r="M1199" s="240"/>
      <c r="N1199" s="241"/>
      <c r="O1199" s="241"/>
      <c r="P1199" s="241"/>
      <c r="Q1199" s="241"/>
      <c r="R1199" s="241"/>
      <c r="S1199" s="241"/>
      <c r="T1199" s="242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T1199" s="243" t="s">
        <v>175</v>
      </c>
      <c r="AU1199" s="243" t="s">
        <v>86</v>
      </c>
      <c r="AV1199" s="13" t="s">
        <v>86</v>
      </c>
      <c r="AW1199" s="13" t="s">
        <v>32</v>
      </c>
      <c r="AX1199" s="13" t="s">
        <v>77</v>
      </c>
      <c r="AY1199" s="243" t="s">
        <v>166</v>
      </c>
    </row>
    <row r="1200" spans="1:51" s="13" customFormat="1" ht="12">
      <c r="A1200" s="13"/>
      <c r="B1200" s="232"/>
      <c r="C1200" s="233"/>
      <c r="D1200" s="234" t="s">
        <v>175</v>
      </c>
      <c r="E1200" s="235" t="s">
        <v>1</v>
      </c>
      <c r="F1200" s="236" t="s">
        <v>2858</v>
      </c>
      <c r="G1200" s="233"/>
      <c r="H1200" s="237">
        <v>13.95</v>
      </c>
      <c r="I1200" s="238"/>
      <c r="J1200" s="233"/>
      <c r="K1200" s="233"/>
      <c r="L1200" s="239"/>
      <c r="M1200" s="240"/>
      <c r="N1200" s="241"/>
      <c r="O1200" s="241"/>
      <c r="P1200" s="241"/>
      <c r="Q1200" s="241"/>
      <c r="R1200" s="241"/>
      <c r="S1200" s="241"/>
      <c r="T1200" s="242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T1200" s="243" t="s">
        <v>175</v>
      </c>
      <c r="AU1200" s="243" t="s">
        <v>86</v>
      </c>
      <c r="AV1200" s="13" t="s">
        <v>86</v>
      </c>
      <c r="AW1200" s="13" t="s">
        <v>32</v>
      </c>
      <c r="AX1200" s="13" t="s">
        <v>77</v>
      </c>
      <c r="AY1200" s="243" t="s">
        <v>166</v>
      </c>
    </row>
    <row r="1201" spans="1:51" s="13" customFormat="1" ht="12">
      <c r="A1201" s="13"/>
      <c r="B1201" s="232"/>
      <c r="C1201" s="233"/>
      <c r="D1201" s="234" t="s">
        <v>175</v>
      </c>
      <c r="E1201" s="235" t="s">
        <v>1</v>
      </c>
      <c r="F1201" s="236" t="s">
        <v>2859</v>
      </c>
      <c r="G1201" s="233"/>
      <c r="H1201" s="237">
        <v>24.85</v>
      </c>
      <c r="I1201" s="238"/>
      <c r="J1201" s="233"/>
      <c r="K1201" s="233"/>
      <c r="L1201" s="239"/>
      <c r="M1201" s="240"/>
      <c r="N1201" s="241"/>
      <c r="O1201" s="241"/>
      <c r="P1201" s="241"/>
      <c r="Q1201" s="241"/>
      <c r="R1201" s="241"/>
      <c r="S1201" s="241"/>
      <c r="T1201" s="242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T1201" s="243" t="s">
        <v>175</v>
      </c>
      <c r="AU1201" s="243" t="s">
        <v>86</v>
      </c>
      <c r="AV1201" s="13" t="s">
        <v>86</v>
      </c>
      <c r="AW1201" s="13" t="s">
        <v>32</v>
      </c>
      <c r="AX1201" s="13" t="s">
        <v>77</v>
      </c>
      <c r="AY1201" s="243" t="s">
        <v>166</v>
      </c>
    </row>
    <row r="1202" spans="1:51" s="13" customFormat="1" ht="12">
      <c r="A1202" s="13"/>
      <c r="B1202" s="232"/>
      <c r="C1202" s="233"/>
      <c r="D1202" s="234" t="s">
        <v>175</v>
      </c>
      <c r="E1202" s="235" t="s">
        <v>1</v>
      </c>
      <c r="F1202" s="236" t="s">
        <v>2860</v>
      </c>
      <c r="G1202" s="233"/>
      <c r="H1202" s="237">
        <v>26.57</v>
      </c>
      <c r="I1202" s="238"/>
      <c r="J1202" s="233"/>
      <c r="K1202" s="233"/>
      <c r="L1202" s="239"/>
      <c r="M1202" s="240"/>
      <c r="N1202" s="241"/>
      <c r="O1202" s="241"/>
      <c r="P1202" s="241"/>
      <c r="Q1202" s="241"/>
      <c r="R1202" s="241"/>
      <c r="S1202" s="241"/>
      <c r="T1202" s="242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T1202" s="243" t="s">
        <v>175</v>
      </c>
      <c r="AU1202" s="243" t="s">
        <v>86</v>
      </c>
      <c r="AV1202" s="13" t="s">
        <v>86</v>
      </c>
      <c r="AW1202" s="13" t="s">
        <v>32</v>
      </c>
      <c r="AX1202" s="13" t="s">
        <v>77</v>
      </c>
      <c r="AY1202" s="243" t="s">
        <v>166</v>
      </c>
    </row>
    <row r="1203" spans="1:51" s="13" customFormat="1" ht="12">
      <c r="A1203" s="13"/>
      <c r="B1203" s="232"/>
      <c r="C1203" s="233"/>
      <c r="D1203" s="234" t="s">
        <v>175</v>
      </c>
      <c r="E1203" s="235" t="s">
        <v>1</v>
      </c>
      <c r="F1203" s="236" t="s">
        <v>2861</v>
      </c>
      <c r="G1203" s="233"/>
      <c r="H1203" s="237">
        <v>11.89</v>
      </c>
      <c r="I1203" s="238"/>
      <c r="J1203" s="233"/>
      <c r="K1203" s="233"/>
      <c r="L1203" s="239"/>
      <c r="M1203" s="240"/>
      <c r="N1203" s="241"/>
      <c r="O1203" s="241"/>
      <c r="P1203" s="241"/>
      <c r="Q1203" s="241"/>
      <c r="R1203" s="241"/>
      <c r="S1203" s="241"/>
      <c r="T1203" s="242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T1203" s="243" t="s">
        <v>175</v>
      </c>
      <c r="AU1203" s="243" t="s">
        <v>86</v>
      </c>
      <c r="AV1203" s="13" t="s">
        <v>86</v>
      </c>
      <c r="AW1203" s="13" t="s">
        <v>32</v>
      </c>
      <c r="AX1203" s="13" t="s">
        <v>77</v>
      </c>
      <c r="AY1203" s="243" t="s">
        <v>166</v>
      </c>
    </row>
    <row r="1204" spans="1:51" s="13" customFormat="1" ht="12">
      <c r="A1204" s="13"/>
      <c r="B1204" s="232"/>
      <c r="C1204" s="233"/>
      <c r="D1204" s="234" t="s">
        <v>175</v>
      </c>
      <c r="E1204" s="235" t="s">
        <v>1</v>
      </c>
      <c r="F1204" s="236" t="s">
        <v>2862</v>
      </c>
      <c r="G1204" s="233"/>
      <c r="H1204" s="237">
        <v>19.27</v>
      </c>
      <c r="I1204" s="238"/>
      <c r="J1204" s="233"/>
      <c r="K1204" s="233"/>
      <c r="L1204" s="239"/>
      <c r="M1204" s="240"/>
      <c r="N1204" s="241"/>
      <c r="O1204" s="241"/>
      <c r="P1204" s="241"/>
      <c r="Q1204" s="241"/>
      <c r="R1204" s="241"/>
      <c r="S1204" s="241"/>
      <c r="T1204" s="242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T1204" s="243" t="s">
        <v>175</v>
      </c>
      <c r="AU1204" s="243" t="s">
        <v>86</v>
      </c>
      <c r="AV1204" s="13" t="s">
        <v>86</v>
      </c>
      <c r="AW1204" s="13" t="s">
        <v>32</v>
      </c>
      <c r="AX1204" s="13" t="s">
        <v>77</v>
      </c>
      <c r="AY1204" s="243" t="s">
        <v>166</v>
      </c>
    </row>
    <row r="1205" spans="1:51" s="13" customFormat="1" ht="12">
      <c r="A1205" s="13"/>
      <c r="B1205" s="232"/>
      <c r="C1205" s="233"/>
      <c r="D1205" s="234" t="s">
        <v>175</v>
      </c>
      <c r="E1205" s="235" t="s">
        <v>1</v>
      </c>
      <c r="F1205" s="236" t="s">
        <v>2863</v>
      </c>
      <c r="G1205" s="233"/>
      <c r="H1205" s="237">
        <v>19.16</v>
      </c>
      <c r="I1205" s="238"/>
      <c r="J1205" s="233"/>
      <c r="K1205" s="233"/>
      <c r="L1205" s="239"/>
      <c r="M1205" s="240"/>
      <c r="N1205" s="241"/>
      <c r="O1205" s="241"/>
      <c r="P1205" s="241"/>
      <c r="Q1205" s="241"/>
      <c r="R1205" s="241"/>
      <c r="S1205" s="241"/>
      <c r="T1205" s="242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T1205" s="243" t="s">
        <v>175</v>
      </c>
      <c r="AU1205" s="243" t="s">
        <v>86</v>
      </c>
      <c r="AV1205" s="13" t="s">
        <v>86</v>
      </c>
      <c r="AW1205" s="13" t="s">
        <v>32</v>
      </c>
      <c r="AX1205" s="13" t="s">
        <v>77</v>
      </c>
      <c r="AY1205" s="243" t="s">
        <v>166</v>
      </c>
    </row>
    <row r="1206" spans="1:65" s="2" customFormat="1" ht="24.15" customHeight="1">
      <c r="A1206" s="37"/>
      <c r="B1206" s="38"/>
      <c r="C1206" s="254" t="s">
        <v>2864</v>
      </c>
      <c r="D1206" s="254" t="s">
        <v>266</v>
      </c>
      <c r="E1206" s="255" t="s">
        <v>830</v>
      </c>
      <c r="F1206" s="256" t="s">
        <v>831</v>
      </c>
      <c r="G1206" s="257" t="s">
        <v>215</v>
      </c>
      <c r="H1206" s="258">
        <v>456.258</v>
      </c>
      <c r="I1206" s="259"/>
      <c r="J1206" s="260">
        <f>ROUND(I1206*H1206,0)</f>
        <v>0</v>
      </c>
      <c r="K1206" s="261"/>
      <c r="L1206" s="262"/>
      <c r="M1206" s="263" t="s">
        <v>1</v>
      </c>
      <c r="N1206" s="264" t="s">
        <v>42</v>
      </c>
      <c r="O1206" s="90"/>
      <c r="P1206" s="228">
        <f>O1206*H1206</f>
        <v>0</v>
      </c>
      <c r="Q1206" s="228">
        <v>0.0002</v>
      </c>
      <c r="R1206" s="228">
        <f>Q1206*H1206</f>
        <v>0.0912516</v>
      </c>
      <c r="S1206" s="228">
        <v>0</v>
      </c>
      <c r="T1206" s="229">
        <f>S1206*H1206</f>
        <v>0</v>
      </c>
      <c r="U1206" s="37"/>
      <c r="V1206" s="37"/>
      <c r="W1206" s="37"/>
      <c r="X1206" s="37"/>
      <c r="Y1206" s="37"/>
      <c r="Z1206" s="37"/>
      <c r="AA1206" s="37"/>
      <c r="AB1206" s="37"/>
      <c r="AC1206" s="37"/>
      <c r="AD1206" s="37"/>
      <c r="AE1206" s="37"/>
      <c r="AR1206" s="230" t="s">
        <v>331</v>
      </c>
      <c r="AT1206" s="230" t="s">
        <v>266</v>
      </c>
      <c r="AU1206" s="230" t="s">
        <v>86</v>
      </c>
      <c r="AY1206" s="16" t="s">
        <v>166</v>
      </c>
      <c r="BE1206" s="231">
        <f>IF(N1206="základní",J1206,0)</f>
        <v>0</v>
      </c>
      <c r="BF1206" s="231">
        <f>IF(N1206="snížená",J1206,0)</f>
        <v>0</v>
      </c>
      <c r="BG1206" s="231">
        <f>IF(N1206="zákl. přenesená",J1206,0)</f>
        <v>0</v>
      </c>
      <c r="BH1206" s="231">
        <f>IF(N1206="sníž. přenesená",J1206,0)</f>
        <v>0</v>
      </c>
      <c r="BI1206" s="231">
        <f>IF(N1206="nulová",J1206,0)</f>
        <v>0</v>
      </c>
      <c r="BJ1206" s="16" t="s">
        <v>8</v>
      </c>
      <c r="BK1206" s="231">
        <f>ROUND(I1206*H1206,0)</f>
        <v>0</v>
      </c>
      <c r="BL1206" s="16" t="s">
        <v>249</v>
      </c>
      <c r="BM1206" s="230" t="s">
        <v>2865</v>
      </c>
    </row>
    <row r="1207" spans="1:51" s="13" customFormat="1" ht="12">
      <c r="A1207" s="13"/>
      <c r="B1207" s="232"/>
      <c r="C1207" s="233"/>
      <c r="D1207" s="234" t="s">
        <v>175</v>
      </c>
      <c r="E1207" s="235" t="s">
        <v>1</v>
      </c>
      <c r="F1207" s="236" t="s">
        <v>2866</v>
      </c>
      <c r="G1207" s="233"/>
      <c r="H1207" s="237">
        <v>414.78</v>
      </c>
      <c r="I1207" s="238"/>
      <c r="J1207" s="233"/>
      <c r="K1207" s="233"/>
      <c r="L1207" s="239"/>
      <c r="M1207" s="240"/>
      <c r="N1207" s="241"/>
      <c r="O1207" s="241"/>
      <c r="P1207" s="241"/>
      <c r="Q1207" s="241"/>
      <c r="R1207" s="241"/>
      <c r="S1207" s="241"/>
      <c r="T1207" s="242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T1207" s="243" t="s">
        <v>175</v>
      </c>
      <c r="AU1207" s="243" t="s">
        <v>86</v>
      </c>
      <c r="AV1207" s="13" t="s">
        <v>86</v>
      </c>
      <c r="AW1207" s="13" t="s">
        <v>32</v>
      </c>
      <c r="AX1207" s="13" t="s">
        <v>8</v>
      </c>
      <c r="AY1207" s="243" t="s">
        <v>166</v>
      </c>
    </row>
    <row r="1208" spans="1:51" s="13" customFormat="1" ht="12">
      <c r="A1208" s="13"/>
      <c r="B1208" s="232"/>
      <c r="C1208" s="233"/>
      <c r="D1208" s="234" t="s">
        <v>175</v>
      </c>
      <c r="E1208" s="233"/>
      <c r="F1208" s="236" t="s">
        <v>2867</v>
      </c>
      <c r="G1208" s="233"/>
      <c r="H1208" s="237">
        <v>456.258</v>
      </c>
      <c r="I1208" s="238"/>
      <c r="J1208" s="233"/>
      <c r="K1208" s="233"/>
      <c r="L1208" s="239"/>
      <c r="M1208" s="240"/>
      <c r="N1208" s="241"/>
      <c r="O1208" s="241"/>
      <c r="P1208" s="241"/>
      <c r="Q1208" s="241"/>
      <c r="R1208" s="241"/>
      <c r="S1208" s="241"/>
      <c r="T1208" s="242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T1208" s="243" t="s">
        <v>175</v>
      </c>
      <c r="AU1208" s="243" t="s">
        <v>86</v>
      </c>
      <c r="AV1208" s="13" t="s">
        <v>86</v>
      </c>
      <c r="AW1208" s="13" t="s">
        <v>4</v>
      </c>
      <c r="AX1208" s="13" t="s">
        <v>8</v>
      </c>
      <c r="AY1208" s="243" t="s">
        <v>166</v>
      </c>
    </row>
    <row r="1209" spans="1:65" s="2" customFormat="1" ht="16.5" customHeight="1">
      <c r="A1209" s="37"/>
      <c r="B1209" s="38"/>
      <c r="C1209" s="254" t="s">
        <v>2868</v>
      </c>
      <c r="D1209" s="254" t="s">
        <v>266</v>
      </c>
      <c r="E1209" s="255" t="s">
        <v>836</v>
      </c>
      <c r="F1209" s="256" t="s">
        <v>837</v>
      </c>
      <c r="G1209" s="257" t="s">
        <v>215</v>
      </c>
      <c r="H1209" s="258">
        <v>456.258</v>
      </c>
      <c r="I1209" s="259"/>
      <c r="J1209" s="260">
        <f>ROUND(I1209*H1209,0)</f>
        <v>0</v>
      </c>
      <c r="K1209" s="261"/>
      <c r="L1209" s="262"/>
      <c r="M1209" s="263" t="s">
        <v>1</v>
      </c>
      <c r="N1209" s="264" t="s">
        <v>42</v>
      </c>
      <c r="O1209" s="90"/>
      <c r="P1209" s="228">
        <f>O1209*H1209</f>
        <v>0</v>
      </c>
      <c r="Q1209" s="228">
        <v>2E-05</v>
      </c>
      <c r="R1209" s="228">
        <f>Q1209*H1209</f>
        <v>0.00912516</v>
      </c>
      <c r="S1209" s="228">
        <v>0</v>
      </c>
      <c r="T1209" s="229">
        <f>S1209*H1209</f>
        <v>0</v>
      </c>
      <c r="U1209" s="37"/>
      <c r="V1209" s="37"/>
      <c r="W1209" s="37"/>
      <c r="X1209" s="37"/>
      <c r="Y1209" s="37"/>
      <c r="Z1209" s="37"/>
      <c r="AA1209" s="37"/>
      <c r="AB1209" s="37"/>
      <c r="AC1209" s="37"/>
      <c r="AD1209" s="37"/>
      <c r="AE1209" s="37"/>
      <c r="AR1209" s="230" t="s">
        <v>331</v>
      </c>
      <c r="AT1209" s="230" t="s">
        <v>266</v>
      </c>
      <c r="AU1209" s="230" t="s">
        <v>86</v>
      </c>
      <c r="AY1209" s="16" t="s">
        <v>166</v>
      </c>
      <c r="BE1209" s="231">
        <f>IF(N1209="základní",J1209,0)</f>
        <v>0</v>
      </c>
      <c r="BF1209" s="231">
        <f>IF(N1209="snížená",J1209,0)</f>
        <v>0</v>
      </c>
      <c r="BG1209" s="231">
        <f>IF(N1209="zákl. přenesená",J1209,0)</f>
        <v>0</v>
      </c>
      <c r="BH1209" s="231">
        <f>IF(N1209="sníž. přenesená",J1209,0)</f>
        <v>0</v>
      </c>
      <c r="BI1209" s="231">
        <f>IF(N1209="nulová",J1209,0)</f>
        <v>0</v>
      </c>
      <c r="BJ1209" s="16" t="s">
        <v>8</v>
      </c>
      <c r="BK1209" s="231">
        <f>ROUND(I1209*H1209,0)</f>
        <v>0</v>
      </c>
      <c r="BL1209" s="16" t="s">
        <v>249</v>
      </c>
      <c r="BM1209" s="230" t="s">
        <v>2869</v>
      </c>
    </row>
    <row r="1210" spans="1:51" s="13" customFormat="1" ht="12">
      <c r="A1210" s="13"/>
      <c r="B1210" s="232"/>
      <c r="C1210" s="233"/>
      <c r="D1210" s="234" t="s">
        <v>175</v>
      </c>
      <c r="E1210" s="235" t="s">
        <v>1</v>
      </c>
      <c r="F1210" s="236" t="s">
        <v>2866</v>
      </c>
      <c r="G1210" s="233"/>
      <c r="H1210" s="237">
        <v>414.78</v>
      </c>
      <c r="I1210" s="238"/>
      <c r="J1210" s="233"/>
      <c r="K1210" s="233"/>
      <c r="L1210" s="239"/>
      <c r="M1210" s="240"/>
      <c r="N1210" s="241"/>
      <c r="O1210" s="241"/>
      <c r="P1210" s="241"/>
      <c r="Q1210" s="241"/>
      <c r="R1210" s="241"/>
      <c r="S1210" s="241"/>
      <c r="T1210" s="242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T1210" s="243" t="s">
        <v>175</v>
      </c>
      <c r="AU1210" s="243" t="s">
        <v>86</v>
      </c>
      <c r="AV1210" s="13" t="s">
        <v>86</v>
      </c>
      <c r="AW1210" s="13" t="s">
        <v>32</v>
      </c>
      <c r="AX1210" s="13" t="s">
        <v>8</v>
      </c>
      <c r="AY1210" s="243" t="s">
        <v>166</v>
      </c>
    </row>
    <row r="1211" spans="1:51" s="13" customFormat="1" ht="12">
      <c r="A1211" s="13"/>
      <c r="B1211" s="232"/>
      <c r="C1211" s="233"/>
      <c r="D1211" s="234" t="s">
        <v>175</v>
      </c>
      <c r="E1211" s="233"/>
      <c r="F1211" s="236" t="s">
        <v>2867</v>
      </c>
      <c r="G1211" s="233"/>
      <c r="H1211" s="237">
        <v>456.258</v>
      </c>
      <c r="I1211" s="238"/>
      <c r="J1211" s="233"/>
      <c r="K1211" s="233"/>
      <c r="L1211" s="239"/>
      <c r="M1211" s="240"/>
      <c r="N1211" s="241"/>
      <c r="O1211" s="241"/>
      <c r="P1211" s="241"/>
      <c r="Q1211" s="241"/>
      <c r="R1211" s="241"/>
      <c r="S1211" s="241"/>
      <c r="T1211" s="242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T1211" s="243" t="s">
        <v>175</v>
      </c>
      <c r="AU1211" s="243" t="s">
        <v>86</v>
      </c>
      <c r="AV1211" s="13" t="s">
        <v>86</v>
      </c>
      <c r="AW1211" s="13" t="s">
        <v>4</v>
      </c>
      <c r="AX1211" s="13" t="s">
        <v>8</v>
      </c>
      <c r="AY1211" s="243" t="s">
        <v>166</v>
      </c>
    </row>
    <row r="1212" spans="1:65" s="2" customFormat="1" ht="24.15" customHeight="1">
      <c r="A1212" s="37"/>
      <c r="B1212" s="38"/>
      <c r="C1212" s="218" t="s">
        <v>2870</v>
      </c>
      <c r="D1212" s="218" t="s">
        <v>169</v>
      </c>
      <c r="E1212" s="219" t="s">
        <v>850</v>
      </c>
      <c r="F1212" s="220" t="s">
        <v>851</v>
      </c>
      <c r="G1212" s="221" t="s">
        <v>183</v>
      </c>
      <c r="H1212" s="222">
        <v>7.213</v>
      </c>
      <c r="I1212" s="223"/>
      <c r="J1212" s="224">
        <f>ROUND(I1212*H1212,0)</f>
        <v>0</v>
      </c>
      <c r="K1212" s="225"/>
      <c r="L1212" s="43"/>
      <c r="M1212" s="226" t="s">
        <v>1</v>
      </c>
      <c r="N1212" s="227" t="s">
        <v>42</v>
      </c>
      <c r="O1212" s="90"/>
      <c r="P1212" s="228">
        <f>O1212*H1212</f>
        <v>0</v>
      </c>
      <c r="Q1212" s="228">
        <v>0</v>
      </c>
      <c r="R1212" s="228">
        <f>Q1212*H1212</f>
        <v>0</v>
      </c>
      <c r="S1212" s="228">
        <v>0</v>
      </c>
      <c r="T1212" s="229">
        <f>S1212*H1212</f>
        <v>0</v>
      </c>
      <c r="U1212" s="37"/>
      <c r="V1212" s="37"/>
      <c r="W1212" s="37"/>
      <c r="X1212" s="37"/>
      <c r="Y1212" s="37"/>
      <c r="Z1212" s="37"/>
      <c r="AA1212" s="37"/>
      <c r="AB1212" s="37"/>
      <c r="AC1212" s="37"/>
      <c r="AD1212" s="37"/>
      <c r="AE1212" s="37"/>
      <c r="AR1212" s="230" t="s">
        <v>249</v>
      </c>
      <c r="AT1212" s="230" t="s">
        <v>169</v>
      </c>
      <c r="AU1212" s="230" t="s">
        <v>86</v>
      </c>
      <c r="AY1212" s="16" t="s">
        <v>166</v>
      </c>
      <c r="BE1212" s="231">
        <f>IF(N1212="základní",J1212,0)</f>
        <v>0</v>
      </c>
      <c r="BF1212" s="231">
        <f>IF(N1212="snížená",J1212,0)</f>
        <v>0</v>
      </c>
      <c r="BG1212" s="231">
        <f>IF(N1212="zákl. přenesená",J1212,0)</f>
        <v>0</v>
      </c>
      <c r="BH1212" s="231">
        <f>IF(N1212="sníž. přenesená",J1212,0)</f>
        <v>0</v>
      </c>
      <c r="BI1212" s="231">
        <f>IF(N1212="nulová",J1212,0)</f>
        <v>0</v>
      </c>
      <c r="BJ1212" s="16" t="s">
        <v>8</v>
      </c>
      <c r="BK1212" s="231">
        <f>ROUND(I1212*H1212,0)</f>
        <v>0</v>
      </c>
      <c r="BL1212" s="16" t="s">
        <v>249</v>
      </c>
      <c r="BM1212" s="230" t="s">
        <v>2871</v>
      </c>
    </row>
    <row r="1213" spans="1:63" s="12" customFormat="1" ht="22.8" customHeight="1">
      <c r="A1213" s="12"/>
      <c r="B1213" s="202"/>
      <c r="C1213" s="203"/>
      <c r="D1213" s="204" t="s">
        <v>76</v>
      </c>
      <c r="E1213" s="216" t="s">
        <v>2872</v>
      </c>
      <c r="F1213" s="216" t="s">
        <v>2873</v>
      </c>
      <c r="G1213" s="203"/>
      <c r="H1213" s="203"/>
      <c r="I1213" s="206"/>
      <c r="J1213" s="217">
        <f>BK1213</f>
        <v>0</v>
      </c>
      <c r="K1213" s="203"/>
      <c r="L1213" s="208"/>
      <c r="M1213" s="209"/>
      <c r="N1213" s="210"/>
      <c r="O1213" s="210"/>
      <c r="P1213" s="211">
        <f>SUM(P1214:P1219)</f>
        <v>0</v>
      </c>
      <c r="Q1213" s="210"/>
      <c r="R1213" s="211">
        <f>SUM(R1214:R1219)</f>
        <v>0.0449712</v>
      </c>
      <c r="S1213" s="210"/>
      <c r="T1213" s="212">
        <f>SUM(T1214:T1219)</f>
        <v>0</v>
      </c>
      <c r="U1213" s="12"/>
      <c r="V1213" s="12"/>
      <c r="W1213" s="12"/>
      <c r="X1213" s="12"/>
      <c r="Y1213" s="12"/>
      <c r="Z1213" s="12"/>
      <c r="AA1213" s="12"/>
      <c r="AB1213" s="12"/>
      <c r="AC1213" s="12"/>
      <c r="AD1213" s="12"/>
      <c r="AE1213" s="12"/>
      <c r="AR1213" s="213" t="s">
        <v>86</v>
      </c>
      <c r="AT1213" s="214" t="s">
        <v>76</v>
      </c>
      <c r="AU1213" s="214" t="s">
        <v>8</v>
      </c>
      <c r="AY1213" s="213" t="s">
        <v>166</v>
      </c>
      <c r="BK1213" s="215">
        <f>SUM(BK1214:BK1219)</f>
        <v>0</v>
      </c>
    </row>
    <row r="1214" spans="1:65" s="2" customFormat="1" ht="24.15" customHeight="1">
      <c r="A1214" s="37"/>
      <c r="B1214" s="38"/>
      <c r="C1214" s="218" t="s">
        <v>2874</v>
      </c>
      <c r="D1214" s="218" t="s">
        <v>169</v>
      </c>
      <c r="E1214" s="219" t="s">
        <v>2875</v>
      </c>
      <c r="F1214" s="220" t="s">
        <v>2876</v>
      </c>
      <c r="G1214" s="221" t="s">
        <v>188</v>
      </c>
      <c r="H1214" s="222">
        <v>83.28</v>
      </c>
      <c r="I1214" s="223"/>
      <c r="J1214" s="224">
        <f>ROUND(I1214*H1214,0)</f>
        <v>0</v>
      </c>
      <c r="K1214" s="225"/>
      <c r="L1214" s="43"/>
      <c r="M1214" s="226" t="s">
        <v>1</v>
      </c>
      <c r="N1214" s="227" t="s">
        <v>42</v>
      </c>
      <c r="O1214" s="90"/>
      <c r="P1214" s="228">
        <f>O1214*H1214</f>
        <v>0</v>
      </c>
      <c r="Q1214" s="228">
        <v>0.0003</v>
      </c>
      <c r="R1214" s="228">
        <f>Q1214*H1214</f>
        <v>0.024984</v>
      </c>
      <c r="S1214" s="228">
        <v>0</v>
      </c>
      <c r="T1214" s="229">
        <f>S1214*H1214</f>
        <v>0</v>
      </c>
      <c r="U1214" s="37"/>
      <c r="V1214" s="37"/>
      <c r="W1214" s="37"/>
      <c r="X1214" s="37"/>
      <c r="Y1214" s="37"/>
      <c r="Z1214" s="37"/>
      <c r="AA1214" s="37"/>
      <c r="AB1214" s="37"/>
      <c r="AC1214" s="37"/>
      <c r="AD1214" s="37"/>
      <c r="AE1214" s="37"/>
      <c r="AR1214" s="230" t="s">
        <v>249</v>
      </c>
      <c r="AT1214" s="230" t="s">
        <v>169</v>
      </c>
      <c r="AU1214" s="230" t="s">
        <v>86</v>
      </c>
      <c r="AY1214" s="16" t="s">
        <v>166</v>
      </c>
      <c r="BE1214" s="231">
        <f>IF(N1214="základní",J1214,0)</f>
        <v>0</v>
      </c>
      <c r="BF1214" s="231">
        <f>IF(N1214="snížená",J1214,0)</f>
        <v>0</v>
      </c>
      <c r="BG1214" s="231">
        <f>IF(N1214="zákl. přenesená",J1214,0)</f>
        <v>0</v>
      </c>
      <c r="BH1214" s="231">
        <f>IF(N1214="sníž. přenesená",J1214,0)</f>
        <v>0</v>
      </c>
      <c r="BI1214" s="231">
        <f>IF(N1214="nulová",J1214,0)</f>
        <v>0</v>
      </c>
      <c r="BJ1214" s="16" t="s">
        <v>8</v>
      </c>
      <c r="BK1214" s="231">
        <f>ROUND(I1214*H1214,0)</f>
        <v>0</v>
      </c>
      <c r="BL1214" s="16" t="s">
        <v>249</v>
      </c>
      <c r="BM1214" s="230" t="s">
        <v>2877</v>
      </c>
    </row>
    <row r="1215" spans="1:51" s="13" customFormat="1" ht="12">
      <c r="A1215" s="13"/>
      <c r="B1215" s="232"/>
      <c r="C1215" s="233"/>
      <c r="D1215" s="234" t="s">
        <v>175</v>
      </c>
      <c r="E1215" s="235" t="s">
        <v>1</v>
      </c>
      <c r="F1215" s="236" t="s">
        <v>1630</v>
      </c>
      <c r="G1215" s="233"/>
      <c r="H1215" s="237">
        <v>59.76</v>
      </c>
      <c r="I1215" s="238"/>
      <c r="J1215" s="233"/>
      <c r="K1215" s="233"/>
      <c r="L1215" s="239"/>
      <c r="M1215" s="240"/>
      <c r="N1215" s="241"/>
      <c r="O1215" s="241"/>
      <c r="P1215" s="241"/>
      <c r="Q1215" s="241"/>
      <c r="R1215" s="241"/>
      <c r="S1215" s="241"/>
      <c r="T1215" s="242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T1215" s="243" t="s">
        <v>175</v>
      </c>
      <c r="AU1215" s="243" t="s">
        <v>86</v>
      </c>
      <c r="AV1215" s="13" t="s">
        <v>86</v>
      </c>
      <c r="AW1215" s="13" t="s">
        <v>32</v>
      </c>
      <c r="AX1215" s="13" t="s">
        <v>77</v>
      </c>
      <c r="AY1215" s="243" t="s">
        <v>166</v>
      </c>
    </row>
    <row r="1216" spans="1:51" s="13" customFormat="1" ht="12">
      <c r="A1216" s="13"/>
      <c r="B1216" s="232"/>
      <c r="C1216" s="233"/>
      <c r="D1216" s="234" t="s">
        <v>175</v>
      </c>
      <c r="E1216" s="235" t="s">
        <v>1</v>
      </c>
      <c r="F1216" s="236" t="s">
        <v>2878</v>
      </c>
      <c r="G1216" s="233"/>
      <c r="H1216" s="237">
        <v>16.01</v>
      </c>
      <c r="I1216" s="238"/>
      <c r="J1216" s="233"/>
      <c r="K1216" s="233"/>
      <c r="L1216" s="239"/>
      <c r="M1216" s="240"/>
      <c r="N1216" s="241"/>
      <c r="O1216" s="241"/>
      <c r="P1216" s="241"/>
      <c r="Q1216" s="241"/>
      <c r="R1216" s="241"/>
      <c r="S1216" s="241"/>
      <c r="T1216" s="242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T1216" s="243" t="s">
        <v>175</v>
      </c>
      <c r="AU1216" s="243" t="s">
        <v>86</v>
      </c>
      <c r="AV1216" s="13" t="s">
        <v>86</v>
      </c>
      <c r="AW1216" s="13" t="s">
        <v>32</v>
      </c>
      <c r="AX1216" s="13" t="s">
        <v>77</v>
      </c>
      <c r="AY1216" s="243" t="s">
        <v>166</v>
      </c>
    </row>
    <row r="1217" spans="1:51" s="13" customFormat="1" ht="12">
      <c r="A1217" s="13"/>
      <c r="B1217" s="232"/>
      <c r="C1217" s="233"/>
      <c r="D1217" s="234" t="s">
        <v>175</v>
      </c>
      <c r="E1217" s="235" t="s">
        <v>1</v>
      </c>
      <c r="F1217" s="236" t="s">
        <v>2879</v>
      </c>
      <c r="G1217" s="233"/>
      <c r="H1217" s="237">
        <v>7.51</v>
      </c>
      <c r="I1217" s="238"/>
      <c r="J1217" s="233"/>
      <c r="K1217" s="233"/>
      <c r="L1217" s="239"/>
      <c r="M1217" s="240"/>
      <c r="N1217" s="241"/>
      <c r="O1217" s="241"/>
      <c r="P1217" s="241"/>
      <c r="Q1217" s="241"/>
      <c r="R1217" s="241"/>
      <c r="S1217" s="241"/>
      <c r="T1217" s="242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T1217" s="243" t="s">
        <v>175</v>
      </c>
      <c r="AU1217" s="243" t="s">
        <v>86</v>
      </c>
      <c r="AV1217" s="13" t="s">
        <v>86</v>
      </c>
      <c r="AW1217" s="13" t="s">
        <v>32</v>
      </c>
      <c r="AX1217" s="13" t="s">
        <v>77</v>
      </c>
      <c r="AY1217" s="243" t="s">
        <v>166</v>
      </c>
    </row>
    <row r="1218" spans="1:65" s="2" customFormat="1" ht="16.5" customHeight="1">
      <c r="A1218" s="37"/>
      <c r="B1218" s="38"/>
      <c r="C1218" s="218" t="s">
        <v>2880</v>
      </c>
      <c r="D1218" s="218" t="s">
        <v>169</v>
      </c>
      <c r="E1218" s="219" t="s">
        <v>2881</v>
      </c>
      <c r="F1218" s="220" t="s">
        <v>2882</v>
      </c>
      <c r="G1218" s="221" t="s">
        <v>188</v>
      </c>
      <c r="H1218" s="222">
        <v>83.28</v>
      </c>
      <c r="I1218" s="223"/>
      <c r="J1218" s="224">
        <f>ROUND(I1218*H1218,0)</f>
        <v>0</v>
      </c>
      <c r="K1218" s="225"/>
      <c r="L1218" s="43"/>
      <c r="M1218" s="226" t="s">
        <v>1</v>
      </c>
      <c r="N1218" s="227" t="s">
        <v>42</v>
      </c>
      <c r="O1218" s="90"/>
      <c r="P1218" s="228">
        <f>O1218*H1218</f>
        <v>0</v>
      </c>
      <c r="Q1218" s="228">
        <v>0.00024</v>
      </c>
      <c r="R1218" s="228">
        <f>Q1218*H1218</f>
        <v>0.0199872</v>
      </c>
      <c r="S1218" s="228">
        <v>0</v>
      </c>
      <c r="T1218" s="229">
        <f>S1218*H1218</f>
        <v>0</v>
      </c>
      <c r="U1218" s="37"/>
      <c r="V1218" s="37"/>
      <c r="W1218" s="37"/>
      <c r="X1218" s="37"/>
      <c r="Y1218" s="37"/>
      <c r="Z1218" s="37"/>
      <c r="AA1218" s="37"/>
      <c r="AB1218" s="37"/>
      <c r="AC1218" s="37"/>
      <c r="AD1218" s="37"/>
      <c r="AE1218" s="37"/>
      <c r="AR1218" s="230" t="s">
        <v>249</v>
      </c>
      <c r="AT1218" s="230" t="s">
        <v>169</v>
      </c>
      <c r="AU1218" s="230" t="s">
        <v>86</v>
      </c>
      <c r="AY1218" s="16" t="s">
        <v>166</v>
      </c>
      <c r="BE1218" s="231">
        <f>IF(N1218="základní",J1218,0)</f>
        <v>0</v>
      </c>
      <c r="BF1218" s="231">
        <f>IF(N1218="snížená",J1218,0)</f>
        <v>0</v>
      </c>
      <c r="BG1218" s="231">
        <f>IF(N1218="zákl. přenesená",J1218,0)</f>
        <v>0</v>
      </c>
      <c r="BH1218" s="231">
        <f>IF(N1218="sníž. přenesená",J1218,0)</f>
        <v>0</v>
      </c>
      <c r="BI1218" s="231">
        <f>IF(N1218="nulová",J1218,0)</f>
        <v>0</v>
      </c>
      <c r="BJ1218" s="16" t="s">
        <v>8</v>
      </c>
      <c r="BK1218" s="231">
        <f>ROUND(I1218*H1218,0)</f>
        <v>0</v>
      </c>
      <c r="BL1218" s="16" t="s">
        <v>249</v>
      </c>
      <c r="BM1218" s="230" t="s">
        <v>2883</v>
      </c>
    </row>
    <row r="1219" spans="1:65" s="2" customFormat="1" ht="24.15" customHeight="1">
      <c r="A1219" s="37"/>
      <c r="B1219" s="38"/>
      <c r="C1219" s="218" t="s">
        <v>2884</v>
      </c>
      <c r="D1219" s="218" t="s">
        <v>169</v>
      </c>
      <c r="E1219" s="219" t="s">
        <v>2885</v>
      </c>
      <c r="F1219" s="220" t="s">
        <v>2886</v>
      </c>
      <c r="G1219" s="221" t="s">
        <v>183</v>
      </c>
      <c r="H1219" s="222">
        <v>0.045</v>
      </c>
      <c r="I1219" s="223"/>
      <c r="J1219" s="224">
        <f>ROUND(I1219*H1219,0)</f>
        <v>0</v>
      </c>
      <c r="K1219" s="225"/>
      <c r="L1219" s="43"/>
      <c r="M1219" s="226" t="s">
        <v>1</v>
      </c>
      <c r="N1219" s="227" t="s">
        <v>42</v>
      </c>
      <c r="O1219" s="90"/>
      <c r="P1219" s="228">
        <f>O1219*H1219</f>
        <v>0</v>
      </c>
      <c r="Q1219" s="228">
        <v>0</v>
      </c>
      <c r="R1219" s="228">
        <f>Q1219*H1219</f>
        <v>0</v>
      </c>
      <c r="S1219" s="228">
        <v>0</v>
      </c>
      <c r="T1219" s="229">
        <f>S1219*H1219</f>
        <v>0</v>
      </c>
      <c r="U1219" s="37"/>
      <c r="V1219" s="37"/>
      <c r="W1219" s="37"/>
      <c r="X1219" s="37"/>
      <c r="Y1219" s="37"/>
      <c r="Z1219" s="37"/>
      <c r="AA1219" s="37"/>
      <c r="AB1219" s="37"/>
      <c r="AC1219" s="37"/>
      <c r="AD1219" s="37"/>
      <c r="AE1219" s="37"/>
      <c r="AR1219" s="230" t="s">
        <v>249</v>
      </c>
      <c r="AT1219" s="230" t="s">
        <v>169</v>
      </c>
      <c r="AU1219" s="230" t="s">
        <v>86</v>
      </c>
      <c r="AY1219" s="16" t="s">
        <v>166</v>
      </c>
      <c r="BE1219" s="231">
        <f>IF(N1219="základní",J1219,0)</f>
        <v>0</v>
      </c>
      <c r="BF1219" s="231">
        <f>IF(N1219="snížená",J1219,0)</f>
        <v>0</v>
      </c>
      <c r="BG1219" s="231">
        <f>IF(N1219="zákl. přenesená",J1219,0)</f>
        <v>0</v>
      </c>
      <c r="BH1219" s="231">
        <f>IF(N1219="sníž. přenesená",J1219,0)</f>
        <v>0</v>
      </c>
      <c r="BI1219" s="231">
        <f>IF(N1219="nulová",J1219,0)</f>
        <v>0</v>
      </c>
      <c r="BJ1219" s="16" t="s">
        <v>8</v>
      </c>
      <c r="BK1219" s="231">
        <f>ROUND(I1219*H1219,0)</f>
        <v>0</v>
      </c>
      <c r="BL1219" s="16" t="s">
        <v>249</v>
      </c>
      <c r="BM1219" s="230" t="s">
        <v>2887</v>
      </c>
    </row>
    <row r="1220" spans="1:63" s="12" customFormat="1" ht="22.8" customHeight="1">
      <c r="A1220" s="12"/>
      <c r="B1220" s="202"/>
      <c r="C1220" s="203"/>
      <c r="D1220" s="204" t="s">
        <v>76</v>
      </c>
      <c r="E1220" s="216" t="s">
        <v>857</v>
      </c>
      <c r="F1220" s="216" t="s">
        <v>858</v>
      </c>
      <c r="G1220" s="203"/>
      <c r="H1220" s="203"/>
      <c r="I1220" s="206"/>
      <c r="J1220" s="217">
        <f>BK1220</f>
        <v>0</v>
      </c>
      <c r="K1220" s="203"/>
      <c r="L1220" s="208"/>
      <c r="M1220" s="209"/>
      <c r="N1220" s="210"/>
      <c r="O1220" s="210"/>
      <c r="P1220" s="211">
        <f>SUM(P1221:P1256)</f>
        <v>0</v>
      </c>
      <c r="Q1220" s="210"/>
      <c r="R1220" s="211">
        <f>SUM(R1221:R1256)</f>
        <v>3.2113221</v>
      </c>
      <c r="S1220" s="210"/>
      <c r="T1220" s="212">
        <f>SUM(T1221:T1256)</f>
        <v>0</v>
      </c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R1220" s="213" t="s">
        <v>86</v>
      </c>
      <c r="AT1220" s="214" t="s">
        <v>76</v>
      </c>
      <c r="AU1220" s="214" t="s">
        <v>8</v>
      </c>
      <c r="AY1220" s="213" t="s">
        <v>166</v>
      </c>
      <c r="BK1220" s="215">
        <f>SUM(BK1221:BK1256)</f>
        <v>0</v>
      </c>
    </row>
    <row r="1221" spans="1:65" s="2" customFormat="1" ht="16.5" customHeight="1">
      <c r="A1221" s="37"/>
      <c r="B1221" s="38"/>
      <c r="C1221" s="218" t="s">
        <v>2888</v>
      </c>
      <c r="D1221" s="218" t="s">
        <v>169</v>
      </c>
      <c r="E1221" s="219" t="s">
        <v>860</v>
      </c>
      <c r="F1221" s="220" t="s">
        <v>861</v>
      </c>
      <c r="G1221" s="221" t="s">
        <v>188</v>
      </c>
      <c r="H1221" s="222">
        <v>162.869</v>
      </c>
      <c r="I1221" s="223"/>
      <c r="J1221" s="224">
        <f>ROUND(I1221*H1221,0)</f>
        <v>0</v>
      </c>
      <c r="K1221" s="225"/>
      <c r="L1221" s="43"/>
      <c r="M1221" s="226" t="s">
        <v>1</v>
      </c>
      <c r="N1221" s="227" t="s">
        <v>42</v>
      </c>
      <c r="O1221" s="90"/>
      <c r="P1221" s="228">
        <f>O1221*H1221</f>
        <v>0</v>
      </c>
      <c r="Q1221" s="228">
        <v>0.0003</v>
      </c>
      <c r="R1221" s="228">
        <f>Q1221*H1221</f>
        <v>0.04886069999999999</v>
      </c>
      <c r="S1221" s="228">
        <v>0</v>
      </c>
      <c r="T1221" s="229">
        <f>S1221*H1221</f>
        <v>0</v>
      </c>
      <c r="U1221" s="37"/>
      <c r="V1221" s="37"/>
      <c r="W1221" s="37"/>
      <c r="X1221" s="37"/>
      <c r="Y1221" s="37"/>
      <c r="Z1221" s="37"/>
      <c r="AA1221" s="37"/>
      <c r="AB1221" s="37"/>
      <c r="AC1221" s="37"/>
      <c r="AD1221" s="37"/>
      <c r="AE1221" s="37"/>
      <c r="AR1221" s="230" t="s">
        <v>249</v>
      </c>
      <c r="AT1221" s="230" t="s">
        <v>169</v>
      </c>
      <c r="AU1221" s="230" t="s">
        <v>86</v>
      </c>
      <c r="AY1221" s="16" t="s">
        <v>166</v>
      </c>
      <c r="BE1221" s="231">
        <f>IF(N1221="základní",J1221,0)</f>
        <v>0</v>
      </c>
      <c r="BF1221" s="231">
        <f>IF(N1221="snížená",J1221,0)</f>
        <v>0</v>
      </c>
      <c r="BG1221" s="231">
        <f>IF(N1221="zákl. přenesená",J1221,0)</f>
        <v>0</v>
      </c>
      <c r="BH1221" s="231">
        <f>IF(N1221="sníž. přenesená",J1221,0)</f>
        <v>0</v>
      </c>
      <c r="BI1221" s="231">
        <f>IF(N1221="nulová",J1221,0)</f>
        <v>0</v>
      </c>
      <c r="BJ1221" s="16" t="s">
        <v>8</v>
      </c>
      <c r="BK1221" s="231">
        <f>ROUND(I1221*H1221,0)</f>
        <v>0</v>
      </c>
      <c r="BL1221" s="16" t="s">
        <v>249</v>
      </c>
      <c r="BM1221" s="230" t="s">
        <v>2889</v>
      </c>
    </row>
    <row r="1222" spans="1:51" s="13" customFormat="1" ht="12">
      <c r="A1222" s="13"/>
      <c r="B1222" s="232"/>
      <c r="C1222" s="233"/>
      <c r="D1222" s="234" t="s">
        <v>175</v>
      </c>
      <c r="E1222" s="235" t="s">
        <v>1</v>
      </c>
      <c r="F1222" s="236" t="s">
        <v>1723</v>
      </c>
      <c r="G1222" s="233"/>
      <c r="H1222" s="237">
        <v>39.875</v>
      </c>
      <c r="I1222" s="238"/>
      <c r="J1222" s="233"/>
      <c r="K1222" s="233"/>
      <c r="L1222" s="239"/>
      <c r="M1222" s="240"/>
      <c r="N1222" s="241"/>
      <c r="O1222" s="241"/>
      <c r="P1222" s="241"/>
      <c r="Q1222" s="241"/>
      <c r="R1222" s="241"/>
      <c r="S1222" s="241"/>
      <c r="T1222" s="242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T1222" s="243" t="s">
        <v>175</v>
      </c>
      <c r="AU1222" s="243" t="s">
        <v>86</v>
      </c>
      <c r="AV1222" s="13" t="s">
        <v>86</v>
      </c>
      <c r="AW1222" s="13" t="s">
        <v>32</v>
      </c>
      <c r="AX1222" s="13" t="s">
        <v>77</v>
      </c>
      <c r="AY1222" s="243" t="s">
        <v>166</v>
      </c>
    </row>
    <row r="1223" spans="1:51" s="13" customFormat="1" ht="12">
      <c r="A1223" s="13"/>
      <c r="B1223" s="232"/>
      <c r="C1223" s="233"/>
      <c r="D1223" s="234" t="s">
        <v>175</v>
      </c>
      <c r="E1223" s="235" t="s">
        <v>1</v>
      </c>
      <c r="F1223" s="236" t="s">
        <v>1724</v>
      </c>
      <c r="G1223" s="233"/>
      <c r="H1223" s="237">
        <v>22.836</v>
      </c>
      <c r="I1223" s="238"/>
      <c r="J1223" s="233"/>
      <c r="K1223" s="233"/>
      <c r="L1223" s="239"/>
      <c r="M1223" s="240"/>
      <c r="N1223" s="241"/>
      <c r="O1223" s="241"/>
      <c r="P1223" s="241"/>
      <c r="Q1223" s="241"/>
      <c r="R1223" s="241"/>
      <c r="S1223" s="241"/>
      <c r="T1223" s="242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T1223" s="243" t="s">
        <v>175</v>
      </c>
      <c r="AU1223" s="243" t="s">
        <v>86</v>
      </c>
      <c r="AV1223" s="13" t="s">
        <v>86</v>
      </c>
      <c r="AW1223" s="13" t="s">
        <v>32</v>
      </c>
      <c r="AX1223" s="13" t="s">
        <v>77</v>
      </c>
      <c r="AY1223" s="243" t="s">
        <v>166</v>
      </c>
    </row>
    <row r="1224" spans="1:51" s="13" customFormat="1" ht="12">
      <c r="A1224" s="13"/>
      <c r="B1224" s="232"/>
      <c r="C1224" s="233"/>
      <c r="D1224" s="234" t="s">
        <v>175</v>
      </c>
      <c r="E1224" s="235" t="s">
        <v>1</v>
      </c>
      <c r="F1224" s="236" t="s">
        <v>1725</v>
      </c>
      <c r="G1224" s="233"/>
      <c r="H1224" s="237">
        <v>4.5</v>
      </c>
      <c r="I1224" s="238"/>
      <c r="J1224" s="233"/>
      <c r="K1224" s="233"/>
      <c r="L1224" s="239"/>
      <c r="M1224" s="240"/>
      <c r="N1224" s="241"/>
      <c r="O1224" s="241"/>
      <c r="P1224" s="241"/>
      <c r="Q1224" s="241"/>
      <c r="R1224" s="241"/>
      <c r="S1224" s="241"/>
      <c r="T1224" s="242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T1224" s="243" t="s">
        <v>175</v>
      </c>
      <c r="AU1224" s="243" t="s">
        <v>86</v>
      </c>
      <c r="AV1224" s="13" t="s">
        <v>86</v>
      </c>
      <c r="AW1224" s="13" t="s">
        <v>32</v>
      </c>
      <c r="AX1224" s="13" t="s">
        <v>77</v>
      </c>
      <c r="AY1224" s="243" t="s">
        <v>166</v>
      </c>
    </row>
    <row r="1225" spans="1:51" s="13" customFormat="1" ht="12">
      <c r="A1225" s="13"/>
      <c r="B1225" s="232"/>
      <c r="C1225" s="233"/>
      <c r="D1225" s="234" t="s">
        <v>175</v>
      </c>
      <c r="E1225" s="235" t="s">
        <v>1</v>
      </c>
      <c r="F1225" s="236" t="s">
        <v>1726</v>
      </c>
      <c r="G1225" s="233"/>
      <c r="H1225" s="237">
        <v>4.5</v>
      </c>
      <c r="I1225" s="238"/>
      <c r="J1225" s="233"/>
      <c r="K1225" s="233"/>
      <c r="L1225" s="239"/>
      <c r="M1225" s="240"/>
      <c r="N1225" s="241"/>
      <c r="O1225" s="241"/>
      <c r="P1225" s="241"/>
      <c r="Q1225" s="241"/>
      <c r="R1225" s="241"/>
      <c r="S1225" s="241"/>
      <c r="T1225" s="242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T1225" s="243" t="s">
        <v>175</v>
      </c>
      <c r="AU1225" s="243" t="s">
        <v>86</v>
      </c>
      <c r="AV1225" s="13" t="s">
        <v>86</v>
      </c>
      <c r="AW1225" s="13" t="s">
        <v>32</v>
      </c>
      <c r="AX1225" s="13" t="s">
        <v>77</v>
      </c>
      <c r="AY1225" s="243" t="s">
        <v>166</v>
      </c>
    </row>
    <row r="1226" spans="1:51" s="13" customFormat="1" ht="12">
      <c r="A1226" s="13"/>
      <c r="B1226" s="232"/>
      <c r="C1226" s="233"/>
      <c r="D1226" s="234" t="s">
        <v>175</v>
      </c>
      <c r="E1226" s="235" t="s">
        <v>1</v>
      </c>
      <c r="F1226" s="236" t="s">
        <v>1727</v>
      </c>
      <c r="G1226" s="233"/>
      <c r="H1226" s="237">
        <v>33.444</v>
      </c>
      <c r="I1226" s="238"/>
      <c r="J1226" s="233"/>
      <c r="K1226" s="233"/>
      <c r="L1226" s="239"/>
      <c r="M1226" s="240"/>
      <c r="N1226" s="241"/>
      <c r="O1226" s="241"/>
      <c r="P1226" s="241"/>
      <c r="Q1226" s="241"/>
      <c r="R1226" s="241"/>
      <c r="S1226" s="241"/>
      <c r="T1226" s="242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T1226" s="243" t="s">
        <v>175</v>
      </c>
      <c r="AU1226" s="243" t="s">
        <v>86</v>
      </c>
      <c r="AV1226" s="13" t="s">
        <v>86</v>
      </c>
      <c r="AW1226" s="13" t="s">
        <v>32</v>
      </c>
      <c r="AX1226" s="13" t="s">
        <v>77</v>
      </c>
      <c r="AY1226" s="243" t="s">
        <v>166</v>
      </c>
    </row>
    <row r="1227" spans="1:51" s="13" customFormat="1" ht="12">
      <c r="A1227" s="13"/>
      <c r="B1227" s="232"/>
      <c r="C1227" s="233"/>
      <c r="D1227" s="234" t="s">
        <v>175</v>
      </c>
      <c r="E1227" s="235" t="s">
        <v>1</v>
      </c>
      <c r="F1227" s="236" t="s">
        <v>1728</v>
      </c>
      <c r="G1227" s="233"/>
      <c r="H1227" s="237">
        <v>8.22</v>
      </c>
      <c r="I1227" s="238"/>
      <c r="J1227" s="233"/>
      <c r="K1227" s="233"/>
      <c r="L1227" s="239"/>
      <c r="M1227" s="240"/>
      <c r="N1227" s="241"/>
      <c r="O1227" s="241"/>
      <c r="P1227" s="241"/>
      <c r="Q1227" s="241"/>
      <c r="R1227" s="241"/>
      <c r="S1227" s="241"/>
      <c r="T1227" s="242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T1227" s="243" t="s">
        <v>175</v>
      </c>
      <c r="AU1227" s="243" t="s">
        <v>86</v>
      </c>
      <c r="AV1227" s="13" t="s">
        <v>86</v>
      </c>
      <c r="AW1227" s="13" t="s">
        <v>32</v>
      </c>
      <c r="AX1227" s="13" t="s">
        <v>77</v>
      </c>
      <c r="AY1227" s="243" t="s">
        <v>166</v>
      </c>
    </row>
    <row r="1228" spans="1:51" s="13" customFormat="1" ht="12">
      <c r="A1228" s="13"/>
      <c r="B1228" s="232"/>
      <c r="C1228" s="233"/>
      <c r="D1228" s="234" t="s">
        <v>175</v>
      </c>
      <c r="E1228" s="235" t="s">
        <v>1</v>
      </c>
      <c r="F1228" s="236" t="s">
        <v>1729</v>
      </c>
      <c r="G1228" s="233"/>
      <c r="H1228" s="237">
        <v>7.83</v>
      </c>
      <c r="I1228" s="238"/>
      <c r="J1228" s="233"/>
      <c r="K1228" s="233"/>
      <c r="L1228" s="239"/>
      <c r="M1228" s="240"/>
      <c r="N1228" s="241"/>
      <c r="O1228" s="241"/>
      <c r="P1228" s="241"/>
      <c r="Q1228" s="241"/>
      <c r="R1228" s="241"/>
      <c r="S1228" s="241"/>
      <c r="T1228" s="242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T1228" s="243" t="s">
        <v>175</v>
      </c>
      <c r="AU1228" s="243" t="s">
        <v>86</v>
      </c>
      <c r="AV1228" s="13" t="s">
        <v>86</v>
      </c>
      <c r="AW1228" s="13" t="s">
        <v>32</v>
      </c>
      <c r="AX1228" s="13" t="s">
        <v>77</v>
      </c>
      <c r="AY1228" s="243" t="s">
        <v>166</v>
      </c>
    </row>
    <row r="1229" spans="1:51" s="13" customFormat="1" ht="12">
      <c r="A1229" s="13"/>
      <c r="B1229" s="232"/>
      <c r="C1229" s="233"/>
      <c r="D1229" s="234" t="s">
        <v>175</v>
      </c>
      <c r="E1229" s="235" t="s">
        <v>1</v>
      </c>
      <c r="F1229" s="236" t="s">
        <v>1730</v>
      </c>
      <c r="G1229" s="233"/>
      <c r="H1229" s="237">
        <v>33.444</v>
      </c>
      <c r="I1229" s="238"/>
      <c r="J1229" s="233"/>
      <c r="K1229" s="233"/>
      <c r="L1229" s="239"/>
      <c r="M1229" s="240"/>
      <c r="N1229" s="241"/>
      <c r="O1229" s="241"/>
      <c r="P1229" s="241"/>
      <c r="Q1229" s="241"/>
      <c r="R1229" s="241"/>
      <c r="S1229" s="241"/>
      <c r="T1229" s="242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T1229" s="243" t="s">
        <v>175</v>
      </c>
      <c r="AU1229" s="243" t="s">
        <v>86</v>
      </c>
      <c r="AV1229" s="13" t="s">
        <v>86</v>
      </c>
      <c r="AW1229" s="13" t="s">
        <v>32</v>
      </c>
      <c r="AX1229" s="13" t="s">
        <v>77</v>
      </c>
      <c r="AY1229" s="243" t="s">
        <v>166</v>
      </c>
    </row>
    <row r="1230" spans="1:51" s="13" customFormat="1" ht="12">
      <c r="A1230" s="13"/>
      <c r="B1230" s="232"/>
      <c r="C1230" s="233"/>
      <c r="D1230" s="234" t="s">
        <v>175</v>
      </c>
      <c r="E1230" s="235" t="s">
        <v>1</v>
      </c>
      <c r="F1230" s="236" t="s">
        <v>1731</v>
      </c>
      <c r="G1230" s="233"/>
      <c r="H1230" s="237">
        <v>8.22</v>
      </c>
      <c r="I1230" s="238"/>
      <c r="J1230" s="233"/>
      <c r="K1230" s="233"/>
      <c r="L1230" s="239"/>
      <c r="M1230" s="240"/>
      <c r="N1230" s="241"/>
      <c r="O1230" s="241"/>
      <c r="P1230" s="241"/>
      <c r="Q1230" s="241"/>
      <c r="R1230" s="241"/>
      <c r="S1230" s="241"/>
      <c r="T1230" s="242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T1230" s="243" t="s">
        <v>175</v>
      </c>
      <c r="AU1230" s="243" t="s">
        <v>86</v>
      </c>
      <c r="AV1230" s="13" t="s">
        <v>86</v>
      </c>
      <c r="AW1230" s="13" t="s">
        <v>32</v>
      </c>
      <c r="AX1230" s="13" t="s">
        <v>77</v>
      </c>
      <c r="AY1230" s="243" t="s">
        <v>166</v>
      </c>
    </row>
    <row r="1231" spans="1:65" s="2" customFormat="1" ht="24.15" customHeight="1">
      <c r="A1231" s="37"/>
      <c r="B1231" s="38"/>
      <c r="C1231" s="218" t="s">
        <v>2890</v>
      </c>
      <c r="D1231" s="218" t="s">
        <v>169</v>
      </c>
      <c r="E1231" s="219" t="s">
        <v>867</v>
      </c>
      <c r="F1231" s="220" t="s">
        <v>868</v>
      </c>
      <c r="G1231" s="221" t="s">
        <v>188</v>
      </c>
      <c r="H1231" s="222">
        <v>9.624</v>
      </c>
      <c r="I1231" s="223"/>
      <c r="J1231" s="224">
        <f>ROUND(I1231*H1231,0)</f>
        <v>0</v>
      </c>
      <c r="K1231" s="225"/>
      <c r="L1231" s="43"/>
      <c r="M1231" s="226" t="s">
        <v>1</v>
      </c>
      <c r="N1231" s="227" t="s">
        <v>42</v>
      </c>
      <c r="O1231" s="90"/>
      <c r="P1231" s="228">
        <f>O1231*H1231</f>
        <v>0</v>
      </c>
      <c r="Q1231" s="228">
        <v>0.0015</v>
      </c>
      <c r="R1231" s="228">
        <f>Q1231*H1231</f>
        <v>0.014436000000000001</v>
      </c>
      <c r="S1231" s="228">
        <v>0</v>
      </c>
      <c r="T1231" s="229">
        <f>S1231*H1231</f>
        <v>0</v>
      </c>
      <c r="U1231" s="37"/>
      <c r="V1231" s="37"/>
      <c r="W1231" s="37"/>
      <c r="X1231" s="37"/>
      <c r="Y1231" s="37"/>
      <c r="Z1231" s="37"/>
      <c r="AA1231" s="37"/>
      <c r="AB1231" s="37"/>
      <c r="AC1231" s="37"/>
      <c r="AD1231" s="37"/>
      <c r="AE1231" s="37"/>
      <c r="AR1231" s="230" t="s">
        <v>249</v>
      </c>
      <c r="AT1231" s="230" t="s">
        <v>169</v>
      </c>
      <c r="AU1231" s="230" t="s">
        <v>86</v>
      </c>
      <c r="AY1231" s="16" t="s">
        <v>166</v>
      </c>
      <c r="BE1231" s="231">
        <f>IF(N1231="základní",J1231,0)</f>
        <v>0</v>
      </c>
      <c r="BF1231" s="231">
        <f>IF(N1231="snížená",J1231,0)</f>
        <v>0</v>
      </c>
      <c r="BG1231" s="231">
        <f>IF(N1231="zákl. přenesená",J1231,0)</f>
        <v>0</v>
      </c>
      <c r="BH1231" s="231">
        <f>IF(N1231="sníž. přenesená",J1231,0)</f>
        <v>0</v>
      </c>
      <c r="BI1231" s="231">
        <f>IF(N1231="nulová",J1231,0)</f>
        <v>0</v>
      </c>
      <c r="BJ1231" s="16" t="s">
        <v>8</v>
      </c>
      <c r="BK1231" s="231">
        <f>ROUND(I1231*H1231,0)</f>
        <v>0</v>
      </c>
      <c r="BL1231" s="16" t="s">
        <v>249</v>
      </c>
      <c r="BM1231" s="230" t="s">
        <v>2891</v>
      </c>
    </row>
    <row r="1232" spans="1:51" s="14" customFormat="1" ht="12">
      <c r="A1232" s="14"/>
      <c r="B1232" s="244"/>
      <c r="C1232" s="245"/>
      <c r="D1232" s="234" t="s">
        <v>175</v>
      </c>
      <c r="E1232" s="246" t="s">
        <v>1</v>
      </c>
      <c r="F1232" s="247" t="s">
        <v>2892</v>
      </c>
      <c r="G1232" s="245"/>
      <c r="H1232" s="246" t="s">
        <v>1</v>
      </c>
      <c r="I1232" s="248"/>
      <c r="J1232" s="245"/>
      <c r="K1232" s="245"/>
      <c r="L1232" s="249"/>
      <c r="M1232" s="250"/>
      <c r="N1232" s="251"/>
      <c r="O1232" s="251"/>
      <c r="P1232" s="251"/>
      <c r="Q1232" s="251"/>
      <c r="R1232" s="251"/>
      <c r="S1232" s="251"/>
      <c r="T1232" s="252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T1232" s="253" t="s">
        <v>175</v>
      </c>
      <c r="AU1232" s="253" t="s">
        <v>86</v>
      </c>
      <c r="AV1232" s="14" t="s">
        <v>8</v>
      </c>
      <c r="AW1232" s="14" t="s">
        <v>32</v>
      </c>
      <c r="AX1232" s="14" t="s">
        <v>77</v>
      </c>
      <c r="AY1232" s="253" t="s">
        <v>166</v>
      </c>
    </row>
    <row r="1233" spans="1:51" s="13" customFormat="1" ht="12">
      <c r="A1233" s="13"/>
      <c r="B1233" s="232"/>
      <c r="C1233" s="233"/>
      <c r="D1233" s="234" t="s">
        <v>175</v>
      </c>
      <c r="E1233" s="235" t="s">
        <v>1</v>
      </c>
      <c r="F1233" s="236" t="s">
        <v>2893</v>
      </c>
      <c r="G1233" s="233"/>
      <c r="H1233" s="237">
        <v>4.812</v>
      </c>
      <c r="I1233" s="238"/>
      <c r="J1233" s="233"/>
      <c r="K1233" s="233"/>
      <c r="L1233" s="239"/>
      <c r="M1233" s="240"/>
      <c r="N1233" s="241"/>
      <c r="O1233" s="241"/>
      <c r="P1233" s="241"/>
      <c r="Q1233" s="241"/>
      <c r="R1233" s="241"/>
      <c r="S1233" s="241"/>
      <c r="T1233" s="242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T1233" s="243" t="s">
        <v>175</v>
      </c>
      <c r="AU1233" s="243" t="s">
        <v>86</v>
      </c>
      <c r="AV1233" s="13" t="s">
        <v>86</v>
      </c>
      <c r="AW1233" s="13" t="s">
        <v>32</v>
      </c>
      <c r="AX1233" s="13" t="s">
        <v>77</v>
      </c>
      <c r="AY1233" s="243" t="s">
        <v>166</v>
      </c>
    </row>
    <row r="1234" spans="1:51" s="13" customFormat="1" ht="12">
      <c r="A1234" s="13"/>
      <c r="B1234" s="232"/>
      <c r="C1234" s="233"/>
      <c r="D1234" s="234" t="s">
        <v>175</v>
      </c>
      <c r="E1234" s="235" t="s">
        <v>1</v>
      </c>
      <c r="F1234" s="236" t="s">
        <v>2894</v>
      </c>
      <c r="G1234" s="233"/>
      <c r="H1234" s="237">
        <v>4.812</v>
      </c>
      <c r="I1234" s="238"/>
      <c r="J1234" s="233"/>
      <c r="K1234" s="233"/>
      <c r="L1234" s="239"/>
      <c r="M1234" s="240"/>
      <c r="N1234" s="241"/>
      <c r="O1234" s="241"/>
      <c r="P1234" s="241"/>
      <c r="Q1234" s="241"/>
      <c r="R1234" s="241"/>
      <c r="S1234" s="241"/>
      <c r="T1234" s="242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T1234" s="243" t="s">
        <v>175</v>
      </c>
      <c r="AU1234" s="243" t="s">
        <v>86</v>
      </c>
      <c r="AV1234" s="13" t="s">
        <v>86</v>
      </c>
      <c r="AW1234" s="13" t="s">
        <v>32</v>
      </c>
      <c r="AX1234" s="13" t="s">
        <v>77</v>
      </c>
      <c r="AY1234" s="243" t="s">
        <v>166</v>
      </c>
    </row>
    <row r="1235" spans="1:65" s="2" customFormat="1" ht="33" customHeight="1">
      <c r="A1235" s="37"/>
      <c r="B1235" s="38"/>
      <c r="C1235" s="218" t="s">
        <v>2895</v>
      </c>
      <c r="D1235" s="218" t="s">
        <v>169</v>
      </c>
      <c r="E1235" s="219" t="s">
        <v>883</v>
      </c>
      <c r="F1235" s="220" t="s">
        <v>884</v>
      </c>
      <c r="G1235" s="221" t="s">
        <v>188</v>
      </c>
      <c r="H1235" s="222">
        <v>162.869</v>
      </c>
      <c r="I1235" s="223"/>
      <c r="J1235" s="224">
        <f>ROUND(I1235*H1235,0)</f>
        <v>0</v>
      </c>
      <c r="K1235" s="225"/>
      <c r="L1235" s="43"/>
      <c r="M1235" s="226" t="s">
        <v>1</v>
      </c>
      <c r="N1235" s="227" t="s">
        <v>42</v>
      </c>
      <c r="O1235" s="90"/>
      <c r="P1235" s="228">
        <f>O1235*H1235</f>
        <v>0</v>
      </c>
      <c r="Q1235" s="228">
        <v>0.006</v>
      </c>
      <c r="R1235" s="228">
        <f>Q1235*H1235</f>
        <v>0.977214</v>
      </c>
      <c r="S1235" s="228">
        <v>0</v>
      </c>
      <c r="T1235" s="229">
        <f>S1235*H1235</f>
        <v>0</v>
      </c>
      <c r="U1235" s="37"/>
      <c r="V1235" s="37"/>
      <c r="W1235" s="37"/>
      <c r="X1235" s="37"/>
      <c r="Y1235" s="37"/>
      <c r="Z1235" s="37"/>
      <c r="AA1235" s="37"/>
      <c r="AB1235" s="37"/>
      <c r="AC1235" s="37"/>
      <c r="AD1235" s="37"/>
      <c r="AE1235" s="37"/>
      <c r="AR1235" s="230" t="s">
        <v>249</v>
      </c>
      <c r="AT1235" s="230" t="s">
        <v>169</v>
      </c>
      <c r="AU1235" s="230" t="s">
        <v>86</v>
      </c>
      <c r="AY1235" s="16" t="s">
        <v>166</v>
      </c>
      <c r="BE1235" s="231">
        <f>IF(N1235="základní",J1235,0)</f>
        <v>0</v>
      </c>
      <c r="BF1235" s="231">
        <f>IF(N1235="snížená",J1235,0)</f>
        <v>0</v>
      </c>
      <c r="BG1235" s="231">
        <f>IF(N1235="zákl. přenesená",J1235,0)</f>
        <v>0</v>
      </c>
      <c r="BH1235" s="231">
        <f>IF(N1235="sníž. přenesená",J1235,0)</f>
        <v>0</v>
      </c>
      <c r="BI1235" s="231">
        <f>IF(N1235="nulová",J1235,0)</f>
        <v>0</v>
      </c>
      <c r="BJ1235" s="16" t="s">
        <v>8</v>
      </c>
      <c r="BK1235" s="231">
        <f>ROUND(I1235*H1235,0)</f>
        <v>0</v>
      </c>
      <c r="BL1235" s="16" t="s">
        <v>249</v>
      </c>
      <c r="BM1235" s="230" t="s">
        <v>2896</v>
      </c>
    </row>
    <row r="1236" spans="1:65" s="2" customFormat="1" ht="16.5" customHeight="1">
      <c r="A1236" s="37"/>
      <c r="B1236" s="38"/>
      <c r="C1236" s="254" t="s">
        <v>2897</v>
      </c>
      <c r="D1236" s="254" t="s">
        <v>266</v>
      </c>
      <c r="E1236" s="255" t="s">
        <v>887</v>
      </c>
      <c r="F1236" s="256" t="s">
        <v>888</v>
      </c>
      <c r="G1236" s="257" t="s">
        <v>188</v>
      </c>
      <c r="H1236" s="258">
        <v>179.156</v>
      </c>
      <c r="I1236" s="259"/>
      <c r="J1236" s="260">
        <f>ROUND(I1236*H1236,0)</f>
        <v>0</v>
      </c>
      <c r="K1236" s="261"/>
      <c r="L1236" s="262"/>
      <c r="M1236" s="263" t="s">
        <v>1</v>
      </c>
      <c r="N1236" s="264" t="s">
        <v>42</v>
      </c>
      <c r="O1236" s="90"/>
      <c r="P1236" s="228">
        <f>O1236*H1236</f>
        <v>0</v>
      </c>
      <c r="Q1236" s="228">
        <v>0.0118</v>
      </c>
      <c r="R1236" s="228">
        <f>Q1236*H1236</f>
        <v>2.1140408</v>
      </c>
      <c r="S1236" s="228">
        <v>0</v>
      </c>
      <c r="T1236" s="229">
        <f>S1236*H1236</f>
        <v>0</v>
      </c>
      <c r="U1236" s="37"/>
      <c r="V1236" s="37"/>
      <c r="W1236" s="37"/>
      <c r="X1236" s="37"/>
      <c r="Y1236" s="37"/>
      <c r="Z1236" s="37"/>
      <c r="AA1236" s="37"/>
      <c r="AB1236" s="37"/>
      <c r="AC1236" s="37"/>
      <c r="AD1236" s="37"/>
      <c r="AE1236" s="37"/>
      <c r="AR1236" s="230" t="s">
        <v>331</v>
      </c>
      <c r="AT1236" s="230" t="s">
        <v>266</v>
      </c>
      <c r="AU1236" s="230" t="s">
        <v>86</v>
      </c>
      <c r="AY1236" s="16" t="s">
        <v>166</v>
      </c>
      <c r="BE1236" s="231">
        <f>IF(N1236="základní",J1236,0)</f>
        <v>0</v>
      </c>
      <c r="BF1236" s="231">
        <f>IF(N1236="snížená",J1236,0)</f>
        <v>0</v>
      </c>
      <c r="BG1236" s="231">
        <f>IF(N1236="zákl. přenesená",J1236,0)</f>
        <v>0</v>
      </c>
      <c r="BH1236" s="231">
        <f>IF(N1236="sníž. přenesená",J1236,0)</f>
        <v>0</v>
      </c>
      <c r="BI1236" s="231">
        <f>IF(N1236="nulová",J1236,0)</f>
        <v>0</v>
      </c>
      <c r="BJ1236" s="16" t="s">
        <v>8</v>
      </c>
      <c r="BK1236" s="231">
        <f>ROUND(I1236*H1236,0)</f>
        <v>0</v>
      </c>
      <c r="BL1236" s="16" t="s">
        <v>249</v>
      </c>
      <c r="BM1236" s="230" t="s">
        <v>2898</v>
      </c>
    </row>
    <row r="1237" spans="1:51" s="13" customFormat="1" ht="12">
      <c r="A1237" s="13"/>
      <c r="B1237" s="232"/>
      <c r="C1237" s="233"/>
      <c r="D1237" s="234" t="s">
        <v>175</v>
      </c>
      <c r="E1237" s="235" t="s">
        <v>1</v>
      </c>
      <c r="F1237" s="236" t="s">
        <v>2899</v>
      </c>
      <c r="G1237" s="233"/>
      <c r="H1237" s="237">
        <v>162.869</v>
      </c>
      <c r="I1237" s="238"/>
      <c r="J1237" s="233"/>
      <c r="K1237" s="233"/>
      <c r="L1237" s="239"/>
      <c r="M1237" s="240"/>
      <c r="N1237" s="241"/>
      <c r="O1237" s="241"/>
      <c r="P1237" s="241"/>
      <c r="Q1237" s="241"/>
      <c r="R1237" s="241"/>
      <c r="S1237" s="241"/>
      <c r="T1237" s="242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T1237" s="243" t="s">
        <v>175</v>
      </c>
      <c r="AU1237" s="243" t="s">
        <v>86</v>
      </c>
      <c r="AV1237" s="13" t="s">
        <v>86</v>
      </c>
      <c r="AW1237" s="13" t="s">
        <v>32</v>
      </c>
      <c r="AX1237" s="13" t="s">
        <v>8</v>
      </c>
      <c r="AY1237" s="243" t="s">
        <v>166</v>
      </c>
    </row>
    <row r="1238" spans="1:51" s="13" customFormat="1" ht="12">
      <c r="A1238" s="13"/>
      <c r="B1238" s="232"/>
      <c r="C1238" s="233"/>
      <c r="D1238" s="234" t="s">
        <v>175</v>
      </c>
      <c r="E1238" s="233"/>
      <c r="F1238" s="236" t="s">
        <v>2900</v>
      </c>
      <c r="G1238" s="233"/>
      <c r="H1238" s="237">
        <v>179.156</v>
      </c>
      <c r="I1238" s="238"/>
      <c r="J1238" s="233"/>
      <c r="K1238" s="233"/>
      <c r="L1238" s="239"/>
      <c r="M1238" s="240"/>
      <c r="N1238" s="241"/>
      <c r="O1238" s="241"/>
      <c r="P1238" s="241"/>
      <c r="Q1238" s="241"/>
      <c r="R1238" s="241"/>
      <c r="S1238" s="241"/>
      <c r="T1238" s="242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T1238" s="243" t="s">
        <v>175</v>
      </c>
      <c r="AU1238" s="243" t="s">
        <v>86</v>
      </c>
      <c r="AV1238" s="13" t="s">
        <v>86</v>
      </c>
      <c r="AW1238" s="13" t="s">
        <v>4</v>
      </c>
      <c r="AX1238" s="13" t="s">
        <v>8</v>
      </c>
      <c r="AY1238" s="243" t="s">
        <v>166</v>
      </c>
    </row>
    <row r="1239" spans="1:65" s="2" customFormat="1" ht="24.15" customHeight="1">
      <c r="A1239" s="37"/>
      <c r="B1239" s="38"/>
      <c r="C1239" s="218" t="s">
        <v>2901</v>
      </c>
      <c r="D1239" s="218" t="s">
        <v>169</v>
      </c>
      <c r="E1239" s="219" t="s">
        <v>893</v>
      </c>
      <c r="F1239" s="220" t="s">
        <v>894</v>
      </c>
      <c r="G1239" s="221" t="s">
        <v>188</v>
      </c>
      <c r="H1239" s="222">
        <v>162.869</v>
      </c>
      <c r="I1239" s="223"/>
      <c r="J1239" s="224">
        <f>ROUND(I1239*H1239,0)</f>
        <v>0</v>
      </c>
      <c r="K1239" s="225"/>
      <c r="L1239" s="43"/>
      <c r="M1239" s="226" t="s">
        <v>1</v>
      </c>
      <c r="N1239" s="227" t="s">
        <v>42</v>
      </c>
      <c r="O1239" s="90"/>
      <c r="P1239" s="228">
        <f>O1239*H1239</f>
        <v>0</v>
      </c>
      <c r="Q1239" s="228">
        <v>0</v>
      </c>
      <c r="R1239" s="228">
        <f>Q1239*H1239</f>
        <v>0</v>
      </c>
      <c r="S1239" s="228">
        <v>0</v>
      </c>
      <c r="T1239" s="229">
        <f>S1239*H1239</f>
        <v>0</v>
      </c>
      <c r="U1239" s="37"/>
      <c r="V1239" s="37"/>
      <c r="W1239" s="37"/>
      <c r="X1239" s="37"/>
      <c r="Y1239" s="37"/>
      <c r="Z1239" s="37"/>
      <c r="AA1239" s="37"/>
      <c r="AB1239" s="37"/>
      <c r="AC1239" s="37"/>
      <c r="AD1239" s="37"/>
      <c r="AE1239" s="37"/>
      <c r="AR1239" s="230" t="s">
        <v>249</v>
      </c>
      <c r="AT1239" s="230" t="s">
        <v>169</v>
      </c>
      <c r="AU1239" s="230" t="s">
        <v>86</v>
      </c>
      <c r="AY1239" s="16" t="s">
        <v>166</v>
      </c>
      <c r="BE1239" s="231">
        <f>IF(N1239="základní",J1239,0)</f>
        <v>0</v>
      </c>
      <c r="BF1239" s="231">
        <f>IF(N1239="snížená",J1239,0)</f>
        <v>0</v>
      </c>
      <c r="BG1239" s="231">
        <f>IF(N1239="zákl. přenesená",J1239,0)</f>
        <v>0</v>
      </c>
      <c r="BH1239" s="231">
        <f>IF(N1239="sníž. přenesená",J1239,0)</f>
        <v>0</v>
      </c>
      <c r="BI1239" s="231">
        <f>IF(N1239="nulová",J1239,0)</f>
        <v>0</v>
      </c>
      <c r="BJ1239" s="16" t="s">
        <v>8</v>
      </c>
      <c r="BK1239" s="231">
        <f>ROUND(I1239*H1239,0)</f>
        <v>0</v>
      </c>
      <c r="BL1239" s="16" t="s">
        <v>249</v>
      </c>
      <c r="BM1239" s="230" t="s">
        <v>2902</v>
      </c>
    </row>
    <row r="1240" spans="1:65" s="2" customFormat="1" ht="21.75" customHeight="1">
      <c r="A1240" s="37"/>
      <c r="B1240" s="38"/>
      <c r="C1240" s="218" t="s">
        <v>2903</v>
      </c>
      <c r="D1240" s="218" t="s">
        <v>169</v>
      </c>
      <c r="E1240" s="219" t="s">
        <v>897</v>
      </c>
      <c r="F1240" s="220" t="s">
        <v>898</v>
      </c>
      <c r="G1240" s="221" t="s">
        <v>215</v>
      </c>
      <c r="H1240" s="222">
        <v>15.89</v>
      </c>
      <c r="I1240" s="223"/>
      <c r="J1240" s="224">
        <f>ROUND(I1240*H1240,0)</f>
        <v>0</v>
      </c>
      <c r="K1240" s="225"/>
      <c r="L1240" s="43"/>
      <c r="M1240" s="226" t="s">
        <v>1</v>
      </c>
      <c r="N1240" s="227" t="s">
        <v>42</v>
      </c>
      <c r="O1240" s="90"/>
      <c r="P1240" s="228">
        <f>O1240*H1240</f>
        <v>0</v>
      </c>
      <c r="Q1240" s="228">
        <v>0.00055</v>
      </c>
      <c r="R1240" s="228">
        <f>Q1240*H1240</f>
        <v>0.0087395</v>
      </c>
      <c r="S1240" s="228">
        <v>0</v>
      </c>
      <c r="T1240" s="229">
        <f>S1240*H1240</f>
        <v>0</v>
      </c>
      <c r="U1240" s="37"/>
      <c r="V1240" s="37"/>
      <c r="W1240" s="37"/>
      <c r="X1240" s="37"/>
      <c r="Y1240" s="37"/>
      <c r="Z1240" s="37"/>
      <c r="AA1240" s="37"/>
      <c r="AB1240" s="37"/>
      <c r="AC1240" s="37"/>
      <c r="AD1240" s="37"/>
      <c r="AE1240" s="37"/>
      <c r="AR1240" s="230" t="s">
        <v>249</v>
      </c>
      <c r="AT1240" s="230" t="s">
        <v>169</v>
      </c>
      <c r="AU1240" s="230" t="s">
        <v>86</v>
      </c>
      <c r="AY1240" s="16" t="s">
        <v>166</v>
      </c>
      <c r="BE1240" s="231">
        <f>IF(N1240="základní",J1240,0)</f>
        <v>0</v>
      </c>
      <c r="BF1240" s="231">
        <f>IF(N1240="snížená",J1240,0)</f>
        <v>0</v>
      </c>
      <c r="BG1240" s="231">
        <f>IF(N1240="zákl. přenesená",J1240,0)</f>
        <v>0</v>
      </c>
      <c r="BH1240" s="231">
        <f>IF(N1240="sníž. přenesená",J1240,0)</f>
        <v>0</v>
      </c>
      <c r="BI1240" s="231">
        <f>IF(N1240="nulová",J1240,0)</f>
        <v>0</v>
      </c>
      <c r="BJ1240" s="16" t="s">
        <v>8</v>
      </c>
      <c r="BK1240" s="231">
        <f>ROUND(I1240*H1240,0)</f>
        <v>0</v>
      </c>
      <c r="BL1240" s="16" t="s">
        <v>249</v>
      </c>
      <c r="BM1240" s="230" t="s">
        <v>2904</v>
      </c>
    </row>
    <row r="1241" spans="1:51" s="13" customFormat="1" ht="12">
      <c r="A1241" s="13"/>
      <c r="B1241" s="232"/>
      <c r="C1241" s="233"/>
      <c r="D1241" s="234" t="s">
        <v>175</v>
      </c>
      <c r="E1241" s="235" t="s">
        <v>1</v>
      </c>
      <c r="F1241" s="236" t="s">
        <v>2905</v>
      </c>
      <c r="G1241" s="233"/>
      <c r="H1241" s="237">
        <v>15.89</v>
      </c>
      <c r="I1241" s="238"/>
      <c r="J1241" s="233"/>
      <c r="K1241" s="233"/>
      <c r="L1241" s="239"/>
      <c r="M1241" s="240"/>
      <c r="N1241" s="241"/>
      <c r="O1241" s="241"/>
      <c r="P1241" s="241"/>
      <c r="Q1241" s="241"/>
      <c r="R1241" s="241"/>
      <c r="S1241" s="241"/>
      <c r="T1241" s="242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T1241" s="243" t="s">
        <v>175</v>
      </c>
      <c r="AU1241" s="243" t="s">
        <v>86</v>
      </c>
      <c r="AV1241" s="13" t="s">
        <v>86</v>
      </c>
      <c r="AW1241" s="13" t="s">
        <v>32</v>
      </c>
      <c r="AX1241" s="13" t="s">
        <v>77</v>
      </c>
      <c r="AY1241" s="243" t="s">
        <v>166</v>
      </c>
    </row>
    <row r="1242" spans="1:65" s="2" customFormat="1" ht="21.75" customHeight="1">
      <c r="A1242" s="37"/>
      <c r="B1242" s="38"/>
      <c r="C1242" s="218" t="s">
        <v>2906</v>
      </c>
      <c r="D1242" s="218" t="s">
        <v>169</v>
      </c>
      <c r="E1242" s="219" t="s">
        <v>901</v>
      </c>
      <c r="F1242" s="220" t="s">
        <v>902</v>
      </c>
      <c r="G1242" s="221" t="s">
        <v>215</v>
      </c>
      <c r="H1242" s="222">
        <v>93.175</v>
      </c>
      <c r="I1242" s="223"/>
      <c r="J1242" s="224">
        <f>ROUND(I1242*H1242,0)</f>
        <v>0</v>
      </c>
      <c r="K1242" s="225"/>
      <c r="L1242" s="43"/>
      <c r="M1242" s="226" t="s">
        <v>1</v>
      </c>
      <c r="N1242" s="227" t="s">
        <v>42</v>
      </c>
      <c r="O1242" s="90"/>
      <c r="P1242" s="228">
        <f>O1242*H1242</f>
        <v>0</v>
      </c>
      <c r="Q1242" s="228">
        <v>0.0005</v>
      </c>
      <c r="R1242" s="228">
        <f>Q1242*H1242</f>
        <v>0.0465875</v>
      </c>
      <c r="S1242" s="228">
        <v>0</v>
      </c>
      <c r="T1242" s="229">
        <f>S1242*H1242</f>
        <v>0</v>
      </c>
      <c r="U1242" s="37"/>
      <c r="V1242" s="37"/>
      <c r="W1242" s="37"/>
      <c r="X1242" s="37"/>
      <c r="Y1242" s="37"/>
      <c r="Z1242" s="37"/>
      <c r="AA1242" s="37"/>
      <c r="AB1242" s="37"/>
      <c r="AC1242" s="37"/>
      <c r="AD1242" s="37"/>
      <c r="AE1242" s="37"/>
      <c r="AR1242" s="230" t="s">
        <v>249</v>
      </c>
      <c r="AT1242" s="230" t="s">
        <v>169</v>
      </c>
      <c r="AU1242" s="230" t="s">
        <v>86</v>
      </c>
      <c r="AY1242" s="16" t="s">
        <v>166</v>
      </c>
      <c r="BE1242" s="231">
        <f>IF(N1242="základní",J1242,0)</f>
        <v>0</v>
      </c>
      <c r="BF1242" s="231">
        <f>IF(N1242="snížená",J1242,0)</f>
        <v>0</v>
      </c>
      <c r="BG1242" s="231">
        <f>IF(N1242="zákl. přenesená",J1242,0)</f>
        <v>0</v>
      </c>
      <c r="BH1242" s="231">
        <f>IF(N1242="sníž. přenesená",J1242,0)</f>
        <v>0</v>
      </c>
      <c r="BI1242" s="231">
        <f>IF(N1242="nulová",J1242,0)</f>
        <v>0</v>
      </c>
      <c r="BJ1242" s="16" t="s">
        <v>8</v>
      </c>
      <c r="BK1242" s="231">
        <f>ROUND(I1242*H1242,0)</f>
        <v>0</v>
      </c>
      <c r="BL1242" s="16" t="s">
        <v>249</v>
      </c>
      <c r="BM1242" s="230" t="s">
        <v>2907</v>
      </c>
    </row>
    <row r="1243" spans="1:51" s="13" customFormat="1" ht="12">
      <c r="A1243" s="13"/>
      <c r="B1243" s="232"/>
      <c r="C1243" s="233"/>
      <c r="D1243" s="234" t="s">
        <v>175</v>
      </c>
      <c r="E1243" s="235" t="s">
        <v>1</v>
      </c>
      <c r="F1243" s="236" t="s">
        <v>2908</v>
      </c>
      <c r="G1243" s="233"/>
      <c r="H1243" s="237">
        <v>18.125</v>
      </c>
      <c r="I1243" s="238"/>
      <c r="J1243" s="233"/>
      <c r="K1243" s="233"/>
      <c r="L1243" s="239"/>
      <c r="M1243" s="240"/>
      <c r="N1243" s="241"/>
      <c r="O1243" s="241"/>
      <c r="P1243" s="241"/>
      <c r="Q1243" s="241"/>
      <c r="R1243" s="241"/>
      <c r="S1243" s="241"/>
      <c r="T1243" s="242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T1243" s="243" t="s">
        <v>175</v>
      </c>
      <c r="AU1243" s="243" t="s">
        <v>86</v>
      </c>
      <c r="AV1243" s="13" t="s">
        <v>86</v>
      </c>
      <c r="AW1243" s="13" t="s">
        <v>32</v>
      </c>
      <c r="AX1243" s="13" t="s">
        <v>77</v>
      </c>
      <c r="AY1243" s="243" t="s">
        <v>166</v>
      </c>
    </row>
    <row r="1244" spans="1:51" s="13" customFormat="1" ht="12">
      <c r="A1244" s="13"/>
      <c r="B1244" s="232"/>
      <c r="C1244" s="233"/>
      <c r="D1244" s="234" t="s">
        <v>175</v>
      </c>
      <c r="E1244" s="235" t="s">
        <v>1</v>
      </c>
      <c r="F1244" s="236" t="s">
        <v>2909</v>
      </c>
      <c r="G1244" s="233"/>
      <c r="H1244" s="237">
        <v>10.38</v>
      </c>
      <c r="I1244" s="238"/>
      <c r="J1244" s="233"/>
      <c r="K1244" s="233"/>
      <c r="L1244" s="239"/>
      <c r="M1244" s="240"/>
      <c r="N1244" s="241"/>
      <c r="O1244" s="241"/>
      <c r="P1244" s="241"/>
      <c r="Q1244" s="241"/>
      <c r="R1244" s="241"/>
      <c r="S1244" s="241"/>
      <c r="T1244" s="242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T1244" s="243" t="s">
        <v>175</v>
      </c>
      <c r="AU1244" s="243" t="s">
        <v>86</v>
      </c>
      <c r="AV1244" s="13" t="s">
        <v>86</v>
      </c>
      <c r="AW1244" s="13" t="s">
        <v>32</v>
      </c>
      <c r="AX1244" s="13" t="s">
        <v>77</v>
      </c>
      <c r="AY1244" s="243" t="s">
        <v>166</v>
      </c>
    </row>
    <row r="1245" spans="1:51" s="13" customFormat="1" ht="12">
      <c r="A1245" s="13"/>
      <c r="B1245" s="232"/>
      <c r="C1245" s="233"/>
      <c r="D1245" s="234" t="s">
        <v>175</v>
      </c>
      <c r="E1245" s="235" t="s">
        <v>1</v>
      </c>
      <c r="F1245" s="236" t="s">
        <v>2910</v>
      </c>
      <c r="G1245" s="233"/>
      <c r="H1245" s="237">
        <v>4.3</v>
      </c>
      <c r="I1245" s="238"/>
      <c r="J1245" s="233"/>
      <c r="K1245" s="233"/>
      <c r="L1245" s="239"/>
      <c r="M1245" s="240"/>
      <c r="N1245" s="241"/>
      <c r="O1245" s="241"/>
      <c r="P1245" s="241"/>
      <c r="Q1245" s="241"/>
      <c r="R1245" s="241"/>
      <c r="S1245" s="241"/>
      <c r="T1245" s="242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T1245" s="243" t="s">
        <v>175</v>
      </c>
      <c r="AU1245" s="243" t="s">
        <v>86</v>
      </c>
      <c r="AV1245" s="13" t="s">
        <v>86</v>
      </c>
      <c r="AW1245" s="13" t="s">
        <v>32</v>
      </c>
      <c r="AX1245" s="13" t="s">
        <v>77</v>
      </c>
      <c r="AY1245" s="243" t="s">
        <v>166</v>
      </c>
    </row>
    <row r="1246" spans="1:51" s="13" customFormat="1" ht="12">
      <c r="A1246" s="13"/>
      <c r="B1246" s="232"/>
      <c r="C1246" s="233"/>
      <c r="D1246" s="234" t="s">
        <v>175</v>
      </c>
      <c r="E1246" s="235" t="s">
        <v>1</v>
      </c>
      <c r="F1246" s="236" t="s">
        <v>2911</v>
      </c>
      <c r="G1246" s="233"/>
      <c r="H1246" s="237">
        <v>4.3</v>
      </c>
      <c r="I1246" s="238"/>
      <c r="J1246" s="233"/>
      <c r="K1246" s="233"/>
      <c r="L1246" s="239"/>
      <c r="M1246" s="240"/>
      <c r="N1246" s="241"/>
      <c r="O1246" s="241"/>
      <c r="P1246" s="241"/>
      <c r="Q1246" s="241"/>
      <c r="R1246" s="241"/>
      <c r="S1246" s="241"/>
      <c r="T1246" s="242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T1246" s="243" t="s">
        <v>175</v>
      </c>
      <c r="AU1246" s="243" t="s">
        <v>86</v>
      </c>
      <c r="AV1246" s="13" t="s">
        <v>86</v>
      </c>
      <c r="AW1246" s="13" t="s">
        <v>32</v>
      </c>
      <c r="AX1246" s="13" t="s">
        <v>77</v>
      </c>
      <c r="AY1246" s="243" t="s">
        <v>166</v>
      </c>
    </row>
    <row r="1247" spans="1:51" s="13" customFormat="1" ht="12">
      <c r="A1247" s="13"/>
      <c r="B1247" s="232"/>
      <c r="C1247" s="233"/>
      <c r="D1247" s="234" t="s">
        <v>175</v>
      </c>
      <c r="E1247" s="235" t="s">
        <v>1</v>
      </c>
      <c r="F1247" s="236" t="s">
        <v>2912</v>
      </c>
      <c r="G1247" s="233"/>
      <c r="H1247" s="237">
        <v>18.58</v>
      </c>
      <c r="I1247" s="238"/>
      <c r="J1247" s="233"/>
      <c r="K1247" s="233"/>
      <c r="L1247" s="239"/>
      <c r="M1247" s="240"/>
      <c r="N1247" s="241"/>
      <c r="O1247" s="241"/>
      <c r="P1247" s="241"/>
      <c r="Q1247" s="241"/>
      <c r="R1247" s="241"/>
      <c r="S1247" s="241"/>
      <c r="T1247" s="242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T1247" s="243" t="s">
        <v>175</v>
      </c>
      <c r="AU1247" s="243" t="s">
        <v>86</v>
      </c>
      <c r="AV1247" s="13" t="s">
        <v>86</v>
      </c>
      <c r="AW1247" s="13" t="s">
        <v>32</v>
      </c>
      <c r="AX1247" s="13" t="s">
        <v>77</v>
      </c>
      <c r="AY1247" s="243" t="s">
        <v>166</v>
      </c>
    </row>
    <row r="1248" spans="1:51" s="13" customFormat="1" ht="12">
      <c r="A1248" s="13"/>
      <c r="B1248" s="232"/>
      <c r="C1248" s="233"/>
      <c r="D1248" s="234" t="s">
        <v>175</v>
      </c>
      <c r="E1248" s="235" t="s">
        <v>1</v>
      </c>
      <c r="F1248" s="236" t="s">
        <v>2913</v>
      </c>
      <c r="G1248" s="233"/>
      <c r="H1248" s="237">
        <v>5.48</v>
      </c>
      <c r="I1248" s="238"/>
      <c r="J1248" s="233"/>
      <c r="K1248" s="233"/>
      <c r="L1248" s="239"/>
      <c r="M1248" s="240"/>
      <c r="N1248" s="241"/>
      <c r="O1248" s="241"/>
      <c r="P1248" s="241"/>
      <c r="Q1248" s="241"/>
      <c r="R1248" s="241"/>
      <c r="S1248" s="241"/>
      <c r="T1248" s="242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T1248" s="243" t="s">
        <v>175</v>
      </c>
      <c r="AU1248" s="243" t="s">
        <v>86</v>
      </c>
      <c r="AV1248" s="13" t="s">
        <v>86</v>
      </c>
      <c r="AW1248" s="13" t="s">
        <v>32</v>
      </c>
      <c r="AX1248" s="13" t="s">
        <v>77</v>
      </c>
      <c r="AY1248" s="243" t="s">
        <v>166</v>
      </c>
    </row>
    <row r="1249" spans="1:51" s="13" customFormat="1" ht="12">
      <c r="A1249" s="13"/>
      <c r="B1249" s="232"/>
      <c r="C1249" s="233"/>
      <c r="D1249" s="234" t="s">
        <v>175</v>
      </c>
      <c r="E1249" s="235" t="s">
        <v>1</v>
      </c>
      <c r="F1249" s="236" t="s">
        <v>2914</v>
      </c>
      <c r="G1249" s="233"/>
      <c r="H1249" s="237">
        <v>7.95</v>
      </c>
      <c r="I1249" s="238"/>
      <c r="J1249" s="233"/>
      <c r="K1249" s="233"/>
      <c r="L1249" s="239"/>
      <c r="M1249" s="240"/>
      <c r="N1249" s="241"/>
      <c r="O1249" s="241"/>
      <c r="P1249" s="241"/>
      <c r="Q1249" s="241"/>
      <c r="R1249" s="241"/>
      <c r="S1249" s="241"/>
      <c r="T1249" s="242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T1249" s="243" t="s">
        <v>175</v>
      </c>
      <c r="AU1249" s="243" t="s">
        <v>86</v>
      </c>
      <c r="AV1249" s="13" t="s">
        <v>86</v>
      </c>
      <c r="AW1249" s="13" t="s">
        <v>32</v>
      </c>
      <c r="AX1249" s="13" t="s">
        <v>77</v>
      </c>
      <c r="AY1249" s="243" t="s">
        <v>166</v>
      </c>
    </row>
    <row r="1250" spans="1:51" s="13" customFormat="1" ht="12">
      <c r="A1250" s="13"/>
      <c r="B1250" s="232"/>
      <c r="C1250" s="233"/>
      <c r="D1250" s="234" t="s">
        <v>175</v>
      </c>
      <c r="E1250" s="235" t="s">
        <v>1</v>
      </c>
      <c r="F1250" s="236" t="s">
        <v>2915</v>
      </c>
      <c r="G1250" s="233"/>
      <c r="H1250" s="237">
        <v>18.58</v>
      </c>
      <c r="I1250" s="238"/>
      <c r="J1250" s="233"/>
      <c r="K1250" s="233"/>
      <c r="L1250" s="239"/>
      <c r="M1250" s="240"/>
      <c r="N1250" s="241"/>
      <c r="O1250" s="241"/>
      <c r="P1250" s="241"/>
      <c r="Q1250" s="241"/>
      <c r="R1250" s="241"/>
      <c r="S1250" s="241"/>
      <c r="T1250" s="242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T1250" s="243" t="s">
        <v>175</v>
      </c>
      <c r="AU1250" s="243" t="s">
        <v>86</v>
      </c>
      <c r="AV1250" s="13" t="s">
        <v>86</v>
      </c>
      <c r="AW1250" s="13" t="s">
        <v>32</v>
      </c>
      <c r="AX1250" s="13" t="s">
        <v>77</v>
      </c>
      <c r="AY1250" s="243" t="s">
        <v>166</v>
      </c>
    </row>
    <row r="1251" spans="1:51" s="13" customFormat="1" ht="12">
      <c r="A1251" s="13"/>
      <c r="B1251" s="232"/>
      <c r="C1251" s="233"/>
      <c r="D1251" s="234" t="s">
        <v>175</v>
      </c>
      <c r="E1251" s="235" t="s">
        <v>1</v>
      </c>
      <c r="F1251" s="236" t="s">
        <v>2916</v>
      </c>
      <c r="G1251" s="233"/>
      <c r="H1251" s="237">
        <v>5.48</v>
      </c>
      <c r="I1251" s="238"/>
      <c r="J1251" s="233"/>
      <c r="K1251" s="233"/>
      <c r="L1251" s="239"/>
      <c r="M1251" s="240"/>
      <c r="N1251" s="241"/>
      <c r="O1251" s="241"/>
      <c r="P1251" s="241"/>
      <c r="Q1251" s="241"/>
      <c r="R1251" s="241"/>
      <c r="S1251" s="241"/>
      <c r="T1251" s="242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T1251" s="243" t="s">
        <v>175</v>
      </c>
      <c r="AU1251" s="243" t="s">
        <v>86</v>
      </c>
      <c r="AV1251" s="13" t="s">
        <v>86</v>
      </c>
      <c r="AW1251" s="13" t="s">
        <v>32</v>
      </c>
      <c r="AX1251" s="13" t="s">
        <v>77</v>
      </c>
      <c r="AY1251" s="243" t="s">
        <v>166</v>
      </c>
    </row>
    <row r="1252" spans="1:65" s="2" customFormat="1" ht="16.5" customHeight="1">
      <c r="A1252" s="37"/>
      <c r="B1252" s="38"/>
      <c r="C1252" s="218" t="s">
        <v>2917</v>
      </c>
      <c r="D1252" s="218" t="s">
        <v>169</v>
      </c>
      <c r="E1252" s="219" t="s">
        <v>908</v>
      </c>
      <c r="F1252" s="220" t="s">
        <v>909</v>
      </c>
      <c r="G1252" s="221" t="s">
        <v>215</v>
      </c>
      <c r="H1252" s="222">
        <v>48.12</v>
      </c>
      <c r="I1252" s="223"/>
      <c r="J1252" s="224">
        <f>ROUND(I1252*H1252,0)</f>
        <v>0</v>
      </c>
      <c r="K1252" s="225"/>
      <c r="L1252" s="43"/>
      <c r="M1252" s="226" t="s">
        <v>1</v>
      </c>
      <c r="N1252" s="227" t="s">
        <v>42</v>
      </c>
      <c r="O1252" s="90"/>
      <c r="P1252" s="228">
        <f>O1252*H1252</f>
        <v>0</v>
      </c>
      <c r="Q1252" s="228">
        <v>3E-05</v>
      </c>
      <c r="R1252" s="228">
        <f>Q1252*H1252</f>
        <v>0.0014436</v>
      </c>
      <c r="S1252" s="228">
        <v>0</v>
      </c>
      <c r="T1252" s="229">
        <f>S1252*H1252</f>
        <v>0</v>
      </c>
      <c r="U1252" s="37"/>
      <c r="V1252" s="37"/>
      <c r="W1252" s="37"/>
      <c r="X1252" s="37"/>
      <c r="Y1252" s="37"/>
      <c r="Z1252" s="37"/>
      <c r="AA1252" s="37"/>
      <c r="AB1252" s="37"/>
      <c r="AC1252" s="37"/>
      <c r="AD1252" s="37"/>
      <c r="AE1252" s="37"/>
      <c r="AR1252" s="230" t="s">
        <v>249</v>
      </c>
      <c r="AT1252" s="230" t="s">
        <v>169</v>
      </c>
      <c r="AU1252" s="230" t="s">
        <v>86</v>
      </c>
      <c r="AY1252" s="16" t="s">
        <v>166</v>
      </c>
      <c r="BE1252" s="231">
        <f>IF(N1252="základní",J1252,0)</f>
        <v>0</v>
      </c>
      <c r="BF1252" s="231">
        <f>IF(N1252="snížená",J1252,0)</f>
        <v>0</v>
      </c>
      <c r="BG1252" s="231">
        <f>IF(N1252="zákl. přenesená",J1252,0)</f>
        <v>0</v>
      </c>
      <c r="BH1252" s="231">
        <f>IF(N1252="sníž. přenesená",J1252,0)</f>
        <v>0</v>
      </c>
      <c r="BI1252" s="231">
        <f>IF(N1252="nulová",J1252,0)</f>
        <v>0</v>
      </c>
      <c r="BJ1252" s="16" t="s">
        <v>8</v>
      </c>
      <c r="BK1252" s="231">
        <f>ROUND(I1252*H1252,0)</f>
        <v>0</v>
      </c>
      <c r="BL1252" s="16" t="s">
        <v>249</v>
      </c>
      <c r="BM1252" s="230" t="s">
        <v>2918</v>
      </c>
    </row>
    <row r="1253" spans="1:51" s="14" customFormat="1" ht="12">
      <c r="A1253" s="14"/>
      <c r="B1253" s="244"/>
      <c r="C1253" s="245"/>
      <c r="D1253" s="234" t="s">
        <v>175</v>
      </c>
      <c r="E1253" s="246" t="s">
        <v>1</v>
      </c>
      <c r="F1253" s="247" t="s">
        <v>2919</v>
      </c>
      <c r="G1253" s="245"/>
      <c r="H1253" s="246" t="s">
        <v>1</v>
      </c>
      <c r="I1253" s="248"/>
      <c r="J1253" s="245"/>
      <c r="K1253" s="245"/>
      <c r="L1253" s="249"/>
      <c r="M1253" s="250"/>
      <c r="N1253" s="251"/>
      <c r="O1253" s="251"/>
      <c r="P1253" s="251"/>
      <c r="Q1253" s="251"/>
      <c r="R1253" s="251"/>
      <c r="S1253" s="251"/>
      <c r="T1253" s="252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T1253" s="253" t="s">
        <v>175</v>
      </c>
      <c r="AU1253" s="253" t="s">
        <v>86</v>
      </c>
      <c r="AV1253" s="14" t="s">
        <v>8</v>
      </c>
      <c r="AW1253" s="14" t="s">
        <v>32</v>
      </c>
      <c r="AX1253" s="14" t="s">
        <v>77</v>
      </c>
      <c r="AY1253" s="253" t="s">
        <v>166</v>
      </c>
    </row>
    <row r="1254" spans="1:51" s="13" customFormat="1" ht="12">
      <c r="A1254" s="13"/>
      <c r="B1254" s="232"/>
      <c r="C1254" s="233"/>
      <c r="D1254" s="234" t="s">
        <v>175</v>
      </c>
      <c r="E1254" s="235" t="s">
        <v>1</v>
      </c>
      <c r="F1254" s="236" t="s">
        <v>2819</v>
      </c>
      <c r="G1254" s="233"/>
      <c r="H1254" s="237">
        <v>24.06</v>
      </c>
      <c r="I1254" s="238"/>
      <c r="J1254" s="233"/>
      <c r="K1254" s="233"/>
      <c r="L1254" s="239"/>
      <c r="M1254" s="240"/>
      <c r="N1254" s="241"/>
      <c r="O1254" s="241"/>
      <c r="P1254" s="241"/>
      <c r="Q1254" s="241"/>
      <c r="R1254" s="241"/>
      <c r="S1254" s="241"/>
      <c r="T1254" s="242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T1254" s="243" t="s">
        <v>175</v>
      </c>
      <c r="AU1254" s="243" t="s">
        <v>86</v>
      </c>
      <c r="AV1254" s="13" t="s">
        <v>86</v>
      </c>
      <c r="AW1254" s="13" t="s">
        <v>32</v>
      </c>
      <c r="AX1254" s="13" t="s">
        <v>77</v>
      </c>
      <c r="AY1254" s="243" t="s">
        <v>166</v>
      </c>
    </row>
    <row r="1255" spans="1:51" s="13" customFormat="1" ht="12">
      <c r="A1255" s="13"/>
      <c r="B1255" s="232"/>
      <c r="C1255" s="233"/>
      <c r="D1255" s="234" t="s">
        <v>175</v>
      </c>
      <c r="E1255" s="235" t="s">
        <v>1</v>
      </c>
      <c r="F1255" s="236" t="s">
        <v>2820</v>
      </c>
      <c r="G1255" s="233"/>
      <c r="H1255" s="237">
        <v>24.06</v>
      </c>
      <c r="I1255" s="238"/>
      <c r="J1255" s="233"/>
      <c r="K1255" s="233"/>
      <c r="L1255" s="239"/>
      <c r="M1255" s="240"/>
      <c r="N1255" s="241"/>
      <c r="O1255" s="241"/>
      <c r="P1255" s="241"/>
      <c r="Q1255" s="241"/>
      <c r="R1255" s="241"/>
      <c r="S1255" s="241"/>
      <c r="T1255" s="242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T1255" s="243" t="s">
        <v>175</v>
      </c>
      <c r="AU1255" s="243" t="s">
        <v>86</v>
      </c>
      <c r="AV1255" s="13" t="s">
        <v>86</v>
      </c>
      <c r="AW1255" s="13" t="s">
        <v>32</v>
      </c>
      <c r="AX1255" s="13" t="s">
        <v>77</v>
      </c>
      <c r="AY1255" s="243" t="s">
        <v>166</v>
      </c>
    </row>
    <row r="1256" spans="1:65" s="2" customFormat="1" ht="24.15" customHeight="1">
      <c r="A1256" s="37"/>
      <c r="B1256" s="38"/>
      <c r="C1256" s="218" t="s">
        <v>2920</v>
      </c>
      <c r="D1256" s="218" t="s">
        <v>169</v>
      </c>
      <c r="E1256" s="219" t="s">
        <v>2921</v>
      </c>
      <c r="F1256" s="220" t="s">
        <v>2922</v>
      </c>
      <c r="G1256" s="221" t="s">
        <v>183</v>
      </c>
      <c r="H1256" s="222">
        <v>3.211</v>
      </c>
      <c r="I1256" s="223"/>
      <c r="J1256" s="224">
        <f>ROUND(I1256*H1256,0)</f>
        <v>0</v>
      </c>
      <c r="K1256" s="225"/>
      <c r="L1256" s="43"/>
      <c r="M1256" s="226" t="s">
        <v>1</v>
      </c>
      <c r="N1256" s="227" t="s">
        <v>42</v>
      </c>
      <c r="O1256" s="90"/>
      <c r="P1256" s="228">
        <f>O1256*H1256</f>
        <v>0</v>
      </c>
      <c r="Q1256" s="228">
        <v>0</v>
      </c>
      <c r="R1256" s="228">
        <f>Q1256*H1256</f>
        <v>0</v>
      </c>
      <c r="S1256" s="228">
        <v>0</v>
      </c>
      <c r="T1256" s="229">
        <f>S1256*H1256</f>
        <v>0</v>
      </c>
      <c r="U1256" s="37"/>
      <c r="V1256" s="37"/>
      <c r="W1256" s="37"/>
      <c r="X1256" s="37"/>
      <c r="Y1256" s="37"/>
      <c r="Z1256" s="37"/>
      <c r="AA1256" s="37"/>
      <c r="AB1256" s="37"/>
      <c r="AC1256" s="37"/>
      <c r="AD1256" s="37"/>
      <c r="AE1256" s="37"/>
      <c r="AR1256" s="230" t="s">
        <v>249</v>
      </c>
      <c r="AT1256" s="230" t="s">
        <v>169</v>
      </c>
      <c r="AU1256" s="230" t="s">
        <v>86</v>
      </c>
      <c r="AY1256" s="16" t="s">
        <v>166</v>
      </c>
      <c r="BE1256" s="231">
        <f>IF(N1256="základní",J1256,0)</f>
        <v>0</v>
      </c>
      <c r="BF1256" s="231">
        <f>IF(N1256="snížená",J1256,0)</f>
        <v>0</v>
      </c>
      <c r="BG1256" s="231">
        <f>IF(N1256="zákl. přenesená",J1256,0)</f>
        <v>0</v>
      </c>
      <c r="BH1256" s="231">
        <f>IF(N1256="sníž. přenesená",J1256,0)</f>
        <v>0</v>
      </c>
      <c r="BI1256" s="231">
        <f>IF(N1256="nulová",J1256,0)</f>
        <v>0</v>
      </c>
      <c r="BJ1256" s="16" t="s">
        <v>8</v>
      </c>
      <c r="BK1256" s="231">
        <f>ROUND(I1256*H1256,0)</f>
        <v>0</v>
      </c>
      <c r="BL1256" s="16" t="s">
        <v>249</v>
      </c>
      <c r="BM1256" s="230" t="s">
        <v>2923</v>
      </c>
    </row>
    <row r="1257" spans="1:63" s="12" customFormat="1" ht="22.8" customHeight="1">
      <c r="A1257" s="12"/>
      <c r="B1257" s="202"/>
      <c r="C1257" s="203"/>
      <c r="D1257" s="204" t="s">
        <v>76</v>
      </c>
      <c r="E1257" s="216" t="s">
        <v>923</v>
      </c>
      <c r="F1257" s="216" t="s">
        <v>924</v>
      </c>
      <c r="G1257" s="203"/>
      <c r="H1257" s="203"/>
      <c r="I1257" s="206"/>
      <c r="J1257" s="217">
        <f>BK1257</f>
        <v>0</v>
      </c>
      <c r="K1257" s="203"/>
      <c r="L1257" s="208"/>
      <c r="M1257" s="209"/>
      <c r="N1257" s="210"/>
      <c r="O1257" s="210"/>
      <c r="P1257" s="211">
        <f>SUM(P1258:P1267)</f>
        <v>0</v>
      </c>
      <c r="Q1257" s="210"/>
      <c r="R1257" s="211">
        <f>SUM(R1258:R1267)</f>
        <v>0.048779920000000004</v>
      </c>
      <c r="S1257" s="210"/>
      <c r="T1257" s="212">
        <f>SUM(T1258:T1267)</f>
        <v>0</v>
      </c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  <c r="AE1257" s="12"/>
      <c r="AR1257" s="213" t="s">
        <v>86</v>
      </c>
      <c r="AT1257" s="214" t="s">
        <v>76</v>
      </c>
      <c r="AU1257" s="214" t="s">
        <v>8</v>
      </c>
      <c r="AY1257" s="213" t="s">
        <v>166</v>
      </c>
      <c r="BK1257" s="215">
        <f>SUM(BK1258:BK1267)</f>
        <v>0</v>
      </c>
    </row>
    <row r="1258" spans="1:65" s="2" customFormat="1" ht="24.15" customHeight="1">
      <c r="A1258" s="37"/>
      <c r="B1258" s="38"/>
      <c r="C1258" s="218" t="s">
        <v>2924</v>
      </c>
      <c r="D1258" s="218" t="s">
        <v>169</v>
      </c>
      <c r="E1258" s="219" t="s">
        <v>2925</v>
      </c>
      <c r="F1258" s="220" t="s">
        <v>2926</v>
      </c>
      <c r="G1258" s="221" t="s">
        <v>188</v>
      </c>
      <c r="H1258" s="222">
        <v>135.532</v>
      </c>
      <c r="I1258" s="223"/>
      <c r="J1258" s="224">
        <f>ROUND(I1258*H1258,0)</f>
        <v>0</v>
      </c>
      <c r="K1258" s="225"/>
      <c r="L1258" s="43"/>
      <c r="M1258" s="226" t="s">
        <v>1</v>
      </c>
      <c r="N1258" s="227" t="s">
        <v>42</v>
      </c>
      <c r="O1258" s="90"/>
      <c r="P1258" s="228">
        <f>O1258*H1258</f>
        <v>0</v>
      </c>
      <c r="Q1258" s="228">
        <v>0.00025</v>
      </c>
      <c r="R1258" s="228">
        <f>Q1258*H1258</f>
        <v>0.033883</v>
      </c>
      <c r="S1258" s="228">
        <v>0</v>
      </c>
      <c r="T1258" s="229">
        <f>S1258*H1258</f>
        <v>0</v>
      </c>
      <c r="U1258" s="37"/>
      <c r="V1258" s="37"/>
      <c r="W1258" s="37"/>
      <c r="X1258" s="37"/>
      <c r="Y1258" s="37"/>
      <c r="Z1258" s="37"/>
      <c r="AA1258" s="37"/>
      <c r="AB1258" s="37"/>
      <c r="AC1258" s="37"/>
      <c r="AD1258" s="37"/>
      <c r="AE1258" s="37"/>
      <c r="AR1258" s="230" t="s">
        <v>249</v>
      </c>
      <c r="AT1258" s="230" t="s">
        <v>169</v>
      </c>
      <c r="AU1258" s="230" t="s">
        <v>86</v>
      </c>
      <c r="AY1258" s="16" t="s">
        <v>166</v>
      </c>
      <c r="BE1258" s="231">
        <f>IF(N1258="základní",J1258,0)</f>
        <v>0</v>
      </c>
      <c r="BF1258" s="231">
        <f>IF(N1258="snížená",J1258,0)</f>
        <v>0</v>
      </c>
      <c r="BG1258" s="231">
        <f>IF(N1258="zákl. přenesená",J1258,0)</f>
        <v>0</v>
      </c>
      <c r="BH1258" s="231">
        <f>IF(N1258="sníž. přenesená",J1258,0)</f>
        <v>0</v>
      </c>
      <c r="BI1258" s="231">
        <f>IF(N1258="nulová",J1258,0)</f>
        <v>0</v>
      </c>
      <c r="BJ1258" s="16" t="s">
        <v>8</v>
      </c>
      <c r="BK1258" s="231">
        <f>ROUND(I1258*H1258,0)</f>
        <v>0</v>
      </c>
      <c r="BL1258" s="16" t="s">
        <v>249</v>
      </c>
      <c r="BM1258" s="230" t="s">
        <v>2927</v>
      </c>
    </row>
    <row r="1259" spans="1:51" s="13" customFormat="1" ht="12">
      <c r="A1259" s="13"/>
      <c r="B1259" s="232"/>
      <c r="C1259" s="233"/>
      <c r="D1259" s="234" t="s">
        <v>175</v>
      </c>
      <c r="E1259" s="235" t="s">
        <v>1</v>
      </c>
      <c r="F1259" s="236" t="s">
        <v>2928</v>
      </c>
      <c r="G1259" s="233"/>
      <c r="H1259" s="237">
        <v>78.886</v>
      </c>
      <c r="I1259" s="238"/>
      <c r="J1259" s="233"/>
      <c r="K1259" s="233"/>
      <c r="L1259" s="239"/>
      <c r="M1259" s="240"/>
      <c r="N1259" s="241"/>
      <c r="O1259" s="241"/>
      <c r="P1259" s="241"/>
      <c r="Q1259" s="241"/>
      <c r="R1259" s="241"/>
      <c r="S1259" s="241"/>
      <c r="T1259" s="242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T1259" s="243" t="s">
        <v>175</v>
      </c>
      <c r="AU1259" s="243" t="s">
        <v>86</v>
      </c>
      <c r="AV1259" s="13" t="s">
        <v>86</v>
      </c>
      <c r="AW1259" s="13" t="s">
        <v>32</v>
      </c>
      <c r="AX1259" s="13" t="s">
        <v>77</v>
      </c>
      <c r="AY1259" s="243" t="s">
        <v>166</v>
      </c>
    </row>
    <row r="1260" spans="1:51" s="13" customFormat="1" ht="12">
      <c r="A1260" s="13"/>
      <c r="B1260" s="232"/>
      <c r="C1260" s="233"/>
      <c r="D1260" s="234" t="s">
        <v>175</v>
      </c>
      <c r="E1260" s="235" t="s">
        <v>1</v>
      </c>
      <c r="F1260" s="236" t="s">
        <v>2929</v>
      </c>
      <c r="G1260" s="233"/>
      <c r="H1260" s="237">
        <v>47.93</v>
      </c>
      <c r="I1260" s="238"/>
      <c r="J1260" s="233"/>
      <c r="K1260" s="233"/>
      <c r="L1260" s="239"/>
      <c r="M1260" s="240"/>
      <c r="N1260" s="241"/>
      <c r="O1260" s="241"/>
      <c r="P1260" s="241"/>
      <c r="Q1260" s="241"/>
      <c r="R1260" s="241"/>
      <c r="S1260" s="241"/>
      <c r="T1260" s="242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T1260" s="243" t="s">
        <v>175</v>
      </c>
      <c r="AU1260" s="243" t="s">
        <v>86</v>
      </c>
      <c r="AV1260" s="13" t="s">
        <v>86</v>
      </c>
      <c r="AW1260" s="13" t="s">
        <v>32</v>
      </c>
      <c r="AX1260" s="13" t="s">
        <v>77</v>
      </c>
      <c r="AY1260" s="243" t="s">
        <v>166</v>
      </c>
    </row>
    <row r="1261" spans="1:51" s="13" customFormat="1" ht="12">
      <c r="A1261" s="13"/>
      <c r="B1261" s="232"/>
      <c r="C1261" s="233"/>
      <c r="D1261" s="234" t="s">
        <v>175</v>
      </c>
      <c r="E1261" s="235" t="s">
        <v>1</v>
      </c>
      <c r="F1261" s="236" t="s">
        <v>2930</v>
      </c>
      <c r="G1261" s="233"/>
      <c r="H1261" s="237">
        <v>8.716</v>
      </c>
      <c r="I1261" s="238"/>
      <c r="J1261" s="233"/>
      <c r="K1261" s="233"/>
      <c r="L1261" s="239"/>
      <c r="M1261" s="240"/>
      <c r="N1261" s="241"/>
      <c r="O1261" s="241"/>
      <c r="P1261" s="241"/>
      <c r="Q1261" s="241"/>
      <c r="R1261" s="241"/>
      <c r="S1261" s="241"/>
      <c r="T1261" s="242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T1261" s="243" t="s">
        <v>175</v>
      </c>
      <c r="AU1261" s="243" t="s">
        <v>86</v>
      </c>
      <c r="AV1261" s="13" t="s">
        <v>86</v>
      </c>
      <c r="AW1261" s="13" t="s">
        <v>32</v>
      </c>
      <c r="AX1261" s="13" t="s">
        <v>77</v>
      </c>
      <c r="AY1261" s="243" t="s">
        <v>166</v>
      </c>
    </row>
    <row r="1262" spans="1:65" s="2" customFormat="1" ht="24.15" customHeight="1">
      <c r="A1262" s="37"/>
      <c r="B1262" s="38"/>
      <c r="C1262" s="218" t="s">
        <v>2931</v>
      </c>
      <c r="D1262" s="218" t="s">
        <v>169</v>
      </c>
      <c r="E1262" s="219" t="s">
        <v>926</v>
      </c>
      <c r="F1262" s="220" t="s">
        <v>927</v>
      </c>
      <c r="G1262" s="221" t="s">
        <v>188</v>
      </c>
      <c r="H1262" s="222">
        <v>43.17</v>
      </c>
      <c r="I1262" s="223"/>
      <c r="J1262" s="224">
        <f>ROUND(I1262*H1262,0)</f>
        <v>0</v>
      </c>
      <c r="K1262" s="225"/>
      <c r="L1262" s="43"/>
      <c r="M1262" s="226" t="s">
        <v>1</v>
      </c>
      <c r="N1262" s="227" t="s">
        <v>42</v>
      </c>
      <c r="O1262" s="90"/>
      <c r="P1262" s="228">
        <f>O1262*H1262</f>
        <v>0</v>
      </c>
      <c r="Q1262" s="228">
        <v>0.00014</v>
      </c>
      <c r="R1262" s="228">
        <f>Q1262*H1262</f>
        <v>0.006043799999999999</v>
      </c>
      <c r="S1262" s="228">
        <v>0</v>
      </c>
      <c r="T1262" s="229">
        <f>S1262*H1262</f>
        <v>0</v>
      </c>
      <c r="U1262" s="37"/>
      <c r="V1262" s="37"/>
      <c r="W1262" s="37"/>
      <c r="X1262" s="37"/>
      <c r="Y1262" s="37"/>
      <c r="Z1262" s="37"/>
      <c r="AA1262" s="37"/>
      <c r="AB1262" s="37"/>
      <c r="AC1262" s="37"/>
      <c r="AD1262" s="37"/>
      <c r="AE1262" s="37"/>
      <c r="AR1262" s="230" t="s">
        <v>249</v>
      </c>
      <c r="AT1262" s="230" t="s">
        <v>169</v>
      </c>
      <c r="AU1262" s="230" t="s">
        <v>86</v>
      </c>
      <c r="AY1262" s="16" t="s">
        <v>166</v>
      </c>
      <c r="BE1262" s="231">
        <f>IF(N1262="základní",J1262,0)</f>
        <v>0</v>
      </c>
      <c r="BF1262" s="231">
        <f>IF(N1262="snížená",J1262,0)</f>
        <v>0</v>
      </c>
      <c r="BG1262" s="231">
        <f>IF(N1262="zákl. přenesená",J1262,0)</f>
        <v>0</v>
      </c>
      <c r="BH1262" s="231">
        <f>IF(N1262="sníž. přenesená",J1262,0)</f>
        <v>0</v>
      </c>
      <c r="BI1262" s="231">
        <f>IF(N1262="nulová",J1262,0)</f>
        <v>0</v>
      </c>
      <c r="BJ1262" s="16" t="s">
        <v>8</v>
      </c>
      <c r="BK1262" s="231">
        <f>ROUND(I1262*H1262,0)</f>
        <v>0</v>
      </c>
      <c r="BL1262" s="16" t="s">
        <v>249</v>
      </c>
      <c r="BM1262" s="230" t="s">
        <v>2932</v>
      </c>
    </row>
    <row r="1263" spans="1:51" s="14" customFormat="1" ht="12">
      <c r="A1263" s="14"/>
      <c r="B1263" s="244"/>
      <c r="C1263" s="245"/>
      <c r="D1263" s="234" t="s">
        <v>175</v>
      </c>
      <c r="E1263" s="246" t="s">
        <v>1</v>
      </c>
      <c r="F1263" s="247" t="s">
        <v>2933</v>
      </c>
      <c r="G1263" s="245"/>
      <c r="H1263" s="246" t="s">
        <v>1</v>
      </c>
      <c r="I1263" s="248"/>
      <c r="J1263" s="245"/>
      <c r="K1263" s="245"/>
      <c r="L1263" s="249"/>
      <c r="M1263" s="250"/>
      <c r="N1263" s="251"/>
      <c r="O1263" s="251"/>
      <c r="P1263" s="251"/>
      <c r="Q1263" s="251"/>
      <c r="R1263" s="251"/>
      <c r="S1263" s="251"/>
      <c r="T1263" s="252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T1263" s="253" t="s">
        <v>175</v>
      </c>
      <c r="AU1263" s="253" t="s">
        <v>86</v>
      </c>
      <c r="AV1263" s="14" t="s">
        <v>8</v>
      </c>
      <c r="AW1263" s="14" t="s">
        <v>32</v>
      </c>
      <c r="AX1263" s="14" t="s">
        <v>77</v>
      </c>
      <c r="AY1263" s="253" t="s">
        <v>166</v>
      </c>
    </row>
    <row r="1264" spans="1:51" s="13" customFormat="1" ht="12">
      <c r="A1264" s="13"/>
      <c r="B1264" s="232"/>
      <c r="C1264" s="233"/>
      <c r="D1264" s="234" t="s">
        <v>175</v>
      </c>
      <c r="E1264" s="235" t="s">
        <v>1</v>
      </c>
      <c r="F1264" s="236" t="s">
        <v>2934</v>
      </c>
      <c r="G1264" s="233"/>
      <c r="H1264" s="237">
        <v>28.77</v>
      </c>
      <c r="I1264" s="238"/>
      <c r="J1264" s="233"/>
      <c r="K1264" s="233"/>
      <c r="L1264" s="239"/>
      <c r="M1264" s="240"/>
      <c r="N1264" s="241"/>
      <c r="O1264" s="241"/>
      <c r="P1264" s="241"/>
      <c r="Q1264" s="241"/>
      <c r="R1264" s="241"/>
      <c r="S1264" s="241"/>
      <c r="T1264" s="242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T1264" s="243" t="s">
        <v>175</v>
      </c>
      <c r="AU1264" s="243" t="s">
        <v>86</v>
      </c>
      <c r="AV1264" s="13" t="s">
        <v>86</v>
      </c>
      <c r="AW1264" s="13" t="s">
        <v>32</v>
      </c>
      <c r="AX1264" s="13" t="s">
        <v>77</v>
      </c>
      <c r="AY1264" s="243" t="s">
        <v>166</v>
      </c>
    </row>
    <row r="1265" spans="1:51" s="13" customFormat="1" ht="12">
      <c r="A1265" s="13"/>
      <c r="B1265" s="232"/>
      <c r="C1265" s="233"/>
      <c r="D1265" s="234" t="s">
        <v>175</v>
      </c>
      <c r="E1265" s="235" t="s">
        <v>1</v>
      </c>
      <c r="F1265" s="236" t="s">
        <v>2935</v>
      </c>
      <c r="G1265" s="233"/>
      <c r="H1265" s="237">
        <v>14.4</v>
      </c>
      <c r="I1265" s="238"/>
      <c r="J1265" s="233"/>
      <c r="K1265" s="233"/>
      <c r="L1265" s="239"/>
      <c r="M1265" s="240"/>
      <c r="N1265" s="241"/>
      <c r="O1265" s="241"/>
      <c r="P1265" s="241"/>
      <c r="Q1265" s="241"/>
      <c r="R1265" s="241"/>
      <c r="S1265" s="241"/>
      <c r="T1265" s="242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T1265" s="243" t="s">
        <v>175</v>
      </c>
      <c r="AU1265" s="243" t="s">
        <v>86</v>
      </c>
      <c r="AV1265" s="13" t="s">
        <v>86</v>
      </c>
      <c r="AW1265" s="13" t="s">
        <v>32</v>
      </c>
      <c r="AX1265" s="13" t="s">
        <v>77</v>
      </c>
      <c r="AY1265" s="243" t="s">
        <v>166</v>
      </c>
    </row>
    <row r="1266" spans="1:65" s="2" customFormat="1" ht="24.15" customHeight="1">
      <c r="A1266" s="37"/>
      <c r="B1266" s="38"/>
      <c r="C1266" s="218" t="s">
        <v>2936</v>
      </c>
      <c r="D1266" s="218" t="s">
        <v>169</v>
      </c>
      <c r="E1266" s="219" t="s">
        <v>931</v>
      </c>
      <c r="F1266" s="220" t="s">
        <v>932</v>
      </c>
      <c r="G1266" s="221" t="s">
        <v>188</v>
      </c>
      <c r="H1266" s="222">
        <v>73.776</v>
      </c>
      <c r="I1266" s="223"/>
      <c r="J1266" s="224">
        <f>ROUND(I1266*H1266,0)</f>
        <v>0</v>
      </c>
      <c r="K1266" s="225"/>
      <c r="L1266" s="43"/>
      <c r="M1266" s="226" t="s">
        <v>1</v>
      </c>
      <c r="N1266" s="227" t="s">
        <v>42</v>
      </c>
      <c r="O1266" s="90"/>
      <c r="P1266" s="228">
        <f>O1266*H1266</f>
        <v>0</v>
      </c>
      <c r="Q1266" s="228">
        <v>0.00012</v>
      </c>
      <c r="R1266" s="228">
        <f>Q1266*H1266</f>
        <v>0.008853119999999999</v>
      </c>
      <c r="S1266" s="228">
        <v>0</v>
      </c>
      <c r="T1266" s="229">
        <f>S1266*H1266</f>
        <v>0</v>
      </c>
      <c r="U1266" s="37"/>
      <c r="V1266" s="37"/>
      <c r="W1266" s="37"/>
      <c r="X1266" s="37"/>
      <c r="Y1266" s="37"/>
      <c r="Z1266" s="37"/>
      <c r="AA1266" s="37"/>
      <c r="AB1266" s="37"/>
      <c r="AC1266" s="37"/>
      <c r="AD1266" s="37"/>
      <c r="AE1266" s="37"/>
      <c r="AR1266" s="230" t="s">
        <v>249</v>
      </c>
      <c r="AT1266" s="230" t="s">
        <v>169</v>
      </c>
      <c r="AU1266" s="230" t="s">
        <v>86</v>
      </c>
      <c r="AY1266" s="16" t="s">
        <v>166</v>
      </c>
      <c r="BE1266" s="231">
        <f>IF(N1266="základní",J1266,0)</f>
        <v>0</v>
      </c>
      <c r="BF1266" s="231">
        <f>IF(N1266="snížená",J1266,0)</f>
        <v>0</v>
      </c>
      <c r="BG1266" s="231">
        <f>IF(N1266="zákl. přenesená",J1266,0)</f>
        <v>0</v>
      </c>
      <c r="BH1266" s="231">
        <f>IF(N1266="sníž. přenesená",J1266,0)</f>
        <v>0</v>
      </c>
      <c r="BI1266" s="231">
        <f>IF(N1266="nulová",J1266,0)</f>
        <v>0</v>
      </c>
      <c r="BJ1266" s="16" t="s">
        <v>8</v>
      </c>
      <c r="BK1266" s="231">
        <f>ROUND(I1266*H1266,0)</f>
        <v>0</v>
      </c>
      <c r="BL1266" s="16" t="s">
        <v>249</v>
      </c>
      <c r="BM1266" s="230" t="s">
        <v>2937</v>
      </c>
    </row>
    <row r="1267" spans="1:51" s="13" customFormat="1" ht="12">
      <c r="A1267" s="13"/>
      <c r="B1267" s="232"/>
      <c r="C1267" s="233"/>
      <c r="D1267" s="234" t="s">
        <v>175</v>
      </c>
      <c r="E1267" s="235" t="s">
        <v>1</v>
      </c>
      <c r="F1267" s="236" t="s">
        <v>2938</v>
      </c>
      <c r="G1267" s="233"/>
      <c r="H1267" s="237">
        <v>73.776</v>
      </c>
      <c r="I1267" s="238"/>
      <c r="J1267" s="233"/>
      <c r="K1267" s="233"/>
      <c r="L1267" s="239"/>
      <c r="M1267" s="240"/>
      <c r="N1267" s="241"/>
      <c r="O1267" s="241"/>
      <c r="P1267" s="241"/>
      <c r="Q1267" s="241"/>
      <c r="R1267" s="241"/>
      <c r="S1267" s="241"/>
      <c r="T1267" s="242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T1267" s="243" t="s">
        <v>175</v>
      </c>
      <c r="AU1267" s="243" t="s">
        <v>86</v>
      </c>
      <c r="AV1267" s="13" t="s">
        <v>86</v>
      </c>
      <c r="AW1267" s="13" t="s">
        <v>32</v>
      </c>
      <c r="AX1267" s="13" t="s">
        <v>77</v>
      </c>
      <c r="AY1267" s="243" t="s">
        <v>166</v>
      </c>
    </row>
    <row r="1268" spans="1:63" s="12" customFormat="1" ht="22.8" customHeight="1">
      <c r="A1268" s="12"/>
      <c r="B1268" s="202"/>
      <c r="C1268" s="203"/>
      <c r="D1268" s="204" t="s">
        <v>76</v>
      </c>
      <c r="E1268" s="216" t="s">
        <v>935</v>
      </c>
      <c r="F1268" s="216" t="s">
        <v>936</v>
      </c>
      <c r="G1268" s="203"/>
      <c r="H1268" s="203"/>
      <c r="I1268" s="206"/>
      <c r="J1268" s="217">
        <f>BK1268</f>
        <v>0</v>
      </c>
      <c r="K1268" s="203"/>
      <c r="L1268" s="208"/>
      <c r="M1268" s="209"/>
      <c r="N1268" s="210"/>
      <c r="O1268" s="210"/>
      <c r="P1268" s="211">
        <f>SUM(P1269:P1273)</f>
        <v>0</v>
      </c>
      <c r="Q1268" s="210"/>
      <c r="R1268" s="211">
        <f>SUM(R1269:R1273)</f>
        <v>1.33253785</v>
      </c>
      <c r="S1268" s="210"/>
      <c r="T1268" s="212">
        <f>SUM(T1269:T1273)</f>
        <v>0</v>
      </c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R1268" s="213" t="s">
        <v>86</v>
      </c>
      <c r="AT1268" s="214" t="s">
        <v>76</v>
      </c>
      <c r="AU1268" s="214" t="s">
        <v>8</v>
      </c>
      <c r="AY1268" s="213" t="s">
        <v>166</v>
      </c>
      <c r="BK1268" s="215">
        <f>SUM(BK1269:BK1273)</f>
        <v>0</v>
      </c>
    </row>
    <row r="1269" spans="1:65" s="2" customFormat="1" ht="24.15" customHeight="1">
      <c r="A1269" s="37"/>
      <c r="B1269" s="38"/>
      <c r="C1269" s="218" t="s">
        <v>2939</v>
      </c>
      <c r="D1269" s="218" t="s">
        <v>169</v>
      </c>
      <c r="E1269" s="219" t="s">
        <v>938</v>
      </c>
      <c r="F1269" s="220" t="s">
        <v>939</v>
      </c>
      <c r="G1269" s="221" t="s">
        <v>188</v>
      </c>
      <c r="H1269" s="222">
        <v>2719.465</v>
      </c>
      <c r="I1269" s="223"/>
      <c r="J1269" s="224">
        <f>ROUND(I1269*H1269,0)</f>
        <v>0</v>
      </c>
      <c r="K1269" s="225"/>
      <c r="L1269" s="43"/>
      <c r="M1269" s="226" t="s">
        <v>1</v>
      </c>
      <c r="N1269" s="227" t="s">
        <v>42</v>
      </c>
      <c r="O1269" s="90"/>
      <c r="P1269" s="228">
        <f>O1269*H1269</f>
        <v>0</v>
      </c>
      <c r="Q1269" s="228">
        <v>0.0002</v>
      </c>
      <c r="R1269" s="228">
        <f>Q1269*H1269</f>
        <v>0.5438930000000001</v>
      </c>
      <c r="S1269" s="228">
        <v>0</v>
      </c>
      <c r="T1269" s="229">
        <f>S1269*H1269</f>
        <v>0</v>
      </c>
      <c r="U1269" s="37"/>
      <c r="V1269" s="37"/>
      <c r="W1269" s="37"/>
      <c r="X1269" s="37"/>
      <c r="Y1269" s="37"/>
      <c r="Z1269" s="37"/>
      <c r="AA1269" s="37"/>
      <c r="AB1269" s="37"/>
      <c r="AC1269" s="37"/>
      <c r="AD1269" s="37"/>
      <c r="AE1269" s="37"/>
      <c r="AR1269" s="230" t="s">
        <v>249</v>
      </c>
      <c r="AT1269" s="230" t="s">
        <v>169</v>
      </c>
      <c r="AU1269" s="230" t="s">
        <v>86</v>
      </c>
      <c r="AY1269" s="16" t="s">
        <v>166</v>
      </c>
      <c r="BE1269" s="231">
        <f>IF(N1269="základní",J1269,0)</f>
        <v>0</v>
      </c>
      <c r="BF1269" s="231">
        <f>IF(N1269="snížená",J1269,0)</f>
        <v>0</v>
      </c>
      <c r="BG1269" s="231">
        <f>IF(N1269="zákl. přenesená",J1269,0)</f>
        <v>0</v>
      </c>
      <c r="BH1269" s="231">
        <f>IF(N1269="sníž. přenesená",J1269,0)</f>
        <v>0</v>
      </c>
      <c r="BI1269" s="231">
        <f>IF(N1269="nulová",J1269,0)</f>
        <v>0</v>
      </c>
      <c r="BJ1269" s="16" t="s">
        <v>8</v>
      </c>
      <c r="BK1269" s="231">
        <f>ROUND(I1269*H1269,0)</f>
        <v>0</v>
      </c>
      <c r="BL1269" s="16" t="s">
        <v>249</v>
      </c>
      <c r="BM1269" s="230" t="s">
        <v>2940</v>
      </c>
    </row>
    <row r="1270" spans="1:51" s="13" customFormat="1" ht="12">
      <c r="A1270" s="13"/>
      <c r="B1270" s="232"/>
      <c r="C1270" s="233"/>
      <c r="D1270" s="234" t="s">
        <v>175</v>
      </c>
      <c r="E1270" s="235" t="s">
        <v>1</v>
      </c>
      <c r="F1270" s="236" t="s">
        <v>2941</v>
      </c>
      <c r="G1270" s="233"/>
      <c r="H1270" s="237">
        <v>2600.399</v>
      </c>
      <c r="I1270" s="238"/>
      <c r="J1270" s="233"/>
      <c r="K1270" s="233"/>
      <c r="L1270" s="239"/>
      <c r="M1270" s="240"/>
      <c r="N1270" s="241"/>
      <c r="O1270" s="241"/>
      <c r="P1270" s="241"/>
      <c r="Q1270" s="241"/>
      <c r="R1270" s="241"/>
      <c r="S1270" s="241"/>
      <c r="T1270" s="242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T1270" s="243" t="s">
        <v>175</v>
      </c>
      <c r="AU1270" s="243" t="s">
        <v>86</v>
      </c>
      <c r="AV1270" s="13" t="s">
        <v>86</v>
      </c>
      <c r="AW1270" s="13" t="s">
        <v>32</v>
      </c>
      <c r="AX1270" s="13" t="s">
        <v>77</v>
      </c>
      <c r="AY1270" s="243" t="s">
        <v>166</v>
      </c>
    </row>
    <row r="1271" spans="1:51" s="13" customFormat="1" ht="12">
      <c r="A1271" s="13"/>
      <c r="B1271" s="232"/>
      <c r="C1271" s="233"/>
      <c r="D1271" s="234" t="s">
        <v>175</v>
      </c>
      <c r="E1271" s="235" t="s">
        <v>1</v>
      </c>
      <c r="F1271" s="236" t="s">
        <v>2942</v>
      </c>
      <c r="G1271" s="233"/>
      <c r="H1271" s="237">
        <v>102.136</v>
      </c>
      <c r="I1271" s="238"/>
      <c r="J1271" s="233"/>
      <c r="K1271" s="233"/>
      <c r="L1271" s="239"/>
      <c r="M1271" s="240"/>
      <c r="N1271" s="241"/>
      <c r="O1271" s="241"/>
      <c r="P1271" s="241"/>
      <c r="Q1271" s="241"/>
      <c r="R1271" s="241"/>
      <c r="S1271" s="241"/>
      <c r="T1271" s="242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T1271" s="243" t="s">
        <v>175</v>
      </c>
      <c r="AU1271" s="243" t="s">
        <v>86</v>
      </c>
      <c r="AV1271" s="13" t="s">
        <v>86</v>
      </c>
      <c r="AW1271" s="13" t="s">
        <v>32</v>
      </c>
      <c r="AX1271" s="13" t="s">
        <v>77</v>
      </c>
      <c r="AY1271" s="243" t="s">
        <v>166</v>
      </c>
    </row>
    <row r="1272" spans="1:51" s="13" customFormat="1" ht="12">
      <c r="A1272" s="13"/>
      <c r="B1272" s="232"/>
      <c r="C1272" s="233"/>
      <c r="D1272" s="234" t="s">
        <v>175</v>
      </c>
      <c r="E1272" s="235" t="s">
        <v>1</v>
      </c>
      <c r="F1272" s="236" t="s">
        <v>2943</v>
      </c>
      <c r="G1272" s="233"/>
      <c r="H1272" s="237">
        <v>16.93</v>
      </c>
      <c r="I1272" s="238"/>
      <c r="J1272" s="233"/>
      <c r="K1272" s="233"/>
      <c r="L1272" s="239"/>
      <c r="M1272" s="240"/>
      <c r="N1272" s="241"/>
      <c r="O1272" s="241"/>
      <c r="P1272" s="241"/>
      <c r="Q1272" s="241"/>
      <c r="R1272" s="241"/>
      <c r="S1272" s="241"/>
      <c r="T1272" s="242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T1272" s="243" t="s">
        <v>175</v>
      </c>
      <c r="AU1272" s="243" t="s">
        <v>86</v>
      </c>
      <c r="AV1272" s="13" t="s">
        <v>86</v>
      </c>
      <c r="AW1272" s="13" t="s">
        <v>32</v>
      </c>
      <c r="AX1272" s="13" t="s">
        <v>77</v>
      </c>
      <c r="AY1272" s="243" t="s">
        <v>166</v>
      </c>
    </row>
    <row r="1273" spans="1:65" s="2" customFormat="1" ht="24.15" customHeight="1">
      <c r="A1273" s="37"/>
      <c r="B1273" s="38"/>
      <c r="C1273" s="218" t="s">
        <v>2944</v>
      </c>
      <c r="D1273" s="218" t="s">
        <v>169</v>
      </c>
      <c r="E1273" s="219" t="s">
        <v>950</v>
      </c>
      <c r="F1273" s="220" t="s">
        <v>951</v>
      </c>
      <c r="G1273" s="221" t="s">
        <v>188</v>
      </c>
      <c r="H1273" s="222">
        <v>2719.465</v>
      </c>
      <c r="I1273" s="223"/>
      <c r="J1273" s="224">
        <f>ROUND(I1273*H1273,0)</f>
        <v>0</v>
      </c>
      <c r="K1273" s="225"/>
      <c r="L1273" s="43"/>
      <c r="M1273" s="226" t="s">
        <v>1</v>
      </c>
      <c r="N1273" s="227" t="s">
        <v>42</v>
      </c>
      <c r="O1273" s="90"/>
      <c r="P1273" s="228">
        <f>O1273*H1273</f>
        <v>0</v>
      </c>
      <c r="Q1273" s="228">
        <v>0.00029</v>
      </c>
      <c r="R1273" s="228">
        <f>Q1273*H1273</f>
        <v>0.7886448500000001</v>
      </c>
      <c r="S1273" s="228">
        <v>0</v>
      </c>
      <c r="T1273" s="229">
        <f>S1273*H1273</f>
        <v>0</v>
      </c>
      <c r="U1273" s="37"/>
      <c r="V1273" s="37"/>
      <c r="W1273" s="37"/>
      <c r="X1273" s="37"/>
      <c r="Y1273" s="37"/>
      <c r="Z1273" s="37"/>
      <c r="AA1273" s="37"/>
      <c r="AB1273" s="37"/>
      <c r="AC1273" s="37"/>
      <c r="AD1273" s="37"/>
      <c r="AE1273" s="37"/>
      <c r="AR1273" s="230" t="s">
        <v>249</v>
      </c>
      <c r="AT1273" s="230" t="s">
        <v>169</v>
      </c>
      <c r="AU1273" s="230" t="s">
        <v>86</v>
      </c>
      <c r="AY1273" s="16" t="s">
        <v>166</v>
      </c>
      <c r="BE1273" s="231">
        <f>IF(N1273="základní",J1273,0)</f>
        <v>0</v>
      </c>
      <c r="BF1273" s="231">
        <f>IF(N1273="snížená",J1273,0)</f>
        <v>0</v>
      </c>
      <c r="BG1273" s="231">
        <f>IF(N1273="zákl. přenesená",J1273,0)</f>
        <v>0</v>
      </c>
      <c r="BH1273" s="231">
        <f>IF(N1273="sníž. přenesená",J1273,0)</f>
        <v>0</v>
      </c>
      <c r="BI1273" s="231">
        <f>IF(N1273="nulová",J1273,0)</f>
        <v>0</v>
      </c>
      <c r="BJ1273" s="16" t="s">
        <v>8</v>
      </c>
      <c r="BK1273" s="231">
        <f>ROUND(I1273*H1273,0)</f>
        <v>0</v>
      </c>
      <c r="BL1273" s="16" t="s">
        <v>249</v>
      </c>
      <c r="BM1273" s="230" t="s">
        <v>2945</v>
      </c>
    </row>
    <row r="1274" spans="1:63" s="12" customFormat="1" ht="22.8" customHeight="1">
      <c r="A1274" s="12"/>
      <c r="B1274" s="202"/>
      <c r="C1274" s="203"/>
      <c r="D1274" s="204" t="s">
        <v>76</v>
      </c>
      <c r="E1274" s="216" t="s">
        <v>2946</v>
      </c>
      <c r="F1274" s="216" t="s">
        <v>2947</v>
      </c>
      <c r="G1274" s="203"/>
      <c r="H1274" s="203"/>
      <c r="I1274" s="206"/>
      <c r="J1274" s="217">
        <f>BK1274</f>
        <v>0</v>
      </c>
      <c r="K1274" s="203"/>
      <c r="L1274" s="208"/>
      <c r="M1274" s="209"/>
      <c r="N1274" s="210"/>
      <c r="O1274" s="210"/>
      <c r="P1274" s="211">
        <f>SUM(P1275:P1277)</f>
        <v>0</v>
      </c>
      <c r="Q1274" s="210"/>
      <c r="R1274" s="211">
        <f>SUM(R1275:R1277)</f>
        <v>0</v>
      </c>
      <c r="S1274" s="210"/>
      <c r="T1274" s="212">
        <f>SUM(T1275:T1277)</f>
        <v>0</v>
      </c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R1274" s="213" t="s">
        <v>86</v>
      </c>
      <c r="AT1274" s="214" t="s">
        <v>76</v>
      </c>
      <c r="AU1274" s="214" t="s">
        <v>8</v>
      </c>
      <c r="AY1274" s="213" t="s">
        <v>166</v>
      </c>
      <c r="BK1274" s="215">
        <f>SUM(BK1275:BK1277)</f>
        <v>0</v>
      </c>
    </row>
    <row r="1275" spans="1:65" s="2" customFormat="1" ht="24.15" customHeight="1">
      <c r="A1275" s="37"/>
      <c r="B1275" s="38"/>
      <c r="C1275" s="218" t="s">
        <v>2948</v>
      </c>
      <c r="D1275" s="218" t="s">
        <v>169</v>
      </c>
      <c r="E1275" s="219" t="s">
        <v>2949</v>
      </c>
      <c r="F1275" s="220" t="s">
        <v>2950</v>
      </c>
      <c r="G1275" s="221" t="s">
        <v>188</v>
      </c>
      <c r="H1275" s="222">
        <v>53.308</v>
      </c>
      <c r="I1275" s="223"/>
      <c r="J1275" s="224">
        <f>ROUND(I1275*H1275,0)</f>
        <v>0</v>
      </c>
      <c r="K1275" s="225"/>
      <c r="L1275" s="43"/>
      <c r="M1275" s="226" t="s">
        <v>1</v>
      </c>
      <c r="N1275" s="227" t="s">
        <v>42</v>
      </c>
      <c r="O1275" s="90"/>
      <c r="P1275" s="228">
        <f>O1275*H1275</f>
        <v>0</v>
      </c>
      <c r="Q1275" s="228">
        <v>0</v>
      </c>
      <c r="R1275" s="228">
        <f>Q1275*H1275</f>
        <v>0</v>
      </c>
      <c r="S1275" s="228">
        <v>0</v>
      </c>
      <c r="T1275" s="229">
        <f>S1275*H1275</f>
        <v>0</v>
      </c>
      <c r="U1275" s="37"/>
      <c r="V1275" s="37"/>
      <c r="W1275" s="37"/>
      <c r="X1275" s="37"/>
      <c r="Y1275" s="37"/>
      <c r="Z1275" s="37"/>
      <c r="AA1275" s="37"/>
      <c r="AB1275" s="37"/>
      <c r="AC1275" s="37"/>
      <c r="AD1275" s="37"/>
      <c r="AE1275" s="37"/>
      <c r="AR1275" s="230" t="s">
        <v>249</v>
      </c>
      <c r="AT1275" s="230" t="s">
        <v>169</v>
      </c>
      <c r="AU1275" s="230" t="s">
        <v>86</v>
      </c>
      <c r="AY1275" s="16" t="s">
        <v>166</v>
      </c>
      <c r="BE1275" s="231">
        <f>IF(N1275="základní",J1275,0)</f>
        <v>0</v>
      </c>
      <c r="BF1275" s="231">
        <f>IF(N1275="snížená",J1275,0)</f>
        <v>0</v>
      </c>
      <c r="BG1275" s="231">
        <f>IF(N1275="zákl. přenesená",J1275,0)</f>
        <v>0</v>
      </c>
      <c r="BH1275" s="231">
        <f>IF(N1275="sníž. přenesená",J1275,0)</f>
        <v>0</v>
      </c>
      <c r="BI1275" s="231">
        <f>IF(N1275="nulová",J1275,0)</f>
        <v>0</v>
      </c>
      <c r="BJ1275" s="16" t="s">
        <v>8</v>
      </c>
      <c r="BK1275" s="231">
        <f>ROUND(I1275*H1275,0)</f>
        <v>0</v>
      </c>
      <c r="BL1275" s="16" t="s">
        <v>249</v>
      </c>
      <c r="BM1275" s="230" t="s">
        <v>2951</v>
      </c>
    </row>
    <row r="1276" spans="1:51" s="13" customFormat="1" ht="12">
      <c r="A1276" s="13"/>
      <c r="B1276" s="232"/>
      <c r="C1276" s="233"/>
      <c r="D1276" s="234" t="s">
        <v>175</v>
      </c>
      <c r="E1276" s="235" t="s">
        <v>1</v>
      </c>
      <c r="F1276" s="236" t="s">
        <v>2952</v>
      </c>
      <c r="G1276" s="233"/>
      <c r="H1276" s="237">
        <v>53.308</v>
      </c>
      <c r="I1276" s="238"/>
      <c r="J1276" s="233"/>
      <c r="K1276" s="233"/>
      <c r="L1276" s="239"/>
      <c r="M1276" s="240"/>
      <c r="N1276" s="241"/>
      <c r="O1276" s="241"/>
      <c r="P1276" s="241"/>
      <c r="Q1276" s="241"/>
      <c r="R1276" s="241"/>
      <c r="S1276" s="241"/>
      <c r="T1276" s="242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T1276" s="243" t="s">
        <v>175</v>
      </c>
      <c r="AU1276" s="243" t="s">
        <v>86</v>
      </c>
      <c r="AV1276" s="13" t="s">
        <v>86</v>
      </c>
      <c r="AW1276" s="13" t="s">
        <v>32</v>
      </c>
      <c r="AX1276" s="13" t="s">
        <v>77</v>
      </c>
      <c r="AY1276" s="243" t="s">
        <v>166</v>
      </c>
    </row>
    <row r="1277" spans="1:65" s="2" customFormat="1" ht="24.15" customHeight="1">
      <c r="A1277" s="37"/>
      <c r="B1277" s="38"/>
      <c r="C1277" s="218" t="s">
        <v>2953</v>
      </c>
      <c r="D1277" s="218" t="s">
        <v>169</v>
      </c>
      <c r="E1277" s="219" t="s">
        <v>2954</v>
      </c>
      <c r="F1277" s="220" t="s">
        <v>2955</v>
      </c>
      <c r="G1277" s="221" t="s">
        <v>405</v>
      </c>
      <c r="H1277" s="265"/>
      <c r="I1277" s="223"/>
      <c r="J1277" s="224">
        <f>ROUND(I1277*H1277,0)</f>
        <v>0</v>
      </c>
      <c r="K1277" s="225"/>
      <c r="L1277" s="43"/>
      <c r="M1277" s="226" t="s">
        <v>1</v>
      </c>
      <c r="N1277" s="227" t="s">
        <v>42</v>
      </c>
      <c r="O1277" s="90"/>
      <c r="P1277" s="228">
        <f>O1277*H1277</f>
        <v>0</v>
      </c>
      <c r="Q1277" s="228">
        <v>0</v>
      </c>
      <c r="R1277" s="228">
        <f>Q1277*H1277</f>
        <v>0</v>
      </c>
      <c r="S1277" s="228">
        <v>0</v>
      </c>
      <c r="T1277" s="229">
        <f>S1277*H1277</f>
        <v>0</v>
      </c>
      <c r="U1277" s="37"/>
      <c r="V1277" s="37"/>
      <c r="W1277" s="37"/>
      <c r="X1277" s="37"/>
      <c r="Y1277" s="37"/>
      <c r="Z1277" s="37"/>
      <c r="AA1277" s="37"/>
      <c r="AB1277" s="37"/>
      <c r="AC1277" s="37"/>
      <c r="AD1277" s="37"/>
      <c r="AE1277" s="37"/>
      <c r="AR1277" s="230" t="s">
        <v>249</v>
      </c>
      <c r="AT1277" s="230" t="s">
        <v>169</v>
      </c>
      <c r="AU1277" s="230" t="s">
        <v>86</v>
      </c>
      <c r="AY1277" s="16" t="s">
        <v>166</v>
      </c>
      <c r="BE1277" s="231">
        <f>IF(N1277="základní",J1277,0)</f>
        <v>0</v>
      </c>
      <c r="BF1277" s="231">
        <f>IF(N1277="snížená",J1277,0)</f>
        <v>0</v>
      </c>
      <c r="BG1277" s="231">
        <f>IF(N1277="zákl. přenesená",J1277,0)</f>
        <v>0</v>
      </c>
      <c r="BH1277" s="231">
        <f>IF(N1277="sníž. přenesená",J1277,0)</f>
        <v>0</v>
      </c>
      <c r="BI1277" s="231">
        <f>IF(N1277="nulová",J1277,0)</f>
        <v>0</v>
      </c>
      <c r="BJ1277" s="16" t="s">
        <v>8</v>
      </c>
      <c r="BK1277" s="231">
        <f>ROUND(I1277*H1277,0)</f>
        <v>0</v>
      </c>
      <c r="BL1277" s="16" t="s">
        <v>249</v>
      </c>
      <c r="BM1277" s="230" t="s">
        <v>2956</v>
      </c>
    </row>
    <row r="1278" spans="1:63" s="12" customFormat="1" ht="25.9" customHeight="1">
      <c r="A1278" s="12"/>
      <c r="B1278" s="202"/>
      <c r="C1278" s="203"/>
      <c r="D1278" s="204" t="s">
        <v>76</v>
      </c>
      <c r="E1278" s="205" t="s">
        <v>266</v>
      </c>
      <c r="F1278" s="205" t="s">
        <v>2957</v>
      </c>
      <c r="G1278" s="203"/>
      <c r="H1278" s="203"/>
      <c r="I1278" s="206"/>
      <c r="J1278" s="207">
        <f>BK1278</f>
        <v>0</v>
      </c>
      <c r="K1278" s="203"/>
      <c r="L1278" s="208"/>
      <c r="M1278" s="209"/>
      <c r="N1278" s="210"/>
      <c r="O1278" s="210"/>
      <c r="P1278" s="211">
        <f>P1279</f>
        <v>0</v>
      </c>
      <c r="Q1278" s="210"/>
      <c r="R1278" s="211">
        <f>R1279</f>
        <v>0</v>
      </c>
      <c r="S1278" s="210"/>
      <c r="T1278" s="212">
        <f>T1279</f>
        <v>0</v>
      </c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  <c r="AE1278" s="12"/>
      <c r="AR1278" s="213" t="s">
        <v>167</v>
      </c>
      <c r="AT1278" s="214" t="s">
        <v>76</v>
      </c>
      <c r="AU1278" s="214" t="s">
        <v>77</v>
      </c>
      <c r="AY1278" s="213" t="s">
        <v>166</v>
      </c>
      <c r="BK1278" s="215">
        <f>BK1279</f>
        <v>0</v>
      </c>
    </row>
    <row r="1279" spans="1:63" s="12" customFormat="1" ht="22.8" customHeight="1">
      <c r="A1279" s="12"/>
      <c r="B1279" s="202"/>
      <c r="C1279" s="203"/>
      <c r="D1279" s="204" t="s">
        <v>76</v>
      </c>
      <c r="E1279" s="216" t="s">
        <v>2958</v>
      </c>
      <c r="F1279" s="216" t="s">
        <v>2959</v>
      </c>
      <c r="G1279" s="203"/>
      <c r="H1279" s="203"/>
      <c r="I1279" s="206"/>
      <c r="J1279" s="217">
        <f>BK1279</f>
        <v>0</v>
      </c>
      <c r="K1279" s="203"/>
      <c r="L1279" s="208"/>
      <c r="M1279" s="209"/>
      <c r="N1279" s="210"/>
      <c r="O1279" s="210"/>
      <c r="P1279" s="211">
        <f>SUM(P1280:P1281)</f>
        <v>0</v>
      </c>
      <c r="Q1279" s="210"/>
      <c r="R1279" s="211">
        <f>SUM(R1280:R1281)</f>
        <v>0</v>
      </c>
      <c r="S1279" s="210"/>
      <c r="T1279" s="212">
        <f>SUM(T1280:T1281)</f>
        <v>0</v>
      </c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  <c r="AE1279" s="12"/>
      <c r="AR1279" s="213" t="s">
        <v>167</v>
      </c>
      <c r="AT1279" s="214" t="s">
        <v>76</v>
      </c>
      <c r="AU1279" s="214" t="s">
        <v>8</v>
      </c>
      <c r="AY1279" s="213" t="s">
        <v>166</v>
      </c>
      <c r="BK1279" s="215">
        <f>SUM(BK1280:BK1281)</f>
        <v>0</v>
      </c>
    </row>
    <row r="1280" spans="1:65" s="2" customFormat="1" ht="24.15" customHeight="1">
      <c r="A1280" s="37"/>
      <c r="B1280" s="38"/>
      <c r="C1280" s="218" t="s">
        <v>2960</v>
      </c>
      <c r="D1280" s="218" t="s">
        <v>169</v>
      </c>
      <c r="E1280" s="219" t="s">
        <v>2961</v>
      </c>
      <c r="F1280" s="220" t="s">
        <v>2962</v>
      </c>
      <c r="G1280" s="221" t="s">
        <v>2963</v>
      </c>
      <c r="H1280" s="222">
        <v>1</v>
      </c>
      <c r="I1280" s="223"/>
      <c r="J1280" s="224">
        <f>ROUND(I1280*H1280,0)</f>
        <v>0</v>
      </c>
      <c r="K1280" s="225"/>
      <c r="L1280" s="43"/>
      <c r="M1280" s="226" t="s">
        <v>1</v>
      </c>
      <c r="N1280" s="227" t="s">
        <v>42</v>
      </c>
      <c r="O1280" s="90"/>
      <c r="P1280" s="228">
        <f>O1280*H1280</f>
        <v>0</v>
      </c>
      <c r="Q1280" s="228">
        <v>0</v>
      </c>
      <c r="R1280" s="228">
        <f>Q1280*H1280</f>
        <v>0</v>
      </c>
      <c r="S1280" s="228">
        <v>0</v>
      </c>
      <c r="T1280" s="229">
        <f>S1280*H1280</f>
        <v>0</v>
      </c>
      <c r="U1280" s="37"/>
      <c r="V1280" s="37"/>
      <c r="W1280" s="37"/>
      <c r="X1280" s="37"/>
      <c r="Y1280" s="37"/>
      <c r="Z1280" s="37"/>
      <c r="AA1280" s="37"/>
      <c r="AB1280" s="37"/>
      <c r="AC1280" s="37"/>
      <c r="AD1280" s="37"/>
      <c r="AE1280" s="37"/>
      <c r="AR1280" s="230" t="s">
        <v>487</v>
      </c>
      <c r="AT1280" s="230" t="s">
        <v>169</v>
      </c>
      <c r="AU1280" s="230" t="s">
        <v>86</v>
      </c>
      <c r="AY1280" s="16" t="s">
        <v>166</v>
      </c>
      <c r="BE1280" s="231">
        <f>IF(N1280="základní",J1280,0)</f>
        <v>0</v>
      </c>
      <c r="BF1280" s="231">
        <f>IF(N1280="snížená",J1280,0)</f>
        <v>0</v>
      </c>
      <c r="BG1280" s="231">
        <f>IF(N1280="zákl. přenesená",J1280,0)</f>
        <v>0</v>
      </c>
      <c r="BH1280" s="231">
        <f>IF(N1280="sníž. přenesená",J1280,0)</f>
        <v>0</v>
      </c>
      <c r="BI1280" s="231">
        <f>IF(N1280="nulová",J1280,0)</f>
        <v>0</v>
      </c>
      <c r="BJ1280" s="16" t="s">
        <v>8</v>
      </c>
      <c r="BK1280" s="231">
        <f>ROUND(I1280*H1280,0)</f>
        <v>0</v>
      </c>
      <c r="BL1280" s="16" t="s">
        <v>487</v>
      </c>
      <c r="BM1280" s="230" t="s">
        <v>2964</v>
      </c>
    </row>
    <row r="1281" spans="1:65" s="2" customFormat="1" ht="16.5" customHeight="1">
      <c r="A1281" s="37"/>
      <c r="B1281" s="38"/>
      <c r="C1281" s="218" t="s">
        <v>2965</v>
      </c>
      <c r="D1281" s="218" t="s">
        <v>169</v>
      </c>
      <c r="E1281" s="219" t="s">
        <v>2966</v>
      </c>
      <c r="F1281" s="220" t="s">
        <v>404</v>
      </c>
      <c r="G1281" s="221" t="s">
        <v>405</v>
      </c>
      <c r="H1281" s="265"/>
      <c r="I1281" s="223"/>
      <c r="J1281" s="224">
        <f>ROUND(I1281*H1281,0)</f>
        <v>0</v>
      </c>
      <c r="K1281" s="225"/>
      <c r="L1281" s="43"/>
      <c r="M1281" s="226" t="s">
        <v>1</v>
      </c>
      <c r="N1281" s="227" t="s">
        <v>42</v>
      </c>
      <c r="O1281" s="90"/>
      <c r="P1281" s="228">
        <f>O1281*H1281</f>
        <v>0</v>
      </c>
      <c r="Q1281" s="228">
        <v>0</v>
      </c>
      <c r="R1281" s="228">
        <f>Q1281*H1281</f>
        <v>0</v>
      </c>
      <c r="S1281" s="228">
        <v>0</v>
      </c>
      <c r="T1281" s="229">
        <f>S1281*H1281</f>
        <v>0</v>
      </c>
      <c r="U1281" s="37"/>
      <c r="V1281" s="37"/>
      <c r="W1281" s="37"/>
      <c r="X1281" s="37"/>
      <c r="Y1281" s="37"/>
      <c r="Z1281" s="37"/>
      <c r="AA1281" s="37"/>
      <c r="AB1281" s="37"/>
      <c r="AC1281" s="37"/>
      <c r="AD1281" s="37"/>
      <c r="AE1281" s="37"/>
      <c r="AR1281" s="230" t="s">
        <v>487</v>
      </c>
      <c r="AT1281" s="230" t="s">
        <v>169</v>
      </c>
      <c r="AU1281" s="230" t="s">
        <v>86</v>
      </c>
      <c r="AY1281" s="16" t="s">
        <v>166</v>
      </c>
      <c r="BE1281" s="231">
        <f>IF(N1281="základní",J1281,0)</f>
        <v>0</v>
      </c>
      <c r="BF1281" s="231">
        <f>IF(N1281="snížená",J1281,0)</f>
        <v>0</v>
      </c>
      <c r="BG1281" s="231">
        <f>IF(N1281="zákl. přenesená",J1281,0)</f>
        <v>0</v>
      </c>
      <c r="BH1281" s="231">
        <f>IF(N1281="sníž. přenesená",J1281,0)</f>
        <v>0</v>
      </c>
      <c r="BI1281" s="231">
        <f>IF(N1281="nulová",J1281,0)</f>
        <v>0</v>
      </c>
      <c r="BJ1281" s="16" t="s">
        <v>8</v>
      </c>
      <c r="BK1281" s="231">
        <f>ROUND(I1281*H1281,0)</f>
        <v>0</v>
      </c>
      <c r="BL1281" s="16" t="s">
        <v>487</v>
      </c>
      <c r="BM1281" s="230" t="s">
        <v>2967</v>
      </c>
    </row>
    <row r="1282" spans="1:63" s="12" customFormat="1" ht="25.9" customHeight="1">
      <c r="A1282" s="12"/>
      <c r="B1282" s="202"/>
      <c r="C1282" s="203"/>
      <c r="D1282" s="204" t="s">
        <v>76</v>
      </c>
      <c r="E1282" s="205" t="s">
        <v>959</v>
      </c>
      <c r="F1282" s="205" t="s">
        <v>960</v>
      </c>
      <c r="G1282" s="203"/>
      <c r="H1282" s="203"/>
      <c r="I1282" s="206"/>
      <c r="J1282" s="207">
        <f>BK1282</f>
        <v>0</v>
      </c>
      <c r="K1282" s="203"/>
      <c r="L1282" s="208"/>
      <c r="M1282" s="209"/>
      <c r="N1282" s="210"/>
      <c r="O1282" s="210"/>
      <c r="P1282" s="211">
        <f>P1283+P1289</f>
        <v>0</v>
      </c>
      <c r="Q1282" s="210"/>
      <c r="R1282" s="211">
        <f>R1283+R1289</f>
        <v>0</v>
      </c>
      <c r="S1282" s="210"/>
      <c r="T1282" s="212">
        <f>T1283+T1289</f>
        <v>0</v>
      </c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  <c r="AE1282" s="12"/>
      <c r="AR1282" s="213" t="s">
        <v>193</v>
      </c>
      <c r="AT1282" s="214" t="s">
        <v>76</v>
      </c>
      <c r="AU1282" s="214" t="s">
        <v>77</v>
      </c>
      <c r="AY1282" s="213" t="s">
        <v>166</v>
      </c>
      <c r="BK1282" s="215">
        <f>BK1283+BK1289</f>
        <v>0</v>
      </c>
    </row>
    <row r="1283" spans="1:63" s="12" customFormat="1" ht="22.8" customHeight="1">
      <c r="A1283" s="12"/>
      <c r="B1283" s="202"/>
      <c r="C1283" s="203"/>
      <c r="D1283" s="204" t="s">
        <v>76</v>
      </c>
      <c r="E1283" s="216" t="s">
        <v>2968</v>
      </c>
      <c r="F1283" s="216" t="s">
        <v>2969</v>
      </c>
      <c r="G1283" s="203"/>
      <c r="H1283" s="203"/>
      <c r="I1283" s="206"/>
      <c r="J1283" s="217">
        <f>BK1283</f>
        <v>0</v>
      </c>
      <c r="K1283" s="203"/>
      <c r="L1283" s="208"/>
      <c r="M1283" s="209"/>
      <c r="N1283" s="210"/>
      <c r="O1283" s="210"/>
      <c r="P1283" s="211">
        <f>SUM(P1284:P1288)</f>
        <v>0</v>
      </c>
      <c r="Q1283" s="210"/>
      <c r="R1283" s="211">
        <f>SUM(R1284:R1288)</f>
        <v>0</v>
      </c>
      <c r="S1283" s="210"/>
      <c r="T1283" s="212">
        <f>SUM(T1284:T1288)</f>
        <v>0</v>
      </c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  <c r="AE1283" s="12"/>
      <c r="AR1283" s="213" t="s">
        <v>193</v>
      </c>
      <c r="AT1283" s="214" t="s">
        <v>76</v>
      </c>
      <c r="AU1283" s="214" t="s">
        <v>8</v>
      </c>
      <c r="AY1283" s="213" t="s">
        <v>166</v>
      </c>
      <c r="BK1283" s="215">
        <f>SUM(BK1284:BK1288)</f>
        <v>0</v>
      </c>
    </row>
    <row r="1284" spans="1:65" s="2" customFormat="1" ht="16.5" customHeight="1">
      <c r="A1284" s="37"/>
      <c r="B1284" s="38"/>
      <c r="C1284" s="218" t="s">
        <v>2970</v>
      </c>
      <c r="D1284" s="218" t="s">
        <v>169</v>
      </c>
      <c r="E1284" s="219" t="s">
        <v>2971</v>
      </c>
      <c r="F1284" s="220" t="s">
        <v>2972</v>
      </c>
      <c r="G1284" s="221" t="s">
        <v>2973</v>
      </c>
      <c r="H1284" s="222">
        <v>1</v>
      </c>
      <c r="I1284" s="223"/>
      <c r="J1284" s="224">
        <f>ROUND(I1284*H1284,0)</f>
        <v>0</v>
      </c>
      <c r="K1284" s="225"/>
      <c r="L1284" s="43"/>
      <c r="M1284" s="226" t="s">
        <v>1</v>
      </c>
      <c r="N1284" s="227" t="s">
        <v>42</v>
      </c>
      <c r="O1284" s="90"/>
      <c r="P1284" s="228">
        <f>O1284*H1284</f>
        <v>0</v>
      </c>
      <c r="Q1284" s="228">
        <v>0</v>
      </c>
      <c r="R1284" s="228">
        <f>Q1284*H1284</f>
        <v>0</v>
      </c>
      <c r="S1284" s="228">
        <v>0</v>
      </c>
      <c r="T1284" s="229">
        <f>S1284*H1284</f>
        <v>0</v>
      </c>
      <c r="U1284" s="37"/>
      <c r="V1284" s="37"/>
      <c r="W1284" s="37"/>
      <c r="X1284" s="37"/>
      <c r="Y1284" s="37"/>
      <c r="Z1284" s="37"/>
      <c r="AA1284" s="37"/>
      <c r="AB1284" s="37"/>
      <c r="AC1284" s="37"/>
      <c r="AD1284" s="37"/>
      <c r="AE1284" s="37"/>
      <c r="AR1284" s="230" t="s">
        <v>965</v>
      </c>
      <c r="AT1284" s="230" t="s">
        <v>169</v>
      </c>
      <c r="AU1284" s="230" t="s">
        <v>86</v>
      </c>
      <c r="AY1284" s="16" t="s">
        <v>166</v>
      </c>
      <c r="BE1284" s="231">
        <f>IF(N1284="základní",J1284,0)</f>
        <v>0</v>
      </c>
      <c r="BF1284" s="231">
        <f>IF(N1284="snížená",J1284,0)</f>
        <v>0</v>
      </c>
      <c r="BG1284" s="231">
        <f>IF(N1284="zákl. přenesená",J1284,0)</f>
        <v>0</v>
      </c>
      <c r="BH1284" s="231">
        <f>IF(N1284="sníž. přenesená",J1284,0)</f>
        <v>0</v>
      </c>
      <c r="BI1284" s="231">
        <f>IF(N1284="nulová",J1284,0)</f>
        <v>0</v>
      </c>
      <c r="BJ1284" s="16" t="s">
        <v>8</v>
      </c>
      <c r="BK1284" s="231">
        <f>ROUND(I1284*H1284,0)</f>
        <v>0</v>
      </c>
      <c r="BL1284" s="16" t="s">
        <v>965</v>
      </c>
      <c r="BM1284" s="230" t="s">
        <v>2974</v>
      </c>
    </row>
    <row r="1285" spans="1:65" s="2" customFormat="1" ht="21.75" customHeight="1">
      <c r="A1285" s="37"/>
      <c r="B1285" s="38"/>
      <c r="C1285" s="218" t="s">
        <v>2975</v>
      </c>
      <c r="D1285" s="218" t="s">
        <v>169</v>
      </c>
      <c r="E1285" s="219" t="s">
        <v>2976</v>
      </c>
      <c r="F1285" s="220" t="s">
        <v>2977</v>
      </c>
      <c r="G1285" s="221" t="s">
        <v>2973</v>
      </c>
      <c r="H1285" s="222">
        <v>1</v>
      </c>
      <c r="I1285" s="223"/>
      <c r="J1285" s="224">
        <f>ROUND(I1285*H1285,0)</f>
        <v>0</v>
      </c>
      <c r="K1285" s="225"/>
      <c r="L1285" s="43"/>
      <c r="M1285" s="226" t="s">
        <v>1</v>
      </c>
      <c r="N1285" s="227" t="s">
        <v>42</v>
      </c>
      <c r="O1285" s="90"/>
      <c r="P1285" s="228">
        <f>O1285*H1285</f>
        <v>0</v>
      </c>
      <c r="Q1285" s="228">
        <v>0</v>
      </c>
      <c r="R1285" s="228">
        <f>Q1285*H1285</f>
        <v>0</v>
      </c>
      <c r="S1285" s="228">
        <v>0</v>
      </c>
      <c r="T1285" s="229">
        <f>S1285*H1285</f>
        <v>0</v>
      </c>
      <c r="U1285" s="37"/>
      <c r="V1285" s="37"/>
      <c r="W1285" s="37"/>
      <c r="X1285" s="37"/>
      <c r="Y1285" s="37"/>
      <c r="Z1285" s="37"/>
      <c r="AA1285" s="37"/>
      <c r="AB1285" s="37"/>
      <c r="AC1285" s="37"/>
      <c r="AD1285" s="37"/>
      <c r="AE1285" s="37"/>
      <c r="AR1285" s="230" t="s">
        <v>965</v>
      </c>
      <c r="AT1285" s="230" t="s">
        <v>169</v>
      </c>
      <c r="AU1285" s="230" t="s">
        <v>86</v>
      </c>
      <c r="AY1285" s="16" t="s">
        <v>166</v>
      </c>
      <c r="BE1285" s="231">
        <f>IF(N1285="základní",J1285,0)</f>
        <v>0</v>
      </c>
      <c r="BF1285" s="231">
        <f>IF(N1285="snížená",J1285,0)</f>
        <v>0</v>
      </c>
      <c r="BG1285" s="231">
        <f>IF(N1285="zákl. přenesená",J1285,0)</f>
        <v>0</v>
      </c>
      <c r="BH1285" s="231">
        <f>IF(N1285="sníž. přenesená",J1285,0)</f>
        <v>0</v>
      </c>
      <c r="BI1285" s="231">
        <f>IF(N1285="nulová",J1285,0)</f>
        <v>0</v>
      </c>
      <c r="BJ1285" s="16" t="s">
        <v>8</v>
      </c>
      <c r="BK1285" s="231">
        <f>ROUND(I1285*H1285,0)</f>
        <v>0</v>
      </c>
      <c r="BL1285" s="16" t="s">
        <v>965</v>
      </c>
      <c r="BM1285" s="230" t="s">
        <v>2978</v>
      </c>
    </row>
    <row r="1286" spans="1:65" s="2" customFormat="1" ht="16.5" customHeight="1">
      <c r="A1286" s="37"/>
      <c r="B1286" s="38"/>
      <c r="C1286" s="218" t="s">
        <v>2979</v>
      </c>
      <c r="D1286" s="218" t="s">
        <v>169</v>
      </c>
      <c r="E1286" s="219" t="s">
        <v>2980</v>
      </c>
      <c r="F1286" s="220" t="s">
        <v>2981</v>
      </c>
      <c r="G1286" s="221" t="s">
        <v>2973</v>
      </c>
      <c r="H1286" s="222">
        <v>1</v>
      </c>
      <c r="I1286" s="223"/>
      <c r="J1286" s="224">
        <f>ROUND(I1286*H1286,0)</f>
        <v>0</v>
      </c>
      <c r="K1286" s="225"/>
      <c r="L1286" s="43"/>
      <c r="M1286" s="226" t="s">
        <v>1</v>
      </c>
      <c r="N1286" s="227" t="s">
        <v>42</v>
      </c>
      <c r="O1286" s="90"/>
      <c r="P1286" s="228">
        <f>O1286*H1286</f>
        <v>0</v>
      </c>
      <c r="Q1286" s="228">
        <v>0</v>
      </c>
      <c r="R1286" s="228">
        <f>Q1286*H1286</f>
        <v>0</v>
      </c>
      <c r="S1286" s="228">
        <v>0</v>
      </c>
      <c r="T1286" s="229">
        <f>S1286*H1286</f>
        <v>0</v>
      </c>
      <c r="U1286" s="37"/>
      <c r="V1286" s="37"/>
      <c r="W1286" s="37"/>
      <c r="X1286" s="37"/>
      <c r="Y1286" s="37"/>
      <c r="Z1286" s="37"/>
      <c r="AA1286" s="37"/>
      <c r="AB1286" s="37"/>
      <c r="AC1286" s="37"/>
      <c r="AD1286" s="37"/>
      <c r="AE1286" s="37"/>
      <c r="AR1286" s="230" t="s">
        <v>965</v>
      </c>
      <c r="AT1286" s="230" t="s">
        <v>169</v>
      </c>
      <c r="AU1286" s="230" t="s">
        <v>86</v>
      </c>
      <c r="AY1286" s="16" t="s">
        <v>166</v>
      </c>
      <c r="BE1286" s="231">
        <f>IF(N1286="základní",J1286,0)</f>
        <v>0</v>
      </c>
      <c r="BF1286" s="231">
        <f>IF(N1286="snížená",J1286,0)</f>
        <v>0</v>
      </c>
      <c r="BG1286" s="231">
        <f>IF(N1286="zákl. přenesená",J1286,0)</f>
        <v>0</v>
      </c>
      <c r="BH1286" s="231">
        <f>IF(N1286="sníž. přenesená",J1286,0)</f>
        <v>0</v>
      </c>
      <c r="BI1286" s="231">
        <f>IF(N1286="nulová",J1286,0)</f>
        <v>0</v>
      </c>
      <c r="BJ1286" s="16" t="s">
        <v>8</v>
      </c>
      <c r="BK1286" s="231">
        <f>ROUND(I1286*H1286,0)</f>
        <v>0</v>
      </c>
      <c r="BL1286" s="16" t="s">
        <v>965</v>
      </c>
      <c r="BM1286" s="230" t="s">
        <v>2982</v>
      </c>
    </row>
    <row r="1287" spans="1:65" s="2" customFormat="1" ht="33" customHeight="1">
      <c r="A1287" s="37"/>
      <c r="B1287" s="38"/>
      <c r="C1287" s="218" t="s">
        <v>2983</v>
      </c>
      <c r="D1287" s="218" t="s">
        <v>169</v>
      </c>
      <c r="E1287" s="219" t="s">
        <v>2984</v>
      </c>
      <c r="F1287" s="220" t="s">
        <v>2985</v>
      </c>
      <c r="G1287" s="221" t="s">
        <v>2973</v>
      </c>
      <c r="H1287" s="222">
        <v>1</v>
      </c>
      <c r="I1287" s="223"/>
      <c r="J1287" s="224">
        <f>ROUND(I1287*H1287,0)</f>
        <v>0</v>
      </c>
      <c r="K1287" s="225"/>
      <c r="L1287" s="43"/>
      <c r="M1287" s="226" t="s">
        <v>1</v>
      </c>
      <c r="N1287" s="227" t="s">
        <v>42</v>
      </c>
      <c r="O1287" s="90"/>
      <c r="P1287" s="228">
        <f>O1287*H1287</f>
        <v>0</v>
      </c>
      <c r="Q1287" s="228">
        <v>0</v>
      </c>
      <c r="R1287" s="228">
        <f>Q1287*H1287</f>
        <v>0</v>
      </c>
      <c r="S1287" s="228">
        <v>0</v>
      </c>
      <c r="T1287" s="229">
        <f>S1287*H1287</f>
        <v>0</v>
      </c>
      <c r="U1287" s="37"/>
      <c r="V1287" s="37"/>
      <c r="W1287" s="37"/>
      <c r="X1287" s="37"/>
      <c r="Y1287" s="37"/>
      <c r="Z1287" s="37"/>
      <c r="AA1287" s="37"/>
      <c r="AB1287" s="37"/>
      <c r="AC1287" s="37"/>
      <c r="AD1287" s="37"/>
      <c r="AE1287" s="37"/>
      <c r="AR1287" s="230" t="s">
        <v>965</v>
      </c>
      <c r="AT1287" s="230" t="s">
        <v>169</v>
      </c>
      <c r="AU1287" s="230" t="s">
        <v>86</v>
      </c>
      <c r="AY1287" s="16" t="s">
        <v>166</v>
      </c>
      <c r="BE1287" s="231">
        <f>IF(N1287="základní",J1287,0)</f>
        <v>0</v>
      </c>
      <c r="BF1287" s="231">
        <f>IF(N1287="snížená",J1287,0)</f>
        <v>0</v>
      </c>
      <c r="BG1287" s="231">
        <f>IF(N1287="zákl. přenesená",J1287,0)</f>
        <v>0</v>
      </c>
      <c r="BH1287" s="231">
        <f>IF(N1287="sníž. přenesená",J1287,0)</f>
        <v>0</v>
      </c>
      <c r="BI1287" s="231">
        <f>IF(N1287="nulová",J1287,0)</f>
        <v>0</v>
      </c>
      <c r="BJ1287" s="16" t="s">
        <v>8</v>
      </c>
      <c r="BK1287" s="231">
        <f>ROUND(I1287*H1287,0)</f>
        <v>0</v>
      </c>
      <c r="BL1287" s="16" t="s">
        <v>965</v>
      </c>
      <c r="BM1287" s="230" t="s">
        <v>2986</v>
      </c>
    </row>
    <row r="1288" spans="1:65" s="2" customFormat="1" ht="16.5" customHeight="1">
      <c r="A1288" s="37"/>
      <c r="B1288" s="38"/>
      <c r="C1288" s="218" t="s">
        <v>2987</v>
      </c>
      <c r="D1288" s="218" t="s">
        <v>169</v>
      </c>
      <c r="E1288" s="219" t="s">
        <v>2988</v>
      </c>
      <c r="F1288" s="220" t="s">
        <v>2989</v>
      </c>
      <c r="G1288" s="221" t="s">
        <v>2973</v>
      </c>
      <c r="H1288" s="222">
        <v>1</v>
      </c>
      <c r="I1288" s="223"/>
      <c r="J1288" s="224">
        <f>ROUND(I1288*H1288,0)</f>
        <v>0</v>
      </c>
      <c r="K1288" s="225"/>
      <c r="L1288" s="43"/>
      <c r="M1288" s="226" t="s">
        <v>1</v>
      </c>
      <c r="N1288" s="227" t="s">
        <v>42</v>
      </c>
      <c r="O1288" s="90"/>
      <c r="P1288" s="228">
        <f>O1288*H1288</f>
        <v>0</v>
      </c>
      <c r="Q1288" s="228">
        <v>0</v>
      </c>
      <c r="R1288" s="228">
        <f>Q1288*H1288</f>
        <v>0</v>
      </c>
      <c r="S1288" s="228">
        <v>0</v>
      </c>
      <c r="T1288" s="229">
        <f>S1288*H1288</f>
        <v>0</v>
      </c>
      <c r="U1288" s="37"/>
      <c r="V1288" s="37"/>
      <c r="W1288" s="37"/>
      <c r="X1288" s="37"/>
      <c r="Y1288" s="37"/>
      <c r="Z1288" s="37"/>
      <c r="AA1288" s="37"/>
      <c r="AB1288" s="37"/>
      <c r="AC1288" s="37"/>
      <c r="AD1288" s="37"/>
      <c r="AE1288" s="37"/>
      <c r="AR1288" s="230" t="s">
        <v>965</v>
      </c>
      <c r="AT1288" s="230" t="s">
        <v>169</v>
      </c>
      <c r="AU1288" s="230" t="s">
        <v>86</v>
      </c>
      <c r="AY1288" s="16" t="s">
        <v>166</v>
      </c>
      <c r="BE1288" s="231">
        <f>IF(N1288="základní",J1288,0)</f>
        <v>0</v>
      </c>
      <c r="BF1288" s="231">
        <f>IF(N1288="snížená",J1288,0)</f>
        <v>0</v>
      </c>
      <c r="BG1288" s="231">
        <f>IF(N1288="zákl. přenesená",J1288,0)</f>
        <v>0</v>
      </c>
      <c r="BH1288" s="231">
        <f>IF(N1288="sníž. přenesená",J1288,0)</f>
        <v>0</v>
      </c>
      <c r="BI1288" s="231">
        <f>IF(N1288="nulová",J1288,0)</f>
        <v>0</v>
      </c>
      <c r="BJ1288" s="16" t="s">
        <v>8</v>
      </c>
      <c r="BK1288" s="231">
        <f>ROUND(I1288*H1288,0)</f>
        <v>0</v>
      </c>
      <c r="BL1288" s="16" t="s">
        <v>965</v>
      </c>
      <c r="BM1288" s="230" t="s">
        <v>2990</v>
      </c>
    </row>
    <row r="1289" spans="1:63" s="12" customFormat="1" ht="22.8" customHeight="1">
      <c r="A1289" s="12"/>
      <c r="B1289" s="202"/>
      <c r="C1289" s="203"/>
      <c r="D1289" s="204" t="s">
        <v>76</v>
      </c>
      <c r="E1289" s="216" t="s">
        <v>961</v>
      </c>
      <c r="F1289" s="216" t="s">
        <v>962</v>
      </c>
      <c r="G1289" s="203"/>
      <c r="H1289" s="203"/>
      <c r="I1289" s="206"/>
      <c r="J1289" s="217">
        <f>BK1289</f>
        <v>0</v>
      </c>
      <c r="K1289" s="203"/>
      <c r="L1289" s="208"/>
      <c r="M1289" s="209"/>
      <c r="N1289" s="210"/>
      <c r="O1289" s="210"/>
      <c r="P1289" s="211">
        <f>P1290</f>
        <v>0</v>
      </c>
      <c r="Q1289" s="210"/>
      <c r="R1289" s="211">
        <f>R1290</f>
        <v>0</v>
      </c>
      <c r="S1289" s="210"/>
      <c r="T1289" s="212">
        <f>T1290</f>
        <v>0</v>
      </c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  <c r="AE1289" s="12"/>
      <c r="AR1289" s="213" t="s">
        <v>193</v>
      </c>
      <c r="AT1289" s="214" t="s">
        <v>76</v>
      </c>
      <c r="AU1289" s="214" t="s">
        <v>8</v>
      </c>
      <c r="AY1289" s="213" t="s">
        <v>166</v>
      </c>
      <c r="BK1289" s="215">
        <f>BK1290</f>
        <v>0</v>
      </c>
    </row>
    <row r="1290" spans="1:65" s="2" customFormat="1" ht="16.5" customHeight="1">
      <c r="A1290" s="37"/>
      <c r="B1290" s="38"/>
      <c r="C1290" s="218" t="s">
        <v>2991</v>
      </c>
      <c r="D1290" s="218" t="s">
        <v>169</v>
      </c>
      <c r="E1290" s="219" t="s">
        <v>964</v>
      </c>
      <c r="F1290" s="220" t="s">
        <v>962</v>
      </c>
      <c r="G1290" s="221" t="s">
        <v>405</v>
      </c>
      <c r="H1290" s="265"/>
      <c r="I1290" s="223"/>
      <c r="J1290" s="224">
        <f>ROUND(I1290*H1290,0)</f>
        <v>0</v>
      </c>
      <c r="K1290" s="225"/>
      <c r="L1290" s="43"/>
      <c r="M1290" s="266" t="s">
        <v>1</v>
      </c>
      <c r="N1290" s="267" t="s">
        <v>42</v>
      </c>
      <c r="O1290" s="268"/>
      <c r="P1290" s="269">
        <f>O1290*H1290</f>
        <v>0</v>
      </c>
      <c r="Q1290" s="269">
        <v>0</v>
      </c>
      <c r="R1290" s="269">
        <f>Q1290*H1290</f>
        <v>0</v>
      </c>
      <c r="S1290" s="269">
        <v>0</v>
      </c>
      <c r="T1290" s="270">
        <f>S1290*H1290</f>
        <v>0</v>
      </c>
      <c r="U1290" s="37"/>
      <c r="V1290" s="37"/>
      <c r="W1290" s="37"/>
      <c r="X1290" s="37"/>
      <c r="Y1290" s="37"/>
      <c r="Z1290" s="37"/>
      <c r="AA1290" s="37"/>
      <c r="AB1290" s="37"/>
      <c r="AC1290" s="37"/>
      <c r="AD1290" s="37"/>
      <c r="AE1290" s="37"/>
      <c r="AR1290" s="230" t="s">
        <v>965</v>
      </c>
      <c r="AT1290" s="230" t="s">
        <v>169</v>
      </c>
      <c r="AU1290" s="230" t="s">
        <v>86</v>
      </c>
      <c r="AY1290" s="16" t="s">
        <v>166</v>
      </c>
      <c r="BE1290" s="231">
        <f>IF(N1290="základní",J1290,0)</f>
        <v>0</v>
      </c>
      <c r="BF1290" s="231">
        <f>IF(N1290="snížená",J1290,0)</f>
        <v>0</v>
      </c>
      <c r="BG1290" s="231">
        <f>IF(N1290="zákl. přenesená",J1290,0)</f>
        <v>0</v>
      </c>
      <c r="BH1290" s="231">
        <f>IF(N1290="sníž. přenesená",J1290,0)</f>
        <v>0</v>
      </c>
      <c r="BI1290" s="231">
        <f>IF(N1290="nulová",J1290,0)</f>
        <v>0</v>
      </c>
      <c r="BJ1290" s="16" t="s">
        <v>8</v>
      </c>
      <c r="BK1290" s="231">
        <f>ROUND(I1290*H1290,0)</f>
        <v>0</v>
      </c>
      <c r="BL1290" s="16" t="s">
        <v>965</v>
      </c>
      <c r="BM1290" s="230" t="s">
        <v>2992</v>
      </c>
    </row>
    <row r="1291" spans="1:31" s="2" customFormat="1" ht="6.95" customHeight="1">
      <c r="A1291" s="37"/>
      <c r="B1291" s="65"/>
      <c r="C1291" s="66"/>
      <c r="D1291" s="66"/>
      <c r="E1291" s="66"/>
      <c r="F1291" s="66"/>
      <c r="G1291" s="66"/>
      <c r="H1291" s="66"/>
      <c r="I1291" s="66"/>
      <c r="J1291" s="66"/>
      <c r="K1291" s="66"/>
      <c r="L1291" s="43"/>
      <c r="M1291" s="37"/>
      <c r="O1291" s="37"/>
      <c r="P1291" s="37"/>
      <c r="Q1291" s="37"/>
      <c r="R1291" s="37"/>
      <c r="S1291" s="37"/>
      <c r="T1291" s="37"/>
      <c r="U1291" s="37"/>
      <c r="V1291" s="37"/>
      <c r="W1291" s="37"/>
      <c r="X1291" s="37"/>
      <c r="Y1291" s="37"/>
      <c r="Z1291" s="37"/>
      <c r="AA1291" s="37"/>
      <c r="AB1291" s="37"/>
      <c r="AC1291" s="37"/>
      <c r="AD1291" s="37"/>
      <c r="AE1291" s="37"/>
    </row>
  </sheetData>
  <sheetProtection password="F695" sheet="1" objects="1" scenarios="1" formatColumns="0" formatRows="0" autoFilter="0"/>
  <autoFilter ref="C152:K1290"/>
  <mergeCells count="9">
    <mergeCell ref="E7:H7"/>
    <mergeCell ref="E9:H9"/>
    <mergeCell ref="E18:H18"/>
    <mergeCell ref="E27:H27"/>
    <mergeCell ref="E85:H85"/>
    <mergeCell ref="E87:H87"/>
    <mergeCell ref="E143:H143"/>
    <mergeCell ref="E145:H14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92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114</v>
      </c>
      <c r="L4" s="19"/>
      <c r="M4" s="138" t="s">
        <v>11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17</v>
      </c>
      <c r="L6" s="19"/>
    </row>
    <row r="7" spans="2:12" s="1" customFormat="1" ht="26.25" customHeight="1">
      <c r="B7" s="19"/>
      <c r="E7" s="140" t="str">
        <f>'Rekapitulace stavby'!K6</f>
        <v>Východní přístavba a stavební úpravy Nemocnice následné péče LDN Horažďovice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115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2993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19</v>
      </c>
      <c r="E11" s="37"/>
      <c r="F11" s="142" t="s">
        <v>1</v>
      </c>
      <c r="G11" s="37"/>
      <c r="H11" s="37"/>
      <c r="I11" s="139" t="s">
        <v>20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21</v>
      </c>
      <c r="E12" s="37"/>
      <c r="F12" s="142" t="s">
        <v>22</v>
      </c>
      <c r="G12" s="37"/>
      <c r="H12" s="37"/>
      <c r="I12" s="139" t="s">
        <v>23</v>
      </c>
      <c r="J12" s="143" t="str">
        <f>'Rekapitulace stavby'!AN8</f>
        <v>26. 5. 2023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25</v>
      </c>
      <c r="E14" s="37"/>
      <c r="F14" s="37"/>
      <c r="G14" s="37"/>
      <c r="H14" s="37"/>
      <c r="I14" s="139" t="s">
        <v>26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29</v>
      </c>
      <c r="E17" s="37"/>
      <c r="F17" s="37"/>
      <c r="G17" s="37"/>
      <c r="H17" s="37"/>
      <c r="I17" s="139" t="s">
        <v>26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31</v>
      </c>
      <c r="E20" s="37"/>
      <c r="F20" s="37"/>
      <c r="G20" s="37"/>
      <c r="H20" s="37"/>
      <c r="I20" s="139" t="s">
        <v>26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33</v>
      </c>
      <c r="F21" s="37"/>
      <c r="G21" s="37"/>
      <c r="H21" s="37"/>
      <c r="I21" s="139" t="s">
        <v>28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34</v>
      </c>
      <c r="E23" s="37"/>
      <c r="F23" s="37"/>
      <c r="G23" s="37"/>
      <c r="H23" s="37"/>
      <c r="I23" s="139" t="s">
        <v>26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28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36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37</v>
      </c>
      <c r="E30" s="37"/>
      <c r="F30" s="37"/>
      <c r="G30" s="37"/>
      <c r="H30" s="37"/>
      <c r="I30" s="37"/>
      <c r="J30" s="150">
        <f>ROUND(J132,0)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39</v>
      </c>
      <c r="G32" s="37"/>
      <c r="H32" s="37"/>
      <c r="I32" s="151" t="s">
        <v>38</v>
      </c>
      <c r="J32" s="151" t="s">
        <v>40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41</v>
      </c>
      <c r="E33" s="139" t="s">
        <v>42</v>
      </c>
      <c r="F33" s="153">
        <f>ROUND((SUM(BE132:BE443)),0)</f>
        <v>0</v>
      </c>
      <c r="G33" s="37"/>
      <c r="H33" s="37"/>
      <c r="I33" s="154">
        <v>0.21</v>
      </c>
      <c r="J33" s="153">
        <f>ROUND(((SUM(BE132:BE443))*I33),0)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43</v>
      </c>
      <c r="F34" s="153">
        <f>ROUND((SUM(BF132:BF443)),0)</f>
        <v>0</v>
      </c>
      <c r="G34" s="37"/>
      <c r="H34" s="37"/>
      <c r="I34" s="154">
        <v>0.15</v>
      </c>
      <c r="J34" s="153">
        <f>ROUND(((SUM(BF132:BF443))*I34),0)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44</v>
      </c>
      <c r="F35" s="153">
        <f>ROUND((SUM(BG132:BG443)),0)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45</v>
      </c>
      <c r="F36" s="153">
        <f>ROUND((SUM(BH132:BH443)),0)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46</v>
      </c>
      <c r="F37" s="153">
        <f>ROUND((SUM(BI132:BI443)),0)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47</v>
      </c>
      <c r="E39" s="157"/>
      <c r="F39" s="157"/>
      <c r="G39" s="158" t="s">
        <v>48</v>
      </c>
      <c r="H39" s="159" t="s">
        <v>49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50</v>
      </c>
      <c r="E50" s="163"/>
      <c r="F50" s="163"/>
      <c r="G50" s="162" t="s">
        <v>51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52</v>
      </c>
      <c r="E61" s="165"/>
      <c r="F61" s="166" t="s">
        <v>53</v>
      </c>
      <c r="G61" s="164" t="s">
        <v>52</v>
      </c>
      <c r="H61" s="165"/>
      <c r="I61" s="165"/>
      <c r="J61" s="167" t="s">
        <v>53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54</v>
      </c>
      <c r="E65" s="168"/>
      <c r="F65" s="168"/>
      <c r="G65" s="162" t="s">
        <v>55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52</v>
      </c>
      <c r="E76" s="165"/>
      <c r="F76" s="166" t="s">
        <v>53</v>
      </c>
      <c r="G76" s="164" t="s">
        <v>52</v>
      </c>
      <c r="H76" s="165"/>
      <c r="I76" s="165"/>
      <c r="J76" s="167" t="s">
        <v>53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117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3" t="str">
        <f>E7</f>
        <v>Východní přístavba a stavební úpravy Nemocnice následné péče LDN Horažďovice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115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 xml:space="preserve">021 - SO 01  Východní přístavba - ZTI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21</v>
      </c>
      <c r="D89" s="39"/>
      <c r="E89" s="39"/>
      <c r="F89" s="26" t="str">
        <f>F12</f>
        <v>Horažďovice</v>
      </c>
      <c r="G89" s="39"/>
      <c r="H89" s="39"/>
      <c r="I89" s="31" t="s">
        <v>23</v>
      </c>
      <c r="J89" s="78" t="str">
        <f>IF(J12="","",J12)</f>
        <v>26. 5. 2023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25</v>
      </c>
      <c r="D91" s="39"/>
      <c r="E91" s="39"/>
      <c r="F91" s="26" t="str">
        <f>E15</f>
        <v>Plzeňský kraj</v>
      </c>
      <c r="G91" s="39"/>
      <c r="H91" s="39"/>
      <c r="I91" s="31" t="s">
        <v>31</v>
      </c>
      <c r="J91" s="35" t="str">
        <f>E21</f>
        <v>Ing. arch. Jiří Kučera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34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118</v>
      </c>
      <c r="D94" s="175"/>
      <c r="E94" s="175"/>
      <c r="F94" s="175"/>
      <c r="G94" s="175"/>
      <c r="H94" s="175"/>
      <c r="I94" s="175"/>
      <c r="J94" s="176" t="s">
        <v>119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120</v>
      </c>
      <c r="D96" s="39"/>
      <c r="E96" s="39"/>
      <c r="F96" s="39"/>
      <c r="G96" s="39"/>
      <c r="H96" s="39"/>
      <c r="I96" s="39"/>
      <c r="J96" s="109">
        <f>J132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121</v>
      </c>
    </row>
    <row r="97" spans="1:31" s="9" customFormat="1" ht="24.95" customHeight="1">
      <c r="A97" s="9"/>
      <c r="B97" s="178"/>
      <c r="C97" s="179"/>
      <c r="D97" s="180" t="s">
        <v>122</v>
      </c>
      <c r="E97" s="181"/>
      <c r="F97" s="181"/>
      <c r="G97" s="181"/>
      <c r="H97" s="181"/>
      <c r="I97" s="181"/>
      <c r="J97" s="182">
        <f>J133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973</v>
      </c>
      <c r="E98" s="187"/>
      <c r="F98" s="187"/>
      <c r="G98" s="187"/>
      <c r="H98" s="187"/>
      <c r="I98" s="187"/>
      <c r="J98" s="188">
        <f>J134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974</v>
      </c>
      <c r="E99" s="187"/>
      <c r="F99" s="187"/>
      <c r="G99" s="187"/>
      <c r="H99" s="187"/>
      <c r="I99" s="187"/>
      <c r="J99" s="188">
        <f>J236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975</v>
      </c>
      <c r="E100" s="187"/>
      <c r="F100" s="187"/>
      <c r="G100" s="187"/>
      <c r="H100" s="187"/>
      <c r="I100" s="187"/>
      <c r="J100" s="188">
        <f>J241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976</v>
      </c>
      <c r="E101" s="187"/>
      <c r="F101" s="187"/>
      <c r="G101" s="187"/>
      <c r="H101" s="187"/>
      <c r="I101" s="187"/>
      <c r="J101" s="188">
        <f>J246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2994</v>
      </c>
      <c r="E102" s="187"/>
      <c r="F102" s="187"/>
      <c r="G102" s="187"/>
      <c r="H102" s="187"/>
      <c r="I102" s="187"/>
      <c r="J102" s="188">
        <f>J251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4"/>
      <c r="C103" s="185"/>
      <c r="D103" s="186" t="s">
        <v>981</v>
      </c>
      <c r="E103" s="187"/>
      <c r="F103" s="187"/>
      <c r="G103" s="187"/>
      <c r="H103" s="187"/>
      <c r="I103" s="187"/>
      <c r="J103" s="188">
        <f>J291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4"/>
      <c r="C104" s="185"/>
      <c r="D104" s="186" t="s">
        <v>126</v>
      </c>
      <c r="E104" s="187"/>
      <c r="F104" s="187"/>
      <c r="G104" s="187"/>
      <c r="H104" s="187"/>
      <c r="I104" s="187"/>
      <c r="J104" s="188">
        <f>J298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4"/>
      <c r="C105" s="185"/>
      <c r="D105" s="186" t="s">
        <v>127</v>
      </c>
      <c r="E105" s="187"/>
      <c r="F105" s="187"/>
      <c r="G105" s="187"/>
      <c r="H105" s="187"/>
      <c r="I105" s="187"/>
      <c r="J105" s="188">
        <f>J304</f>
        <v>0</v>
      </c>
      <c r="K105" s="185"/>
      <c r="L105" s="18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78"/>
      <c r="C106" s="179"/>
      <c r="D106" s="180" t="s">
        <v>128</v>
      </c>
      <c r="E106" s="181"/>
      <c r="F106" s="181"/>
      <c r="G106" s="181"/>
      <c r="H106" s="181"/>
      <c r="I106" s="181"/>
      <c r="J106" s="182">
        <f>J306</f>
        <v>0</v>
      </c>
      <c r="K106" s="179"/>
      <c r="L106" s="183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4"/>
      <c r="C107" s="185"/>
      <c r="D107" s="186" t="s">
        <v>130</v>
      </c>
      <c r="E107" s="187"/>
      <c r="F107" s="187"/>
      <c r="G107" s="187"/>
      <c r="H107" s="187"/>
      <c r="I107" s="187"/>
      <c r="J107" s="188">
        <f>J307</f>
        <v>0</v>
      </c>
      <c r="K107" s="185"/>
      <c r="L107" s="18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4"/>
      <c r="C108" s="185"/>
      <c r="D108" s="186" t="s">
        <v>131</v>
      </c>
      <c r="E108" s="187"/>
      <c r="F108" s="187"/>
      <c r="G108" s="187"/>
      <c r="H108" s="187"/>
      <c r="I108" s="187"/>
      <c r="J108" s="188">
        <f>J344</f>
        <v>0</v>
      </c>
      <c r="K108" s="185"/>
      <c r="L108" s="18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4"/>
      <c r="C109" s="185"/>
      <c r="D109" s="186" t="s">
        <v>132</v>
      </c>
      <c r="E109" s="187"/>
      <c r="F109" s="187"/>
      <c r="G109" s="187"/>
      <c r="H109" s="187"/>
      <c r="I109" s="187"/>
      <c r="J109" s="188">
        <f>J413</f>
        <v>0</v>
      </c>
      <c r="K109" s="185"/>
      <c r="L109" s="18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178"/>
      <c r="C110" s="179"/>
      <c r="D110" s="180" t="s">
        <v>148</v>
      </c>
      <c r="E110" s="181"/>
      <c r="F110" s="181"/>
      <c r="G110" s="181"/>
      <c r="H110" s="181"/>
      <c r="I110" s="181"/>
      <c r="J110" s="182">
        <f>J438</f>
        <v>0</v>
      </c>
      <c r="K110" s="179"/>
      <c r="L110" s="183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184"/>
      <c r="C111" s="185"/>
      <c r="D111" s="186" t="s">
        <v>994</v>
      </c>
      <c r="E111" s="187"/>
      <c r="F111" s="187"/>
      <c r="G111" s="187"/>
      <c r="H111" s="187"/>
      <c r="I111" s="187"/>
      <c r="J111" s="188">
        <f>J439</f>
        <v>0</v>
      </c>
      <c r="K111" s="185"/>
      <c r="L111" s="18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4"/>
      <c r="C112" s="185"/>
      <c r="D112" s="186" t="s">
        <v>149</v>
      </c>
      <c r="E112" s="187"/>
      <c r="F112" s="187"/>
      <c r="G112" s="187"/>
      <c r="H112" s="187"/>
      <c r="I112" s="187"/>
      <c r="J112" s="188">
        <f>J442</f>
        <v>0</v>
      </c>
      <c r="K112" s="185"/>
      <c r="L112" s="18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2" customFormat="1" ht="21.8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65"/>
      <c r="C114" s="66"/>
      <c r="D114" s="66"/>
      <c r="E114" s="66"/>
      <c r="F114" s="66"/>
      <c r="G114" s="66"/>
      <c r="H114" s="66"/>
      <c r="I114" s="66"/>
      <c r="J114" s="66"/>
      <c r="K114" s="66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8" spans="1:31" s="2" customFormat="1" ht="6.95" customHeight="1">
      <c r="A118" s="37"/>
      <c r="B118" s="67"/>
      <c r="C118" s="68"/>
      <c r="D118" s="68"/>
      <c r="E118" s="68"/>
      <c r="F118" s="68"/>
      <c r="G118" s="68"/>
      <c r="H118" s="68"/>
      <c r="I118" s="68"/>
      <c r="J118" s="68"/>
      <c r="K118" s="68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24.95" customHeight="1">
      <c r="A119" s="37"/>
      <c r="B119" s="38"/>
      <c r="C119" s="22" t="s">
        <v>151</v>
      </c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2" customHeight="1">
      <c r="A121" s="37"/>
      <c r="B121" s="38"/>
      <c r="C121" s="31" t="s">
        <v>17</v>
      </c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26.25" customHeight="1">
      <c r="A122" s="37"/>
      <c r="B122" s="38"/>
      <c r="C122" s="39"/>
      <c r="D122" s="39"/>
      <c r="E122" s="173" t="str">
        <f>E7</f>
        <v>Východní přístavba a stavební úpravy Nemocnice následné péče LDN Horažďovice</v>
      </c>
      <c r="F122" s="31"/>
      <c r="G122" s="31"/>
      <c r="H122" s="31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115</v>
      </c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E9</f>
        <v xml:space="preserve">021 - SO 01  Východní přístavba - ZTI</v>
      </c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21</v>
      </c>
      <c r="D126" s="39"/>
      <c r="E126" s="39"/>
      <c r="F126" s="26" t="str">
        <f>F12</f>
        <v>Horažďovice</v>
      </c>
      <c r="G126" s="39"/>
      <c r="H126" s="39"/>
      <c r="I126" s="31" t="s">
        <v>23</v>
      </c>
      <c r="J126" s="78" t="str">
        <f>IF(J12="","",J12)</f>
        <v>26. 5. 2023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39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25</v>
      </c>
      <c r="D128" s="39"/>
      <c r="E128" s="39"/>
      <c r="F128" s="26" t="str">
        <f>E15</f>
        <v>Plzeňský kraj</v>
      </c>
      <c r="G128" s="39"/>
      <c r="H128" s="39"/>
      <c r="I128" s="31" t="s">
        <v>31</v>
      </c>
      <c r="J128" s="35" t="str">
        <f>E21</f>
        <v>Ing. arch. Jiří Kučera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29</v>
      </c>
      <c r="D129" s="39"/>
      <c r="E129" s="39"/>
      <c r="F129" s="26" t="str">
        <f>IF(E18="","",E18)</f>
        <v>Vyplň údaj</v>
      </c>
      <c r="G129" s="39"/>
      <c r="H129" s="39"/>
      <c r="I129" s="31" t="s">
        <v>34</v>
      </c>
      <c r="J129" s="35" t="str">
        <f>E24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39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190"/>
      <c r="B131" s="191"/>
      <c r="C131" s="192" t="s">
        <v>152</v>
      </c>
      <c r="D131" s="193" t="s">
        <v>62</v>
      </c>
      <c r="E131" s="193" t="s">
        <v>58</v>
      </c>
      <c r="F131" s="193" t="s">
        <v>59</v>
      </c>
      <c r="G131" s="193" t="s">
        <v>153</v>
      </c>
      <c r="H131" s="193" t="s">
        <v>154</v>
      </c>
      <c r="I131" s="193" t="s">
        <v>155</v>
      </c>
      <c r="J131" s="194" t="s">
        <v>119</v>
      </c>
      <c r="K131" s="195" t="s">
        <v>156</v>
      </c>
      <c r="L131" s="196"/>
      <c r="M131" s="99" t="s">
        <v>1</v>
      </c>
      <c r="N131" s="100" t="s">
        <v>41</v>
      </c>
      <c r="O131" s="100" t="s">
        <v>157</v>
      </c>
      <c r="P131" s="100" t="s">
        <v>158</v>
      </c>
      <c r="Q131" s="100" t="s">
        <v>159</v>
      </c>
      <c r="R131" s="100" t="s">
        <v>160</v>
      </c>
      <c r="S131" s="100" t="s">
        <v>161</v>
      </c>
      <c r="T131" s="101" t="s">
        <v>162</v>
      </c>
      <c r="U131" s="190"/>
      <c r="V131" s="190"/>
      <c r="W131" s="190"/>
      <c r="X131" s="190"/>
      <c r="Y131" s="190"/>
      <c r="Z131" s="190"/>
      <c r="AA131" s="190"/>
      <c r="AB131" s="190"/>
      <c r="AC131" s="190"/>
      <c r="AD131" s="190"/>
      <c r="AE131" s="190"/>
    </row>
    <row r="132" spans="1:63" s="2" customFormat="1" ht="22.8" customHeight="1">
      <c r="A132" s="37"/>
      <c r="B132" s="38"/>
      <c r="C132" s="106" t="s">
        <v>163</v>
      </c>
      <c r="D132" s="39"/>
      <c r="E132" s="39"/>
      <c r="F132" s="39"/>
      <c r="G132" s="39"/>
      <c r="H132" s="39"/>
      <c r="I132" s="39"/>
      <c r="J132" s="197">
        <f>BK132</f>
        <v>0</v>
      </c>
      <c r="K132" s="39"/>
      <c r="L132" s="43"/>
      <c r="M132" s="102"/>
      <c r="N132" s="198"/>
      <c r="O132" s="103"/>
      <c r="P132" s="199">
        <f>P133+P306+P438</f>
        <v>0</v>
      </c>
      <c r="Q132" s="103"/>
      <c r="R132" s="199">
        <f>R133+R306+R438</f>
        <v>96.41426301</v>
      </c>
      <c r="S132" s="103"/>
      <c r="T132" s="200">
        <f>T133+T306+T438</f>
        <v>50.169636000000004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76</v>
      </c>
      <c r="AU132" s="16" t="s">
        <v>121</v>
      </c>
      <c r="BK132" s="201">
        <f>BK133+BK306+BK438</f>
        <v>0</v>
      </c>
    </row>
    <row r="133" spans="1:63" s="12" customFormat="1" ht="25.9" customHeight="1">
      <c r="A133" s="12"/>
      <c r="B133" s="202"/>
      <c r="C133" s="203"/>
      <c r="D133" s="204" t="s">
        <v>76</v>
      </c>
      <c r="E133" s="205" t="s">
        <v>164</v>
      </c>
      <c r="F133" s="205" t="s">
        <v>165</v>
      </c>
      <c r="G133" s="203"/>
      <c r="H133" s="203"/>
      <c r="I133" s="206"/>
      <c r="J133" s="207">
        <f>BK133</f>
        <v>0</v>
      </c>
      <c r="K133" s="203"/>
      <c r="L133" s="208"/>
      <c r="M133" s="209"/>
      <c r="N133" s="210"/>
      <c r="O133" s="210"/>
      <c r="P133" s="211">
        <f>P134+P236+P241+P246+P251+P291+P298+P304</f>
        <v>0</v>
      </c>
      <c r="Q133" s="210"/>
      <c r="R133" s="211">
        <f>R134+R236+R241+R246+R251+R291+R298+R304</f>
        <v>95.22875901</v>
      </c>
      <c r="S133" s="210"/>
      <c r="T133" s="212">
        <f>T134+T236+T241+T246+T251+T291+T298+T304</f>
        <v>50.169636000000004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3" t="s">
        <v>8</v>
      </c>
      <c r="AT133" s="214" t="s">
        <v>76</v>
      </c>
      <c r="AU133" s="214" t="s">
        <v>77</v>
      </c>
      <c r="AY133" s="213" t="s">
        <v>166</v>
      </c>
      <c r="BK133" s="215">
        <f>BK134+BK236+BK241+BK246+BK251+BK291+BK298+BK304</f>
        <v>0</v>
      </c>
    </row>
    <row r="134" spans="1:63" s="12" customFormat="1" ht="22.8" customHeight="1">
      <c r="A134" s="12"/>
      <c r="B134" s="202"/>
      <c r="C134" s="203"/>
      <c r="D134" s="204" t="s">
        <v>76</v>
      </c>
      <c r="E134" s="216" t="s">
        <v>8</v>
      </c>
      <c r="F134" s="216" t="s">
        <v>995</v>
      </c>
      <c r="G134" s="203"/>
      <c r="H134" s="203"/>
      <c r="I134" s="206"/>
      <c r="J134" s="217">
        <f>BK134</f>
        <v>0</v>
      </c>
      <c r="K134" s="203"/>
      <c r="L134" s="208"/>
      <c r="M134" s="209"/>
      <c r="N134" s="210"/>
      <c r="O134" s="210"/>
      <c r="P134" s="211">
        <f>SUM(P135:P235)</f>
        <v>0</v>
      </c>
      <c r="Q134" s="210"/>
      <c r="R134" s="211">
        <f>SUM(R135:R235)</f>
        <v>0.14105916</v>
      </c>
      <c r="S134" s="210"/>
      <c r="T134" s="212">
        <f>SUM(T135:T235)</f>
        <v>50.156196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3" t="s">
        <v>8</v>
      </c>
      <c r="AT134" s="214" t="s">
        <v>76</v>
      </c>
      <c r="AU134" s="214" t="s">
        <v>8</v>
      </c>
      <c r="AY134" s="213" t="s">
        <v>166</v>
      </c>
      <c r="BK134" s="215">
        <f>SUM(BK135:BK235)</f>
        <v>0</v>
      </c>
    </row>
    <row r="135" spans="1:65" s="2" customFormat="1" ht="33" customHeight="1">
      <c r="A135" s="37"/>
      <c r="B135" s="38"/>
      <c r="C135" s="218" t="s">
        <v>8</v>
      </c>
      <c r="D135" s="218" t="s">
        <v>169</v>
      </c>
      <c r="E135" s="219" t="s">
        <v>2995</v>
      </c>
      <c r="F135" s="220" t="s">
        <v>2996</v>
      </c>
      <c r="G135" s="221" t="s">
        <v>188</v>
      </c>
      <c r="H135" s="222">
        <v>82.766</v>
      </c>
      <c r="I135" s="223"/>
      <c r="J135" s="224">
        <f>ROUND(I135*H135,0)</f>
        <v>0</v>
      </c>
      <c r="K135" s="225"/>
      <c r="L135" s="43"/>
      <c r="M135" s="226" t="s">
        <v>1</v>
      </c>
      <c r="N135" s="227" t="s">
        <v>42</v>
      </c>
      <c r="O135" s="90"/>
      <c r="P135" s="228">
        <f>O135*H135</f>
        <v>0</v>
      </c>
      <c r="Q135" s="228">
        <v>0</v>
      </c>
      <c r="R135" s="228">
        <f>Q135*H135</f>
        <v>0</v>
      </c>
      <c r="S135" s="228">
        <v>0.29</v>
      </c>
      <c r="T135" s="229">
        <f>S135*H135</f>
        <v>24.00214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0" t="s">
        <v>173</v>
      </c>
      <c r="AT135" s="230" t="s">
        <v>169</v>
      </c>
      <c r="AU135" s="230" t="s">
        <v>86</v>
      </c>
      <c r="AY135" s="16" t="s">
        <v>166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6" t="s">
        <v>8</v>
      </c>
      <c r="BK135" s="231">
        <f>ROUND(I135*H135,0)</f>
        <v>0</v>
      </c>
      <c r="BL135" s="16" t="s">
        <v>173</v>
      </c>
      <c r="BM135" s="230" t="s">
        <v>2997</v>
      </c>
    </row>
    <row r="136" spans="1:51" s="13" customFormat="1" ht="12">
      <c r="A136" s="13"/>
      <c r="B136" s="232"/>
      <c r="C136" s="233"/>
      <c r="D136" s="234" t="s">
        <v>175</v>
      </c>
      <c r="E136" s="235" t="s">
        <v>1</v>
      </c>
      <c r="F136" s="236" t="s">
        <v>2998</v>
      </c>
      <c r="G136" s="233"/>
      <c r="H136" s="237">
        <v>82.766</v>
      </c>
      <c r="I136" s="238"/>
      <c r="J136" s="233"/>
      <c r="K136" s="233"/>
      <c r="L136" s="239"/>
      <c r="M136" s="240"/>
      <c r="N136" s="241"/>
      <c r="O136" s="241"/>
      <c r="P136" s="241"/>
      <c r="Q136" s="241"/>
      <c r="R136" s="241"/>
      <c r="S136" s="241"/>
      <c r="T136" s="24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3" t="s">
        <v>175</v>
      </c>
      <c r="AU136" s="243" t="s">
        <v>86</v>
      </c>
      <c r="AV136" s="13" t="s">
        <v>86</v>
      </c>
      <c r="AW136" s="13" t="s">
        <v>32</v>
      </c>
      <c r="AX136" s="13" t="s">
        <v>77</v>
      </c>
      <c r="AY136" s="243" t="s">
        <v>166</v>
      </c>
    </row>
    <row r="137" spans="1:65" s="2" customFormat="1" ht="24.15" customHeight="1">
      <c r="A137" s="37"/>
      <c r="B137" s="38"/>
      <c r="C137" s="218" t="s">
        <v>86</v>
      </c>
      <c r="D137" s="218" t="s">
        <v>169</v>
      </c>
      <c r="E137" s="219" t="s">
        <v>2999</v>
      </c>
      <c r="F137" s="220" t="s">
        <v>3000</v>
      </c>
      <c r="G137" s="221" t="s">
        <v>188</v>
      </c>
      <c r="H137" s="222">
        <v>82.766</v>
      </c>
      <c r="I137" s="223"/>
      <c r="J137" s="224">
        <f>ROUND(I137*H137,0)</f>
        <v>0</v>
      </c>
      <c r="K137" s="225"/>
      <c r="L137" s="43"/>
      <c r="M137" s="226" t="s">
        <v>1</v>
      </c>
      <c r="N137" s="227" t="s">
        <v>42</v>
      </c>
      <c r="O137" s="90"/>
      <c r="P137" s="228">
        <f>O137*H137</f>
        <v>0</v>
      </c>
      <c r="Q137" s="228">
        <v>0</v>
      </c>
      <c r="R137" s="228">
        <f>Q137*H137</f>
        <v>0</v>
      </c>
      <c r="S137" s="228">
        <v>0.316</v>
      </c>
      <c r="T137" s="229">
        <f>S137*H137</f>
        <v>26.154056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0" t="s">
        <v>173</v>
      </c>
      <c r="AT137" s="230" t="s">
        <v>169</v>
      </c>
      <c r="AU137" s="230" t="s">
        <v>86</v>
      </c>
      <c r="AY137" s="16" t="s">
        <v>166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6" t="s">
        <v>8</v>
      </c>
      <c r="BK137" s="231">
        <f>ROUND(I137*H137,0)</f>
        <v>0</v>
      </c>
      <c r="BL137" s="16" t="s">
        <v>173</v>
      </c>
      <c r="BM137" s="230" t="s">
        <v>3001</v>
      </c>
    </row>
    <row r="138" spans="1:65" s="2" customFormat="1" ht="24.15" customHeight="1">
      <c r="A138" s="37"/>
      <c r="B138" s="38"/>
      <c r="C138" s="218" t="s">
        <v>167</v>
      </c>
      <c r="D138" s="218" t="s">
        <v>169</v>
      </c>
      <c r="E138" s="219" t="s">
        <v>3002</v>
      </c>
      <c r="F138" s="220" t="s">
        <v>3003</v>
      </c>
      <c r="G138" s="221" t="s">
        <v>188</v>
      </c>
      <c r="H138" s="222">
        <v>121.86</v>
      </c>
      <c r="I138" s="223"/>
      <c r="J138" s="224">
        <f>ROUND(I138*H138,0)</f>
        <v>0</v>
      </c>
      <c r="K138" s="225"/>
      <c r="L138" s="43"/>
      <c r="M138" s="226" t="s">
        <v>1</v>
      </c>
      <c r="N138" s="227" t="s">
        <v>42</v>
      </c>
      <c r="O138" s="90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173</v>
      </c>
      <c r="AT138" s="230" t="s">
        <v>169</v>
      </c>
      <c r="AU138" s="230" t="s">
        <v>86</v>
      </c>
      <c r="AY138" s="16" t="s">
        <v>166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</v>
      </c>
      <c r="BK138" s="231">
        <f>ROUND(I138*H138,0)</f>
        <v>0</v>
      </c>
      <c r="BL138" s="16" t="s">
        <v>173</v>
      </c>
      <c r="BM138" s="230" t="s">
        <v>3004</v>
      </c>
    </row>
    <row r="139" spans="1:51" s="13" customFormat="1" ht="12">
      <c r="A139" s="13"/>
      <c r="B139" s="232"/>
      <c r="C139" s="233"/>
      <c r="D139" s="234" t="s">
        <v>175</v>
      </c>
      <c r="E139" s="235" t="s">
        <v>1</v>
      </c>
      <c r="F139" s="236" t="s">
        <v>3005</v>
      </c>
      <c r="G139" s="233"/>
      <c r="H139" s="237">
        <v>121.86</v>
      </c>
      <c r="I139" s="238"/>
      <c r="J139" s="233"/>
      <c r="K139" s="233"/>
      <c r="L139" s="239"/>
      <c r="M139" s="240"/>
      <c r="N139" s="241"/>
      <c r="O139" s="241"/>
      <c r="P139" s="241"/>
      <c r="Q139" s="241"/>
      <c r="R139" s="241"/>
      <c r="S139" s="241"/>
      <c r="T139" s="24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3" t="s">
        <v>175</v>
      </c>
      <c r="AU139" s="243" t="s">
        <v>86</v>
      </c>
      <c r="AV139" s="13" t="s">
        <v>86</v>
      </c>
      <c r="AW139" s="13" t="s">
        <v>32</v>
      </c>
      <c r="AX139" s="13" t="s">
        <v>77</v>
      </c>
      <c r="AY139" s="243" t="s">
        <v>166</v>
      </c>
    </row>
    <row r="140" spans="1:65" s="2" customFormat="1" ht="33" customHeight="1">
      <c r="A140" s="37"/>
      <c r="B140" s="38"/>
      <c r="C140" s="218" t="s">
        <v>173</v>
      </c>
      <c r="D140" s="218" t="s">
        <v>169</v>
      </c>
      <c r="E140" s="219" t="s">
        <v>3006</v>
      </c>
      <c r="F140" s="220" t="s">
        <v>3007</v>
      </c>
      <c r="G140" s="221" t="s">
        <v>172</v>
      </c>
      <c r="H140" s="222">
        <v>39.573</v>
      </c>
      <c r="I140" s="223"/>
      <c r="J140" s="224">
        <f>ROUND(I140*H140,0)</f>
        <v>0</v>
      </c>
      <c r="K140" s="225"/>
      <c r="L140" s="43"/>
      <c r="M140" s="226" t="s">
        <v>1</v>
      </c>
      <c r="N140" s="227" t="s">
        <v>42</v>
      </c>
      <c r="O140" s="90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0" t="s">
        <v>173</v>
      </c>
      <c r="AT140" s="230" t="s">
        <v>169</v>
      </c>
      <c r="AU140" s="230" t="s">
        <v>86</v>
      </c>
      <c r="AY140" s="16" t="s">
        <v>166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6" t="s">
        <v>8</v>
      </c>
      <c r="BK140" s="231">
        <f>ROUND(I140*H140,0)</f>
        <v>0</v>
      </c>
      <c r="BL140" s="16" t="s">
        <v>173</v>
      </c>
      <c r="BM140" s="230" t="s">
        <v>3008</v>
      </c>
    </row>
    <row r="141" spans="1:51" s="14" customFormat="1" ht="12">
      <c r="A141" s="14"/>
      <c r="B141" s="244"/>
      <c r="C141" s="245"/>
      <c r="D141" s="234" t="s">
        <v>175</v>
      </c>
      <c r="E141" s="246" t="s">
        <v>1</v>
      </c>
      <c r="F141" s="247" t="s">
        <v>3009</v>
      </c>
      <c r="G141" s="245"/>
      <c r="H141" s="246" t="s">
        <v>1</v>
      </c>
      <c r="I141" s="248"/>
      <c r="J141" s="245"/>
      <c r="K141" s="245"/>
      <c r="L141" s="249"/>
      <c r="M141" s="250"/>
      <c r="N141" s="251"/>
      <c r="O141" s="251"/>
      <c r="P141" s="251"/>
      <c r="Q141" s="251"/>
      <c r="R141" s="251"/>
      <c r="S141" s="251"/>
      <c r="T141" s="252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3" t="s">
        <v>175</v>
      </c>
      <c r="AU141" s="253" t="s">
        <v>86</v>
      </c>
      <c r="AV141" s="14" t="s">
        <v>8</v>
      </c>
      <c r="AW141" s="14" t="s">
        <v>32</v>
      </c>
      <c r="AX141" s="14" t="s">
        <v>77</v>
      </c>
      <c r="AY141" s="253" t="s">
        <v>166</v>
      </c>
    </row>
    <row r="142" spans="1:51" s="13" customFormat="1" ht="12">
      <c r="A142" s="13"/>
      <c r="B142" s="232"/>
      <c r="C142" s="233"/>
      <c r="D142" s="234" t="s">
        <v>175</v>
      </c>
      <c r="E142" s="235" t="s">
        <v>1</v>
      </c>
      <c r="F142" s="236" t="s">
        <v>3010</v>
      </c>
      <c r="G142" s="233"/>
      <c r="H142" s="237">
        <v>39.573</v>
      </c>
      <c r="I142" s="238"/>
      <c r="J142" s="233"/>
      <c r="K142" s="233"/>
      <c r="L142" s="239"/>
      <c r="M142" s="240"/>
      <c r="N142" s="241"/>
      <c r="O142" s="241"/>
      <c r="P142" s="241"/>
      <c r="Q142" s="241"/>
      <c r="R142" s="241"/>
      <c r="S142" s="241"/>
      <c r="T142" s="24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3" t="s">
        <v>175</v>
      </c>
      <c r="AU142" s="243" t="s">
        <v>86</v>
      </c>
      <c r="AV142" s="13" t="s">
        <v>86</v>
      </c>
      <c r="AW142" s="13" t="s">
        <v>32</v>
      </c>
      <c r="AX142" s="13" t="s">
        <v>77</v>
      </c>
      <c r="AY142" s="243" t="s">
        <v>166</v>
      </c>
    </row>
    <row r="143" spans="1:65" s="2" customFormat="1" ht="33" customHeight="1">
      <c r="A143" s="37"/>
      <c r="B143" s="38"/>
      <c r="C143" s="218" t="s">
        <v>193</v>
      </c>
      <c r="D143" s="218" t="s">
        <v>169</v>
      </c>
      <c r="E143" s="219" t="s">
        <v>3011</v>
      </c>
      <c r="F143" s="220" t="s">
        <v>3012</v>
      </c>
      <c r="G143" s="221" t="s">
        <v>172</v>
      </c>
      <c r="H143" s="222">
        <v>39.573</v>
      </c>
      <c r="I143" s="223"/>
      <c r="J143" s="224">
        <f>ROUND(I143*H143,0)</f>
        <v>0</v>
      </c>
      <c r="K143" s="225"/>
      <c r="L143" s="43"/>
      <c r="M143" s="226" t="s">
        <v>1</v>
      </c>
      <c r="N143" s="227" t="s">
        <v>42</v>
      </c>
      <c r="O143" s="90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0" t="s">
        <v>173</v>
      </c>
      <c r="AT143" s="230" t="s">
        <v>169</v>
      </c>
      <c r="AU143" s="230" t="s">
        <v>86</v>
      </c>
      <c r="AY143" s="16" t="s">
        <v>166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6" t="s">
        <v>8</v>
      </c>
      <c r="BK143" s="231">
        <f>ROUND(I143*H143,0)</f>
        <v>0</v>
      </c>
      <c r="BL143" s="16" t="s">
        <v>173</v>
      </c>
      <c r="BM143" s="230" t="s">
        <v>3013</v>
      </c>
    </row>
    <row r="144" spans="1:51" s="14" customFormat="1" ht="12">
      <c r="A144" s="14"/>
      <c r="B144" s="244"/>
      <c r="C144" s="245"/>
      <c r="D144" s="234" t="s">
        <v>175</v>
      </c>
      <c r="E144" s="246" t="s">
        <v>1</v>
      </c>
      <c r="F144" s="247" t="s">
        <v>3014</v>
      </c>
      <c r="G144" s="245"/>
      <c r="H144" s="246" t="s">
        <v>1</v>
      </c>
      <c r="I144" s="248"/>
      <c r="J144" s="245"/>
      <c r="K144" s="245"/>
      <c r="L144" s="249"/>
      <c r="M144" s="250"/>
      <c r="N144" s="251"/>
      <c r="O144" s="251"/>
      <c r="P144" s="251"/>
      <c r="Q144" s="251"/>
      <c r="R144" s="251"/>
      <c r="S144" s="251"/>
      <c r="T144" s="252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3" t="s">
        <v>175</v>
      </c>
      <c r="AU144" s="253" t="s">
        <v>86</v>
      </c>
      <c r="AV144" s="14" t="s">
        <v>8</v>
      </c>
      <c r="AW144" s="14" t="s">
        <v>32</v>
      </c>
      <c r="AX144" s="14" t="s">
        <v>77</v>
      </c>
      <c r="AY144" s="253" t="s">
        <v>166</v>
      </c>
    </row>
    <row r="145" spans="1:51" s="13" customFormat="1" ht="12">
      <c r="A145" s="13"/>
      <c r="B145" s="232"/>
      <c r="C145" s="233"/>
      <c r="D145" s="234" t="s">
        <v>175</v>
      </c>
      <c r="E145" s="235" t="s">
        <v>1</v>
      </c>
      <c r="F145" s="236" t="s">
        <v>3010</v>
      </c>
      <c r="G145" s="233"/>
      <c r="H145" s="237">
        <v>39.573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175</v>
      </c>
      <c r="AU145" s="243" t="s">
        <v>86</v>
      </c>
      <c r="AV145" s="13" t="s">
        <v>86</v>
      </c>
      <c r="AW145" s="13" t="s">
        <v>32</v>
      </c>
      <c r="AX145" s="13" t="s">
        <v>77</v>
      </c>
      <c r="AY145" s="243" t="s">
        <v>166</v>
      </c>
    </row>
    <row r="146" spans="1:65" s="2" customFormat="1" ht="33" customHeight="1">
      <c r="A146" s="37"/>
      <c r="B146" s="38"/>
      <c r="C146" s="218" t="s">
        <v>191</v>
      </c>
      <c r="D146" s="218" t="s">
        <v>169</v>
      </c>
      <c r="E146" s="219" t="s">
        <v>3015</v>
      </c>
      <c r="F146" s="220" t="s">
        <v>3016</v>
      </c>
      <c r="G146" s="221" t="s">
        <v>172</v>
      </c>
      <c r="H146" s="222">
        <v>39.573</v>
      </c>
      <c r="I146" s="223"/>
      <c r="J146" s="224">
        <f>ROUND(I146*H146,0)</f>
        <v>0</v>
      </c>
      <c r="K146" s="225"/>
      <c r="L146" s="43"/>
      <c r="M146" s="226" t="s">
        <v>1</v>
      </c>
      <c r="N146" s="227" t="s">
        <v>42</v>
      </c>
      <c r="O146" s="90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0" t="s">
        <v>173</v>
      </c>
      <c r="AT146" s="230" t="s">
        <v>169</v>
      </c>
      <c r="AU146" s="230" t="s">
        <v>86</v>
      </c>
      <c r="AY146" s="16" t="s">
        <v>166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6" t="s">
        <v>8</v>
      </c>
      <c r="BK146" s="231">
        <f>ROUND(I146*H146,0)</f>
        <v>0</v>
      </c>
      <c r="BL146" s="16" t="s">
        <v>173</v>
      </c>
      <c r="BM146" s="230" t="s">
        <v>3017</v>
      </c>
    </row>
    <row r="147" spans="1:51" s="14" customFormat="1" ht="12">
      <c r="A147" s="14"/>
      <c r="B147" s="244"/>
      <c r="C147" s="245"/>
      <c r="D147" s="234" t="s">
        <v>175</v>
      </c>
      <c r="E147" s="246" t="s">
        <v>1</v>
      </c>
      <c r="F147" s="247" t="s">
        <v>3018</v>
      </c>
      <c r="G147" s="245"/>
      <c r="H147" s="246" t="s">
        <v>1</v>
      </c>
      <c r="I147" s="248"/>
      <c r="J147" s="245"/>
      <c r="K147" s="245"/>
      <c r="L147" s="249"/>
      <c r="M147" s="250"/>
      <c r="N147" s="251"/>
      <c r="O147" s="251"/>
      <c r="P147" s="251"/>
      <c r="Q147" s="251"/>
      <c r="R147" s="251"/>
      <c r="S147" s="251"/>
      <c r="T147" s="252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3" t="s">
        <v>175</v>
      </c>
      <c r="AU147" s="253" t="s">
        <v>86</v>
      </c>
      <c r="AV147" s="14" t="s">
        <v>8</v>
      </c>
      <c r="AW147" s="14" t="s">
        <v>32</v>
      </c>
      <c r="AX147" s="14" t="s">
        <v>77</v>
      </c>
      <c r="AY147" s="253" t="s">
        <v>166</v>
      </c>
    </row>
    <row r="148" spans="1:51" s="13" customFormat="1" ht="12">
      <c r="A148" s="13"/>
      <c r="B148" s="232"/>
      <c r="C148" s="233"/>
      <c r="D148" s="234" t="s">
        <v>175</v>
      </c>
      <c r="E148" s="235" t="s">
        <v>1</v>
      </c>
      <c r="F148" s="236" t="s">
        <v>3010</v>
      </c>
      <c r="G148" s="233"/>
      <c r="H148" s="237">
        <v>39.573</v>
      </c>
      <c r="I148" s="238"/>
      <c r="J148" s="233"/>
      <c r="K148" s="233"/>
      <c r="L148" s="239"/>
      <c r="M148" s="240"/>
      <c r="N148" s="241"/>
      <c r="O148" s="241"/>
      <c r="P148" s="241"/>
      <c r="Q148" s="241"/>
      <c r="R148" s="241"/>
      <c r="S148" s="241"/>
      <c r="T148" s="24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3" t="s">
        <v>175</v>
      </c>
      <c r="AU148" s="243" t="s">
        <v>86</v>
      </c>
      <c r="AV148" s="13" t="s">
        <v>86</v>
      </c>
      <c r="AW148" s="13" t="s">
        <v>32</v>
      </c>
      <c r="AX148" s="13" t="s">
        <v>77</v>
      </c>
      <c r="AY148" s="243" t="s">
        <v>166</v>
      </c>
    </row>
    <row r="149" spans="1:65" s="2" customFormat="1" ht="33" customHeight="1">
      <c r="A149" s="37"/>
      <c r="B149" s="38"/>
      <c r="C149" s="218" t="s">
        <v>203</v>
      </c>
      <c r="D149" s="218" t="s">
        <v>169</v>
      </c>
      <c r="E149" s="219" t="s">
        <v>3019</v>
      </c>
      <c r="F149" s="220" t="s">
        <v>3020</v>
      </c>
      <c r="G149" s="221" t="s">
        <v>172</v>
      </c>
      <c r="H149" s="222">
        <v>2.656</v>
      </c>
      <c r="I149" s="223"/>
      <c r="J149" s="224">
        <f>ROUND(I149*H149,0)</f>
        <v>0</v>
      </c>
      <c r="K149" s="225"/>
      <c r="L149" s="43"/>
      <c r="M149" s="226" t="s">
        <v>1</v>
      </c>
      <c r="N149" s="227" t="s">
        <v>42</v>
      </c>
      <c r="O149" s="90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0" t="s">
        <v>173</v>
      </c>
      <c r="AT149" s="230" t="s">
        <v>169</v>
      </c>
      <c r="AU149" s="230" t="s">
        <v>86</v>
      </c>
      <c r="AY149" s="16" t="s">
        <v>166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6" t="s">
        <v>8</v>
      </c>
      <c r="BK149" s="231">
        <f>ROUND(I149*H149,0)</f>
        <v>0</v>
      </c>
      <c r="BL149" s="16" t="s">
        <v>173</v>
      </c>
      <c r="BM149" s="230" t="s">
        <v>3021</v>
      </c>
    </row>
    <row r="150" spans="1:51" s="14" customFormat="1" ht="12">
      <c r="A150" s="14"/>
      <c r="B150" s="244"/>
      <c r="C150" s="245"/>
      <c r="D150" s="234" t="s">
        <v>175</v>
      </c>
      <c r="E150" s="246" t="s">
        <v>1</v>
      </c>
      <c r="F150" s="247" t="s">
        <v>3022</v>
      </c>
      <c r="G150" s="245"/>
      <c r="H150" s="246" t="s">
        <v>1</v>
      </c>
      <c r="I150" s="248"/>
      <c r="J150" s="245"/>
      <c r="K150" s="245"/>
      <c r="L150" s="249"/>
      <c r="M150" s="250"/>
      <c r="N150" s="251"/>
      <c r="O150" s="251"/>
      <c r="P150" s="251"/>
      <c r="Q150" s="251"/>
      <c r="R150" s="251"/>
      <c r="S150" s="251"/>
      <c r="T150" s="25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3" t="s">
        <v>175</v>
      </c>
      <c r="AU150" s="253" t="s">
        <v>86</v>
      </c>
      <c r="AV150" s="14" t="s">
        <v>8</v>
      </c>
      <c r="AW150" s="14" t="s">
        <v>32</v>
      </c>
      <c r="AX150" s="14" t="s">
        <v>77</v>
      </c>
      <c r="AY150" s="253" t="s">
        <v>166</v>
      </c>
    </row>
    <row r="151" spans="1:51" s="13" customFormat="1" ht="12">
      <c r="A151" s="13"/>
      <c r="B151" s="232"/>
      <c r="C151" s="233"/>
      <c r="D151" s="234" t="s">
        <v>175</v>
      </c>
      <c r="E151" s="235" t="s">
        <v>1</v>
      </c>
      <c r="F151" s="236" t="s">
        <v>3023</v>
      </c>
      <c r="G151" s="233"/>
      <c r="H151" s="237">
        <v>2.656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175</v>
      </c>
      <c r="AU151" s="243" t="s">
        <v>86</v>
      </c>
      <c r="AV151" s="13" t="s">
        <v>86</v>
      </c>
      <c r="AW151" s="13" t="s">
        <v>32</v>
      </c>
      <c r="AX151" s="13" t="s">
        <v>77</v>
      </c>
      <c r="AY151" s="243" t="s">
        <v>166</v>
      </c>
    </row>
    <row r="152" spans="1:65" s="2" customFormat="1" ht="33" customHeight="1">
      <c r="A152" s="37"/>
      <c r="B152" s="38"/>
      <c r="C152" s="218" t="s">
        <v>208</v>
      </c>
      <c r="D152" s="218" t="s">
        <v>169</v>
      </c>
      <c r="E152" s="219" t="s">
        <v>3024</v>
      </c>
      <c r="F152" s="220" t="s">
        <v>3025</v>
      </c>
      <c r="G152" s="221" t="s">
        <v>172</v>
      </c>
      <c r="H152" s="222">
        <v>39.573</v>
      </c>
      <c r="I152" s="223"/>
      <c r="J152" s="224">
        <f>ROUND(I152*H152,0)</f>
        <v>0</v>
      </c>
      <c r="K152" s="225"/>
      <c r="L152" s="43"/>
      <c r="M152" s="226" t="s">
        <v>1</v>
      </c>
      <c r="N152" s="227" t="s">
        <v>42</v>
      </c>
      <c r="O152" s="90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0" t="s">
        <v>173</v>
      </c>
      <c r="AT152" s="230" t="s">
        <v>169</v>
      </c>
      <c r="AU152" s="230" t="s">
        <v>86</v>
      </c>
      <c r="AY152" s="16" t="s">
        <v>166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6" t="s">
        <v>8</v>
      </c>
      <c r="BK152" s="231">
        <f>ROUND(I152*H152,0)</f>
        <v>0</v>
      </c>
      <c r="BL152" s="16" t="s">
        <v>173</v>
      </c>
      <c r="BM152" s="230" t="s">
        <v>3026</v>
      </c>
    </row>
    <row r="153" spans="1:51" s="14" customFormat="1" ht="12">
      <c r="A153" s="14"/>
      <c r="B153" s="244"/>
      <c r="C153" s="245"/>
      <c r="D153" s="234" t="s">
        <v>175</v>
      </c>
      <c r="E153" s="246" t="s">
        <v>1</v>
      </c>
      <c r="F153" s="247" t="s">
        <v>3027</v>
      </c>
      <c r="G153" s="245"/>
      <c r="H153" s="246" t="s">
        <v>1</v>
      </c>
      <c r="I153" s="248"/>
      <c r="J153" s="245"/>
      <c r="K153" s="245"/>
      <c r="L153" s="249"/>
      <c r="M153" s="250"/>
      <c r="N153" s="251"/>
      <c r="O153" s="251"/>
      <c r="P153" s="251"/>
      <c r="Q153" s="251"/>
      <c r="R153" s="251"/>
      <c r="S153" s="251"/>
      <c r="T153" s="25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3" t="s">
        <v>175</v>
      </c>
      <c r="AU153" s="253" t="s">
        <v>86</v>
      </c>
      <c r="AV153" s="14" t="s">
        <v>8</v>
      </c>
      <c r="AW153" s="14" t="s">
        <v>32</v>
      </c>
      <c r="AX153" s="14" t="s">
        <v>77</v>
      </c>
      <c r="AY153" s="253" t="s">
        <v>166</v>
      </c>
    </row>
    <row r="154" spans="1:51" s="13" customFormat="1" ht="12">
      <c r="A154" s="13"/>
      <c r="B154" s="232"/>
      <c r="C154" s="233"/>
      <c r="D154" s="234" t="s">
        <v>175</v>
      </c>
      <c r="E154" s="235" t="s">
        <v>1</v>
      </c>
      <c r="F154" s="236" t="s">
        <v>3010</v>
      </c>
      <c r="G154" s="233"/>
      <c r="H154" s="237">
        <v>39.573</v>
      </c>
      <c r="I154" s="238"/>
      <c r="J154" s="233"/>
      <c r="K154" s="233"/>
      <c r="L154" s="239"/>
      <c r="M154" s="240"/>
      <c r="N154" s="241"/>
      <c r="O154" s="241"/>
      <c r="P154" s="241"/>
      <c r="Q154" s="241"/>
      <c r="R154" s="241"/>
      <c r="S154" s="241"/>
      <c r="T154" s="24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3" t="s">
        <v>175</v>
      </c>
      <c r="AU154" s="243" t="s">
        <v>86</v>
      </c>
      <c r="AV154" s="13" t="s">
        <v>86</v>
      </c>
      <c r="AW154" s="13" t="s">
        <v>32</v>
      </c>
      <c r="AX154" s="13" t="s">
        <v>77</v>
      </c>
      <c r="AY154" s="243" t="s">
        <v>166</v>
      </c>
    </row>
    <row r="155" spans="1:65" s="2" customFormat="1" ht="33" customHeight="1">
      <c r="A155" s="37"/>
      <c r="B155" s="38"/>
      <c r="C155" s="218" t="s">
        <v>212</v>
      </c>
      <c r="D155" s="218" t="s">
        <v>169</v>
      </c>
      <c r="E155" s="219" t="s">
        <v>3028</v>
      </c>
      <c r="F155" s="220" t="s">
        <v>3029</v>
      </c>
      <c r="G155" s="221" t="s">
        <v>172</v>
      </c>
      <c r="H155" s="222">
        <v>29.613</v>
      </c>
      <c r="I155" s="223"/>
      <c r="J155" s="224">
        <f>ROUND(I155*H155,0)</f>
        <v>0</v>
      </c>
      <c r="K155" s="225"/>
      <c r="L155" s="43"/>
      <c r="M155" s="226" t="s">
        <v>1</v>
      </c>
      <c r="N155" s="227" t="s">
        <v>42</v>
      </c>
      <c r="O155" s="90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0" t="s">
        <v>173</v>
      </c>
      <c r="AT155" s="230" t="s">
        <v>169</v>
      </c>
      <c r="AU155" s="230" t="s">
        <v>86</v>
      </c>
      <c r="AY155" s="16" t="s">
        <v>166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6" t="s">
        <v>8</v>
      </c>
      <c r="BK155" s="231">
        <f>ROUND(I155*H155,0)</f>
        <v>0</v>
      </c>
      <c r="BL155" s="16" t="s">
        <v>173</v>
      </c>
      <c r="BM155" s="230" t="s">
        <v>3030</v>
      </c>
    </row>
    <row r="156" spans="1:51" s="14" customFormat="1" ht="12">
      <c r="A156" s="14"/>
      <c r="B156" s="244"/>
      <c r="C156" s="245"/>
      <c r="D156" s="234" t="s">
        <v>175</v>
      </c>
      <c r="E156" s="246" t="s">
        <v>1</v>
      </c>
      <c r="F156" s="247" t="s">
        <v>3031</v>
      </c>
      <c r="G156" s="245"/>
      <c r="H156" s="246" t="s">
        <v>1</v>
      </c>
      <c r="I156" s="248"/>
      <c r="J156" s="245"/>
      <c r="K156" s="245"/>
      <c r="L156" s="249"/>
      <c r="M156" s="250"/>
      <c r="N156" s="251"/>
      <c r="O156" s="251"/>
      <c r="P156" s="251"/>
      <c r="Q156" s="251"/>
      <c r="R156" s="251"/>
      <c r="S156" s="251"/>
      <c r="T156" s="252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3" t="s">
        <v>175</v>
      </c>
      <c r="AU156" s="253" t="s">
        <v>86</v>
      </c>
      <c r="AV156" s="14" t="s">
        <v>8</v>
      </c>
      <c r="AW156" s="14" t="s">
        <v>32</v>
      </c>
      <c r="AX156" s="14" t="s">
        <v>77</v>
      </c>
      <c r="AY156" s="253" t="s">
        <v>166</v>
      </c>
    </row>
    <row r="157" spans="1:51" s="13" customFormat="1" ht="12">
      <c r="A157" s="13"/>
      <c r="B157" s="232"/>
      <c r="C157" s="233"/>
      <c r="D157" s="234" t="s">
        <v>175</v>
      </c>
      <c r="E157" s="235" t="s">
        <v>1</v>
      </c>
      <c r="F157" s="236" t="s">
        <v>3032</v>
      </c>
      <c r="G157" s="233"/>
      <c r="H157" s="237">
        <v>29.613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175</v>
      </c>
      <c r="AU157" s="243" t="s">
        <v>86</v>
      </c>
      <c r="AV157" s="13" t="s">
        <v>86</v>
      </c>
      <c r="AW157" s="13" t="s">
        <v>32</v>
      </c>
      <c r="AX157" s="13" t="s">
        <v>77</v>
      </c>
      <c r="AY157" s="243" t="s">
        <v>166</v>
      </c>
    </row>
    <row r="158" spans="1:65" s="2" customFormat="1" ht="33" customHeight="1">
      <c r="A158" s="37"/>
      <c r="B158" s="38"/>
      <c r="C158" s="218" t="s">
        <v>218</v>
      </c>
      <c r="D158" s="218" t="s">
        <v>169</v>
      </c>
      <c r="E158" s="219" t="s">
        <v>3033</v>
      </c>
      <c r="F158" s="220" t="s">
        <v>3034</v>
      </c>
      <c r="G158" s="221" t="s">
        <v>172</v>
      </c>
      <c r="H158" s="222">
        <v>8.976</v>
      </c>
      <c r="I158" s="223"/>
      <c r="J158" s="224">
        <f>ROUND(I158*H158,0)</f>
        <v>0</v>
      </c>
      <c r="K158" s="225"/>
      <c r="L158" s="43"/>
      <c r="M158" s="226" t="s">
        <v>1</v>
      </c>
      <c r="N158" s="227" t="s">
        <v>42</v>
      </c>
      <c r="O158" s="90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0" t="s">
        <v>173</v>
      </c>
      <c r="AT158" s="230" t="s">
        <v>169</v>
      </c>
      <c r="AU158" s="230" t="s">
        <v>86</v>
      </c>
      <c r="AY158" s="16" t="s">
        <v>166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6" t="s">
        <v>8</v>
      </c>
      <c r="BK158" s="231">
        <f>ROUND(I158*H158,0)</f>
        <v>0</v>
      </c>
      <c r="BL158" s="16" t="s">
        <v>173</v>
      </c>
      <c r="BM158" s="230" t="s">
        <v>3035</v>
      </c>
    </row>
    <row r="159" spans="1:51" s="13" customFormat="1" ht="12">
      <c r="A159" s="13"/>
      <c r="B159" s="232"/>
      <c r="C159" s="233"/>
      <c r="D159" s="234" t="s">
        <v>175</v>
      </c>
      <c r="E159" s="235" t="s">
        <v>1</v>
      </c>
      <c r="F159" s="236" t="s">
        <v>3036</v>
      </c>
      <c r="G159" s="233"/>
      <c r="H159" s="237">
        <v>8.976</v>
      </c>
      <c r="I159" s="238"/>
      <c r="J159" s="233"/>
      <c r="K159" s="233"/>
      <c r="L159" s="239"/>
      <c r="M159" s="240"/>
      <c r="N159" s="241"/>
      <c r="O159" s="241"/>
      <c r="P159" s="241"/>
      <c r="Q159" s="241"/>
      <c r="R159" s="241"/>
      <c r="S159" s="241"/>
      <c r="T159" s="24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3" t="s">
        <v>175</v>
      </c>
      <c r="AU159" s="243" t="s">
        <v>86</v>
      </c>
      <c r="AV159" s="13" t="s">
        <v>86</v>
      </c>
      <c r="AW159" s="13" t="s">
        <v>32</v>
      </c>
      <c r="AX159" s="13" t="s">
        <v>77</v>
      </c>
      <c r="AY159" s="243" t="s">
        <v>166</v>
      </c>
    </row>
    <row r="160" spans="1:65" s="2" customFormat="1" ht="33" customHeight="1">
      <c r="A160" s="37"/>
      <c r="B160" s="38"/>
      <c r="C160" s="218" t="s">
        <v>225</v>
      </c>
      <c r="D160" s="218" t="s">
        <v>169</v>
      </c>
      <c r="E160" s="219" t="s">
        <v>3037</v>
      </c>
      <c r="F160" s="220" t="s">
        <v>3038</v>
      </c>
      <c r="G160" s="221" t="s">
        <v>172</v>
      </c>
      <c r="H160" s="222">
        <v>2.656</v>
      </c>
      <c r="I160" s="223"/>
      <c r="J160" s="224">
        <f>ROUND(I160*H160,0)</f>
        <v>0</v>
      </c>
      <c r="K160" s="225"/>
      <c r="L160" s="43"/>
      <c r="M160" s="226" t="s">
        <v>1</v>
      </c>
      <c r="N160" s="227" t="s">
        <v>42</v>
      </c>
      <c r="O160" s="90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0" t="s">
        <v>173</v>
      </c>
      <c r="AT160" s="230" t="s">
        <v>169</v>
      </c>
      <c r="AU160" s="230" t="s">
        <v>86</v>
      </c>
      <c r="AY160" s="16" t="s">
        <v>166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6" t="s">
        <v>8</v>
      </c>
      <c r="BK160" s="231">
        <f>ROUND(I160*H160,0)</f>
        <v>0</v>
      </c>
      <c r="BL160" s="16" t="s">
        <v>173</v>
      </c>
      <c r="BM160" s="230" t="s">
        <v>3039</v>
      </c>
    </row>
    <row r="161" spans="1:51" s="14" customFormat="1" ht="12">
      <c r="A161" s="14"/>
      <c r="B161" s="244"/>
      <c r="C161" s="245"/>
      <c r="D161" s="234" t="s">
        <v>175</v>
      </c>
      <c r="E161" s="246" t="s">
        <v>1</v>
      </c>
      <c r="F161" s="247" t="s">
        <v>3040</v>
      </c>
      <c r="G161" s="245"/>
      <c r="H161" s="246" t="s">
        <v>1</v>
      </c>
      <c r="I161" s="248"/>
      <c r="J161" s="245"/>
      <c r="K161" s="245"/>
      <c r="L161" s="249"/>
      <c r="M161" s="250"/>
      <c r="N161" s="251"/>
      <c r="O161" s="251"/>
      <c r="P161" s="251"/>
      <c r="Q161" s="251"/>
      <c r="R161" s="251"/>
      <c r="S161" s="251"/>
      <c r="T161" s="252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3" t="s">
        <v>175</v>
      </c>
      <c r="AU161" s="253" t="s">
        <v>86</v>
      </c>
      <c r="AV161" s="14" t="s">
        <v>8</v>
      </c>
      <c r="AW161" s="14" t="s">
        <v>32</v>
      </c>
      <c r="AX161" s="14" t="s">
        <v>77</v>
      </c>
      <c r="AY161" s="253" t="s">
        <v>166</v>
      </c>
    </row>
    <row r="162" spans="1:51" s="13" customFormat="1" ht="12">
      <c r="A162" s="13"/>
      <c r="B162" s="232"/>
      <c r="C162" s="233"/>
      <c r="D162" s="234" t="s">
        <v>175</v>
      </c>
      <c r="E162" s="235" t="s">
        <v>1</v>
      </c>
      <c r="F162" s="236" t="s">
        <v>3023</v>
      </c>
      <c r="G162" s="233"/>
      <c r="H162" s="237">
        <v>2.656</v>
      </c>
      <c r="I162" s="238"/>
      <c r="J162" s="233"/>
      <c r="K162" s="233"/>
      <c r="L162" s="239"/>
      <c r="M162" s="240"/>
      <c r="N162" s="241"/>
      <c r="O162" s="241"/>
      <c r="P162" s="241"/>
      <c r="Q162" s="241"/>
      <c r="R162" s="241"/>
      <c r="S162" s="241"/>
      <c r="T162" s="24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3" t="s">
        <v>175</v>
      </c>
      <c r="AU162" s="243" t="s">
        <v>86</v>
      </c>
      <c r="AV162" s="13" t="s">
        <v>86</v>
      </c>
      <c r="AW162" s="13" t="s">
        <v>32</v>
      </c>
      <c r="AX162" s="13" t="s">
        <v>77</v>
      </c>
      <c r="AY162" s="243" t="s">
        <v>166</v>
      </c>
    </row>
    <row r="163" spans="1:65" s="2" customFormat="1" ht="33" customHeight="1">
      <c r="A163" s="37"/>
      <c r="B163" s="38"/>
      <c r="C163" s="218" t="s">
        <v>229</v>
      </c>
      <c r="D163" s="218" t="s">
        <v>169</v>
      </c>
      <c r="E163" s="219" t="s">
        <v>3041</v>
      </c>
      <c r="F163" s="220" t="s">
        <v>3042</v>
      </c>
      <c r="G163" s="221" t="s">
        <v>172</v>
      </c>
      <c r="H163" s="222">
        <v>29.613</v>
      </c>
      <c r="I163" s="223"/>
      <c r="J163" s="224">
        <f>ROUND(I163*H163,0)</f>
        <v>0</v>
      </c>
      <c r="K163" s="225"/>
      <c r="L163" s="43"/>
      <c r="M163" s="226" t="s">
        <v>1</v>
      </c>
      <c r="N163" s="227" t="s">
        <v>42</v>
      </c>
      <c r="O163" s="90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0" t="s">
        <v>173</v>
      </c>
      <c r="AT163" s="230" t="s">
        <v>169</v>
      </c>
      <c r="AU163" s="230" t="s">
        <v>86</v>
      </c>
      <c r="AY163" s="16" t="s">
        <v>166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6" t="s">
        <v>8</v>
      </c>
      <c r="BK163" s="231">
        <f>ROUND(I163*H163,0)</f>
        <v>0</v>
      </c>
      <c r="BL163" s="16" t="s">
        <v>173</v>
      </c>
      <c r="BM163" s="230" t="s">
        <v>3043</v>
      </c>
    </row>
    <row r="164" spans="1:51" s="14" customFormat="1" ht="12">
      <c r="A164" s="14"/>
      <c r="B164" s="244"/>
      <c r="C164" s="245"/>
      <c r="D164" s="234" t="s">
        <v>175</v>
      </c>
      <c r="E164" s="246" t="s">
        <v>1</v>
      </c>
      <c r="F164" s="247" t="s">
        <v>3044</v>
      </c>
      <c r="G164" s="245"/>
      <c r="H164" s="246" t="s">
        <v>1</v>
      </c>
      <c r="I164" s="248"/>
      <c r="J164" s="245"/>
      <c r="K164" s="245"/>
      <c r="L164" s="249"/>
      <c r="M164" s="250"/>
      <c r="N164" s="251"/>
      <c r="O164" s="251"/>
      <c r="P164" s="251"/>
      <c r="Q164" s="251"/>
      <c r="R164" s="251"/>
      <c r="S164" s="251"/>
      <c r="T164" s="252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3" t="s">
        <v>175</v>
      </c>
      <c r="AU164" s="253" t="s">
        <v>86</v>
      </c>
      <c r="AV164" s="14" t="s">
        <v>8</v>
      </c>
      <c r="AW164" s="14" t="s">
        <v>32</v>
      </c>
      <c r="AX164" s="14" t="s">
        <v>77</v>
      </c>
      <c r="AY164" s="253" t="s">
        <v>166</v>
      </c>
    </row>
    <row r="165" spans="1:51" s="13" customFormat="1" ht="12">
      <c r="A165" s="13"/>
      <c r="B165" s="232"/>
      <c r="C165" s="233"/>
      <c r="D165" s="234" t="s">
        <v>175</v>
      </c>
      <c r="E165" s="235" t="s">
        <v>1</v>
      </c>
      <c r="F165" s="236" t="s">
        <v>3032</v>
      </c>
      <c r="G165" s="233"/>
      <c r="H165" s="237">
        <v>29.613</v>
      </c>
      <c r="I165" s="238"/>
      <c r="J165" s="233"/>
      <c r="K165" s="233"/>
      <c r="L165" s="239"/>
      <c r="M165" s="240"/>
      <c r="N165" s="241"/>
      <c r="O165" s="241"/>
      <c r="P165" s="241"/>
      <c r="Q165" s="241"/>
      <c r="R165" s="241"/>
      <c r="S165" s="241"/>
      <c r="T165" s="24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3" t="s">
        <v>175</v>
      </c>
      <c r="AU165" s="243" t="s">
        <v>86</v>
      </c>
      <c r="AV165" s="13" t="s">
        <v>86</v>
      </c>
      <c r="AW165" s="13" t="s">
        <v>32</v>
      </c>
      <c r="AX165" s="13" t="s">
        <v>77</v>
      </c>
      <c r="AY165" s="243" t="s">
        <v>166</v>
      </c>
    </row>
    <row r="166" spans="1:65" s="2" customFormat="1" ht="33" customHeight="1">
      <c r="A166" s="37"/>
      <c r="B166" s="38"/>
      <c r="C166" s="218" t="s">
        <v>233</v>
      </c>
      <c r="D166" s="218" t="s">
        <v>169</v>
      </c>
      <c r="E166" s="219" t="s">
        <v>3045</v>
      </c>
      <c r="F166" s="220" t="s">
        <v>3046</v>
      </c>
      <c r="G166" s="221" t="s">
        <v>172</v>
      </c>
      <c r="H166" s="222">
        <v>2.656</v>
      </c>
      <c r="I166" s="223"/>
      <c r="J166" s="224">
        <f>ROUND(I166*H166,0)</f>
        <v>0</v>
      </c>
      <c r="K166" s="225"/>
      <c r="L166" s="43"/>
      <c r="M166" s="226" t="s">
        <v>1</v>
      </c>
      <c r="N166" s="227" t="s">
        <v>42</v>
      </c>
      <c r="O166" s="90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0" t="s">
        <v>173</v>
      </c>
      <c r="AT166" s="230" t="s">
        <v>169</v>
      </c>
      <c r="AU166" s="230" t="s">
        <v>86</v>
      </c>
      <c r="AY166" s="16" t="s">
        <v>166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6" t="s">
        <v>8</v>
      </c>
      <c r="BK166" s="231">
        <f>ROUND(I166*H166,0)</f>
        <v>0</v>
      </c>
      <c r="BL166" s="16" t="s">
        <v>173</v>
      </c>
      <c r="BM166" s="230" t="s">
        <v>3047</v>
      </c>
    </row>
    <row r="167" spans="1:51" s="14" customFormat="1" ht="12">
      <c r="A167" s="14"/>
      <c r="B167" s="244"/>
      <c r="C167" s="245"/>
      <c r="D167" s="234" t="s">
        <v>175</v>
      </c>
      <c r="E167" s="246" t="s">
        <v>1</v>
      </c>
      <c r="F167" s="247" t="s">
        <v>3048</v>
      </c>
      <c r="G167" s="245"/>
      <c r="H167" s="246" t="s">
        <v>1</v>
      </c>
      <c r="I167" s="248"/>
      <c r="J167" s="245"/>
      <c r="K167" s="245"/>
      <c r="L167" s="249"/>
      <c r="M167" s="250"/>
      <c r="N167" s="251"/>
      <c r="O167" s="251"/>
      <c r="P167" s="251"/>
      <c r="Q167" s="251"/>
      <c r="R167" s="251"/>
      <c r="S167" s="251"/>
      <c r="T167" s="25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3" t="s">
        <v>175</v>
      </c>
      <c r="AU167" s="253" t="s">
        <v>86</v>
      </c>
      <c r="AV167" s="14" t="s">
        <v>8</v>
      </c>
      <c r="AW167" s="14" t="s">
        <v>32</v>
      </c>
      <c r="AX167" s="14" t="s">
        <v>77</v>
      </c>
      <c r="AY167" s="253" t="s">
        <v>166</v>
      </c>
    </row>
    <row r="168" spans="1:51" s="13" customFormat="1" ht="12">
      <c r="A168" s="13"/>
      <c r="B168" s="232"/>
      <c r="C168" s="233"/>
      <c r="D168" s="234" t="s">
        <v>175</v>
      </c>
      <c r="E168" s="235" t="s">
        <v>1</v>
      </c>
      <c r="F168" s="236" t="s">
        <v>3023</v>
      </c>
      <c r="G168" s="233"/>
      <c r="H168" s="237">
        <v>2.656</v>
      </c>
      <c r="I168" s="238"/>
      <c r="J168" s="233"/>
      <c r="K168" s="233"/>
      <c r="L168" s="239"/>
      <c r="M168" s="240"/>
      <c r="N168" s="241"/>
      <c r="O168" s="241"/>
      <c r="P168" s="241"/>
      <c r="Q168" s="241"/>
      <c r="R168" s="241"/>
      <c r="S168" s="241"/>
      <c r="T168" s="24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3" t="s">
        <v>175</v>
      </c>
      <c r="AU168" s="243" t="s">
        <v>86</v>
      </c>
      <c r="AV168" s="13" t="s">
        <v>86</v>
      </c>
      <c r="AW168" s="13" t="s">
        <v>32</v>
      </c>
      <c r="AX168" s="13" t="s">
        <v>77</v>
      </c>
      <c r="AY168" s="243" t="s">
        <v>166</v>
      </c>
    </row>
    <row r="169" spans="1:65" s="2" customFormat="1" ht="33" customHeight="1">
      <c r="A169" s="37"/>
      <c r="B169" s="38"/>
      <c r="C169" s="218" t="s">
        <v>237</v>
      </c>
      <c r="D169" s="218" t="s">
        <v>169</v>
      </c>
      <c r="E169" s="219" t="s">
        <v>3049</v>
      </c>
      <c r="F169" s="220" t="s">
        <v>3050</v>
      </c>
      <c r="G169" s="221" t="s">
        <v>172</v>
      </c>
      <c r="H169" s="222">
        <v>29.613</v>
      </c>
      <c r="I169" s="223"/>
      <c r="J169" s="224">
        <f>ROUND(I169*H169,0)</f>
        <v>0</v>
      </c>
      <c r="K169" s="225"/>
      <c r="L169" s="43"/>
      <c r="M169" s="226" t="s">
        <v>1</v>
      </c>
      <c r="N169" s="227" t="s">
        <v>42</v>
      </c>
      <c r="O169" s="90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0" t="s">
        <v>173</v>
      </c>
      <c r="AT169" s="230" t="s">
        <v>169</v>
      </c>
      <c r="AU169" s="230" t="s">
        <v>86</v>
      </c>
      <c r="AY169" s="16" t="s">
        <v>166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6" t="s">
        <v>8</v>
      </c>
      <c r="BK169" s="231">
        <f>ROUND(I169*H169,0)</f>
        <v>0</v>
      </c>
      <c r="BL169" s="16" t="s">
        <v>173</v>
      </c>
      <c r="BM169" s="230" t="s">
        <v>3051</v>
      </c>
    </row>
    <row r="170" spans="1:51" s="14" customFormat="1" ht="12">
      <c r="A170" s="14"/>
      <c r="B170" s="244"/>
      <c r="C170" s="245"/>
      <c r="D170" s="234" t="s">
        <v>175</v>
      </c>
      <c r="E170" s="246" t="s">
        <v>1</v>
      </c>
      <c r="F170" s="247" t="s">
        <v>3052</v>
      </c>
      <c r="G170" s="245"/>
      <c r="H170" s="246" t="s">
        <v>1</v>
      </c>
      <c r="I170" s="248"/>
      <c r="J170" s="245"/>
      <c r="K170" s="245"/>
      <c r="L170" s="249"/>
      <c r="M170" s="250"/>
      <c r="N170" s="251"/>
      <c r="O170" s="251"/>
      <c r="P170" s="251"/>
      <c r="Q170" s="251"/>
      <c r="R170" s="251"/>
      <c r="S170" s="251"/>
      <c r="T170" s="252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3" t="s">
        <v>175</v>
      </c>
      <c r="AU170" s="253" t="s">
        <v>86</v>
      </c>
      <c r="AV170" s="14" t="s">
        <v>8</v>
      </c>
      <c r="AW170" s="14" t="s">
        <v>32</v>
      </c>
      <c r="AX170" s="14" t="s">
        <v>77</v>
      </c>
      <c r="AY170" s="253" t="s">
        <v>166</v>
      </c>
    </row>
    <row r="171" spans="1:51" s="13" customFormat="1" ht="12">
      <c r="A171" s="13"/>
      <c r="B171" s="232"/>
      <c r="C171" s="233"/>
      <c r="D171" s="234" t="s">
        <v>175</v>
      </c>
      <c r="E171" s="235" t="s">
        <v>1</v>
      </c>
      <c r="F171" s="236" t="s">
        <v>3032</v>
      </c>
      <c r="G171" s="233"/>
      <c r="H171" s="237">
        <v>29.613</v>
      </c>
      <c r="I171" s="238"/>
      <c r="J171" s="233"/>
      <c r="K171" s="233"/>
      <c r="L171" s="239"/>
      <c r="M171" s="240"/>
      <c r="N171" s="241"/>
      <c r="O171" s="241"/>
      <c r="P171" s="241"/>
      <c r="Q171" s="241"/>
      <c r="R171" s="241"/>
      <c r="S171" s="241"/>
      <c r="T171" s="24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3" t="s">
        <v>175</v>
      </c>
      <c r="AU171" s="243" t="s">
        <v>86</v>
      </c>
      <c r="AV171" s="13" t="s">
        <v>86</v>
      </c>
      <c r="AW171" s="13" t="s">
        <v>32</v>
      </c>
      <c r="AX171" s="13" t="s">
        <v>77</v>
      </c>
      <c r="AY171" s="243" t="s">
        <v>166</v>
      </c>
    </row>
    <row r="172" spans="1:65" s="2" customFormat="1" ht="33" customHeight="1">
      <c r="A172" s="37"/>
      <c r="B172" s="38"/>
      <c r="C172" s="218" t="s">
        <v>9</v>
      </c>
      <c r="D172" s="218" t="s">
        <v>169</v>
      </c>
      <c r="E172" s="219" t="s">
        <v>3053</v>
      </c>
      <c r="F172" s="220" t="s">
        <v>3054</v>
      </c>
      <c r="G172" s="221" t="s">
        <v>172</v>
      </c>
      <c r="H172" s="222">
        <v>29.613</v>
      </c>
      <c r="I172" s="223"/>
      <c r="J172" s="224">
        <f>ROUND(I172*H172,0)</f>
        <v>0</v>
      </c>
      <c r="K172" s="225"/>
      <c r="L172" s="43"/>
      <c r="M172" s="226" t="s">
        <v>1</v>
      </c>
      <c r="N172" s="227" t="s">
        <v>42</v>
      </c>
      <c r="O172" s="90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0" t="s">
        <v>173</v>
      </c>
      <c r="AT172" s="230" t="s">
        <v>169</v>
      </c>
      <c r="AU172" s="230" t="s">
        <v>86</v>
      </c>
      <c r="AY172" s="16" t="s">
        <v>166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6" t="s">
        <v>8</v>
      </c>
      <c r="BK172" s="231">
        <f>ROUND(I172*H172,0)</f>
        <v>0</v>
      </c>
      <c r="BL172" s="16" t="s">
        <v>173</v>
      </c>
      <c r="BM172" s="230" t="s">
        <v>3055</v>
      </c>
    </row>
    <row r="173" spans="1:51" s="14" customFormat="1" ht="12">
      <c r="A173" s="14"/>
      <c r="B173" s="244"/>
      <c r="C173" s="245"/>
      <c r="D173" s="234" t="s">
        <v>175</v>
      </c>
      <c r="E173" s="246" t="s">
        <v>1</v>
      </c>
      <c r="F173" s="247" t="s">
        <v>3056</v>
      </c>
      <c r="G173" s="245"/>
      <c r="H173" s="246" t="s">
        <v>1</v>
      </c>
      <c r="I173" s="248"/>
      <c r="J173" s="245"/>
      <c r="K173" s="245"/>
      <c r="L173" s="249"/>
      <c r="M173" s="250"/>
      <c r="N173" s="251"/>
      <c r="O173" s="251"/>
      <c r="P173" s="251"/>
      <c r="Q173" s="251"/>
      <c r="R173" s="251"/>
      <c r="S173" s="251"/>
      <c r="T173" s="25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3" t="s">
        <v>175</v>
      </c>
      <c r="AU173" s="253" t="s">
        <v>86</v>
      </c>
      <c r="AV173" s="14" t="s">
        <v>8</v>
      </c>
      <c r="AW173" s="14" t="s">
        <v>32</v>
      </c>
      <c r="AX173" s="14" t="s">
        <v>77</v>
      </c>
      <c r="AY173" s="253" t="s">
        <v>166</v>
      </c>
    </row>
    <row r="174" spans="1:51" s="13" customFormat="1" ht="12">
      <c r="A174" s="13"/>
      <c r="B174" s="232"/>
      <c r="C174" s="233"/>
      <c r="D174" s="234" t="s">
        <v>175</v>
      </c>
      <c r="E174" s="235" t="s">
        <v>1</v>
      </c>
      <c r="F174" s="236" t="s">
        <v>3032</v>
      </c>
      <c r="G174" s="233"/>
      <c r="H174" s="237">
        <v>29.613</v>
      </c>
      <c r="I174" s="238"/>
      <c r="J174" s="233"/>
      <c r="K174" s="233"/>
      <c r="L174" s="239"/>
      <c r="M174" s="240"/>
      <c r="N174" s="241"/>
      <c r="O174" s="241"/>
      <c r="P174" s="241"/>
      <c r="Q174" s="241"/>
      <c r="R174" s="241"/>
      <c r="S174" s="241"/>
      <c r="T174" s="24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3" t="s">
        <v>175</v>
      </c>
      <c r="AU174" s="243" t="s">
        <v>86</v>
      </c>
      <c r="AV174" s="13" t="s">
        <v>86</v>
      </c>
      <c r="AW174" s="13" t="s">
        <v>32</v>
      </c>
      <c r="AX174" s="13" t="s">
        <v>77</v>
      </c>
      <c r="AY174" s="243" t="s">
        <v>166</v>
      </c>
    </row>
    <row r="175" spans="1:65" s="2" customFormat="1" ht="24.15" customHeight="1">
      <c r="A175" s="37"/>
      <c r="B175" s="38"/>
      <c r="C175" s="218" t="s">
        <v>249</v>
      </c>
      <c r="D175" s="218" t="s">
        <v>169</v>
      </c>
      <c r="E175" s="219" t="s">
        <v>1070</v>
      </c>
      <c r="F175" s="220" t="s">
        <v>1071</v>
      </c>
      <c r="G175" s="221" t="s">
        <v>172</v>
      </c>
      <c r="H175" s="222">
        <v>4.485</v>
      </c>
      <c r="I175" s="223"/>
      <c r="J175" s="224">
        <f>ROUND(I175*H175,0)</f>
        <v>0</v>
      </c>
      <c r="K175" s="225"/>
      <c r="L175" s="43"/>
      <c r="M175" s="226" t="s">
        <v>1</v>
      </c>
      <c r="N175" s="227" t="s">
        <v>42</v>
      </c>
      <c r="O175" s="90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0" t="s">
        <v>173</v>
      </c>
      <c r="AT175" s="230" t="s">
        <v>169</v>
      </c>
      <c r="AU175" s="230" t="s">
        <v>86</v>
      </c>
      <c r="AY175" s="16" t="s">
        <v>166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6" t="s">
        <v>8</v>
      </c>
      <c r="BK175" s="231">
        <f>ROUND(I175*H175,0)</f>
        <v>0</v>
      </c>
      <c r="BL175" s="16" t="s">
        <v>173</v>
      </c>
      <c r="BM175" s="230" t="s">
        <v>3057</v>
      </c>
    </row>
    <row r="176" spans="1:51" s="14" customFormat="1" ht="12">
      <c r="A176" s="14"/>
      <c r="B176" s="244"/>
      <c r="C176" s="245"/>
      <c r="D176" s="234" t="s">
        <v>175</v>
      </c>
      <c r="E176" s="246" t="s">
        <v>1</v>
      </c>
      <c r="F176" s="247" t="s">
        <v>3009</v>
      </c>
      <c r="G176" s="245"/>
      <c r="H176" s="246" t="s">
        <v>1</v>
      </c>
      <c r="I176" s="248"/>
      <c r="J176" s="245"/>
      <c r="K176" s="245"/>
      <c r="L176" s="249"/>
      <c r="M176" s="250"/>
      <c r="N176" s="251"/>
      <c r="O176" s="251"/>
      <c r="P176" s="251"/>
      <c r="Q176" s="251"/>
      <c r="R176" s="251"/>
      <c r="S176" s="251"/>
      <c r="T176" s="252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3" t="s">
        <v>175</v>
      </c>
      <c r="AU176" s="253" t="s">
        <v>86</v>
      </c>
      <c r="AV176" s="14" t="s">
        <v>8</v>
      </c>
      <c r="AW176" s="14" t="s">
        <v>32</v>
      </c>
      <c r="AX176" s="14" t="s">
        <v>77</v>
      </c>
      <c r="AY176" s="253" t="s">
        <v>166</v>
      </c>
    </row>
    <row r="177" spans="1:51" s="13" customFormat="1" ht="12">
      <c r="A177" s="13"/>
      <c r="B177" s="232"/>
      <c r="C177" s="233"/>
      <c r="D177" s="234" t="s">
        <v>175</v>
      </c>
      <c r="E177" s="235" t="s">
        <v>1</v>
      </c>
      <c r="F177" s="236" t="s">
        <v>3058</v>
      </c>
      <c r="G177" s="233"/>
      <c r="H177" s="237">
        <v>3.97</v>
      </c>
      <c r="I177" s="238"/>
      <c r="J177" s="233"/>
      <c r="K177" s="233"/>
      <c r="L177" s="239"/>
      <c r="M177" s="240"/>
      <c r="N177" s="241"/>
      <c r="O177" s="241"/>
      <c r="P177" s="241"/>
      <c r="Q177" s="241"/>
      <c r="R177" s="241"/>
      <c r="S177" s="241"/>
      <c r="T177" s="24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3" t="s">
        <v>175</v>
      </c>
      <c r="AU177" s="243" t="s">
        <v>86</v>
      </c>
      <c r="AV177" s="13" t="s">
        <v>86</v>
      </c>
      <c r="AW177" s="13" t="s">
        <v>32</v>
      </c>
      <c r="AX177" s="13" t="s">
        <v>77</v>
      </c>
      <c r="AY177" s="243" t="s">
        <v>166</v>
      </c>
    </row>
    <row r="178" spans="1:51" s="13" customFormat="1" ht="12">
      <c r="A178" s="13"/>
      <c r="B178" s="232"/>
      <c r="C178" s="233"/>
      <c r="D178" s="234" t="s">
        <v>175</v>
      </c>
      <c r="E178" s="235" t="s">
        <v>1</v>
      </c>
      <c r="F178" s="236" t="s">
        <v>3059</v>
      </c>
      <c r="G178" s="233"/>
      <c r="H178" s="237">
        <v>0.515</v>
      </c>
      <c r="I178" s="238"/>
      <c r="J178" s="233"/>
      <c r="K178" s="233"/>
      <c r="L178" s="239"/>
      <c r="M178" s="240"/>
      <c r="N178" s="241"/>
      <c r="O178" s="241"/>
      <c r="P178" s="241"/>
      <c r="Q178" s="241"/>
      <c r="R178" s="241"/>
      <c r="S178" s="241"/>
      <c r="T178" s="24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3" t="s">
        <v>175</v>
      </c>
      <c r="AU178" s="243" t="s">
        <v>86</v>
      </c>
      <c r="AV178" s="13" t="s">
        <v>86</v>
      </c>
      <c r="AW178" s="13" t="s">
        <v>32</v>
      </c>
      <c r="AX178" s="13" t="s">
        <v>77</v>
      </c>
      <c r="AY178" s="243" t="s">
        <v>166</v>
      </c>
    </row>
    <row r="179" spans="1:65" s="2" customFormat="1" ht="24.15" customHeight="1">
      <c r="A179" s="37"/>
      <c r="B179" s="38"/>
      <c r="C179" s="218" t="s">
        <v>256</v>
      </c>
      <c r="D179" s="218" t="s">
        <v>169</v>
      </c>
      <c r="E179" s="219" t="s">
        <v>1077</v>
      </c>
      <c r="F179" s="220" t="s">
        <v>1078</v>
      </c>
      <c r="G179" s="221" t="s">
        <v>172</v>
      </c>
      <c r="H179" s="222">
        <v>4.485</v>
      </c>
      <c r="I179" s="223"/>
      <c r="J179" s="224">
        <f>ROUND(I179*H179,0)</f>
        <v>0</v>
      </c>
      <c r="K179" s="225"/>
      <c r="L179" s="43"/>
      <c r="M179" s="226" t="s">
        <v>1</v>
      </c>
      <c r="N179" s="227" t="s">
        <v>42</v>
      </c>
      <c r="O179" s="90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30" t="s">
        <v>173</v>
      </c>
      <c r="AT179" s="230" t="s">
        <v>169</v>
      </c>
      <c r="AU179" s="230" t="s">
        <v>86</v>
      </c>
      <c r="AY179" s="16" t="s">
        <v>166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6" t="s">
        <v>8</v>
      </c>
      <c r="BK179" s="231">
        <f>ROUND(I179*H179,0)</f>
        <v>0</v>
      </c>
      <c r="BL179" s="16" t="s">
        <v>173</v>
      </c>
      <c r="BM179" s="230" t="s">
        <v>3060</v>
      </c>
    </row>
    <row r="180" spans="1:51" s="14" customFormat="1" ht="12">
      <c r="A180" s="14"/>
      <c r="B180" s="244"/>
      <c r="C180" s="245"/>
      <c r="D180" s="234" t="s">
        <v>175</v>
      </c>
      <c r="E180" s="246" t="s">
        <v>1</v>
      </c>
      <c r="F180" s="247" t="s">
        <v>3014</v>
      </c>
      <c r="G180" s="245"/>
      <c r="H180" s="246" t="s">
        <v>1</v>
      </c>
      <c r="I180" s="248"/>
      <c r="J180" s="245"/>
      <c r="K180" s="245"/>
      <c r="L180" s="249"/>
      <c r="M180" s="250"/>
      <c r="N180" s="251"/>
      <c r="O180" s="251"/>
      <c r="P180" s="251"/>
      <c r="Q180" s="251"/>
      <c r="R180" s="251"/>
      <c r="S180" s="251"/>
      <c r="T180" s="252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3" t="s">
        <v>175</v>
      </c>
      <c r="AU180" s="253" t="s">
        <v>86</v>
      </c>
      <c r="AV180" s="14" t="s">
        <v>8</v>
      </c>
      <c r="AW180" s="14" t="s">
        <v>32</v>
      </c>
      <c r="AX180" s="14" t="s">
        <v>77</v>
      </c>
      <c r="AY180" s="253" t="s">
        <v>166</v>
      </c>
    </row>
    <row r="181" spans="1:51" s="13" customFormat="1" ht="12">
      <c r="A181" s="13"/>
      <c r="B181" s="232"/>
      <c r="C181" s="233"/>
      <c r="D181" s="234" t="s">
        <v>175</v>
      </c>
      <c r="E181" s="235" t="s">
        <v>1</v>
      </c>
      <c r="F181" s="236" t="s">
        <v>3058</v>
      </c>
      <c r="G181" s="233"/>
      <c r="H181" s="237">
        <v>3.97</v>
      </c>
      <c r="I181" s="238"/>
      <c r="J181" s="233"/>
      <c r="K181" s="233"/>
      <c r="L181" s="239"/>
      <c r="M181" s="240"/>
      <c r="N181" s="241"/>
      <c r="O181" s="241"/>
      <c r="P181" s="241"/>
      <c r="Q181" s="241"/>
      <c r="R181" s="241"/>
      <c r="S181" s="241"/>
      <c r="T181" s="24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3" t="s">
        <v>175</v>
      </c>
      <c r="AU181" s="243" t="s">
        <v>86</v>
      </c>
      <c r="AV181" s="13" t="s">
        <v>86</v>
      </c>
      <c r="AW181" s="13" t="s">
        <v>32</v>
      </c>
      <c r="AX181" s="13" t="s">
        <v>77</v>
      </c>
      <c r="AY181" s="243" t="s">
        <v>166</v>
      </c>
    </row>
    <row r="182" spans="1:51" s="13" customFormat="1" ht="12">
      <c r="A182" s="13"/>
      <c r="B182" s="232"/>
      <c r="C182" s="233"/>
      <c r="D182" s="234" t="s">
        <v>175</v>
      </c>
      <c r="E182" s="235" t="s">
        <v>1</v>
      </c>
      <c r="F182" s="236" t="s">
        <v>3059</v>
      </c>
      <c r="G182" s="233"/>
      <c r="H182" s="237">
        <v>0.515</v>
      </c>
      <c r="I182" s="238"/>
      <c r="J182" s="233"/>
      <c r="K182" s="233"/>
      <c r="L182" s="239"/>
      <c r="M182" s="240"/>
      <c r="N182" s="241"/>
      <c r="O182" s="241"/>
      <c r="P182" s="241"/>
      <c r="Q182" s="241"/>
      <c r="R182" s="241"/>
      <c r="S182" s="241"/>
      <c r="T182" s="24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3" t="s">
        <v>175</v>
      </c>
      <c r="AU182" s="243" t="s">
        <v>86</v>
      </c>
      <c r="AV182" s="13" t="s">
        <v>86</v>
      </c>
      <c r="AW182" s="13" t="s">
        <v>32</v>
      </c>
      <c r="AX182" s="13" t="s">
        <v>77</v>
      </c>
      <c r="AY182" s="243" t="s">
        <v>166</v>
      </c>
    </row>
    <row r="183" spans="1:65" s="2" customFormat="1" ht="24.15" customHeight="1">
      <c r="A183" s="37"/>
      <c r="B183" s="38"/>
      <c r="C183" s="218" t="s">
        <v>261</v>
      </c>
      <c r="D183" s="218" t="s">
        <v>169</v>
      </c>
      <c r="E183" s="219" t="s">
        <v>1081</v>
      </c>
      <c r="F183" s="220" t="s">
        <v>1082</v>
      </c>
      <c r="G183" s="221" t="s">
        <v>172</v>
      </c>
      <c r="H183" s="222">
        <v>4.485</v>
      </c>
      <c r="I183" s="223"/>
      <c r="J183" s="224">
        <f>ROUND(I183*H183,0)</f>
        <v>0</v>
      </c>
      <c r="K183" s="225"/>
      <c r="L183" s="43"/>
      <c r="M183" s="226" t="s">
        <v>1</v>
      </c>
      <c r="N183" s="227" t="s">
        <v>42</v>
      </c>
      <c r="O183" s="90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0" t="s">
        <v>173</v>
      </c>
      <c r="AT183" s="230" t="s">
        <v>169</v>
      </c>
      <c r="AU183" s="230" t="s">
        <v>86</v>
      </c>
      <c r="AY183" s="16" t="s">
        <v>166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6" t="s">
        <v>8</v>
      </c>
      <c r="BK183" s="231">
        <f>ROUND(I183*H183,0)</f>
        <v>0</v>
      </c>
      <c r="BL183" s="16" t="s">
        <v>173</v>
      </c>
      <c r="BM183" s="230" t="s">
        <v>3061</v>
      </c>
    </row>
    <row r="184" spans="1:51" s="14" customFormat="1" ht="12">
      <c r="A184" s="14"/>
      <c r="B184" s="244"/>
      <c r="C184" s="245"/>
      <c r="D184" s="234" t="s">
        <v>175</v>
      </c>
      <c r="E184" s="246" t="s">
        <v>1</v>
      </c>
      <c r="F184" s="247" t="s">
        <v>3018</v>
      </c>
      <c r="G184" s="245"/>
      <c r="H184" s="246" t="s">
        <v>1</v>
      </c>
      <c r="I184" s="248"/>
      <c r="J184" s="245"/>
      <c r="K184" s="245"/>
      <c r="L184" s="249"/>
      <c r="M184" s="250"/>
      <c r="N184" s="251"/>
      <c r="O184" s="251"/>
      <c r="P184" s="251"/>
      <c r="Q184" s="251"/>
      <c r="R184" s="251"/>
      <c r="S184" s="251"/>
      <c r="T184" s="25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3" t="s">
        <v>175</v>
      </c>
      <c r="AU184" s="253" t="s">
        <v>86</v>
      </c>
      <c r="AV184" s="14" t="s">
        <v>8</v>
      </c>
      <c r="AW184" s="14" t="s">
        <v>32</v>
      </c>
      <c r="AX184" s="14" t="s">
        <v>77</v>
      </c>
      <c r="AY184" s="253" t="s">
        <v>166</v>
      </c>
    </row>
    <row r="185" spans="1:51" s="13" customFormat="1" ht="12">
      <c r="A185" s="13"/>
      <c r="B185" s="232"/>
      <c r="C185" s="233"/>
      <c r="D185" s="234" t="s">
        <v>175</v>
      </c>
      <c r="E185" s="235" t="s">
        <v>1</v>
      </c>
      <c r="F185" s="236" t="s">
        <v>3058</v>
      </c>
      <c r="G185" s="233"/>
      <c r="H185" s="237">
        <v>3.97</v>
      </c>
      <c r="I185" s="238"/>
      <c r="J185" s="233"/>
      <c r="K185" s="233"/>
      <c r="L185" s="239"/>
      <c r="M185" s="240"/>
      <c r="N185" s="241"/>
      <c r="O185" s="241"/>
      <c r="P185" s="241"/>
      <c r="Q185" s="241"/>
      <c r="R185" s="241"/>
      <c r="S185" s="241"/>
      <c r="T185" s="24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3" t="s">
        <v>175</v>
      </c>
      <c r="AU185" s="243" t="s">
        <v>86</v>
      </c>
      <c r="AV185" s="13" t="s">
        <v>86</v>
      </c>
      <c r="AW185" s="13" t="s">
        <v>32</v>
      </c>
      <c r="AX185" s="13" t="s">
        <v>77</v>
      </c>
      <c r="AY185" s="243" t="s">
        <v>166</v>
      </c>
    </row>
    <row r="186" spans="1:51" s="13" customFormat="1" ht="12">
      <c r="A186" s="13"/>
      <c r="B186" s="232"/>
      <c r="C186" s="233"/>
      <c r="D186" s="234" t="s">
        <v>175</v>
      </c>
      <c r="E186" s="235" t="s">
        <v>1</v>
      </c>
      <c r="F186" s="236" t="s">
        <v>3059</v>
      </c>
      <c r="G186" s="233"/>
      <c r="H186" s="237">
        <v>0.515</v>
      </c>
      <c r="I186" s="238"/>
      <c r="J186" s="233"/>
      <c r="K186" s="233"/>
      <c r="L186" s="239"/>
      <c r="M186" s="240"/>
      <c r="N186" s="241"/>
      <c r="O186" s="241"/>
      <c r="P186" s="241"/>
      <c r="Q186" s="241"/>
      <c r="R186" s="241"/>
      <c r="S186" s="241"/>
      <c r="T186" s="24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3" t="s">
        <v>175</v>
      </c>
      <c r="AU186" s="243" t="s">
        <v>86</v>
      </c>
      <c r="AV186" s="13" t="s">
        <v>86</v>
      </c>
      <c r="AW186" s="13" t="s">
        <v>32</v>
      </c>
      <c r="AX186" s="13" t="s">
        <v>77</v>
      </c>
      <c r="AY186" s="243" t="s">
        <v>166</v>
      </c>
    </row>
    <row r="187" spans="1:65" s="2" customFormat="1" ht="24.15" customHeight="1">
      <c r="A187" s="37"/>
      <c r="B187" s="38"/>
      <c r="C187" s="218" t="s">
        <v>265</v>
      </c>
      <c r="D187" s="218" t="s">
        <v>169</v>
      </c>
      <c r="E187" s="219" t="s">
        <v>1085</v>
      </c>
      <c r="F187" s="220" t="s">
        <v>1086</v>
      </c>
      <c r="G187" s="221" t="s">
        <v>172</v>
      </c>
      <c r="H187" s="222">
        <v>4.485</v>
      </c>
      <c r="I187" s="223"/>
      <c r="J187" s="224">
        <f>ROUND(I187*H187,0)</f>
        <v>0</v>
      </c>
      <c r="K187" s="225"/>
      <c r="L187" s="43"/>
      <c r="M187" s="226" t="s">
        <v>1</v>
      </c>
      <c r="N187" s="227" t="s">
        <v>42</v>
      </c>
      <c r="O187" s="90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30" t="s">
        <v>173</v>
      </c>
      <c r="AT187" s="230" t="s">
        <v>169</v>
      </c>
      <c r="AU187" s="230" t="s">
        <v>86</v>
      </c>
      <c r="AY187" s="16" t="s">
        <v>166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6" t="s">
        <v>8</v>
      </c>
      <c r="BK187" s="231">
        <f>ROUND(I187*H187,0)</f>
        <v>0</v>
      </c>
      <c r="BL187" s="16" t="s">
        <v>173</v>
      </c>
      <c r="BM187" s="230" t="s">
        <v>3062</v>
      </c>
    </row>
    <row r="188" spans="1:51" s="14" customFormat="1" ht="12">
      <c r="A188" s="14"/>
      <c r="B188" s="244"/>
      <c r="C188" s="245"/>
      <c r="D188" s="234" t="s">
        <v>175</v>
      </c>
      <c r="E188" s="246" t="s">
        <v>1</v>
      </c>
      <c r="F188" s="247" t="s">
        <v>3027</v>
      </c>
      <c r="G188" s="245"/>
      <c r="H188" s="246" t="s">
        <v>1</v>
      </c>
      <c r="I188" s="248"/>
      <c r="J188" s="245"/>
      <c r="K188" s="245"/>
      <c r="L188" s="249"/>
      <c r="M188" s="250"/>
      <c r="N188" s="251"/>
      <c r="O188" s="251"/>
      <c r="P188" s="251"/>
      <c r="Q188" s="251"/>
      <c r="R188" s="251"/>
      <c r="S188" s="251"/>
      <c r="T188" s="252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3" t="s">
        <v>175</v>
      </c>
      <c r="AU188" s="253" t="s">
        <v>86</v>
      </c>
      <c r="AV188" s="14" t="s">
        <v>8</v>
      </c>
      <c r="AW188" s="14" t="s">
        <v>32</v>
      </c>
      <c r="AX188" s="14" t="s">
        <v>77</v>
      </c>
      <c r="AY188" s="253" t="s">
        <v>166</v>
      </c>
    </row>
    <row r="189" spans="1:51" s="13" customFormat="1" ht="12">
      <c r="A189" s="13"/>
      <c r="B189" s="232"/>
      <c r="C189" s="233"/>
      <c r="D189" s="234" t="s">
        <v>175</v>
      </c>
      <c r="E189" s="235" t="s">
        <v>1</v>
      </c>
      <c r="F189" s="236" t="s">
        <v>3058</v>
      </c>
      <c r="G189" s="233"/>
      <c r="H189" s="237">
        <v>3.97</v>
      </c>
      <c r="I189" s="238"/>
      <c r="J189" s="233"/>
      <c r="K189" s="233"/>
      <c r="L189" s="239"/>
      <c r="M189" s="240"/>
      <c r="N189" s="241"/>
      <c r="O189" s="241"/>
      <c r="P189" s="241"/>
      <c r="Q189" s="241"/>
      <c r="R189" s="241"/>
      <c r="S189" s="241"/>
      <c r="T189" s="24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3" t="s">
        <v>175</v>
      </c>
      <c r="AU189" s="243" t="s">
        <v>86</v>
      </c>
      <c r="AV189" s="13" t="s">
        <v>86</v>
      </c>
      <c r="AW189" s="13" t="s">
        <v>32</v>
      </c>
      <c r="AX189" s="13" t="s">
        <v>77</v>
      </c>
      <c r="AY189" s="243" t="s">
        <v>166</v>
      </c>
    </row>
    <row r="190" spans="1:51" s="13" customFormat="1" ht="12">
      <c r="A190" s="13"/>
      <c r="B190" s="232"/>
      <c r="C190" s="233"/>
      <c r="D190" s="234" t="s">
        <v>175</v>
      </c>
      <c r="E190" s="235" t="s">
        <v>1</v>
      </c>
      <c r="F190" s="236" t="s">
        <v>3059</v>
      </c>
      <c r="G190" s="233"/>
      <c r="H190" s="237">
        <v>0.515</v>
      </c>
      <c r="I190" s="238"/>
      <c r="J190" s="233"/>
      <c r="K190" s="233"/>
      <c r="L190" s="239"/>
      <c r="M190" s="240"/>
      <c r="N190" s="241"/>
      <c r="O190" s="241"/>
      <c r="P190" s="241"/>
      <c r="Q190" s="241"/>
      <c r="R190" s="241"/>
      <c r="S190" s="241"/>
      <c r="T190" s="24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3" t="s">
        <v>175</v>
      </c>
      <c r="AU190" s="243" t="s">
        <v>86</v>
      </c>
      <c r="AV190" s="13" t="s">
        <v>86</v>
      </c>
      <c r="AW190" s="13" t="s">
        <v>32</v>
      </c>
      <c r="AX190" s="13" t="s">
        <v>77</v>
      </c>
      <c r="AY190" s="243" t="s">
        <v>166</v>
      </c>
    </row>
    <row r="191" spans="1:65" s="2" customFormat="1" ht="21.75" customHeight="1">
      <c r="A191" s="37"/>
      <c r="B191" s="38"/>
      <c r="C191" s="218" t="s">
        <v>271</v>
      </c>
      <c r="D191" s="218" t="s">
        <v>169</v>
      </c>
      <c r="E191" s="219" t="s">
        <v>3063</v>
      </c>
      <c r="F191" s="220" t="s">
        <v>3064</v>
      </c>
      <c r="G191" s="221" t="s">
        <v>188</v>
      </c>
      <c r="H191" s="222">
        <v>236.902</v>
      </c>
      <c r="I191" s="223"/>
      <c r="J191" s="224">
        <f>ROUND(I191*H191,0)</f>
        <v>0</v>
      </c>
      <c r="K191" s="225"/>
      <c r="L191" s="43"/>
      <c r="M191" s="226" t="s">
        <v>1</v>
      </c>
      <c r="N191" s="227" t="s">
        <v>42</v>
      </c>
      <c r="O191" s="90"/>
      <c r="P191" s="228">
        <f>O191*H191</f>
        <v>0</v>
      </c>
      <c r="Q191" s="228">
        <v>0.00058</v>
      </c>
      <c r="R191" s="228">
        <f>Q191*H191</f>
        <v>0.13740316</v>
      </c>
      <c r="S191" s="228">
        <v>0</v>
      </c>
      <c r="T191" s="229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30" t="s">
        <v>173</v>
      </c>
      <c r="AT191" s="230" t="s">
        <v>169</v>
      </c>
      <c r="AU191" s="230" t="s">
        <v>86</v>
      </c>
      <c r="AY191" s="16" t="s">
        <v>166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6" t="s">
        <v>8</v>
      </c>
      <c r="BK191" s="231">
        <f>ROUND(I191*H191,0)</f>
        <v>0</v>
      </c>
      <c r="BL191" s="16" t="s">
        <v>173</v>
      </c>
      <c r="BM191" s="230" t="s">
        <v>3065</v>
      </c>
    </row>
    <row r="192" spans="1:51" s="13" customFormat="1" ht="12">
      <c r="A192" s="13"/>
      <c r="B192" s="232"/>
      <c r="C192" s="233"/>
      <c r="D192" s="234" t="s">
        <v>175</v>
      </c>
      <c r="E192" s="235" t="s">
        <v>1</v>
      </c>
      <c r="F192" s="236" t="s">
        <v>3066</v>
      </c>
      <c r="G192" s="233"/>
      <c r="H192" s="237">
        <v>236.902</v>
      </c>
      <c r="I192" s="238"/>
      <c r="J192" s="233"/>
      <c r="K192" s="233"/>
      <c r="L192" s="239"/>
      <c r="M192" s="240"/>
      <c r="N192" s="241"/>
      <c r="O192" s="241"/>
      <c r="P192" s="241"/>
      <c r="Q192" s="241"/>
      <c r="R192" s="241"/>
      <c r="S192" s="241"/>
      <c r="T192" s="24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3" t="s">
        <v>175</v>
      </c>
      <c r="AU192" s="243" t="s">
        <v>86</v>
      </c>
      <c r="AV192" s="13" t="s">
        <v>86</v>
      </c>
      <c r="AW192" s="13" t="s">
        <v>32</v>
      </c>
      <c r="AX192" s="13" t="s">
        <v>77</v>
      </c>
      <c r="AY192" s="243" t="s">
        <v>166</v>
      </c>
    </row>
    <row r="193" spans="1:65" s="2" customFormat="1" ht="21.75" customHeight="1">
      <c r="A193" s="37"/>
      <c r="B193" s="38"/>
      <c r="C193" s="218" t="s">
        <v>7</v>
      </c>
      <c r="D193" s="218" t="s">
        <v>169</v>
      </c>
      <c r="E193" s="219" t="s">
        <v>3067</v>
      </c>
      <c r="F193" s="220" t="s">
        <v>3068</v>
      </c>
      <c r="G193" s="221" t="s">
        <v>188</v>
      </c>
      <c r="H193" s="222">
        <v>236.902</v>
      </c>
      <c r="I193" s="223"/>
      <c r="J193" s="224">
        <f>ROUND(I193*H193,0)</f>
        <v>0</v>
      </c>
      <c r="K193" s="225"/>
      <c r="L193" s="43"/>
      <c r="M193" s="226" t="s">
        <v>1</v>
      </c>
      <c r="N193" s="227" t="s">
        <v>42</v>
      </c>
      <c r="O193" s="90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30" t="s">
        <v>173</v>
      </c>
      <c r="AT193" s="230" t="s">
        <v>169</v>
      </c>
      <c r="AU193" s="230" t="s">
        <v>86</v>
      </c>
      <c r="AY193" s="16" t="s">
        <v>166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6" t="s">
        <v>8</v>
      </c>
      <c r="BK193" s="231">
        <f>ROUND(I193*H193,0)</f>
        <v>0</v>
      </c>
      <c r="BL193" s="16" t="s">
        <v>173</v>
      </c>
      <c r="BM193" s="230" t="s">
        <v>3069</v>
      </c>
    </row>
    <row r="194" spans="1:65" s="2" customFormat="1" ht="37.8" customHeight="1">
      <c r="A194" s="37"/>
      <c r="B194" s="38"/>
      <c r="C194" s="218" t="s">
        <v>279</v>
      </c>
      <c r="D194" s="218" t="s">
        <v>169</v>
      </c>
      <c r="E194" s="219" t="s">
        <v>3070</v>
      </c>
      <c r="F194" s="220" t="s">
        <v>3071</v>
      </c>
      <c r="G194" s="221" t="s">
        <v>172</v>
      </c>
      <c r="H194" s="222">
        <v>323.26</v>
      </c>
      <c r="I194" s="223"/>
      <c r="J194" s="224">
        <f>ROUND(I194*H194,0)</f>
        <v>0</v>
      </c>
      <c r="K194" s="225"/>
      <c r="L194" s="43"/>
      <c r="M194" s="226" t="s">
        <v>1</v>
      </c>
      <c r="N194" s="227" t="s">
        <v>42</v>
      </c>
      <c r="O194" s="90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30" t="s">
        <v>173</v>
      </c>
      <c r="AT194" s="230" t="s">
        <v>169</v>
      </c>
      <c r="AU194" s="230" t="s">
        <v>86</v>
      </c>
      <c r="AY194" s="16" t="s">
        <v>166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6" t="s">
        <v>8</v>
      </c>
      <c r="BK194" s="231">
        <f>ROUND(I194*H194,0)</f>
        <v>0</v>
      </c>
      <c r="BL194" s="16" t="s">
        <v>173</v>
      </c>
      <c r="BM194" s="230" t="s">
        <v>3072</v>
      </c>
    </row>
    <row r="195" spans="1:51" s="13" customFormat="1" ht="12">
      <c r="A195" s="13"/>
      <c r="B195" s="232"/>
      <c r="C195" s="233"/>
      <c r="D195" s="234" t="s">
        <v>175</v>
      </c>
      <c r="E195" s="235" t="s">
        <v>1</v>
      </c>
      <c r="F195" s="236" t="s">
        <v>3073</v>
      </c>
      <c r="G195" s="233"/>
      <c r="H195" s="237">
        <v>161.63</v>
      </c>
      <c r="I195" s="238"/>
      <c r="J195" s="233"/>
      <c r="K195" s="233"/>
      <c r="L195" s="239"/>
      <c r="M195" s="240"/>
      <c r="N195" s="241"/>
      <c r="O195" s="241"/>
      <c r="P195" s="241"/>
      <c r="Q195" s="241"/>
      <c r="R195" s="241"/>
      <c r="S195" s="241"/>
      <c r="T195" s="24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3" t="s">
        <v>175</v>
      </c>
      <c r="AU195" s="243" t="s">
        <v>86</v>
      </c>
      <c r="AV195" s="13" t="s">
        <v>86</v>
      </c>
      <c r="AW195" s="13" t="s">
        <v>32</v>
      </c>
      <c r="AX195" s="13" t="s">
        <v>77</v>
      </c>
      <c r="AY195" s="243" t="s">
        <v>166</v>
      </c>
    </row>
    <row r="196" spans="1:51" s="13" customFormat="1" ht="12">
      <c r="A196" s="13"/>
      <c r="B196" s="232"/>
      <c r="C196" s="233"/>
      <c r="D196" s="234" t="s">
        <v>175</v>
      </c>
      <c r="E196" s="235" t="s">
        <v>1</v>
      </c>
      <c r="F196" s="236" t="s">
        <v>3074</v>
      </c>
      <c r="G196" s="233"/>
      <c r="H196" s="237">
        <v>161.63</v>
      </c>
      <c r="I196" s="238"/>
      <c r="J196" s="233"/>
      <c r="K196" s="233"/>
      <c r="L196" s="239"/>
      <c r="M196" s="240"/>
      <c r="N196" s="241"/>
      <c r="O196" s="241"/>
      <c r="P196" s="241"/>
      <c r="Q196" s="241"/>
      <c r="R196" s="241"/>
      <c r="S196" s="241"/>
      <c r="T196" s="24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3" t="s">
        <v>175</v>
      </c>
      <c r="AU196" s="243" t="s">
        <v>86</v>
      </c>
      <c r="AV196" s="13" t="s">
        <v>86</v>
      </c>
      <c r="AW196" s="13" t="s">
        <v>32</v>
      </c>
      <c r="AX196" s="13" t="s">
        <v>77</v>
      </c>
      <c r="AY196" s="243" t="s">
        <v>166</v>
      </c>
    </row>
    <row r="197" spans="1:65" s="2" customFormat="1" ht="37.8" customHeight="1">
      <c r="A197" s="37"/>
      <c r="B197" s="38"/>
      <c r="C197" s="218" t="s">
        <v>285</v>
      </c>
      <c r="D197" s="218" t="s">
        <v>169</v>
      </c>
      <c r="E197" s="219" t="s">
        <v>3075</v>
      </c>
      <c r="F197" s="220" t="s">
        <v>3076</v>
      </c>
      <c r="G197" s="221" t="s">
        <v>172</v>
      </c>
      <c r="H197" s="222">
        <v>221.724</v>
      </c>
      <c r="I197" s="223"/>
      <c r="J197" s="224">
        <f>ROUND(I197*H197,0)</f>
        <v>0</v>
      </c>
      <c r="K197" s="225"/>
      <c r="L197" s="43"/>
      <c r="M197" s="226" t="s">
        <v>1</v>
      </c>
      <c r="N197" s="227" t="s">
        <v>42</v>
      </c>
      <c r="O197" s="90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30" t="s">
        <v>173</v>
      </c>
      <c r="AT197" s="230" t="s">
        <v>169</v>
      </c>
      <c r="AU197" s="230" t="s">
        <v>86</v>
      </c>
      <c r="AY197" s="16" t="s">
        <v>166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6" t="s">
        <v>8</v>
      </c>
      <c r="BK197" s="231">
        <f>ROUND(I197*H197,0)</f>
        <v>0</v>
      </c>
      <c r="BL197" s="16" t="s">
        <v>173</v>
      </c>
      <c r="BM197" s="230" t="s">
        <v>3077</v>
      </c>
    </row>
    <row r="198" spans="1:51" s="13" customFormat="1" ht="12">
      <c r="A198" s="13"/>
      <c r="B198" s="232"/>
      <c r="C198" s="233"/>
      <c r="D198" s="234" t="s">
        <v>175</v>
      </c>
      <c r="E198" s="235" t="s">
        <v>1</v>
      </c>
      <c r="F198" s="236" t="s">
        <v>3078</v>
      </c>
      <c r="G198" s="233"/>
      <c r="H198" s="237">
        <v>149.998</v>
      </c>
      <c r="I198" s="238"/>
      <c r="J198" s="233"/>
      <c r="K198" s="233"/>
      <c r="L198" s="239"/>
      <c r="M198" s="240"/>
      <c r="N198" s="241"/>
      <c r="O198" s="241"/>
      <c r="P198" s="241"/>
      <c r="Q198" s="241"/>
      <c r="R198" s="241"/>
      <c r="S198" s="241"/>
      <c r="T198" s="24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3" t="s">
        <v>175</v>
      </c>
      <c r="AU198" s="243" t="s">
        <v>86</v>
      </c>
      <c r="AV198" s="13" t="s">
        <v>86</v>
      </c>
      <c r="AW198" s="13" t="s">
        <v>32</v>
      </c>
      <c r="AX198" s="13" t="s">
        <v>77</v>
      </c>
      <c r="AY198" s="243" t="s">
        <v>166</v>
      </c>
    </row>
    <row r="199" spans="1:51" s="13" customFormat="1" ht="12">
      <c r="A199" s="13"/>
      <c r="B199" s="232"/>
      <c r="C199" s="233"/>
      <c r="D199" s="234" t="s">
        <v>175</v>
      </c>
      <c r="E199" s="235" t="s">
        <v>1</v>
      </c>
      <c r="F199" s="236" t="s">
        <v>3079</v>
      </c>
      <c r="G199" s="233"/>
      <c r="H199" s="237">
        <v>71.726</v>
      </c>
      <c r="I199" s="238"/>
      <c r="J199" s="233"/>
      <c r="K199" s="233"/>
      <c r="L199" s="239"/>
      <c r="M199" s="240"/>
      <c r="N199" s="241"/>
      <c r="O199" s="241"/>
      <c r="P199" s="241"/>
      <c r="Q199" s="241"/>
      <c r="R199" s="241"/>
      <c r="S199" s="241"/>
      <c r="T199" s="24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3" t="s">
        <v>175</v>
      </c>
      <c r="AU199" s="243" t="s">
        <v>86</v>
      </c>
      <c r="AV199" s="13" t="s">
        <v>86</v>
      </c>
      <c r="AW199" s="13" t="s">
        <v>32</v>
      </c>
      <c r="AX199" s="13" t="s">
        <v>77</v>
      </c>
      <c r="AY199" s="243" t="s">
        <v>166</v>
      </c>
    </row>
    <row r="200" spans="1:65" s="2" customFormat="1" ht="37.8" customHeight="1">
      <c r="A200" s="37"/>
      <c r="B200" s="38"/>
      <c r="C200" s="218" t="s">
        <v>290</v>
      </c>
      <c r="D200" s="218" t="s">
        <v>169</v>
      </c>
      <c r="E200" s="219" t="s">
        <v>1097</v>
      </c>
      <c r="F200" s="220" t="s">
        <v>1098</v>
      </c>
      <c r="G200" s="221" t="s">
        <v>172</v>
      </c>
      <c r="H200" s="222">
        <v>78.272</v>
      </c>
      <c r="I200" s="223"/>
      <c r="J200" s="224">
        <f>ROUND(I200*H200,0)</f>
        <v>0</v>
      </c>
      <c r="K200" s="225"/>
      <c r="L200" s="43"/>
      <c r="M200" s="226" t="s">
        <v>1</v>
      </c>
      <c r="N200" s="227" t="s">
        <v>42</v>
      </c>
      <c r="O200" s="90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30" t="s">
        <v>173</v>
      </c>
      <c r="AT200" s="230" t="s">
        <v>169</v>
      </c>
      <c r="AU200" s="230" t="s">
        <v>86</v>
      </c>
      <c r="AY200" s="16" t="s">
        <v>166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6" t="s">
        <v>8</v>
      </c>
      <c r="BK200" s="231">
        <f>ROUND(I200*H200,0)</f>
        <v>0</v>
      </c>
      <c r="BL200" s="16" t="s">
        <v>173</v>
      </c>
      <c r="BM200" s="230" t="s">
        <v>3080</v>
      </c>
    </row>
    <row r="201" spans="1:51" s="13" customFormat="1" ht="12">
      <c r="A201" s="13"/>
      <c r="B201" s="232"/>
      <c r="C201" s="233"/>
      <c r="D201" s="234" t="s">
        <v>175</v>
      </c>
      <c r="E201" s="235" t="s">
        <v>1</v>
      </c>
      <c r="F201" s="236" t="s">
        <v>3081</v>
      </c>
      <c r="G201" s="233"/>
      <c r="H201" s="237">
        <v>149.998</v>
      </c>
      <c r="I201" s="238"/>
      <c r="J201" s="233"/>
      <c r="K201" s="233"/>
      <c r="L201" s="239"/>
      <c r="M201" s="240"/>
      <c r="N201" s="241"/>
      <c r="O201" s="241"/>
      <c r="P201" s="241"/>
      <c r="Q201" s="241"/>
      <c r="R201" s="241"/>
      <c r="S201" s="241"/>
      <c r="T201" s="24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3" t="s">
        <v>175</v>
      </c>
      <c r="AU201" s="243" t="s">
        <v>86</v>
      </c>
      <c r="AV201" s="13" t="s">
        <v>86</v>
      </c>
      <c r="AW201" s="13" t="s">
        <v>32</v>
      </c>
      <c r="AX201" s="13" t="s">
        <v>77</v>
      </c>
      <c r="AY201" s="243" t="s">
        <v>166</v>
      </c>
    </row>
    <row r="202" spans="1:51" s="13" customFormat="1" ht="12">
      <c r="A202" s="13"/>
      <c r="B202" s="232"/>
      <c r="C202" s="233"/>
      <c r="D202" s="234" t="s">
        <v>175</v>
      </c>
      <c r="E202" s="235" t="s">
        <v>1</v>
      </c>
      <c r="F202" s="236" t="s">
        <v>3082</v>
      </c>
      <c r="G202" s="233"/>
      <c r="H202" s="237">
        <v>-233.356</v>
      </c>
      <c r="I202" s="238"/>
      <c r="J202" s="233"/>
      <c r="K202" s="233"/>
      <c r="L202" s="239"/>
      <c r="M202" s="240"/>
      <c r="N202" s="241"/>
      <c r="O202" s="241"/>
      <c r="P202" s="241"/>
      <c r="Q202" s="241"/>
      <c r="R202" s="241"/>
      <c r="S202" s="241"/>
      <c r="T202" s="24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3" t="s">
        <v>175</v>
      </c>
      <c r="AU202" s="243" t="s">
        <v>86</v>
      </c>
      <c r="AV202" s="13" t="s">
        <v>86</v>
      </c>
      <c r="AW202" s="13" t="s">
        <v>32</v>
      </c>
      <c r="AX202" s="13" t="s">
        <v>77</v>
      </c>
      <c r="AY202" s="243" t="s">
        <v>166</v>
      </c>
    </row>
    <row r="203" spans="1:51" s="13" customFormat="1" ht="12">
      <c r="A203" s="13"/>
      <c r="B203" s="232"/>
      <c r="C203" s="233"/>
      <c r="D203" s="234" t="s">
        <v>175</v>
      </c>
      <c r="E203" s="235" t="s">
        <v>1</v>
      </c>
      <c r="F203" s="236" t="s">
        <v>3083</v>
      </c>
      <c r="G203" s="233"/>
      <c r="H203" s="237">
        <v>161.63</v>
      </c>
      <c r="I203" s="238"/>
      <c r="J203" s="233"/>
      <c r="K203" s="233"/>
      <c r="L203" s="239"/>
      <c r="M203" s="240"/>
      <c r="N203" s="241"/>
      <c r="O203" s="241"/>
      <c r="P203" s="241"/>
      <c r="Q203" s="241"/>
      <c r="R203" s="241"/>
      <c r="S203" s="241"/>
      <c r="T203" s="24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3" t="s">
        <v>175</v>
      </c>
      <c r="AU203" s="243" t="s">
        <v>86</v>
      </c>
      <c r="AV203" s="13" t="s">
        <v>86</v>
      </c>
      <c r="AW203" s="13" t="s">
        <v>32</v>
      </c>
      <c r="AX203" s="13" t="s">
        <v>77</v>
      </c>
      <c r="AY203" s="243" t="s">
        <v>166</v>
      </c>
    </row>
    <row r="204" spans="1:65" s="2" customFormat="1" ht="37.8" customHeight="1">
      <c r="A204" s="37"/>
      <c r="B204" s="38"/>
      <c r="C204" s="218" t="s">
        <v>295</v>
      </c>
      <c r="D204" s="218" t="s">
        <v>169</v>
      </c>
      <c r="E204" s="219" t="s">
        <v>1101</v>
      </c>
      <c r="F204" s="220" t="s">
        <v>1102</v>
      </c>
      <c r="G204" s="221" t="s">
        <v>172</v>
      </c>
      <c r="H204" s="222">
        <v>626.176</v>
      </c>
      <c r="I204" s="223"/>
      <c r="J204" s="224">
        <f>ROUND(I204*H204,0)</f>
        <v>0</v>
      </c>
      <c r="K204" s="225"/>
      <c r="L204" s="43"/>
      <c r="M204" s="226" t="s">
        <v>1</v>
      </c>
      <c r="N204" s="227" t="s">
        <v>42</v>
      </c>
      <c r="O204" s="90"/>
      <c r="P204" s="228">
        <f>O204*H204</f>
        <v>0</v>
      </c>
      <c r="Q204" s="228">
        <v>0</v>
      </c>
      <c r="R204" s="228">
        <f>Q204*H204</f>
        <v>0</v>
      </c>
      <c r="S204" s="228">
        <v>0</v>
      </c>
      <c r="T204" s="229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30" t="s">
        <v>173</v>
      </c>
      <c r="AT204" s="230" t="s">
        <v>169</v>
      </c>
      <c r="AU204" s="230" t="s">
        <v>86</v>
      </c>
      <c r="AY204" s="16" t="s">
        <v>166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6" t="s">
        <v>8</v>
      </c>
      <c r="BK204" s="231">
        <f>ROUND(I204*H204,0)</f>
        <v>0</v>
      </c>
      <c r="BL204" s="16" t="s">
        <v>173</v>
      </c>
      <c r="BM204" s="230" t="s">
        <v>3084</v>
      </c>
    </row>
    <row r="205" spans="1:51" s="13" customFormat="1" ht="12">
      <c r="A205" s="13"/>
      <c r="B205" s="232"/>
      <c r="C205" s="233"/>
      <c r="D205" s="234" t="s">
        <v>175</v>
      </c>
      <c r="E205" s="235" t="s">
        <v>1</v>
      </c>
      <c r="F205" s="236" t="s">
        <v>3085</v>
      </c>
      <c r="G205" s="233"/>
      <c r="H205" s="237">
        <v>626.176</v>
      </c>
      <c r="I205" s="238"/>
      <c r="J205" s="233"/>
      <c r="K205" s="233"/>
      <c r="L205" s="239"/>
      <c r="M205" s="240"/>
      <c r="N205" s="241"/>
      <c r="O205" s="241"/>
      <c r="P205" s="241"/>
      <c r="Q205" s="241"/>
      <c r="R205" s="241"/>
      <c r="S205" s="241"/>
      <c r="T205" s="24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3" t="s">
        <v>175</v>
      </c>
      <c r="AU205" s="243" t="s">
        <v>86</v>
      </c>
      <c r="AV205" s="13" t="s">
        <v>86</v>
      </c>
      <c r="AW205" s="13" t="s">
        <v>32</v>
      </c>
      <c r="AX205" s="13" t="s">
        <v>77</v>
      </c>
      <c r="AY205" s="243" t="s">
        <v>166</v>
      </c>
    </row>
    <row r="206" spans="1:65" s="2" customFormat="1" ht="24.15" customHeight="1">
      <c r="A206" s="37"/>
      <c r="B206" s="38"/>
      <c r="C206" s="218" t="s">
        <v>300</v>
      </c>
      <c r="D206" s="218" t="s">
        <v>169</v>
      </c>
      <c r="E206" s="219" t="s">
        <v>3086</v>
      </c>
      <c r="F206" s="220" t="s">
        <v>3087</v>
      </c>
      <c r="G206" s="221" t="s">
        <v>172</v>
      </c>
      <c r="H206" s="222">
        <v>161.63</v>
      </c>
      <c r="I206" s="223"/>
      <c r="J206" s="224">
        <f>ROUND(I206*H206,0)</f>
        <v>0</v>
      </c>
      <c r="K206" s="225"/>
      <c r="L206" s="43"/>
      <c r="M206" s="226" t="s">
        <v>1</v>
      </c>
      <c r="N206" s="227" t="s">
        <v>42</v>
      </c>
      <c r="O206" s="90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30" t="s">
        <v>173</v>
      </c>
      <c r="AT206" s="230" t="s">
        <v>169</v>
      </c>
      <c r="AU206" s="230" t="s">
        <v>86</v>
      </c>
      <c r="AY206" s="16" t="s">
        <v>166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6" t="s">
        <v>8</v>
      </c>
      <c r="BK206" s="231">
        <f>ROUND(I206*H206,0)</f>
        <v>0</v>
      </c>
      <c r="BL206" s="16" t="s">
        <v>173</v>
      </c>
      <c r="BM206" s="230" t="s">
        <v>3088</v>
      </c>
    </row>
    <row r="207" spans="1:51" s="13" customFormat="1" ht="12">
      <c r="A207" s="13"/>
      <c r="B207" s="232"/>
      <c r="C207" s="233"/>
      <c r="D207" s="234" t="s">
        <v>175</v>
      </c>
      <c r="E207" s="235" t="s">
        <v>1</v>
      </c>
      <c r="F207" s="236" t="s">
        <v>3074</v>
      </c>
      <c r="G207" s="233"/>
      <c r="H207" s="237">
        <v>161.63</v>
      </c>
      <c r="I207" s="238"/>
      <c r="J207" s="233"/>
      <c r="K207" s="233"/>
      <c r="L207" s="239"/>
      <c r="M207" s="240"/>
      <c r="N207" s="241"/>
      <c r="O207" s="241"/>
      <c r="P207" s="241"/>
      <c r="Q207" s="241"/>
      <c r="R207" s="241"/>
      <c r="S207" s="241"/>
      <c r="T207" s="24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3" t="s">
        <v>175</v>
      </c>
      <c r="AU207" s="243" t="s">
        <v>86</v>
      </c>
      <c r="AV207" s="13" t="s">
        <v>86</v>
      </c>
      <c r="AW207" s="13" t="s">
        <v>32</v>
      </c>
      <c r="AX207" s="13" t="s">
        <v>77</v>
      </c>
      <c r="AY207" s="243" t="s">
        <v>166</v>
      </c>
    </row>
    <row r="208" spans="1:65" s="2" customFormat="1" ht="24.15" customHeight="1">
      <c r="A208" s="37"/>
      <c r="B208" s="38"/>
      <c r="C208" s="218" t="s">
        <v>305</v>
      </c>
      <c r="D208" s="218" t="s">
        <v>169</v>
      </c>
      <c r="E208" s="219" t="s">
        <v>3089</v>
      </c>
      <c r="F208" s="220" t="s">
        <v>3090</v>
      </c>
      <c r="G208" s="221" t="s">
        <v>172</v>
      </c>
      <c r="H208" s="222">
        <v>221.724</v>
      </c>
      <c r="I208" s="223"/>
      <c r="J208" s="224">
        <f>ROUND(I208*H208,0)</f>
        <v>0</v>
      </c>
      <c r="K208" s="225"/>
      <c r="L208" s="43"/>
      <c r="M208" s="226" t="s">
        <v>1</v>
      </c>
      <c r="N208" s="227" t="s">
        <v>42</v>
      </c>
      <c r="O208" s="90"/>
      <c r="P208" s="228">
        <f>O208*H208</f>
        <v>0</v>
      </c>
      <c r="Q208" s="228">
        <v>0</v>
      </c>
      <c r="R208" s="228">
        <f>Q208*H208</f>
        <v>0</v>
      </c>
      <c r="S208" s="228">
        <v>0</v>
      </c>
      <c r="T208" s="229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30" t="s">
        <v>173</v>
      </c>
      <c r="AT208" s="230" t="s">
        <v>169</v>
      </c>
      <c r="AU208" s="230" t="s">
        <v>86</v>
      </c>
      <c r="AY208" s="16" t="s">
        <v>166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6" t="s">
        <v>8</v>
      </c>
      <c r="BK208" s="231">
        <f>ROUND(I208*H208,0)</f>
        <v>0</v>
      </c>
      <c r="BL208" s="16" t="s">
        <v>173</v>
      </c>
      <c r="BM208" s="230" t="s">
        <v>3091</v>
      </c>
    </row>
    <row r="209" spans="1:51" s="13" customFormat="1" ht="12">
      <c r="A209" s="13"/>
      <c r="B209" s="232"/>
      <c r="C209" s="233"/>
      <c r="D209" s="234" t="s">
        <v>175</v>
      </c>
      <c r="E209" s="235" t="s">
        <v>1</v>
      </c>
      <c r="F209" s="236" t="s">
        <v>3081</v>
      </c>
      <c r="G209" s="233"/>
      <c r="H209" s="237">
        <v>149.998</v>
      </c>
      <c r="I209" s="238"/>
      <c r="J209" s="233"/>
      <c r="K209" s="233"/>
      <c r="L209" s="239"/>
      <c r="M209" s="240"/>
      <c r="N209" s="241"/>
      <c r="O209" s="241"/>
      <c r="P209" s="241"/>
      <c r="Q209" s="241"/>
      <c r="R209" s="241"/>
      <c r="S209" s="241"/>
      <c r="T209" s="24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3" t="s">
        <v>175</v>
      </c>
      <c r="AU209" s="243" t="s">
        <v>86</v>
      </c>
      <c r="AV209" s="13" t="s">
        <v>86</v>
      </c>
      <c r="AW209" s="13" t="s">
        <v>32</v>
      </c>
      <c r="AX209" s="13" t="s">
        <v>77</v>
      </c>
      <c r="AY209" s="243" t="s">
        <v>166</v>
      </c>
    </row>
    <row r="210" spans="1:51" s="13" customFormat="1" ht="12">
      <c r="A210" s="13"/>
      <c r="B210" s="232"/>
      <c r="C210" s="233"/>
      <c r="D210" s="234" t="s">
        <v>175</v>
      </c>
      <c r="E210" s="235" t="s">
        <v>1</v>
      </c>
      <c r="F210" s="236" t="s">
        <v>3092</v>
      </c>
      <c r="G210" s="233"/>
      <c r="H210" s="237">
        <v>71.726</v>
      </c>
      <c r="I210" s="238"/>
      <c r="J210" s="233"/>
      <c r="K210" s="233"/>
      <c r="L210" s="239"/>
      <c r="M210" s="240"/>
      <c r="N210" s="241"/>
      <c r="O210" s="241"/>
      <c r="P210" s="241"/>
      <c r="Q210" s="241"/>
      <c r="R210" s="241"/>
      <c r="S210" s="241"/>
      <c r="T210" s="24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3" t="s">
        <v>175</v>
      </c>
      <c r="AU210" s="243" t="s">
        <v>86</v>
      </c>
      <c r="AV210" s="13" t="s">
        <v>86</v>
      </c>
      <c r="AW210" s="13" t="s">
        <v>32</v>
      </c>
      <c r="AX210" s="13" t="s">
        <v>77</v>
      </c>
      <c r="AY210" s="243" t="s">
        <v>166</v>
      </c>
    </row>
    <row r="211" spans="1:65" s="2" customFormat="1" ht="33" customHeight="1">
      <c r="A211" s="37"/>
      <c r="B211" s="38"/>
      <c r="C211" s="218" t="s">
        <v>310</v>
      </c>
      <c r="D211" s="218" t="s">
        <v>169</v>
      </c>
      <c r="E211" s="219" t="s">
        <v>1105</v>
      </c>
      <c r="F211" s="220" t="s">
        <v>1106</v>
      </c>
      <c r="G211" s="221" t="s">
        <v>183</v>
      </c>
      <c r="H211" s="222">
        <v>136.976</v>
      </c>
      <c r="I211" s="223"/>
      <c r="J211" s="224">
        <f>ROUND(I211*H211,0)</f>
        <v>0</v>
      </c>
      <c r="K211" s="225"/>
      <c r="L211" s="43"/>
      <c r="M211" s="226" t="s">
        <v>1</v>
      </c>
      <c r="N211" s="227" t="s">
        <v>42</v>
      </c>
      <c r="O211" s="90"/>
      <c r="P211" s="228">
        <f>O211*H211</f>
        <v>0</v>
      </c>
      <c r="Q211" s="228">
        <v>0</v>
      </c>
      <c r="R211" s="228">
        <f>Q211*H211</f>
        <v>0</v>
      </c>
      <c r="S211" s="228">
        <v>0</v>
      </c>
      <c r="T211" s="229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30" t="s">
        <v>173</v>
      </c>
      <c r="AT211" s="230" t="s">
        <v>169</v>
      </c>
      <c r="AU211" s="230" t="s">
        <v>86</v>
      </c>
      <c r="AY211" s="16" t="s">
        <v>166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6" t="s">
        <v>8</v>
      </c>
      <c r="BK211" s="231">
        <f>ROUND(I211*H211,0)</f>
        <v>0</v>
      </c>
      <c r="BL211" s="16" t="s">
        <v>173</v>
      </c>
      <c r="BM211" s="230" t="s">
        <v>3093</v>
      </c>
    </row>
    <row r="212" spans="1:51" s="13" customFormat="1" ht="12">
      <c r="A212" s="13"/>
      <c r="B212" s="232"/>
      <c r="C212" s="233"/>
      <c r="D212" s="234" t="s">
        <v>175</v>
      </c>
      <c r="E212" s="235" t="s">
        <v>1</v>
      </c>
      <c r="F212" s="236" t="s">
        <v>3094</v>
      </c>
      <c r="G212" s="233"/>
      <c r="H212" s="237">
        <v>136.976</v>
      </c>
      <c r="I212" s="238"/>
      <c r="J212" s="233"/>
      <c r="K212" s="233"/>
      <c r="L212" s="239"/>
      <c r="M212" s="240"/>
      <c r="N212" s="241"/>
      <c r="O212" s="241"/>
      <c r="P212" s="241"/>
      <c r="Q212" s="241"/>
      <c r="R212" s="241"/>
      <c r="S212" s="241"/>
      <c r="T212" s="24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3" t="s">
        <v>175</v>
      </c>
      <c r="AU212" s="243" t="s">
        <v>86</v>
      </c>
      <c r="AV212" s="13" t="s">
        <v>86</v>
      </c>
      <c r="AW212" s="13" t="s">
        <v>32</v>
      </c>
      <c r="AX212" s="13" t="s">
        <v>77</v>
      </c>
      <c r="AY212" s="243" t="s">
        <v>166</v>
      </c>
    </row>
    <row r="213" spans="1:65" s="2" customFormat="1" ht="16.5" customHeight="1">
      <c r="A213" s="37"/>
      <c r="B213" s="38"/>
      <c r="C213" s="218" t="s">
        <v>318</v>
      </c>
      <c r="D213" s="218" t="s">
        <v>169</v>
      </c>
      <c r="E213" s="219" t="s">
        <v>1109</v>
      </c>
      <c r="F213" s="220" t="s">
        <v>1110</v>
      </c>
      <c r="G213" s="221" t="s">
        <v>172</v>
      </c>
      <c r="H213" s="222">
        <v>78.272</v>
      </c>
      <c r="I213" s="223"/>
      <c r="J213" s="224">
        <f>ROUND(I213*H213,0)</f>
        <v>0</v>
      </c>
      <c r="K213" s="225"/>
      <c r="L213" s="43"/>
      <c r="M213" s="226" t="s">
        <v>1</v>
      </c>
      <c r="N213" s="227" t="s">
        <v>42</v>
      </c>
      <c r="O213" s="90"/>
      <c r="P213" s="228">
        <f>O213*H213</f>
        <v>0</v>
      </c>
      <c r="Q213" s="228">
        <v>0</v>
      </c>
      <c r="R213" s="228">
        <f>Q213*H213</f>
        <v>0</v>
      </c>
      <c r="S213" s="228">
        <v>0</v>
      </c>
      <c r="T213" s="229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30" t="s">
        <v>173</v>
      </c>
      <c r="AT213" s="230" t="s">
        <v>169</v>
      </c>
      <c r="AU213" s="230" t="s">
        <v>86</v>
      </c>
      <c r="AY213" s="16" t="s">
        <v>166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6" t="s">
        <v>8</v>
      </c>
      <c r="BK213" s="231">
        <f>ROUND(I213*H213,0)</f>
        <v>0</v>
      </c>
      <c r="BL213" s="16" t="s">
        <v>173</v>
      </c>
      <c r="BM213" s="230" t="s">
        <v>3095</v>
      </c>
    </row>
    <row r="214" spans="1:65" s="2" customFormat="1" ht="24.15" customHeight="1">
      <c r="A214" s="37"/>
      <c r="B214" s="38"/>
      <c r="C214" s="218" t="s">
        <v>322</v>
      </c>
      <c r="D214" s="218" t="s">
        <v>169</v>
      </c>
      <c r="E214" s="219" t="s">
        <v>3096</v>
      </c>
      <c r="F214" s="220" t="s">
        <v>3097</v>
      </c>
      <c r="G214" s="221" t="s">
        <v>172</v>
      </c>
      <c r="H214" s="222">
        <v>3.927</v>
      </c>
      <c r="I214" s="223"/>
      <c r="J214" s="224">
        <f>ROUND(I214*H214,0)</f>
        <v>0</v>
      </c>
      <c r="K214" s="225"/>
      <c r="L214" s="43"/>
      <c r="M214" s="226" t="s">
        <v>1</v>
      </c>
      <c r="N214" s="227" t="s">
        <v>42</v>
      </c>
      <c r="O214" s="90"/>
      <c r="P214" s="228">
        <f>O214*H214</f>
        <v>0</v>
      </c>
      <c r="Q214" s="228">
        <v>0</v>
      </c>
      <c r="R214" s="228">
        <f>Q214*H214</f>
        <v>0</v>
      </c>
      <c r="S214" s="228">
        <v>0</v>
      </c>
      <c r="T214" s="229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30" t="s">
        <v>173</v>
      </c>
      <c r="AT214" s="230" t="s">
        <v>169</v>
      </c>
      <c r="AU214" s="230" t="s">
        <v>86</v>
      </c>
      <c r="AY214" s="16" t="s">
        <v>166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6" t="s">
        <v>8</v>
      </c>
      <c r="BK214" s="231">
        <f>ROUND(I214*H214,0)</f>
        <v>0</v>
      </c>
      <c r="BL214" s="16" t="s">
        <v>173</v>
      </c>
      <c r="BM214" s="230" t="s">
        <v>3098</v>
      </c>
    </row>
    <row r="215" spans="1:51" s="13" customFormat="1" ht="12">
      <c r="A215" s="13"/>
      <c r="B215" s="232"/>
      <c r="C215" s="233"/>
      <c r="D215" s="234" t="s">
        <v>175</v>
      </c>
      <c r="E215" s="235" t="s">
        <v>1</v>
      </c>
      <c r="F215" s="236" t="s">
        <v>3099</v>
      </c>
      <c r="G215" s="233"/>
      <c r="H215" s="237">
        <v>3.927</v>
      </c>
      <c r="I215" s="238"/>
      <c r="J215" s="233"/>
      <c r="K215" s="233"/>
      <c r="L215" s="239"/>
      <c r="M215" s="240"/>
      <c r="N215" s="241"/>
      <c r="O215" s="241"/>
      <c r="P215" s="241"/>
      <c r="Q215" s="241"/>
      <c r="R215" s="241"/>
      <c r="S215" s="241"/>
      <c r="T215" s="24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3" t="s">
        <v>175</v>
      </c>
      <c r="AU215" s="243" t="s">
        <v>86</v>
      </c>
      <c r="AV215" s="13" t="s">
        <v>86</v>
      </c>
      <c r="AW215" s="13" t="s">
        <v>32</v>
      </c>
      <c r="AX215" s="13" t="s">
        <v>77</v>
      </c>
      <c r="AY215" s="243" t="s">
        <v>166</v>
      </c>
    </row>
    <row r="216" spans="1:65" s="2" customFormat="1" ht="24.15" customHeight="1">
      <c r="A216" s="37"/>
      <c r="B216" s="38"/>
      <c r="C216" s="218" t="s">
        <v>326</v>
      </c>
      <c r="D216" s="218" t="s">
        <v>169</v>
      </c>
      <c r="E216" s="219" t="s">
        <v>3100</v>
      </c>
      <c r="F216" s="220" t="s">
        <v>3101</v>
      </c>
      <c r="G216" s="221" t="s">
        <v>172</v>
      </c>
      <c r="H216" s="222">
        <v>227.884</v>
      </c>
      <c r="I216" s="223"/>
      <c r="J216" s="224">
        <f>ROUND(I216*H216,0)</f>
        <v>0</v>
      </c>
      <c r="K216" s="225"/>
      <c r="L216" s="43"/>
      <c r="M216" s="226" t="s">
        <v>1</v>
      </c>
      <c r="N216" s="227" t="s">
        <v>42</v>
      </c>
      <c r="O216" s="90"/>
      <c r="P216" s="228">
        <f>O216*H216</f>
        <v>0</v>
      </c>
      <c r="Q216" s="228">
        <v>0</v>
      </c>
      <c r="R216" s="228">
        <f>Q216*H216</f>
        <v>0</v>
      </c>
      <c r="S216" s="228">
        <v>0</v>
      </c>
      <c r="T216" s="229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30" t="s">
        <v>173</v>
      </c>
      <c r="AT216" s="230" t="s">
        <v>169</v>
      </c>
      <c r="AU216" s="230" t="s">
        <v>86</v>
      </c>
      <c r="AY216" s="16" t="s">
        <v>166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6" t="s">
        <v>8</v>
      </c>
      <c r="BK216" s="231">
        <f>ROUND(I216*H216,0)</f>
        <v>0</v>
      </c>
      <c r="BL216" s="16" t="s">
        <v>173</v>
      </c>
      <c r="BM216" s="230" t="s">
        <v>3102</v>
      </c>
    </row>
    <row r="217" spans="1:51" s="13" customFormat="1" ht="12">
      <c r="A217" s="13"/>
      <c r="B217" s="232"/>
      <c r="C217" s="233"/>
      <c r="D217" s="234" t="s">
        <v>175</v>
      </c>
      <c r="E217" s="235" t="s">
        <v>1</v>
      </c>
      <c r="F217" s="236" t="s">
        <v>3103</v>
      </c>
      <c r="G217" s="233"/>
      <c r="H217" s="237">
        <v>129.009</v>
      </c>
      <c r="I217" s="238"/>
      <c r="J217" s="233"/>
      <c r="K217" s="233"/>
      <c r="L217" s="239"/>
      <c r="M217" s="240"/>
      <c r="N217" s="241"/>
      <c r="O217" s="241"/>
      <c r="P217" s="241"/>
      <c r="Q217" s="241"/>
      <c r="R217" s="241"/>
      <c r="S217" s="241"/>
      <c r="T217" s="24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3" t="s">
        <v>175</v>
      </c>
      <c r="AU217" s="243" t="s">
        <v>86</v>
      </c>
      <c r="AV217" s="13" t="s">
        <v>86</v>
      </c>
      <c r="AW217" s="13" t="s">
        <v>32</v>
      </c>
      <c r="AX217" s="13" t="s">
        <v>77</v>
      </c>
      <c r="AY217" s="243" t="s">
        <v>166</v>
      </c>
    </row>
    <row r="218" spans="1:51" s="13" customFormat="1" ht="12">
      <c r="A218" s="13"/>
      <c r="B218" s="232"/>
      <c r="C218" s="233"/>
      <c r="D218" s="234" t="s">
        <v>175</v>
      </c>
      <c r="E218" s="235" t="s">
        <v>1</v>
      </c>
      <c r="F218" s="236" t="s">
        <v>3104</v>
      </c>
      <c r="G218" s="233"/>
      <c r="H218" s="237">
        <v>4.98</v>
      </c>
      <c r="I218" s="238"/>
      <c r="J218" s="233"/>
      <c r="K218" s="233"/>
      <c r="L218" s="239"/>
      <c r="M218" s="240"/>
      <c r="N218" s="241"/>
      <c r="O218" s="241"/>
      <c r="P218" s="241"/>
      <c r="Q218" s="241"/>
      <c r="R218" s="241"/>
      <c r="S218" s="241"/>
      <c r="T218" s="24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3" t="s">
        <v>175</v>
      </c>
      <c r="AU218" s="243" t="s">
        <v>86</v>
      </c>
      <c r="AV218" s="13" t="s">
        <v>86</v>
      </c>
      <c r="AW218" s="13" t="s">
        <v>32</v>
      </c>
      <c r="AX218" s="13" t="s">
        <v>77</v>
      </c>
      <c r="AY218" s="243" t="s">
        <v>166</v>
      </c>
    </row>
    <row r="219" spans="1:51" s="13" customFormat="1" ht="12">
      <c r="A219" s="13"/>
      <c r="B219" s="232"/>
      <c r="C219" s="233"/>
      <c r="D219" s="234" t="s">
        <v>175</v>
      </c>
      <c r="E219" s="235" t="s">
        <v>1</v>
      </c>
      <c r="F219" s="236" t="s">
        <v>3105</v>
      </c>
      <c r="G219" s="233"/>
      <c r="H219" s="237">
        <v>81.435</v>
      </c>
      <c r="I219" s="238"/>
      <c r="J219" s="233"/>
      <c r="K219" s="233"/>
      <c r="L219" s="239"/>
      <c r="M219" s="240"/>
      <c r="N219" s="241"/>
      <c r="O219" s="241"/>
      <c r="P219" s="241"/>
      <c r="Q219" s="241"/>
      <c r="R219" s="241"/>
      <c r="S219" s="241"/>
      <c r="T219" s="24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3" t="s">
        <v>175</v>
      </c>
      <c r="AU219" s="243" t="s">
        <v>86</v>
      </c>
      <c r="AV219" s="13" t="s">
        <v>86</v>
      </c>
      <c r="AW219" s="13" t="s">
        <v>32</v>
      </c>
      <c r="AX219" s="13" t="s">
        <v>77</v>
      </c>
      <c r="AY219" s="243" t="s">
        <v>166</v>
      </c>
    </row>
    <row r="220" spans="1:51" s="13" customFormat="1" ht="12">
      <c r="A220" s="13"/>
      <c r="B220" s="232"/>
      <c r="C220" s="233"/>
      <c r="D220" s="234" t="s">
        <v>175</v>
      </c>
      <c r="E220" s="235" t="s">
        <v>1</v>
      </c>
      <c r="F220" s="236" t="s">
        <v>3106</v>
      </c>
      <c r="G220" s="233"/>
      <c r="H220" s="237">
        <v>12.46</v>
      </c>
      <c r="I220" s="238"/>
      <c r="J220" s="233"/>
      <c r="K220" s="233"/>
      <c r="L220" s="239"/>
      <c r="M220" s="240"/>
      <c r="N220" s="241"/>
      <c r="O220" s="241"/>
      <c r="P220" s="241"/>
      <c r="Q220" s="241"/>
      <c r="R220" s="241"/>
      <c r="S220" s="241"/>
      <c r="T220" s="24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3" t="s">
        <v>175</v>
      </c>
      <c r="AU220" s="243" t="s">
        <v>86</v>
      </c>
      <c r="AV220" s="13" t="s">
        <v>86</v>
      </c>
      <c r="AW220" s="13" t="s">
        <v>32</v>
      </c>
      <c r="AX220" s="13" t="s">
        <v>77</v>
      </c>
      <c r="AY220" s="243" t="s">
        <v>166</v>
      </c>
    </row>
    <row r="221" spans="1:65" s="2" customFormat="1" ht="24.15" customHeight="1">
      <c r="A221" s="37"/>
      <c r="B221" s="38"/>
      <c r="C221" s="218" t="s">
        <v>331</v>
      </c>
      <c r="D221" s="218" t="s">
        <v>169</v>
      </c>
      <c r="E221" s="219" t="s">
        <v>3107</v>
      </c>
      <c r="F221" s="220" t="s">
        <v>3108</v>
      </c>
      <c r="G221" s="221" t="s">
        <v>172</v>
      </c>
      <c r="H221" s="222">
        <v>3.927</v>
      </c>
      <c r="I221" s="223"/>
      <c r="J221" s="224">
        <f>ROUND(I221*H221,0)</f>
        <v>0</v>
      </c>
      <c r="K221" s="225"/>
      <c r="L221" s="43"/>
      <c r="M221" s="226" t="s">
        <v>1</v>
      </c>
      <c r="N221" s="227" t="s">
        <v>42</v>
      </c>
      <c r="O221" s="90"/>
      <c r="P221" s="228">
        <f>O221*H221</f>
        <v>0</v>
      </c>
      <c r="Q221" s="228">
        <v>0</v>
      </c>
      <c r="R221" s="228">
        <f>Q221*H221</f>
        <v>0</v>
      </c>
      <c r="S221" s="228">
        <v>0</v>
      </c>
      <c r="T221" s="229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30" t="s">
        <v>173</v>
      </c>
      <c r="AT221" s="230" t="s">
        <v>169</v>
      </c>
      <c r="AU221" s="230" t="s">
        <v>86</v>
      </c>
      <c r="AY221" s="16" t="s">
        <v>166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6" t="s">
        <v>8</v>
      </c>
      <c r="BK221" s="231">
        <f>ROUND(I221*H221,0)</f>
        <v>0</v>
      </c>
      <c r="BL221" s="16" t="s">
        <v>173</v>
      </c>
      <c r="BM221" s="230" t="s">
        <v>3109</v>
      </c>
    </row>
    <row r="222" spans="1:51" s="13" customFormat="1" ht="12">
      <c r="A222" s="13"/>
      <c r="B222" s="232"/>
      <c r="C222" s="233"/>
      <c r="D222" s="234" t="s">
        <v>175</v>
      </c>
      <c r="E222" s="235" t="s">
        <v>1</v>
      </c>
      <c r="F222" s="236" t="s">
        <v>3110</v>
      </c>
      <c r="G222" s="233"/>
      <c r="H222" s="237">
        <v>3.927</v>
      </c>
      <c r="I222" s="238"/>
      <c r="J222" s="233"/>
      <c r="K222" s="233"/>
      <c r="L222" s="239"/>
      <c r="M222" s="240"/>
      <c r="N222" s="241"/>
      <c r="O222" s="241"/>
      <c r="P222" s="241"/>
      <c r="Q222" s="241"/>
      <c r="R222" s="241"/>
      <c r="S222" s="241"/>
      <c r="T222" s="24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3" t="s">
        <v>175</v>
      </c>
      <c r="AU222" s="243" t="s">
        <v>86</v>
      </c>
      <c r="AV222" s="13" t="s">
        <v>86</v>
      </c>
      <c r="AW222" s="13" t="s">
        <v>32</v>
      </c>
      <c r="AX222" s="13" t="s">
        <v>77</v>
      </c>
      <c r="AY222" s="243" t="s">
        <v>166</v>
      </c>
    </row>
    <row r="223" spans="1:65" s="2" customFormat="1" ht="33" customHeight="1">
      <c r="A223" s="37"/>
      <c r="B223" s="38"/>
      <c r="C223" s="218" t="s">
        <v>337</v>
      </c>
      <c r="D223" s="218" t="s">
        <v>169</v>
      </c>
      <c r="E223" s="219" t="s">
        <v>3111</v>
      </c>
      <c r="F223" s="220" t="s">
        <v>3112</v>
      </c>
      <c r="G223" s="221" t="s">
        <v>172</v>
      </c>
      <c r="H223" s="222">
        <v>1.545</v>
      </c>
      <c r="I223" s="223"/>
      <c r="J223" s="224">
        <f>ROUND(I223*H223,0)</f>
        <v>0</v>
      </c>
      <c r="K223" s="225"/>
      <c r="L223" s="43"/>
      <c r="M223" s="226" t="s">
        <v>1</v>
      </c>
      <c r="N223" s="227" t="s">
        <v>42</v>
      </c>
      <c r="O223" s="90"/>
      <c r="P223" s="228">
        <f>O223*H223</f>
        <v>0</v>
      </c>
      <c r="Q223" s="228">
        <v>0</v>
      </c>
      <c r="R223" s="228">
        <f>Q223*H223</f>
        <v>0</v>
      </c>
      <c r="S223" s="228">
        <v>0</v>
      </c>
      <c r="T223" s="229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30" t="s">
        <v>173</v>
      </c>
      <c r="AT223" s="230" t="s">
        <v>169</v>
      </c>
      <c r="AU223" s="230" t="s">
        <v>86</v>
      </c>
      <c r="AY223" s="16" t="s">
        <v>166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6" t="s">
        <v>8</v>
      </c>
      <c r="BK223" s="231">
        <f>ROUND(I223*H223,0)</f>
        <v>0</v>
      </c>
      <c r="BL223" s="16" t="s">
        <v>173</v>
      </c>
      <c r="BM223" s="230" t="s">
        <v>3113</v>
      </c>
    </row>
    <row r="224" spans="1:51" s="13" customFormat="1" ht="12">
      <c r="A224" s="13"/>
      <c r="B224" s="232"/>
      <c r="C224" s="233"/>
      <c r="D224" s="234" t="s">
        <v>175</v>
      </c>
      <c r="E224" s="235" t="s">
        <v>1</v>
      </c>
      <c r="F224" s="236" t="s">
        <v>3114</v>
      </c>
      <c r="G224" s="233"/>
      <c r="H224" s="237">
        <v>1.545</v>
      </c>
      <c r="I224" s="238"/>
      <c r="J224" s="233"/>
      <c r="K224" s="233"/>
      <c r="L224" s="239"/>
      <c r="M224" s="240"/>
      <c r="N224" s="241"/>
      <c r="O224" s="241"/>
      <c r="P224" s="241"/>
      <c r="Q224" s="241"/>
      <c r="R224" s="241"/>
      <c r="S224" s="241"/>
      <c r="T224" s="24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3" t="s">
        <v>175</v>
      </c>
      <c r="AU224" s="243" t="s">
        <v>86</v>
      </c>
      <c r="AV224" s="13" t="s">
        <v>86</v>
      </c>
      <c r="AW224" s="13" t="s">
        <v>32</v>
      </c>
      <c r="AX224" s="13" t="s">
        <v>77</v>
      </c>
      <c r="AY224" s="243" t="s">
        <v>166</v>
      </c>
    </row>
    <row r="225" spans="1:65" s="2" customFormat="1" ht="24.15" customHeight="1">
      <c r="A225" s="37"/>
      <c r="B225" s="38"/>
      <c r="C225" s="218" t="s">
        <v>345</v>
      </c>
      <c r="D225" s="218" t="s">
        <v>169</v>
      </c>
      <c r="E225" s="219" t="s">
        <v>3115</v>
      </c>
      <c r="F225" s="220" t="s">
        <v>3116</v>
      </c>
      <c r="G225" s="221" t="s">
        <v>172</v>
      </c>
      <c r="H225" s="222">
        <v>1.545</v>
      </c>
      <c r="I225" s="223"/>
      <c r="J225" s="224">
        <f>ROUND(I225*H225,0)</f>
        <v>0</v>
      </c>
      <c r="K225" s="225"/>
      <c r="L225" s="43"/>
      <c r="M225" s="226" t="s">
        <v>1</v>
      </c>
      <c r="N225" s="227" t="s">
        <v>42</v>
      </c>
      <c r="O225" s="90"/>
      <c r="P225" s="228">
        <f>O225*H225</f>
        <v>0</v>
      </c>
      <c r="Q225" s="228">
        <v>0</v>
      </c>
      <c r="R225" s="228">
        <f>Q225*H225</f>
        <v>0</v>
      </c>
      <c r="S225" s="228">
        <v>0</v>
      </c>
      <c r="T225" s="229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30" t="s">
        <v>173</v>
      </c>
      <c r="AT225" s="230" t="s">
        <v>169</v>
      </c>
      <c r="AU225" s="230" t="s">
        <v>86</v>
      </c>
      <c r="AY225" s="16" t="s">
        <v>166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6" t="s">
        <v>8</v>
      </c>
      <c r="BK225" s="231">
        <f>ROUND(I225*H225,0)</f>
        <v>0</v>
      </c>
      <c r="BL225" s="16" t="s">
        <v>173</v>
      </c>
      <c r="BM225" s="230" t="s">
        <v>3117</v>
      </c>
    </row>
    <row r="226" spans="1:65" s="2" customFormat="1" ht="24.15" customHeight="1">
      <c r="A226" s="37"/>
      <c r="B226" s="38"/>
      <c r="C226" s="218" t="s">
        <v>349</v>
      </c>
      <c r="D226" s="218" t="s">
        <v>169</v>
      </c>
      <c r="E226" s="219" t="s">
        <v>3118</v>
      </c>
      <c r="F226" s="220" t="s">
        <v>3119</v>
      </c>
      <c r="G226" s="221" t="s">
        <v>172</v>
      </c>
      <c r="H226" s="222">
        <v>31.937</v>
      </c>
      <c r="I226" s="223"/>
      <c r="J226" s="224">
        <f>ROUND(I226*H226,0)</f>
        <v>0</v>
      </c>
      <c r="K226" s="225"/>
      <c r="L226" s="43"/>
      <c r="M226" s="226" t="s">
        <v>1</v>
      </c>
      <c r="N226" s="227" t="s">
        <v>42</v>
      </c>
      <c r="O226" s="90"/>
      <c r="P226" s="228">
        <f>O226*H226</f>
        <v>0</v>
      </c>
      <c r="Q226" s="228">
        <v>0</v>
      </c>
      <c r="R226" s="228">
        <f>Q226*H226</f>
        <v>0</v>
      </c>
      <c r="S226" s="228">
        <v>0</v>
      </c>
      <c r="T226" s="229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30" t="s">
        <v>173</v>
      </c>
      <c r="AT226" s="230" t="s">
        <v>169</v>
      </c>
      <c r="AU226" s="230" t="s">
        <v>86</v>
      </c>
      <c r="AY226" s="16" t="s">
        <v>166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6" t="s">
        <v>8</v>
      </c>
      <c r="BK226" s="231">
        <f>ROUND(I226*H226,0)</f>
        <v>0</v>
      </c>
      <c r="BL226" s="16" t="s">
        <v>173</v>
      </c>
      <c r="BM226" s="230" t="s">
        <v>3120</v>
      </c>
    </row>
    <row r="227" spans="1:51" s="13" customFormat="1" ht="12">
      <c r="A227" s="13"/>
      <c r="B227" s="232"/>
      <c r="C227" s="233"/>
      <c r="D227" s="234" t="s">
        <v>175</v>
      </c>
      <c r="E227" s="235" t="s">
        <v>1</v>
      </c>
      <c r="F227" s="236" t="s">
        <v>3121</v>
      </c>
      <c r="G227" s="233"/>
      <c r="H227" s="237">
        <v>2.324</v>
      </c>
      <c r="I227" s="238"/>
      <c r="J227" s="233"/>
      <c r="K227" s="233"/>
      <c r="L227" s="239"/>
      <c r="M227" s="240"/>
      <c r="N227" s="241"/>
      <c r="O227" s="241"/>
      <c r="P227" s="241"/>
      <c r="Q227" s="241"/>
      <c r="R227" s="241"/>
      <c r="S227" s="241"/>
      <c r="T227" s="24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3" t="s">
        <v>175</v>
      </c>
      <c r="AU227" s="243" t="s">
        <v>86</v>
      </c>
      <c r="AV227" s="13" t="s">
        <v>86</v>
      </c>
      <c r="AW227" s="13" t="s">
        <v>32</v>
      </c>
      <c r="AX227" s="13" t="s">
        <v>77</v>
      </c>
      <c r="AY227" s="243" t="s">
        <v>166</v>
      </c>
    </row>
    <row r="228" spans="1:51" s="13" customFormat="1" ht="12">
      <c r="A228" s="13"/>
      <c r="B228" s="232"/>
      <c r="C228" s="233"/>
      <c r="D228" s="234" t="s">
        <v>175</v>
      </c>
      <c r="E228" s="235" t="s">
        <v>1</v>
      </c>
      <c r="F228" s="236" t="s">
        <v>3122</v>
      </c>
      <c r="G228" s="233"/>
      <c r="H228" s="237">
        <v>29.613</v>
      </c>
      <c r="I228" s="238"/>
      <c r="J228" s="233"/>
      <c r="K228" s="233"/>
      <c r="L228" s="239"/>
      <c r="M228" s="240"/>
      <c r="N228" s="241"/>
      <c r="O228" s="241"/>
      <c r="P228" s="241"/>
      <c r="Q228" s="241"/>
      <c r="R228" s="241"/>
      <c r="S228" s="241"/>
      <c r="T228" s="24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3" t="s">
        <v>175</v>
      </c>
      <c r="AU228" s="243" t="s">
        <v>86</v>
      </c>
      <c r="AV228" s="13" t="s">
        <v>86</v>
      </c>
      <c r="AW228" s="13" t="s">
        <v>32</v>
      </c>
      <c r="AX228" s="13" t="s">
        <v>77</v>
      </c>
      <c r="AY228" s="243" t="s">
        <v>166</v>
      </c>
    </row>
    <row r="229" spans="1:65" s="2" customFormat="1" ht="16.5" customHeight="1">
      <c r="A229" s="37"/>
      <c r="B229" s="38"/>
      <c r="C229" s="254" t="s">
        <v>355</v>
      </c>
      <c r="D229" s="254" t="s">
        <v>266</v>
      </c>
      <c r="E229" s="255" t="s">
        <v>3123</v>
      </c>
      <c r="F229" s="256" t="s">
        <v>3124</v>
      </c>
      <c r="G229" s="257" t="s">
        <v>183</v>
      </c>
      <c r="H229" s="258">
        <v>71.728</v>
      </c>
      <c r="I229" s="259"/>
      <c r="J229" s="260">
        <f>ROUND(I229*H229,0)</f>
        <v>0</v>
      </c>
      <c r="K229" s="261"/>
      <c r="L229" s="262"/>
      <c r="M229" s="263" t="s">
        <v>1</v>
      </c>
      <c r="N229" s="264" t="s">
        <v>42</v>
      </c>
      <c r="O229" s="90"/>
      <c r="P229" s="228">
        <f>O229*H229</f>
        <v>0</v>
      </c>
      <c r="Q229" s="228">
        <v>0</v>
      </c>
      <c r="R229" s="228">
        <f>Q229*H229</f>
        <v>0</v>
      </c>
      <c r="S229" s="228">
        <v>0</v>
      </c>
      <c r="T229" s="229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30" t="s">
        <v>208</v>
      </c>
      <c r="AT229" s="230" t="s">
        <v>266</v>
      </c>
      <c r="AU229" s="230" t="s">
        <v>86</v>
      </c>
      <c r="AY229" s="16" t="s">
        <v>166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6" t="s">
        <v>8</v>
      </c>
      <c r="BK229" s="231">
        <f>ROUND(I229*H229,0)</f>
        <v>0</v>
      </c>
      <c r="BL229" s="16" t="s">
        <v>173</v>
      </c>
      <c r="BM229" s="230" t="s">
        <v>3125</v>
      </c>
    </row>
    <row r="230" spans="1:51" s="13" customFormat="1" ht="12">
      <c r="A230" s="13"/>
      <c r="B230" s="232"/>
      <c r="C230" s="233"/>
      <c r="D230" s="234" t="s">
        <v>175</v>
      </c>
      <c r="E230" s="235" t="s">
        <v>1</v>
      </c>
      <c r="F230" s="236" t="s">
        <v>3126</v>
      </c>
      <c r="G230" s="233"/>
      <c r="H230" s="237">
        <v>35.864</v>
      </c>
      <c r="I230" s="238"/>
      <c r="J230" s="233"/>
      <c r="K230" s="233"/>
      <c r="L230" s="239"/>
      <c r="M230" s="240"/>
      <c r="N230" s="241"/>
      <c r="O230" s="241"/>
      <c r="P230" s="241"/>
      <c r="Q230" s="241"/>
      <c r="R230" s="241"/>
      <c r="S230" s="241"/>
      <c r="T230" s="24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3" t="s">
        <v>175</v>
      </c>
      <c r="AU230" s="243" t="s">
        <v>86</v>
      </c>
      <c r="AV230" s="13" t="s">
        <v>86</v>
      </c>
      <c r="AW230" s="13" t="s">
        <v>32</v>
      </c>
      <c r="AX230" s="13" t="s">
        <v>8</v>
      </c>
      <c r="AY230" s="243" t="s">
        <v>166</v>
      </c>
    </row>
    <row r="231" spans="1:51" s="13" customFormat="1" ht="12">
      <c r="A231" s="13"/>
      <c r="B231" s="232"/>
      <c r="C231" s="233"/>
      <c r="D231" s="234" t="s">
        <v>175</v>
      </c>
      <c r="E231" s="233"/>
      <c r="F231" s="236" t="s">
        <v>3127</v>
      </c>
      <c r="G231" s="233"/>
      <c r="H231" s="237">
        <v>71.728</v>
      </c>
      <c r="I231" s="238"/>
      <c r="J231" s="233"/>
      <c r="K231" s="233"/>
      <c r="L231" s="239"/>
      <c r="M231" s="240"/>
      <c r="N231" s="241"/>
      <c r="O231" s="241"/>
      <c r="P231" s="241"/>
      <c r="Q231" s="241"/>
      <c r="R231" s="241"/>
      <c r="S231" s="241"/>
      <c r="T231" s="24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3" t="s">
        <v>175</v>
      </c>
      <c r="AU231" s="243" t="s">
        <v>86</v>
      </c>
      <c r="AV231" s="13" t="s">
        <v>86</v>
      </c>
      <c r="AW231" s="13" t="s">
        <v>4</v>
      </c>
      <c r="AX231" s="13" t="s">
        <v>8</v>
      </c>
      <c r="AY231" s="243" t="s">
        <v>166</v>
      </c>
    </row>
    <row r="232" spans="1:65" s="2" customFormat="1" ht="24.15" customHeight="1">
      <c r="A232" s="37"/>
      <c r="B232" s="38"/>
      <c r="C232" s="218" t="s">
        <v>359</v>
      </c>
      <c r="D232" s="218" t="s">
        <v>169</v>
      </c>
      <c r="E232" s="219" t="s">
        <v>1121</v>
      </c>
      <c r="F232" s="220" t="s">
        <v>1122</v>
      </c>
      <c r="G232" s="221" t="s">
        <v>188</v>
      </c>
      <c r="H232" s="222">
        <v>121.86</v>
      </c>
      <c r="I232" s="223"/>
      <c r="J232" s="224">
        <f>ROUND(I232*H232,0)</f>
        <v>0</v>
      </c>
      <c r="K232" s="225"/>
      <c r="L232" s="43"/>
      <c r="M232" s="226" t="s">
        <v>1</v>
      </c>
      <c r="N232" s="227" t="s">
        <v>42</v>
      </c>
      <c r="O232" s="90"/>
      <c r="P232" s="228">
        <f>O232*H232</f>
        <v>0</v>
      </c>
      <c r="Q232" s="228">
        <v>0</v>
      </c>
      <c r="R232" s="228">
        <f>Q232*H232</f>
        <v>0</v>
      </c>
      <c r="S232" s="228">
        <v>0</v>
      </c>
      <c r="T232" s="229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30" t="s">
        <v>173</v>
      </c>
      <c r="AT232" s="230" t="s">
        <v>169</v>
      </c>
      <c r="AU232" s="230" t="s">
        <v>86</v>
      </c>
      <c r="AY232" s="16" t="s">
        <v>166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6" t="s">
        <v>8</v>
      </c>
      <c r="BK232" s="231">
        <f>ROUND(I232*H232,0)</f>
        <v>0</v>
      </c>
      <c r="BL232" s="16" t="s">
        <v>173</v>
      </c>
      <c r="BM232" s="230" t="s">
        <v>3128</v>
      </c>
    </row>
    <row r="233" spans="1:65" s="2" customFormat="1" ht="24.15" customHeight="1">
      <c r="A233" s="37"/>
      <c r="B233" s="38"/>
      <c r="C233" s="218" t="s">
        <v>365</v>
      </c>
      <c r="D233" s="218" t="s">
        <v>169</v>
      </c>
      <c r="E233" s="219" t="s">
        <v>1125</v>
      </c>
      <c r="F233" s="220" t="s">
        <v>1126</v>
      </c>
      <c r="G233" s="221" t="s">
        <v>188</v>
      </c>
      <c r="H233" s="222">
        <v>121.86</v>
      </c>
      <c r="I233" s="223"/>
      <c r="J233" s="224">
        <f>ROUND(I233*H233,0)</f>
        <v>0</v>
      </c>
      <c r="K233" s="225"/>
      <c r="L233" s="43"/>
      <c r="M233" s="226" t="s">
        <v>1</v>
      </c>
      <c r="N233" s="227" t="s">
        <v>42</v>
      </c>
      <c r="O233" s="90"/>
      <c r="P233" s="228">
        <f>O233*H233</f>
        <v>0</v>
      </c>
      <c r="Q233" s="228">
        <v>0</v>
      </c>
      <c r="R233" s="228">
        <f>Q233*H233</f>
        <v>0</v>
      </c>
      <c r="S233" s="228">
        <v>0</v>
      </c>
      <c r="T233" s="229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30" t="s">
        <v>173</v>
      </c>
      <c r="AT233" s="230" t="s">
        <v>169</v>
      </c>
      <c r="AU233" s="230" t="s">
        <v>86</v>
      </c>
      <c r="AY233" s="16" t="s">
        <v>166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6" t="s">
        <v>8</v>
      </c>
      <c r="BK233" s="231">
        <f>ROUND(I233*H233,0)</f>
        <v>0</v>
      </c>
      <c r="BL233" s="16" t="s">
        <v>173</v>
      </c>
      <c r="BM233" s="230" t="s">
        <v>3129</v>
      </c>
    </row>
    <row r="234" spans="1:65" s="2" customFormat="1" ht="16.5" customHeight="1">
      <c r="A234" s="37"/>
      <c r="B234" s="38"/>
      <c r="C234" s="254" t="s">
        <v>371</v>
      </c>
      <c r="D234" s="254" t="s">
        <v>266</v>
      </c>
      <c r="E234" s="255" t="s">
        <v>1131</v>
      </c>
      <c r="F234" s="256" t="s">
        <v>1132</v>
      </c>
      <c r="G234" s="257" t="s">
        <v>1133</v>
      </c>
      <c r="H234" s="258">
        <v>3.656</v>
      </c>
      <c r="I234" s="259"/>
      <c r="J234" s="260">
        <f>ROUND(I234*H234,0)</f>
        <v>0</v>
      </c>
      <c r="K234" s="261"/>
      <c r="L234" s="262"/>
      <c r="M234" s="263" t="s">
        <v>1</v>
      </c>
      <c r="N234" s="264" t="s">
        <v>42</v>
      </c>
      <c r="O234" s="90"/>
      <c r="P234" s="228">
        <f>O234*H234</f>
        <v>0</v>
      </c>
      <c r="Q234" s="228">
        <v>0.001</v>
      </c>
      <c r="R234" s="228">
        <f>Q234*H234</f>
        <v>0.0036560000000000004</v>
      </c>
      <c r="S234" s="228">
        <v>0</v>
      </c>
      <c r="T234" s="229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30" t="s">
        <v>208</v>
      </c>
      <c r="AT234" s="230" t="s">
        <v>266</v>
      </c>
      <c r="AU234" s="230" t="s">
        <v>86</v>
      </c>
      <c r="AY234" s="16" t="s">
        <v>166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6" t="s">
        <v>8</v>
      </c>
      <c r="BK234" s="231">
        <f>ROUND(I234*H234,0)</f>
        <v>0</v>
      </c>
      <c r="BL234" s="16" t="s">
        <v>173</v>
      </c>
      <c r="BM234" s="230" t="s">
        <v>3130</v>
      </c>
    </row>
    <row r="235" spans="1:51" s="13" customFormat="1" ht="12">
      <c r="A235" s="13"/>
      <c r="B235" s="232"/>
      <c r="C235" s="233"/>
      <c r="D235" s="234" t="s">
        <v>175</v>
      </c>
      <c r="E235" s="235" t="s">
        <v>1</v>
      </c>
      <c r="F235" s="236" t="s">
        <v>3131</v>
      </c>
      <c r="G235" s="233"/>
      <c r="H235" s="237">
        <v>3.656</v>
      </c>
      <c r="I235" s="238"/>
      <c r="J235" s="233"/>
      <c r="K235" s="233"/>
      <c r="L235" s="239"/>
      <c r="M235" s="240"/>
      <c r="N235" s="241"/>
      <c r="O235" s="241"/>
      <c r="P235" s="241"/>
      <c r="Q235" s="241"/>
      <c r="R235" s="241"/>
      <c r="S235" s="241"/>
      <c r="T235" s="24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3" t="s">
        <v>175</v>
      </c>
      <c r="AU235" s="243" t="s">
        <v>86</v>
      </c>
      <c r="AV235" s="13" t="s">
        <v>86</v>
      </c>
      <c r="AW235" s="13" t="s">
        <v>32</v>
      </c>
      <c r="AX235" s="13" t="s">
        <v>8</v>
      </c>
      <c r="AY235" s="243" t="s">
        <v>166</v>
      </c>
    </row>
    <row r="236" spans="1:63" s="12" customFormat="1" ht="22.8" customHeight="1">
      <c r="A236" s="12"/>
      <c r="B236" s="202"/>
      <c r="C236" s="203"/>
      <c r="D236" s="204" t="s">
        <v>76</v>
      </c>
      <c r="E236" s="216" t="s">
        <v>86</v>
      </c>
      <c r="F236" s="216" t="s">
        <v>1148</v>
      </c>
      <c r="G236" s="203"/>
      <c r="H236" s="203"/>
      <c r="I236" s="206"/>
      <c r="J236" s="217">
        <f>BK236</f>
        <v>0</v>
      </c>
      <c r="K236" s="203"/>
      <c r="L236" s="208"/>
      <c r="M236" s="209"/>
      <c r="N236" s="210"/>
      <c r="O236" s="210"/>
      <c r="P236" s="211">
        <f>SUM(P237:P240)</f>
        <v>0</v>
      </c>
      <c r="Q236" s="210"/>
      <c r="R236" s="211">
        <f>SUM(R237:R240)</f>
        <v>0</v>
      </c>
      <c r="S236" s="210"/>
      <c r="T236" s="212">
        <f>SUM(T237:T240)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13" t="s">
        <v>8</v>
      </c>
      <c r="AT236" s="214" t="s">
        <v>76</v>
      </c>
      <c r="AU236" s="214" t="s">
        <v>8</v>
      </c>
      <c r="AY236" s="213" t="s">
        <v>166</v>
      </c>
      <c r="BK236" s="215">
        <f>SUM(BK237:BK240)</f>
        <v>0</v>
      </c>
    </row>
    <row r="237" spans="1:65" s="2" customFormat="1" ht="33" customHeight="1">
      <c r="A237" s="37"/>
      <c r="B237" s="38"/>
      <c r="C237" s="218" t="s">
        <v>376</v>
      </c>
      <c r="D237" s="218" t="s">
        <v>169</v>
      </c>
      <c r="E237" s="219" t="s">
        <v>3132</v>
      </c>
      <c r="F237" s="220" t="s">
        <v>3133</v>
      </c>
      <c r="G237" s="221" t="s">
        <v>172</v>
      </c>
      <c r="H237" s="222">
        <v>12.687</v>
      </c>
      <c r="I237" s="223"/>
      <c r="J237" s="224">
        <f>ROUND(I237*H237,0)</f>
        <v>0</v>
      </c>
      <c r="K237" s="225"/>
      <c r="L237" s="43"/>
      <c r="M237" s="226" t="s">
        <v>1</v>
      </c>
      <c r="N237" s="227" t="s">
        <v>42</v>
      </c>
      <c r="O237" s="90"/>
      <c r="P237" s="228">
        <f>O237*H237</f>
        <v>0</v>
      </c>
      <c r="Q237" s="228">
        <v>0</v>
      </c>
      <c r="R237" s="228">
        <f>Q237*H237</f>
        <v>0</v>
      </c>
      <c r="S237" s="228">
        <v>0</v>
      </c>
      <c r="T237" s="229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30" t="s">
        <v>173</v>
      </c>
      <c r="AT237" s="230" t="s">
        <v>169</v>
      </c>
      <c r="AU237" s="230" t="s">
        <v>86</v>
      </c>
      <c r="AY237" s="16" t="s">
        <v>166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6" t="s">
        <v>8</v>
      </c>
      <c r="BK237" s="231">
        <f>ROUND(I237*H237,0)</f>
        <v>0</v>
      </c>
      <c r="BL237" s="16" t="s">
        <v>173</v>
      </c>
      <c r="BM237" s="230" t="s">
        <v>3134</v>
      </c>
    </row>
    <row r="238" spans="1:51" s="13" customFormat="1" ht="12">
      <c r="A238" s="13"/>
      <c r="B238" s="232"/>
      <c r="C238" s="233"/>
      <c r="D238" s="234" t="s">
        <v>175</v>
      </c>
      <c r="E238" s="235" t="s">
        <v>1</v>
      </c>
      <c r="F238" s="236" t="s">
        <v>3135</v>
      </c>
      <c r="G238" s="233"/>
      <c r="H238" s="237">
        <v>0.603</v>
      </c>
      <c r="I238" s="238"/>
      <c r="J238" s="233"/>
      <c r="K238" s="233"/>
      <c r="L238" s="239"/>
      <c r="M238" s="240"/>
      <c r="N238" s="241"/>
      <c r="O238" s="241"/>
      <c r="P238" s="241"/>
      <c r="Q238" s="241"/>
      <c r="R238" s="241"/>
      <c r="S238" s="241"/>
      <c r="T238" s="24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3" t="s">
        <v>175</v>
      </c>
      <c r="AU238" s="243" t="s">
        <v>86</v>
      </c>
      <c r="AV238" s="13" t="s">
        <v>86</v>
      </c>
      <c r="AW238" s="13" t="s">
        <v>32</v>
      </c>
      <c r="AX238" s="13" t="s">
        <v>77</v>
      </c>
      <c r="AY238" s="243" t="s">
        <v>166</v>
      </c>
    </row>
    <row r="239" spans="1:51" s="13" customFormat="1" ht="12">
      <c r="A239" s="13"/>
      <c r="B239" s="232"/>
      <c r="C239" s="233"/>
      <c r="D239" s="234" t="s">
        <v>175</v>
      </c>
      <c r="E239" s="235" t="s">
        <v>1</v>
      </c>
      <c r="F239" s="236" t="s">
        <v>3136</v>
      </c>
      <c r="G239" s="233"/>
      <c r="H239" s="237">
        <v>7.956</v>
      </c>
      <c r="I239" s="238"/>
      <c r="J239" s="233"/>
      <c r="K239" s="233"/>
      <c r="L239" s="239"/>
      <c r="M239" s="240"/>
      <c r="N239" s="241"/>
      <c r="O239" s="241"/>
      <c r="P239" s="241"/>
      <c r="Q239" s="241"/>
      <c r="R239" s="241"/>
      <c r="S239" s="241"/>
      <c r="T239" s="24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3" t="s">
        <v>175</v>
      </c>
      <c r="AU239" s="243" t="s">
        <v>86</v>
      </c>
      <c r="AV239" s="13" t="s">
        <v>86</v>
      </c>
      <c r="AW239" s="13" t="s">
        <v>32</v>
      </c>
      <c r="AX239" s="13" t="s">
        <v>77</v>
      </c>
      <c r="AY239" s="243" t="s">
        <v>166</v>
      </c>
    </row>
    <row r="240" spans="1:51" s="13" customFormat="1" ht="12">
      <c r="A240" s="13"/>
      <c r="B240" s="232"/>
      <c r="C240" s="233"/>
      <c r="D240" s="234" t="s">
        <v>175</v>
      </c>
      <c r="E240" s="235" t="s">
        <v>1</v>
      </c>
      <c r="F240" s="236" t="s">
        <v>3137</v>
      </c>
      <c r="G240" s="233"/>
      <c r="H240" s="237">
        <v>4.128</v>
      </c>
      <c r="I240" s="238"/>
      <c r="J240" s="233"/>
      <c r="K240" s="233"/>
      <c r="L240" s="239"/>
      <c r="M240" s="240"/>
      <c r="N240" s="241"/>
      <c r="O240" s="241"/>
      <c r="P240" s="241"/>
      <c r="Q240" s="241"/>
      <c r="R240" s="241"/>
      <c r="S240" s="241"/>
      <c r="T240" s="24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3" t="s">
        <v>175</v>
      </c>
      <c r="AU240" s="243" t="s">
        <v>86</v>
      </c>
      <c r="AV240" s="13" t="s">
        <v>86</v>
      </c>
      <c r="AW240" s="13" t="s">
        <v>32</v>
      </c>
      <c r="AX240" s="13" t="s">
        <v>77</v>
      </c>
      <c r="AY240" s="243" t="s">
        <v>166</v>
      </c>
    </row>
    <row r="241" spans="1:63" s="12" customFormat="1" ht="22.8" customHeight="1">
      <c r="A241" s="12"/>
      <c r="B241" s="202"/>
      <c r="C241" s="203"/>
      <c r="D241" s="204" t="s">
        <v>76</v>
      </c>
      <c r="E241" s="216" t="s">
        <v>173</v>
      </c>
      <c r="F241" s="216" t="s">
        <v>1363</v>
      </c>
      <c r="G241" s="203"/>
      <c r="H241" s="203"/>
      <c r="I241" s="206"/>
      <c r="J241" s="217">
        <f>BK241</f>
        <v>0</v>
      </c>
      <c r="K241" s="203"/>
      <c r="L241" s="208"/>
      <c r="M241" s="209"/>
      <c r="N241" s="210"/>
      <c r="O241" s="210"/>
      <c r="P241" s="211">
        <f>SUM(P242:P245)</f>
        <v>0</v>
      </c>
      <c r="Q241" s="210"/>
      <c r="R241" s="211">
        <f>SUM(R242:R245)</f>
        <v>17.37428553</v>
      </c>
      <c r="S241" s="210"/>
      <c r="T241" s="212">
        <f>SUM(T242:T245)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13" t="s">
        <v>8</v>
      </c>
      <c r="AT241" s="214" t="s">
        <v>76</v>
      </c>
      <c r="AU241" s="214" t="s">
        <v>8</v>
      </c>
      <c r="AY241" s="213" t="s">
        <v>166</v>
      </c>
      <c r="BK241" s="215">
        <f>SUM(BK242:BK245)</f>
        <v>0</v>
      </c>
    </row>
    <row r="242" spans="1:65" s="2" customFormat="1" ht="24.15" customHeight="1">
      <c r="A242" s="37"/>
      <c r="B242" s="38"/>
      <c r="C242" s="218" t="s">
        <v>381</v>
      </c>
      <c r="D242" s="218" t="s">
        <v>169</v>
      </c>
      <c r="E242" s="219" t="s">
        <v>3138</v>
      </c>
      <c r="F242" s="220" t="s">
        <v>3139</v>
      </c>
      <c r="G242" s="221" t="s">
        <v>172</v>
      </c>
      <c r="H242" s="222">
        <v>9.189</v>
      </c>
      <c r="I242" s="223"/>
      <c r="J242" s="224">
        <f>ROUND(I242*H242,0)</f>
        <v>0</v>
      </c>
      <c r="K242" s="225"/>
      <c r="L242" s="43"/>
      <c r="M242" s="226" t="s">
        <v>1</v>
      </c>
      <c r="N242" s="227" t="s">
        <v>42</v>
      </c>
      <c r="O242" s="90"/>
      <c r="P242" s="228">
        <f>O242*H242</f>
        <v>0</v>
      </c>
      <c r="Q242" s="228">
        <v>1.89077</v>
      </c>
      <c r="R242" s="228">
        <f>Q242*H242</f>
        <v>17.37428553</v>
      </c>
      <c r="S242" s="228">
        <v>0</v>
      </c>
      <c r="T242" s="229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30" t="s">
        <v>173</v>
      </c>
      <c r="AT242" s="230" t="s">
        <v>169</v>
      </c>
      <c r="AU242" s="230" t="s">
        <v>86</v>
      </c>
      <c r="AY242" s="16" t="s">
        <v>166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16" t="s">
        <v>8</v>
      </c>
      <c r="BK242" s="231">
        <f>ROUND(I242*H242,0)</f>
        <v>0</v>
      </c>
      <c r="BL242" s="16" t="s">
        <v>173</v>
      </c>
      <c r="BM242" s="230" t="s">
        <v>3140</v>
      </c>
    </row>
    <row r="243" spans="1:51" s="13" customFormat="1" ht="12">
      <c r="A243" s="13"/>
      <c r="B243" s="232"/>
      <c r="C243" s="233"/>
      <c r="D243" s="234" t="s">
        <v>175</v>
      </c>
      <c r="E243" s="235" t="s">
        <v>1</v>
      </c>
      <c r="F243" s="236" t="s">
        <v>3141</v>
      </c>
      <c r="G243" s="233"/>
      <c r="H243" s="237">
        <v>1.122</v>
      </c>
      <c r="I243" s="238"/>
      <c r="J243" s="233"/>
      <c r="K243" s="233"/>
      <c r="L243" s="239"/>
      <c r="M243" s="240"/>
      <c r="N243" s="241"/>
      <c r="O243" s="241"/>
      <c r="P243" s="241"/>
      <c r="Q243" s="241"/>
      <c r="R243" s="241"/>
      <c r="S243" s="241"/>
      <c r="T243" s="24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3" t="s">
        <v>175</v>
      </c>
      <c r="AU243" s="243" t="s">
        <v>86</v>
      </c>
      <c r="AV243" s="13" t="s">
        <v>86</v>
      </c>
      <c r="AW243" s="13" t="s">
        <v>32</v>
      </c>
      <c r="AX243" s="13" t="s">
        <v>77</v>
      </c>
      <c r="AY243" s="243" t="s">
        <v>166</v>
      </c>
    </row>
    <row r="244" spans="1:51" s="13" customFormat="1" ht="12">
      <c r="A244" s="13"/>
      <c r="B244" s="232"/>
      <c r="C244" s="233"/>
      <c r="D244" s="234" t="s">
        <v>175</v>
      </c>
      <c r="E244" s="235" t="s">
        <v>1</v>
      </c>
      <c r="F244" s="236" t="s">
        <v>3142</v>
      </c>
      <c r="G244" s="233"/>
      <c r="H244" s="237">
        <v>0.664</v>
      </c>
      <c r="I244" s="238"/>
      <c r="J244" s="233"/>
      <c r="K244" s="233"/>
      <c r="L244" s="239"/>
      <c r="M244" s="240"/>
      <c r="N244" s="241"/>
      <c r="O244" s="241"/>
      <c r="P244" s="241"/>
      <c r="Q244" s="241"/>
      <c r="R244" s="241"/>
      <c r="S244" s="241"/>
      <c r="T244" s="24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3" t="s">
        <v>175</v>
      </c>
      <c r="AU244" s="243" t="s">
        <v>86</v>
      </c>
      <c r="AV244" s="13" t="s">
        <v>86</v>
      </c>
      <c r="AW244" s="13" t="s">
        <v>32</v>
      </c>
      <c r="AX244" s="13" t="s">
        <v>77</v>
      </c>
      <c r="AY244" s="243" t="s">
        <v>166</v>
      </c>
    </row>
    <row r="245" spans="1:51" s="13" customFormat="1" ht="12">
      <c r="A245" s="13"/>
      <c r="B245" s="232"/>
      <c r="C245" s="233"/>
      <c r="D245" s="234" t="s">
        <v>175</v>
      </c>
      <c r="E245" s="235" t="s">
        <v>1</v>
      </c>
      <c r="F245" s="236" t="s">
        <v>3143</v>
      </c>
      <c r="G245" s="233"/>
      <c r="H245" s="237">
        <v>7.403</v>
      </c>
      <c r="I245" s="238"/>
      <c r="J245" s="233"/>
      <c r="K245" s="233"/>
      <c r="L245" s="239"/>
      <c r="M245" s="240"/>
      <c r="N245" s="241"/>
      <c r="O245" s="241"/>
      <c r="P245" s="241"/>
      <c r="Q245" s="241"/>
      <c r="R245" s="241"/>
      <c r="S245" s="241"/>
      <c r="T245" s="24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3" t="s">
        <v>175</v>
      </c>
      <c r="AU245" s="243" t="s">
        <v>86</v>
      </c>
      <c r="AV245" s="13" t="s">
        <v>86</v>
      </c>
      <c r="AW245" s="13" t="s">
        <v>32</v>
      </c>
      <c r="AX245" s="13" t="s">
        <v>77</v>
      </c>
      <c r="AY245" s="243" t="s">
        <v>166</v>
      </c>
    </row>
    <row r="246" spans="1:63" s="12" customFormat="1" ht="22.8" customHeight="1">
      <c r="A246" s="12"/>
      <c r="B246" s="202"/>
      <c r="C246" s="203"/>
      <c r="D246" s="204" t="s">
        <v>76</v>
      </c>
      <c r="E246" s="216" t="s">
        <v>193</v>
      </c>
      <c r="F246" s="216" t="s">
        <v>1458</v>
      </c>
      <c r="G246" s="203"/>
      <c r="H246" s="203"/>
      <c r="I246" s="206"/>
      <c r="J246" s="217">
        <f>BK246</f>
        <v>0</v>
      </c>
      <c r="K246" s="203"/>
      <c r="L246" s="208"/>
      <c r="M246" s="209"/>
      <c r="N246" s="210"/>
      <c r="O246" s="210"/>
      <c r="P246" s="211">
        <f>SUM(P247:P250)</f>
        <v>0</v>
      </c>
      <c r="Q246" s="210"/>
      <c r="R246" s="211">
        <f>SUM(R247:R250)</f>
        <v>70.63415972</v>
      </c>
      <c r="S246" s="210"/>
      <c r="T246" s="212">
        <f>SUM(T247:T250)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13" t="s">
        <v>8</v>
      </c>
      <c r="AT246" s="214" t="s">
        <v>76</v>
      </c>
      <c r="AU246" s="214" t="s">
        <v>8</v>
      </c>
      <c r="AY246" s="213" t="s">
        <v>166</v>
      </c>
      <c r="BK246" s="215">
        <f>SUM(BK247:BK250)</f>
        <v>0</v>
      </c>
    </row>
    <row r="247" spans="1:65" s="2" customFormat="1" ht="24.15" customHeight="1">
      <c r="A247" s="37"/>
      <c r="B247" s="38"/>
      <c r="C247" s="218" t="s">
        <v>385</v>
      </c>
      <c r="D247" s="218" t="s">
        <v>169</v>
      </c>
      <c r="E247" s="219" t="s">
        <v>3144</v>
      </c>
      <c r="F247" s="220" t="s">
        <v>3145</v>
      </c>
      <c r="G247" s="221" t="s">
        <v>188</v>
      </c>
      <c r="H247" s="222">
        <v>82.766</v>
      </c>
      <c r="I247" s="223"/>
      <c r="J247" s="224">
        <f>ROUND(I247*H247,0)</f>
        <v>0</v>
      </c>
      <c r="K247" s="225"/>
      <c r="L247" s="43"/>
      <c r="M247" s="226" t="s">
        <v>1</v>
      </c>
      <c r="N247" s="227" t="s">
        <v>42</v>
      </c>
      <c r="O247" s="90"/>
      <c r="P247" s="228">
        <f>O247*H247</f>
        <v>0</v>
      </c>
      <c r="Q247" s="228">
        <v>0.46</v>
      </c>
      <c r="R247" s="228">
        <f>Q247*H247</f>
        <v>38.07236</v>
      </c>
      <c r="S247" s="228">
        <v>0</v>
      </c>
      <c r="T247" s="229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30" t="s">
        <v>173</v>
      </c>
      <c r="AT247" s="230" t="s">
        <v>169</v>
      </c>
      <c r="AU247" s="230" t="s">
        <v>86</v>
      </c>
      <c r="AY247" s="16" t="s">
        <v>166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6" t="s">
        <v>8</v>
      </c>
      <c r="BK247" s="231">
        <f>ROUND(I247*H247,0)</f>
        <v>0</v>
      </c>
      <c r="BL247" s="16" t="s">
        <v>173</v>
      </c>
      <c r="BM247" s="230" t="s">
        <v>3146</v>
      </c>
    </row>
    <row r="248" spans="1:51" s="13" customFormat="1" ht="12">
      <c r="A248" s="13"/>
      <c r="B248" s="232"/>
      <c r="C248" s="233"/>
      <c r="D248" s="234" t="s">
        <v>175</v>
      </c>
      <c r="E248" s="235" t="s">
        <v>1</v>
      </c>
      <c r="F248" s="236" t="s">
        <v>2998</v>
      </c>
      <c r="G248" s="233"/>
      <c r="H248" s="237">
        <v>82.766</v>
      </c>
      <c r="I248" s="238"/>
      <c r="J248" s="233"/>
      <c r="K248" s="233"/>
      <c r="L248" s="239"/>
      <c r="M248" s="240"/>
      <c r="N248" s="241"/>
      <c r="O248" s="241"/>
      <c r="P248" s="241"/>
      <c r="Q248" s="241"/>
      <c r="R248" s="241"/>
      <c r="S248" s="241"/>
      <c r="T248" s="24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3" t="s">
        <v>175</v>
      </c>
      <c r="AU248" s="243" t="s">
        <v>86</v>
      </c>
      <c r="AV248" s="13" t="s">
        <v>86</v>
      </c>
      <c r="AW248" s="13" t="s">
        <v>32</v>
      </c>
      <c r="AX248" s="13" t="s">
        <v>77</v>
      </c>
      <c r="AY248" s="243" t="s">
        <v>166</v>
      </c>
    </row>
    <row r="249" spans="1:65" s="2" customFormat="1" ht="37.8" customHeight="1">
      <c r="A249" s="37"/>
      <c r="B249" s="38"/>
      <c r="C249" s="218" t="s">
        <v>389</v>
      </c>
      <c r="D249" s="218" t="s">
        <v>169</v>
      </c>
      <c r="E249" s="219" t="s">
        <v>3147</v>
      </c>
      <c r="F249" s="220" t="s">
        <v>3148</v>
      </c>
      <c r="G249" s="221" t="s">
        <v>188</v>
      </c>
      <c r="H249" s="222">
        <v>82.766</v>
      </c>
      <c r="I249" s="223"/>
      <c r="J249" s="224">
        <f>ROUND(I249*H249,0)</f>
        <v>0</v>
      </c>
      <c r="K249" s="225"/>
      <c r="L249" s="43"/>
      <c r="M249" s="226" t="s">
        <v>1</v>
      </c>
      <c r="N249" s="227" t="s">
        <v>42</v>
      </c>
      <c r="O249" s="90"/>
      <c r="P249" s="228">
        <f>O249*H249</f>
        <v>0</v>
      </c>
      <c r="Q249" s="228">
        <v>0.26376</v>
      </c>
      <c r="R249" s="228">
        <f>Q249*H249</f>
        <v>21.83036016</v>
      </c>
      <c r="S249" s="228">
        <v>0</v>
      </c>
      <c r="T249" s="229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30" t="s">
        <v>173</v>
      </c>
      <c r="AT249" s="230" t="s">
        <v>169</v>
      </c>
      <c r="AU249" s="230" t="s">
        <v>86</v>
      </c>
      <c r="AY249" s="16" t="s">
        <v>166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6" t="s">
        <v>8</v>
      </c>
      <c r="BK249" s="231">
        <f>ROUND(I249*H249,0)</f>
        <v>0</v>
      </c>
      <c r="BL249" s="16" t="s">
        <v>173</v>
      </c>
      <c r="BM249" s="230" t="s">
        <v>3149</v>
      </c>
    </row>
    <row r="250" spans="1:65" s="2" customFormat="1" ht="33" customHeight="1">
      <c r="A250" s="37"/>
      <c r="B250" s="38"/>
      <c r="C250" s="218" t="s">
        <v>393</v>
      </c>
      <c r="D250" s="218" t="s">
        <v>169</v>
      </c>
      <c r="E250" s="219" t="s">
        <v>3150</v>
      </c>
      <c r="F250" s="220" t="s">
        <v>3151</v>
      </c>
      <c r="G250" s="221" t="s">
        <v>188</v>
      </c>
      <c r="H250" s="222">
        <v>82.766</v>
      </c>
      <c r="I250" s="223"/>
      <c r="J250" s="224">
        <f>ROUND(I250*H250,0)</f>
        <v>0</v>
      </c>
      <c r="K250" s="225"/>
      <c r="L250" s="43"/>
      <c r="M250" s="226" t="s">
        <v>1</v>
      </c>
      <c r="N250" s="227" t="s">
        <v>42</v>
      </c>
      <c r="O250" s="90"/>
      <c r="P250" s="228">
        <f>O250*H250</f>
        <v>0</v>
      </c>
      <c r="Q250" s="228">
        <v>0.12966</v>
      </c>
      <c r="R250" s="228">
        <f>Q250*H250</f>
        <v>10.73143956</v>
      </c>
      <c r="S250" s="228">
        <v>0</v>
      </c>
      <c r="T250" s="229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30" t="s">
        <v>173</v>
      </c>
      <c r="AT250" s="230" t="s">
        <v>169</v>
      </c>
      <c r="AU250" s="230" t="s">
        <v>86</v>
      </c>
      <c r="AY250" s="16" t="s">
        <v>166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6" t="s">
        <v>8</v>
      </c>
      <c r="BK250" s="231">
        <f>ROUND(I250*H250,0)</f>
        <v>0</v>
      </c>
      <c r="BL250" s="16" t="s">
        <v>173</v>
      </c>
      <c r="BM250" s="230" t="s">
        <v>3152</v>
      </c>
    </row>
    <row r="251" spans="1:63" s="12" customFormat="1" ht="22.8" customHeight="1">
      <c r="A251" s="12"/>
      <c r="B251" s="202"/>
      <c r="C251" s="203"/>
      <c r="D251" s="204" t="s">
        <v>76</v>
      </c>
      <c r="E251" s="216" t="s">
        <v>208</v>
      </c>
      <c r="F251" s="216" t="s">
        <v>3153</v>
      </c>
      <c r="G251" s="203"/>
      <c r="H251" s="203"/>
      <c r="I251" s="206"/>
      <c r="J251" s="217">
        <f>BK251</f>
        <v>0</v>
      </c>
      <c r="K251" s="203"/>
      <c r="L251" s="208"/>
      <c r="M251" s="209"/>
      <c r="N251" s="210"/>
      <c r="O251" s="210"/>
      <c r="P251" s="211">
        <f>SUM(P252:P290)</f>
        <v>0</v>
      </c>
      <c r="Q251" s="210"/>
      <c r="R251" s="211">
        <f>SUM(R252:R290)</f>
        <v>7.015475619999999</v>
      </c>
      <c r="S251" s="210"/>
      <c r="T251" s="212">
        <f>SUM(T252:T290)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13" t="s">
        <v>8</v>
      </c>
      <c r="AT251" s="214" t="s">
        <v>76</v>
      </c>
      <c r="AU251" s="214" t="s">
        <v>8</v>
      </c>
      <c r="AY251" s="213" t="s">
        <v>166</v>
      </c>
      <c r="BK251" s="215">
        <f>SUM(BK252:BK290)</f>
        <v>0</v>
      </c>
    </row>
    <row r="252" spans="1:65" s="2" customFormat="1" ht="24.15" customHeight="1">
      <c r="A252" s="37"/>
      <c r="B252" s="38"/>
      <c r="C252" s="218" t="s">
        <v>397</v>
      </c>
      <c r="D252" s="218" t="s">
        <v>169</v>
      </c>
      <c r="E252" s="219" t="s">
        <v>3154</v>
      </c>
      <c r="F252" s="220" t="s">
        <v>3155</v>
      </c>
      <c r="G252" s="221" t="s">
        <v>215</v>
      </c>
      <c r="H252" s="222">
        <v>30.871</v>
      </c>
      <c r="I252" s="223"/>
      <c r="J252" s="224">
        <f>ROUND(I252*H252,0)</f>
        <v>0</v>
      </c>
      <c r="K252" s="225"/>
      <c r="L252" s="43"/>
      <c r="M252" s="226" t="s">
        <v>1</v>
      </c>
      <c r="N252" s="227" t="s">
        <v>42</v>
      </c>
      <c r="O252" s="90"/>
      <c r="P252" s="228">
        <f>O252*H252</f>
        <v>0</v>
      </c>
      <c r="Q252" s="228">
        <v>0.00746</v>
      </c>
      <c r="R252" s="228">
        <f>Q252*H252</f>
        <v>0.23029766</v>
      </c>
      <c r="S252" s="228">
        <v>0</v>
      </c>
      <c r="T252" s="229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30" t="s">
        <v>173</v>
      </c>
      <c r="AT252" s="230" t="s">
        <v>169</v>
      </c>
      <c r="AU252" s="230" t="s">
        <v>86</v>
      </c>
      <c r="AY252" s="16" t="s">
        <v>166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16" t="s">
        <v>8</v>
      </c>
      <c r="BK252" s="231">
        <f>ROUND(I252*H252,0)</f>
        <v>0</v>
      </c>
      <c r="BL252" s="16" t="s">
        <v>173</v>
      </c>
      <c r="BM252" s="230" t="s">
        <v>3156</v>
      </c>
    </row>
    <row r="253" spans="1:51" s="13" customFormat="1" ht="12">
      <c r="A253" s="13"/>
      <c r="B253" s="232"/>
      <c r="C253" s="233"/>
      <c r="D253" s="234" t="s">
        <v>175</v>
      </c>
      <c r="E253" s="235" t="s">
        <v>1</v>
      </c>
      <c r="F253" s="236" t="s">
        <v>3157</v>
      </c>
      <c r="G253" s="233"/>
      <c r="H253" s="237">
        <v>30.871</v>
      </c>
      <c r="I253" s="238"/>
      <c r="J253" s="233"/>
      <c r="K253" s="233"/>
      <c r="L253" s="239"/>
      <c r="M253" s="240"/>
      <c r="N253" s="241"/>
      <c r="O253" s="241"/>
      <c r="P253" s="241"/>
      <c r="Q253" s="241"/>
      <c r="R253" s="241"/>
      <c r="S253" s="241"/>
      <c r="T253" s="24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3" t="s">
        <v>175</v>
      </c>
      <c r="AU253" s="243" t="s">
        <v>86</v>
      </c>
      <c r="AV253" s="13" t="s">
        <v>86</v>
      </c>
      <c r="AW253" s="13" t="s">
        <v>32</v>
      </c>
      <c r="AX253" s="13" t="s">
        <v>77</v>
      </c>
      <c r="AY253" s="243" t="s">
        <v>166</v>
      </c>
    </row>
    <row r="254" spans="1:65" s="2" customFormat="1" ht="24.15" customHeight="1">
      <c r="A254" s="37"/>
      <c r="B254" s="38"/>
      <c r="C254" s="218" t="s">
        <v>402</v>
      </c>
      <c r="D254" s="218" t="s">
        <v>169</v>
      </c>
      <c r="E254" s="219" t="s">
        <v>3158</v>
      </c>
      <c r="F254" s="220" t="s">
        <v>3159</v>
      </c>
      <c r="G254" s="221" t="s">
        <v>215</v>
      </c>
      <c r="H254" s="222">
        <v>43.161</v>
      </c>
      <c r="I254" s="223"/>
      <c r="J254" s="224">
        <f>ROUND(I254*H254,0)</f>
        <v>0</v>
      </c>
      <c r="K254" s="225"/>
      <c r="L254" s="43"/>
      <c r="M254" s="226" t="s">
        <v>1</v>
      </c>
      <c r="N254" s="227" t="s">
        <v>42</v>
      </c>
      <c r="O254" s="90"/>
      <c r="P254" s="228">
        <f>O254*H254</f>
        <v>0</v>
      </c>
      <c r="Q254" s="228">
        <v>0.00276</v>
      </c>
      <c r="R254" s="228">
        <f>Q254*H254</f>
        <v>0.11912436</v>
      </c>
      <c r="S254" s="228">
        <v>0</v>
      </c>
      <c r="T254" s="229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30" t="s">
        <v>173</v>
      </c>
      <c r="AT254" s="230" t="s">
        <v>169</v>
      </c>
      <c r="AU254" s="230" t="s">
        <v>86</v>
      </c>
      <c r="AY254" s="16" t="s">
        <v>166</v>
      </c>
      <c r="BE254" s="231">
        <f>IF(N254="základní",J254,0)</f>
        <v>0</v>
      </c>
      <c r="BF254" s="231">
        <f>IF(N254="snížená",J254,0)</f>
        <v>0</v>
      </c>
      <c r="BG254" s="231">
        <f>IF(N254="zákl. přenesená",J254,0)</f>
        <v>0</v>
      </c>
      <c r="BH254" s="231">
        <f>IF(N254="sníž. přenesená",J254,0)</f>
        <v>0</v>
      </c>
      <c r="BI254" s="231">
        <f>IF(N254="nulová",J254,0)</f>
        <v>0</v>
      </c>
      <c r="BJ254" s="16" t="s">
        <v>8</v>
      </c>
      <c r="BK254" s="231">
        <f>ROUND(I254*H254,0)</f>
        <v>0</v>
      </c>
      <c r="BL254" s="16" t="s">
        <v>173</v>
      </c>
      <c r="BM254" s="230" t="s">
        <v>3160</v>
      </c>
    </row>
    <row r="255" spans="1:51" s="13" customFormat="1" ht="12">
      <c r="A255" s="13"/>
      <c r="B255" s="232"/>
      <c r="C255" s="233"/>
      <c r="D255" s="234" t="s">
        <v>175</v>
      </c>
      <c r="E255" s="235" t="s">
        <v>1</v>
      </c>
      <c r="F255" s="236" t="s">
        <v>3161</v>
      </c>
      <c r="G255" s="233"/>
      <c r="H255" s="237">
        <v>43.161</v>
      </c>
      <c r="I255" s="238"/>
      <c r="J255" s="233"/>
      <c r="K255" s="233"/>
      <c r="L255" s="239"/>
      <c r="M255" s="240"/>
      <c r="N255" s="241"/>
      <c r="O255" s="241"/>
      <c r="P255" s="241"/>
      <c r="Q255" s="241"/>
      <c r="R255" s="241"/>
      <c r="S255" s="241"/>
      <c r="T255" s="24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3" t="s">
        <v>175</v>
      </c>
      <c r="AU255" s="243" t="s">
        <v>86</v>
      </c>
      <c r="AV255" s="13" t="s">
        <v>86</v>
      </c>
      <c r="AW255" s="13" t="s">
        <v>32</v>
      </c>
      <c r="AX255" s="13" t="s">
        <v>77</v>
      </c>
      <c r="AY255" s="243" t="s">
        <v>166</v>
      </c>
    </row>
    <row r="256" spans="1:65" s="2" customFormat="1" ht="24.15" customHeight="1">
      <c r="A256" s="37"/>
      <c r="B256" s="38"/>
      <c r="C256" s="218" t="s">
        <v>407</v>
      </c>
      <c r="D256" s="218" t="s">
        <v>169</v>
      </c>
      <c r="E256" s="219" t="s">
        <v>3162</v>
      </c>
      <c r="F256" s="220" t="s">
        <v>3163</v>
      </c>
      <c r="G256" s="221" t="s">
        <v>196</v>
      </c>
      <c r="H256" s="222">
        <v>3</v>
      </c>
      <c r="I256" s="223"/>
      <c r="J256" s="224">
        <f>ROUND(I256*H256,0)</f>
        <v>0</v>
      </c>
      <c r="K256" s="225"/>
      <c r="L256" s="43"/>
      <c r="M256" s="226" t="s">
        <v>1</v>
      </c>
      <c r="N256" s="227" t="s">
        <v>42</v>
      </c>
      <c r="O256" s="90"/>
      <c r="P256" s="228">
        <f>O256*H256</f>
        <v>0</v>
      </c>
      <c r="Q256" s="228">
        <v>0</v>
      </c>
      <c r="R256" s="228">
        <f>Q256*H256</f>
        <v>0</v>
      </c>
      <c r="S256" s="228">
        <v>0</v>
      </c>
      <c r="T256" s="229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30" t="s">
        <v>173</v>
      </c>
      <c r="AT256" s="230" t="s">
        <v>169</v>
      </c>
      <c r="AU256" s="230" t="s">
        <v>86</v>
      </c>
      <c r="AY256" s="16" t="s">
        <v>166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6" t="s">
        <v>8</v>
      </c>
      <c r="BK256" s="231">
        <f>ROUND(I256*H256,0)</f>
        <v>0</v>
      </c>
      <c r="BL256" s="16" t="s">
        <v>173</v>
      </c>
      <c r="BM256" s="230" t="s">
        <v>3164</v>
      </c>
    </row>
    <row r="257" spans="1:65" s="2" customFormat="1" ht="16.5" customHeight="1">
      <c r="A257" s="37"/>
      <c r="B257" s="38"/>
      <c r="C257" s="254" t="s">
        <v>411</v>
      </c>
      <c r="D257" s="254" t="s">
        <v>266</v>
      </c>
      <c r="E257" s="255" t="s">
        <v>3165</v>
      </c>
      <c r="F257" s="256" t="s">
        <v>3166</v>
      </c>
      <c r="G257" s="257" t="s">
        <v>196</v>
      </c>
      <c r="H257" s="258">
        <v>3</v>
      </c>
      <c r="I257" s="259"/>
      <c r="J257" s="260">
        <f>ROUND(I257*H257,0)</f>
        <v>0</v>
      </c>
      <c r="K257" s="261"/>
      <c r="L257" s="262"/>
      <c r="M257" s="263" t="s">
        <v>1</v>
      </c>
      <c r="N257" s="264" t="s">
        <v>42</v>
      </c>
      <c r="O257" s="90"/>
      <c r="P257" s="228">
        <f>O257*H257</f>
        <v>0</v>
      </c>
      <c r="Q257" s="228">
        <v>0.0255</v>
      </c>
      <c r="R257" s="228">
        <f>Q257*H257</f>
        <v>0.0765</v>
      </c>
      <c r="S257" s="228">
        <v>0</v>
      </c>
      <c r="T257" s="229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30" t="s">
        <v>208</v>
      </c>
      <c r="AT257" s="230" t="s">
        <v>266</v>
      </c>
      <c r="AU257" s="230" t="s">
        <v>86</v>
      </c>
      <c r="AY257" s="16" t="s">
        <v>166</v>
      </c>
      <c r="BE257" s="231">
        <f>IF(N257="základní",J257,0)</f>
        <v>0</v>
      </c>
      <c r="BF257" s="231">
        <f>IF(N257="snížená",J257,0)</f>
        <v>0</v>
      </c>
      <c r="BG257" s="231">
        <f>IF(N257="zákl. přenesená",J257,0)</f>
        <v>0</v>
      </c>
      <c r="BH257" s="231">
        <f>IF(N257="sníž. přenesená",J257,0)</f>
        <v>0</v>
      </c>
      <c r="BI257" s="231">
        <f>IF(N257="nulová",J257,0)</f>
        <v>0</v>
      </c>
      <c r="BJ257" s="16" t="s">
        <v>8</v>
      </c>
      <c r="BK257" s="231">
        <f>ROUND(I257*H257,0)</f>
        <v>0</v>
      </c>
      <c r="BL257" s="16" t="s">
        <v>173</v>
      </c>
      <c r="BM257" s="230" t="s">
        <v>3167</v>
      </c>
    </row>
    <row r="258" spans="1:65" s="2" customFormat="1" ht="33" customHeight="1">
      <c r="A258" s="37"/>
      <c r="B258" s="38"/>
      <c r="C258" s="218" t="s">
        <v>417</v>
      </c>
      <c r="D258" s="218" t="s">
        <v>169</v>
      </c>
      <c r="E258" s="219" t="s">
        <v>3168</v>
      </c>
      <c r="F258" s="220" t="s">
        <v>3169</v>
      </c>
      <c r="G258" s="221" t="s">
        <v>196</v>
      </c>
      <c r="H258" s="222">
        <v>15</v>
      </c>
      <c r="I258" s="223"/>
      <c r="J258" s="224">
        <f>ROUND(I258*H258,0)</f>
        <v>0</v>
      </c>
      <c r="K258" s="225"/>
      <c r="L258" s="43"/>
      <c r="M258" s="226" t="s">
        <v>1</v>
      </c>
      <c r="N258" s="227" t="s">
        <v>42</v>
      </c>
      <c r="O258" s="90"/>
      <c r="P258" s="228">
        <f>O258*H258</f>
        <v>0</v>
      </c>
      <c r="Q258" s="228">
        <v>0</v>
      </c>
      <c r="R258" s="228">
        <f>Q258*H258</f>
        <v>0</v>
      </c>
      <c r="S258" s="228">
        <v>0</v>
      </c>
      <c r="T258" s="229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30" t="s">
        <v>173</v>
      </c>
      <c r="AT258" s="230" t="s">
        <v>169</v>
      </c>
      <c r="AU258" s="230" t="s">
        <v>86</v>
      </c>
      <c r="AY258" s="16" t="s">
        <v>166</v>
      </c>
      <c r="BE258" s="231">
        <f>IF(N258="základní",J258,0)</f>
        <v>0</v>
      </c>
      <c r="BF258" s="231">
        <f>IF(N258="snížená",J258,0)</f>
        <v>0</v>
      </c>
      <c r="BG258" s="231">
        <f>IF(N258="zákl. přenesená",J258,0)</f>
        <v>0</v>
      </c>
      <c r="BH258" s="231">
        <f>IF(N258="sníž. přenesená",J258,0)</f>
        <v>0</v>
      </c>
      <c r="BI258" s="231">
        <f>IF(N258="nulová",J258,0)</f>
        <v>0</v>
      </c>
      <c r="BJ258" s="16" t="s">
        <v>8</v>
      </c>
      <c r="BK258" s="231">
        <f>ROUND(I258*H258,0)</f>
        <v>0</v>
      </c>
      <c r="BL258" s="16" t="s">
        <v>173</v>
      </c>
      <c r="BM258" s="230" t="s">
        <v>3170</v>
      </c>
    </row>
    <row r="259" spans="1:51" s="13" customFormat="1" ht="12">
      <c r="A259" s="13"/>
      <c r="B259" s="232"/>
      <c r="C259" s="233"/>
      <c r="D259" s="234" t="s">
        <v>175</v>
      </c>
      <c r="E259" s="235" t="s">
        <v>1</v>
      </c>
      <c r="F259" s="236" t="s">
        <v>3171</v>
      </c>
      <c r="G259" s="233"/>
      <c r="H259" s="237">
        <v>15</v>
      </c>
      <c r="I259" s="238"/>
      <c r="J259" s="233"/>
      <c r="K259" s="233"/>
      <c r="L259" s="239"/>
      <c r="M259" s="240"/>
      <c r="N259" s="241"/>
      <c r="O259" s="241"/>
      <c r="P259" s="241"/>
      <c r="Q259" s="241"/>
      <c r="R259" s="241"/>
      <c r="S259" s="241"/>
      <c r="T259" s="24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3" t="s">
        <v>175</v>
      </c>
      <c r="AU259" s="243" t="s">
        <v>86</v>
      </c>
      <c r="AV259" s="13" t="s">
        <v>86</v>
      </c>
      <c r="AW259" s="13" t="s">
        <v>32</v>
      </c>
      <c r="AX259" s="13" t="s">
        <v>77</v>
      </c>
      <c r="AY259" s="243" t="s">
        <v>166</v>
      </c>
    </row>
    <row r="260" spans="1:65" s="2" customFormat="1" ht="16.5" customHeight="1">
      <c r="A260" s="37"/>
      <c r="B260" s="38"/>
      <c r="C260" s="254" t="s">
        <v>423</v>
      </c>
      <c r="D260" s="254" t="s">
        <v>266</v>
      </c>
      <c r="E260" s="255" t="s">
        <v>3172</v>
      </c>
      <c r="F260" s="256" t="s">
        <v>3173</v>
      </c>
      <c r="G260" s="257" t="s">
        <v>196</v>
      </c>
      <c r="H260" s="258">
        <v>15</v>
      </c>
      <c r="I260" s="259"/>
      <c r="J260" s="260">
        <f>ROUND(I260*H260,0)</f>
        <v>0</v>
      </c>
      <c r="K260" s="261"/>
      <c r="L260" s="262"/>
      <c r="M260" s="263" t="s">
        <v>1</v>
      </c>
      <c r="N260" s="264" t="s">
        <v>42</v>
      </c>
      <c r="O260" s="90"/>
      <c r="P260" s="228">
        <f>O260*H260</f>
        <v>0</v>
      </c>
      <c r="Q260" s="228">
        <v>0.00035</v>
      </c>
      <c r="R260" s="228">
        <f>Q260*H260</f>
        <v>0.00525</v>
      </c>
      <c r="S260" s="228">
        <v>0</v>
      </c>
      <c r="T260" s="229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30" t="s">
        <v>208</v>
      </c>
      <c r="AT260" s="230" t="s">
        <v>266</v>
      </c>
      <c r="AU260" s="230" t="s">
        <v>86</v>
      </c>
      <c r="AY260" s="16" t="s">
        <v>166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16" t="s">
        <v>8</v>
      </c>
      <c r="BK260" s="231">
        <f>ROUND(I260*H260,0)</f>
        <v>0</v>
      </c>
      <c r="BL260" s="16" t="s">
        <v>173</v>
      </c>
      <c r="BM260" s="230" t="s">
        <v>3174</v>
      </c>
    </row>
    <row r="261" spans="1:65" s="2" customFormat="1" ht="33" customHeight="1">
      <c r="A261" s="37"/>
      <c r="B261" s="38"/>
      <c r="C261" s="218" t="s">
        <v>428</v>
      </c>
      <c r="D261" s="218" t="s">
        <v>169</v>
      </c>
      <c r="E261" s="219" t="s">
        <v>3175</v>
      </c>
      <c r="F261" s="220" t="s">
        <v>3176</v>
      </c>
      <c r="G261" s="221" t="s">
        <v>196</v>
      </c>
      <c r="H261" s="222">
        <v>2</v>
      </c>
      <c r="I261" s="223"/>
      <c r="J261" s="224">
        <f>ROUND(I261*H261,0)</f>
        <v>0</v>
      </c>
      <c r="K261" s="225"/>
      <c r="L261" s="43"/>
      <c r="M261" s="226" t="s">
        <v>1</v>
      </c>
      <c r="N261" s="227" t="s">
        <v>42</v>
      </c>
      <c r="O261" s="90"/>
      <c r="P261" s="228">
        <f>O261*H261</f>
        <v>0</v>
      </c>
      <c r="Q261" s="228">
        <v>1E-05</v>
      </c>
      <c r="R261" s="228">
        <f>Q261*H261</f>
        <v>2E-05</v>
      </c>
      <c r="S261" s="228">
        <v>0</v>
      </c>
      <c r="T261" s="229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30" t="s">
        <v>173</v>
      </c>
      <c r="AT261" s="230" t="s">
        <v>169</v>
      </c>
      <c r="AU261" s="230" t="s">
        <v>86</v>
      </c>
      <c r="AY261" s="16" t="s">
        <v>166</v>
      </c>
      <c r="BE261" s="231">
        <f>IF(N261="základní",J261,0)</f>
        <v>0</v>
      </c>
      <c r="BF261" s="231">
        <f>IF(N261="snížená",J261,0)</f>
        <v>0</v>
      </c>
      <c r="BG261" s="231">
        <f>IF(N261="zákl. přenesená",J261,0)</f>
        <v>0</v>
      </c>
      <c r="BH261" s="231">
        <f>IF(N261="sníž. přenesená",J261,0)</f>
        <v>0</v>
      </c>
      <c r="BI261" s="231">
        <f>IF(N261="nulová",J261,0)</f>
        <v>0</v>
      </c>
      <c r="BJ261" s="16" t="s">
        <v>8</v>
      </c>
      <c r="BK261" s="231">
        <f>ROUND(I261*H261,0)</f>
        <v>0</v>
      </c>
      <c r="BL261" s="16" t="s">
        <v>173</v>
      </c>
      <c r="BM261" s="230" t="s">
        <v>3177</v>
      </c>
    </row>
    <row r="262" spans="1:51" s="13" customFormat="1" ht="12">
      <c r="A262" s="13"/>
      <c r="B262" s="232"/>
      <c r="C262" s="233"/>
      <c r="D262" s="234" t="s">
        <v>175</v>
      </c>
      <c r="E262" s="235" t="s">
        <v>1</v>
      </c>
      <c r="F262" s="236" t="s">
        <v>3178</v>
      </c>
      <c r="G262" s="233"/>
      <c r="H262" s="237">
        <v>2</v>
      </c>
      <c r="I262" s="238"/>
      <c r="J262" s="233"/>
      <c r="K262" s="233"/>
      <c r="L262" s="239"/>
      <c r="M262" s="240"/>
      <c r="N262" s="241"/>
      <c r="O262" s="241"/>
      <c r="P262" s="241"/>
      <c r="Q262" s="241"/>
      <c r="R262" s="241"/>
      <c r="S262" s="241"/>
      <c r="T262" s="24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3" t="s">
        <v>175</v>
      </c>
      <c r="AU262" s="243" t="s">
        <v>86</v>
      </c>
      <c r="AV262" s="13" t="s">
        <v>86</v>
      </c>
      <c r="AW262" s="13" t="s">
        <v>32</v>
      </c>
      <c r="AX262" s="13" t="s">
        <v>77</v>
      </c>
      <c r="AY262" s="243" t="s">
        <v>166</v>
      </c>
    </row>
    <row r="263" spans="1:65" s="2" customFormat="1" ht="16.5" customHeight="1">
      <c r="A263" s="37"/>
      <c r="B263" s="38"/>
      <c r="C263" s="254" t="s">
        <v>432</v>
      </c>
      <c r="D263" s="254" t="s">
        <v>266</v>
      </c>
      <c r="E263" s="255" t="s">
        <v>3179</v>
      </c>
      <c r="F263" s="256" t="s">
        <v>3180</v>
      </c>
      <c r="G263" s="257" t="s">
        <v>196</v>
      </c>
      <c r="H263" s="258">
        <v>2</v>
      </c>
      <c r="I263" s="259"/>
      <c r="J263" s="260">
        <f>ROUND(I263*H263,0)</f>
        <v>0</v>
      </c>
      <c r="K263" s="261"/>
      <c r="L263" s="262"/>
      <c r="M263" s="263" t="s">
        <v>1</v>
      </c>
      <c r="N263" s="264" t="s">
        <v>42</v>
      </c>
      <c r="O263" s="90"/>
      <c r="P263" s="228">
        <f>O263*H263</f>
        <v>0</v>
      </c>
      <c r="Q263" s="228">
        <v>0.00088</v>
      </c>
      <c r="R263" s="228">
        <f>Q263*H263</f>
        <v>0.00176</v>
      </c>
      <c r="S263" s="228">
        <v>0</v>
      </c>
      <c r="T263" s="229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30" t="s">
        <v>208</v>
      </c>
      <c r="AT263" s="230" t="s">
        <v>266</v>
      </c>
      <c r="AU263" s="230" t="s">
        <v>86</v>
      </c>
      <c r="AY263" s="16" t="s">
        <v>166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6" t="s">
        <v>8</v>
      </c>
      <c r="BK263" s="231">
        <f>ROUND(I263*H263,0)</f>
        <v>0</v>
      </c>
      <c r="BL263" s="16" t="s">
        <v>173</v>
      </c>
      <c r="BM263" s="230" t="s">
        <v>3181</v>
      </c>
    </row>
    <row r="264" spans="1:65" s="2" customFormat="1" ht="33" customHeight="1">
      <c r="A264" s="37"/>
      <c r="B264" s="38"/>
      <c r="C264" s="218" t="s">
        <v>436</v>
      </c>
      <c r="D264" s="218" t="s">
        <v>169</v>
      </c>
      <c r="E264" s="219" t="s">
        <v>3182</v>
      </c>
      <c r="F264" s="220" t="s">
        <v>3183</v>
      </c>
      <c r="G264" s="221" t="s">
        <v>196</v>
      </c>
      <c r="H264" s="222">
        <v>3</v>
      </c>
      <c r="I264" s="223"/>
      <c r="J264" s="224">
        <f>ROUND(I264*H264,0)</f>
        <v>0</v>
      </c>
      <c r="K264" s="225"/>
      <c r="L264" s="43"/>
      <c r="M264" s="226" t="s">
        <v>1</v>
      </c>
      <c r="N264" s="227" t="s">
        <v>42</v>
      </c>
      <c r="O264" s="90"/>
      <c r="P264" s="228">
        <f>O264*H264</f>
        <v>0</v>
      </c>
      <c r="Q264" s="228">
        <v>0</v>
      </c>
      <c r="R264" s="228">
        <f>Q264*H264</f>
        <v>0</v>
      </c>
      <c r="S264" s="228">
        <v>0</v>
      </c>
      <c r="T264" s="229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30" t="s">
        <v>173</v>
      </c>
      <c r="AT264" s="230" t="s">
        <v>169</v>
      </c>
      <c r="AU264" s="230" t="s">
        <v>86</v>
      </c>
      <c r="AY264" s="16" t="s">
        <v>166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16" t="s">
        <v>8</v>
      </c>
      <c r="BK264" s="231">
        <f>ROUND(I264*H264,0)</f>
        <v>0</v>
      </c>
      <c r="BL264" s="16" t="s">
        <v>173</v>
      </c>
      <c r="BM264" s="230" t="s">
        <v>3184</v>
      </c>
    </row>
    <row r="265" spans="1:65" s="2" customFormat="1" ht="16.5" customHeight="1">
      <c r="A265" s="37"/>
      <c r="B265" s="38"/>
      <c r="C265" s="254" t="s">
        <v>442</v>
      </c>
      <c r="D265" s="254" t="s">
        <v>266</v>
      </c>
      <c r="E265" s="255" t="s">
        <v>3185</v>
      </c>
      <c r="F265" s="256" t="s">
        <v>3186</v>
      </c>
      <c r="G265" s="257" t="s">
        <v>196</v>
      </c>
      <c r="H265" s="258">
        <v>1</v>
      </c>
      <c r="I265" s="259"/>
      <c r="J265" s="260">
        <f>ROUND(I265*H265,0)</f>
        <v>0</v>
      </c>
      <c r="K265" s="261"/>
      <c r="L265" s="262"/>
      <c r="M265" s="263" t="s">
        <v>1</v>
      </c>
      <c r="N265" s="264" t="s">
        <v>42</v>
      </c>
      <c r="O265" s="90"/>
      <c r="P265" s="228">
        <f>O265*H265</f>
        <v>0</v>
      </c>
      <c r="Q265" s="228">
        <v>0.00065</v>
      </c>
      <c r="R265" s="228">
        <f>Q265*H265</f>
        <v>0.00065</v>
      </c>
      <c r="S265" s="228">
        <v>0</v>
      </c>
      <c r="T265" s="229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30" t="s">
        <v>208</v>
      </c>
      <c r="AT265" s="230" t="s">
        <v>266</v>
      </c>
      <c r="AU265" s="230" t="s">
        <v>86</v>
      </c>
      <c r="AY265" s="16" t="s">
        <v>166</v>
      </c>
      <c r="BE265" s="231">
        <f>IF(N265="základní",J265,0)</f>
        <v>0</v>
      </c>
      <c r="BF265" s="231">
        <f>IF(N265="snížená",J265,0)</f>
        <v>0</v>
      </c>
      <c r="BG265" s="231">
        <f>IF(N265="zákl. přenesená",J265,0)</f>
        <v>0</v>
      </c>
      <c r="BH265" s="231">
        <f>IF(N265="sníž. přenesená",J265,0)</f>
        <v>0</v>
      </c>
      <c r="BI265" s="231">
        <f>IF(N265="nulová",J265,0)</f>
        <v>0</v>
      </c>
      <c r="BJ265" s="16" t="s">
        <v>8</v>
      </c>
      <c r="BK265" s="231">
        <f>ROUND(I265*H265,0)</f>
        <v>0</v>
      </c>
      <c r="BL265" s="16" t="s">
        <v>173</v>
      </c>
      <c r="BM265" s="230" t="s">
        <v>3187</v>
      </c>
    </row>
    <row r="266" spans="1:65" s="2" customFormat="1" ht="16.5" customHeight="1">
      <c r="A266" s="37"/>
      <c r="B266" s="38"/>
      <c r="C266" s="254" t="s">
        <v>448</v>
      </c>
      <c r="D266" s="254" t="s">
        <v>266</v>
      </c>
      <c r="E266" s="255" t="s">
        <v>3188</v>
      </c>
      <c r="F266" s="256" t="s">
        <v>3189</v>
      </c>
      <c r="G266" s="257" t="s">
        <v>196</v>
      </c>
      <c r="H266" s="258">
        <v>2</v>
      </c>
      <c r="I266" s="259"/>
      <c r="J266" s="260">
        <f>ROUND(I266*H266,0)</f>
        <v>0</v>
      </c>
      <c r="K266" s="261"/>
      <c r="L266" s="262"/>
      <c r="M266" s="263" t="s">
        <v>1</v>
      </c>
      <c r="N266" s="264" t="s">
        <v>42</v>
      </c>
      <c r="O266" s="90"/>
      <c r="P266" s="228">
        <f>O266*H266</f>
        <v>0</v>
      </c>
      <c r="Q266" s="228">
        <v>0.00088</v>
      </c>
      <c r="R266" s="228">
        <f>Q266*H266</f>
        <v>0.00176</v>
      </c>
      <c r="S266" s="228">
        <v>0</v>
      </c>
      <c r="T266" s="229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30" t="s">
        <v>208</v>
      </c>
      <c r="AT266" s="230" t="s">
        <v>266</v>
      </c>
      <c r="AU266" s="230" t="s">
        <v>86</v>
      </c>
      <c r="AY266" s="16" t="s">
        <v>166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6" t="s">
        <v>8</v>
      </c>
      <c r="BK266" s="231">
        <f>ROUND(I266*H266,0)</f>
        <v>0</v>
      </c>
      <c r="BL266" s="16" t="s">
        <v>173</v>
      </c>
      <c r="BM266" s="230" t="s">
        <v>3190</v>
      </c>
    </row>
    <row r="267" spans="1:65" s="2" customFormat="1" ht="33" customHeight="1">
      <c r="A267" s="37"/>
      <c r="B267" s="38"/>
      <c r="C267" s="218" t="s">
        <v>452</v>
      </c>
      <c r="D267" s="218" t="s">
        <v>169</v>
      </c>
      <c r="E267" s="219" t="s">
        <v>3191</v>
      </c>
      <c r="F267" s="220" t="s">
        <v>3192</v>
      </c>
      <c r="G267" s="221" t="s">
        <v>196</v>
      </c>
      <c r="H267" s="222">
        <v>1</v>
      </c>
      <c r="I267" s="223"/>
      <c r="J267" s="224">
        <f>ROUND(I267*H267,0)</f>
        <v>0</v>
      </c>
      <c r="K267" s="225"/>
      <c r="L267" s="43"/>
      <c r="M267" s="226" t="s">
        <v>1</v>
      </c>
      <c r="N267" s="227" t="s">
        <v>42</v>
      </c>
      <c r="O267" s="90"/>
      <c r="P267" s="228">
        <f>O267*H267</f>
        <v>0</v>
      </c>
      <c r="Q267" s="228">
        <v>1E-05</v>
      </c>
      <c r="R267" s="228">
        <f>Q267*H267</f>
        <v>1E-05</v>
      </c>
      <c r="S267" s="228">
        <v>0</v>
      </c>
      <c r="T267" s="229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30" t="s">
        <v>173</v>
      </c>
      <c r="AT267" s="230" t="s">
        <v>169</v>
      </c>
      <c r="AU267" s="230" t="s">
        <v>86</v>
      </c>
      <c r="AY267" s="16" t="s">
        <v>166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16" t="s">
        <v>8</v>
      </c>
      <c r="BK267" s="231">
        <f>ROUND(I267*H267,0)</f>
        <v>0</v>
      </c>
      <c r="BL267" s="16" t="s">
        <v>173</v>
      </c>
      <c r="BM267" s="230" t="s">
        <v>3193</v>
      </c>
    </row>
    <row r="268" spans="1:65" s="2" customFormat="1" ht="24.15" customHeight="1">
      <c r="A268" s="37"/>
      <c r="B268" s="38"/>
      <c r="C268" s="254" t="s">
        <v>457</v>
      </c>
      <c r="D268" s="254" t="s">
        <v>266</v>
      </c>
      <c r="E268" s="255" t="s">
        <v>3194</v>
      </c>
      <c r="F268" s="256" t="s">
        <v>3195</v>
      </c>
      <c r="G268" s="257" t="s">
        <v>196</v>
      </c>
      <c r="H268" s="258">
        <v>2</v>
      </c>
      <c r="I268" s="259"/>
      <c r="J268" s="260">
        <f>ROUND(I268*H268,0)</f>
        <v>0</v>
      </c>
      <c r="K268" s="261"/>
      <c r="L268" s="262"/>
      <c r="M268" s="263" t="s">
        <v>1</v>
      </c>
      <c r="N268" s="264" t="s">
        <v>42</v>
      </c>
      <c r="O268" s="90"/>
      <c r="P268" s="228">
        <f>O268*H268</f>
        <v>0</v>
      </c>
      <c r="Q268" s="228">
        <v>0.00247</v>
      </c>
      <c r="R268" s="228">
        <f>Q268*H268</f>
        <v>0.00494</v>
      </c>
      <c r="S268" s="228">
        <v>0</v>
      </c>
      <c r="T268" s="229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30" t="s">
        <v>208</v>
      </c>
      <c r="AT268" s="230" t="s">
        <v>266</v>
      </c>
      <c r="AU268" s="230" t="s">
        <v>86</v>
      </c>
      <c r="AY268" s="16" t="s">
        <v>166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16" t="s">
        <v>8</v>
      </c>
      <c r="BK268" s="231">
        <f>ROUND(I268*H268,0)</f>
        <v>0</v>
      </c>
      <c r="BL268" s="16" t="s">
        <v>173</v>
      </c>
      <c r="BM268" s="230" t="s">
        <v>3196</v>
      </c>
    </row>
    <row r="269" spans="1:65" s="2" customFormat="1" ht="16.5" customHeight="1">
      <c r="A269" s="37"/>
      <c r="B269" s="38"/>
      <c r="C269" s="218" t="s">
        <v>461</v>
      </c>
      <c r="D269" s="218" t="s">
        <v>169</v>
      </c>
      <c r="E269" s="219" t="s">
        <v>3197</v>
      </c>
      <c r="F269" s="220" t="s">
        <v>3198</v>
      </c>
      <c r="G269" s="221" t="s">
        <v>196</v>
      </c>
      <c r="H269" s="222">
        <v>1</v>
      </c>
      <c r="I269" s="223"/>
      <c r="J269" s="224">
        <f>ROUND(I269*H269,0)</f>
        <v>0</v>
      </c>
      <c r="K269" s="225"/>
      <c r="L269" s="43"/>
      <c r="M269" s="226" t="s">
        <v>1</v>
      </c>
      <c r="N269" s="227" t="s">
        <v>42</v>
      </c>
      <c r="O269" s="90"/>
      <c r="P269" s="228">
        <f>O269*H269</f>
        <v>0</v>
      </c>
      <c r="Q269" s="228">
        <v>0.03573</v>
      </c>
      <c r="R269" s="228">
        <f>Q269*H269</f>
        <v>0.03573</v>
      </c>
      <c r="S269" s="228">
        <v>0</v>
      </c>
      <c r="T269" s="229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30" t="s">
        <v>173</v>
      </c>
      <c r="AT269" s="230" t="s">
        <v>169</v>
      </c>
      <c r="AU269" s="230" t="s">
        <v>86</v>
      </c>
      <c r="AY269" s="16" t="s">
        <v>166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6" t="s">
        <v>8</v>
      </c>
      <c r="BK269" s="231">
        <f>ROUND(I269*H269,0)</f>
        <v>0</v>
      </c>
      <c r="BL269" s="16" t="s">
        <v>173</v>
      </c>
      <c r="BM269" s="230" t="s">
        <v>3199</v>
      </c>
    </row>
    <row r="270" spans="1:65" s="2" customFormat="1" ht="24.15" customHeight="1">
      <c r="A270" s="37"/>
      <c r="B270" s="38"/>
      <c r="C270" s="218" t="s">
        <v>464</v>
      </c>
      <c r="D270" s="218" t="s">
        <v>169</v>
      </c>
      <c r="E270" s="219" t="s">
        <v>3200</v>
      </c>
      <c r="F270" s="220" t="s">
        <v>3201</v>
      </c>
      <c r="G270" s="221" t="s">
        <v>196</v>
      </c>
      <c r="H270" s="222">
        <v>1</v>
      </c>
      <c r="I270" s="223"/>
      <c r="J270" s="224">
        <f>ROUND(I270*H270,0)</f>
        <v>0</v>
      </c>
      <c r="K270" s="225"/>
      <c r="L270" s="43"/>
      <c r="M270" s="226" t="s">
        <v>1</v>
      </c>
      <c r="N270" s="227" t="s">
        <v>42</v>
      </c>
      <c r="O270" s="90"/>
      <c r="P270" s="228">
        <f>O270*H270</f>
        <v>0</v>
      </c>
      <c r="Q270" s="228">
        <v>1.92726</v>
      </c>
      <c r="R270" s="228">
        <f>Q270*H270</f>
        <v>1.92726</v>
      </c>
      <c r="S270" s="228">
        <v>0</v>
      </c>
      <c r="T270" s="229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30" t="s">
        <v>173</v>
      </c>
      <c r="AT270" s="230" t="s">
        <v>169</v>
      </c>
      <c r="AU270" s="230" t="s">
        <v>86</v>
      </c>
      <c r="AY270" s="16" t="s">
        <v>166</v>
      </c>
      <c r="BE270" s="231">
        <f>IF(N270="základní",J270,0)</f>
        <v>0</v>
      </c>
      <c r="BF270" s="231">
        <f>IF(N270="snížená",J270,0)</f>
        <v>0</v>
      </c>
      <c r="BG270" s="231">
        <f>IF(N270="zákl. přenesená",J270,0)</f>
        <v>0</v>
      </c>
      <c r="BH270" s="231">
        <f>IF(N270="sníž. přenesená",J270,0)</f>
        <v>0</v>
      </c>
      <c r="BI270" s="231">
        <f>IF(N270="nulová",J270,0)</f>
        <v>0</v>
      </c>
      <c r="BJ270" s="16" t="s">
        <v>8</v>
      </c>
      <c r="BK270" s="231">
        <f>ROUND(I270*H270,0)</f>
        <v>0</v>
      </c>
      <c r="BL270" s="16" t="s">
        <v>173</v>
      </c>
      <c r="BM270" s="230" t="s">
        <v>3202</v>
      </c>
    </row>
    <row r="271" spans="1:65" s="2" customFormat="1" ht="16.5" customHeight="1">
      <c r="A271" s="37"/>
      <c r="B271" s="38"/>
      <c r="C271" s="254" t="s">
        <v>468</v>
      </c>
      <c r="D271" s="254" t="s">
        <v>266</v>
      </c>
      <c r="E271" s="255" t="s">
        <v>3203</v>
      </c>
      <c r="F271" s="256" t="s">
        <v>3204</v>
      </c>
      <c r="G271" s="257" t="s">
        <v>196</v>
      </c>
      <c r="H271" s="258">
        <v>2.02</v>
      </c>
      <c r="I271" s="259"/>
      <c r="J271" s="260">
        <f>ROUND(I271*H271,0)</f>
        <v>0</v>
      </c>
      <c r="K271" s="261"/>
      <c r="L271" s="262"/>
      <c r="M271" s="263" t="s">
        <v>1</v>
      </c>
      <c r="N271" s="264" t="s">
        <v>42</v>
      </c>
      <c r="O271" s="90"/>
      <c r="P271" s="228">
        <f>O271*H271</f>
        <v>0</v>
      </c>
      <c r="Q271" s="228">
        <v>0.526</v>
      </c>
      <c r="R271" s="228">
        <f>Q271*H271</f>
        <v>1.0625200000000001</v>
      </c>
      <c r="S271" s="228">
        <v>0</v>
      </c>
      <c r="T271" s="229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30" t="s">
        <v>208</v>
      </c>
      <c r="AT271" s="230" t="s">
        <v>266</v>
      </c>
      <c r="AU271" s="230" t="s">
        <v>86</v>
      </c>
      <c r="AY271" s="16" t="s">
        <v>166</v>
      </c>
      <c r="BE271" s="231">
        <f>IF(N271="základní",J271,0)</f>
        <v>0</v>
      </c>
      <c r="BF271" s="231">
        <f>IF(N271="snížená",J271,0)</f>
        <v>0</v>
      </c>
      <c r="BG271" s="231">
        <f>IF(N271="zákl. přenesená",J271,0)</f>
        <v>0</v>
      </c>
      <c r="BH271" s="231">
        <f>IF(N271="sníž. přenesená",J271,0)</f>
        <v>0</v>
      </c>
      <c r="BI271" s="231">
        <f>IF(N271="nulová",J271,0)</f>
        <v>0</v>
      </c>
      <c r="BJ271" s="16" t="s">
        <v>8</v>
      </c>
      <c r="BK271" s="231">
        <f>ROUND(I271*H271,0)</f>
        <v>0</v>
      </c>
      <c r="BL271" s="16" t="s">
        <v>173</v>
      </c>
      <c r="BM271" s="230" t="s">
        <v>3205</v>
      </c>
    </row>
    <row r="272" spans="1:51" s="13" customFormat="1" ht="12">
      <c r="A272" s="13"/>
      <c r="B272" s="232"/>
      <c r="C272" s="233"/>
      <c r="D272" s="234" t="s">
        <v>175</v>
      </c>
      <c r="E272" s="235" t="s">
        <v>1</v>
      </c>
      <c r="F272" s="236" t="s">
        <v>86</v>
      </c>
      <c r="G272" s="233"/>
      <c r="H272" s="237">
        <v>2</v>
      </c>
      <c r="I272" s="238"/>
      <c r="J272" s="233"/>
      <c r="K272" s="233"/>
      <c r="L272" s="239"/>
      <c r="M272" s="240"/>
      <c r="N272" s="241"/>
      <c r="O272" s="241"/>
      <c r="P272" s="241"/>
      <c r="Q272" s="241"/>
      <c r="R272" s="241"/>
      <c r="S272" s="241"/>
      <c r="T272" s="24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3" t="s">
        <v>175</v>
      </c>
      <c r="AU272" s="243" t="s">
        <v>86</v>
      </c>
      <c r="AV272" s="13" t="s">
        <v>86</v>
      </c>
      <c r="AW272" s="13" t="s">
        <v>32</v>
      </c>
      <c r="AX272" s="13" t="s">
        <v>77</v>
      </c>
      <c r="AY272" s="243" t="s">
        <v>166</v>
      </c>
    </row>
    <row r="273" spans="1:51" s="13" customFormat="1" ht="12">
      <c r="A273" s="13"/>
      <c r="B273" s="232"/>
      <c r="C273" s="233"/>
      <c r="D273" s="234" t="s">
        <v>175</v>
      </c>
      <c r="E273" s="233"/>
      <c r="F273" s="236" t="s">
        <v>3206</v>
      </c>
      <c r="G273" s="233"/>
      <c r="H273" s="237">
        <v>2.02</v>
      </c>
      <c r="I273" s="238"/>
      <c r="J273" s="233"/>
      <c r="K273" s="233"/>
      <c r="L273" s="239"/>
      <c r="M273" s="240"/>
      <c r="N273" s="241"/>
      <c r="O273" s="241"/>
      <c r="P273" s="241"/>
      <c r="Q273" s="241"/>
      <c r="R273" s="241"/>
      <c r="S273" s="241"/>
      <c r="T273" s="24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3" t="s">
        <v>175</v>
      </c>
      <c r="AU273" s="243" t="s">
        <v>86</v>
      </c>
      <c r="AV273" s="13" t="s">
        <v>86</v>
      </c>
      <c r="AW273" s="13" t="s">
        <v>4</v>
      </c>
      <c r="AX273" s="13" t="s">
        <v>8</v>
      </c>
      <c r="AY273" s="243" t="s">
        <v>166</v>
      </c>
    </row>
    <row r="274" spans="1:65" s="2" customFormat="1" ht="21.75" customHeight="1">
      <c r="A274" s="37"/>
      <c r="B274" s="38"/>
      <c r="C274" s="254" t="s">
        <v>474</v>
      </c>
      <c r="D274" s="254" t="s">
        <v>266</v>
      </c>
      <c r="E274" s="255" t="s">
        <v>3207</v>
      </c>
      <c r="F274" s="256" t="s">
        <v>3208</v>
      </c>
      <c r="G274" s="257" t="s">
        <v>196</v>
      </c>
      <c r="H274" s="258">
        <v>1.01</v>
      </c>
      <c r="I274" s="259"/>
      <c r="J274" s="260">
        <f>ROUND(I274*H274,0)</f>
        <v>0</v>
      </c>
      <c r="K274" s="261"/>
      <c r="L274" s="262"/>
      <c r="M274" s="263" t="s">
        <v>1</v>
      </c>
      <c r="N274" s="264" t="s">
        <v>42</v>
      </c>
      <c r="O274" s="90"/>
      <c r="P274" s="228">
        <f>O274*H274</f>
        <v>0</v>
      </c>
      <c r="Q274" s="228">
        <v>1.054</v>
      </c>
      <c r="R274" s="228">
        <f>Q274*H274</f>
        <v>1.06454</v>
      </c>
      <c r="S274" s="228">
        <v>0</v>
      </c>
      <c r="T274" s="229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30" t="s">
        <v>208</v>
      </c>
      <c r="AT274" s="230" t="s">
        <v>266</v>
      </c>
      <c r="AU274" s="230" t="s">
        <v>86</v>
      </c>
      <c r="AY274" s="16" t="s">
        <v>166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16" t="s">
        <v>8</v>
      </c>
      <c r="BK274" s="231">
        <f>ROUND(I274*H274,0)</f>
        <v>0</v>
      </c>
      <c r="BL274" s="16" t="s">
        <v>173</v>
      </c>
      <c r="BM274" s="230" t="s">
        <v>3209</v>
      </c>
    </row>
    <row r="275" spans="1:51" s="13" customFormat="1" ht="12">
      <c r="A275" s="13"/>
      <c r="B275" s="232"/>
      <c r="C275" s="233"/>
      <c r="D275" s="234" t="s">
        <v>175</v>
      </c>
      <c r="E275" s="235" t="s">
        <v>1</v>
      </c>
      <c r="F275" s="236" t="s">
        <v>8</v>
      </c>
      <c r="G275" s="233"/>
      <c r="H275" s="237">
        <v>1</v>
      </c>
      <c r="I275" s="238"/>
      <c r="J275" s="233"/>
      <c r="K275" s="233"/>
      <c r="L275" s="239"/>
      <c r="M275" s="240"/>
      <c r="N275" s="241"/>
      <c r="O275" s="241"/>
      <c r="P275" s="241"/>
      <c r="Q275" s="241"/>
      <c r="R275" s="241"/>
      <c r="S275" s="241"/>
      <c r="T275" s="24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3" t="s">
        <v>175</v>
      </c>
      <c r="AU275" s="243" t="s">
        <v>86</v>
      </c>
      <c r="AV275" s="13" t="s">
        <v>86</v>
      </c>
      <c r="AW275" s="13" t="s">
        <v>32</v>
      </c>
      <c r="AX275" s="13" t="s">
        <v>8</v>
      </c>
      <c r="AY275" s="243" t="s">
        <v>166</v>
      </c>
    </row>
    <row r="276" spans="1:51" s="13" customFormat="1" ht="12">
      <c r="A276" s="13"/>
      <c r="B276" s="232"/>
      <c r="C276" s="233"/>
      <c r="D276" s="234" t="s">
        <v>175</v>
      </c>
      <c r="E276" s="233"/>
      <c r="F276" s="236" t="s">
        <v>3210</v>
      </c>
      <c r="G276" s="233"/>
      <c r="H276" s="237">
        <v>1.01</v>
      </c>
      <c r="I276" s="238"/>
      <c r="J276" s="233"/>
      <c r="K276" s="233"/>
      <c r="L276" s="239"/>
      <c r="M276" s="240"/>
      <c r="N276" s="241"/>
      <c r="O276" s="241"/>
      <c r="P276" s="241"/>
      <c r="Q276" s="241"/>
      <c r="R276" s="241"/>
      <c r="S276" s="241"/>
      <c r="T276" s="24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3" t="s">
        <v>175</v>
      </c>
      <c r="AU276" s="243" t="s">
        <v>86</v>
      </c>
      <c r="AV276" s="13" t="s">
        <v>86</v>
      </c>
      <c r="AW276" s="13" t="s">
        <v>4</v>
      </c>
      <c r="AX276" s="13" t="s">
        <v>8</v>
      </c>
      <c r="AY276" s="243" t="s">
        <v>166</v>
      </c>
    </row>
    <row r="277" spans="1:65" s="2" customFormat="1" ht="24.15" customHeight="1">
      <c r="A277" s="37"/>
      <c r="B277" s="38"/>
      <c r="C277" s="254" t="s">
        <v>479</v>
      </c>
      <c r="D277" s="254" t="s">
        <v>266</v>
      </c>
      <c r="E277" s="255" t="s">
        <v>3211</v>
      </c>
      <c r="F277" s="256" t="s">
        <v>3212</v>
      </c>
      <c r="G277" s="257" t="s">
        <v>196</v>
      </c>
      <c r="H277" s="258">
        <v>1.01</v>
      </c>
      <c r="I277" s="259"/>
      <c r="J277" s="260">
        <f>ROUND(I277*H277,0)</f>
        <v>0</v>
      </c>
      <c r="K277" s="261"/>
      <c r="L277" s="262"/>
      <c r="M277" s="263" t="s">
        <v>1</v>
      </c>
      <c r="N277" s="264" t="s">
        <v>42</v>
      </c>
      <c r="O277" s="90"/>
      <c r="P277" s="228">
        <f>O277*H277</f>
        <v>0</v>
      </c>
      <c r="Q277" s="228">
        <v>0.57</v>
      </c>
      <c r="R277" s="228">
        <f>Q277*H277</f>
        <v>0.5757</v>
      </c>
      <c r="S277" s="228">
        <v>0</v>
      </c>
      <c r="T277" s="229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30" t="s">
        <v>208</v>
      </c>
      <c r="AT277" s="230" t="s">
        <v>266</v>
      </c>
      <c r="AU277" s="230" t="s">
        <v>86</v>
      </c>
      <c r="AY277" s="16" t="s">
        <v>166</v>
      </c>
      <c r="BE277" s="231">
        <f>IF(N277="základní",J277,0)</f>
        <v>0</v>
      </c>
      <c r="BF277" s="231">
        <f>IF(N277="snížená",J277,0)</f>
        <v>0</v>
      </c>
      <c r="BG277" s="231">
        <f>IF(N277="zákl. přenesená",J277,0)</f>
        <v>0</v>
      </c>
      <c r="BH277" s="231">
        <f>IF(N277="sníž. přenesená",J277,0)</f>
        <v>0</v>
      </c>
      <c r="BI277" s="231">
        <f>IF(N277="nulová",J277,0)</f>
        <v>0</v>
      </c>
      <c r="BJ277" s="16" t="s">
        <v>8</v>
      </c>
      <c r="BK277" s="231">
        <f>ROUND(I277*H277,0)</f>
        <v>0</v>
      </c>
      <c r="BL277" s="16" t="s">
        <v>173</v>
      </c>
      <c r="BM277" s="230" t="s">
        <v>3213</v>
      </c>
    </row>
    <row r="278" spans="1:51" s="13" customFormat="1" ht="12">
      <c r="A278" s="13"/>
      <c r="B278" s="232"/>
      <c r="C278" s="233"/>
      <c r="D278" s="234" t="s">
        <v>175</v>
      </c>
      <c r="E278" s="235" t="s">
        <v>1</v>
      </c>
      <c r="F278" s="236" t="s">
        <v>8</v>
      </c>
      <c r="G278" s="233"/>
      <c r="H278" s="237">
        <v>1</v>
      </c>
      <c r="I278" s="238"/>
      <c r="J278" s="233"/>
      <c r="K278" s="233"/>
      <c r="L278" s="239"/>
      <c r="M278" s="240"/>
      <c r="N278" s="241"/>
      <c r="O278" s="241"/>
      <c r="P278" s="241"/>
      <c r="Q278" s="241"/>
      <c r="R278" s="241"/>
      <c r="S278" s="241"/>
      <c r="T278" s="24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3" t="s">
        <v>175</v>
      </c>
      <c r="AU278" s="243" t="s">
        <v>86</v>
      </c>
      <c r="AV278" s="13" t="s">
        <v>86</v>
      </c>
      <c r="AW278" s="13" t="s">
        <v>32</v>
      </c>
      <c r="AX278" s="13" t="s">
        <v>8</v>
      </c>
      <c r="AY278" s="243" t="s">
        <v>166</v>
      </c>
    </row>
    <row r="279" spans="1:51" s="13" customFormat="1" ht="12">
      <c r="A279" s="13"/>
      <c r="B279" s="232"/>
      <c r="C279" s="233"/>
      <c r="D279" s="234" t="s">
        <v>175</v>
      </c>
      <c r="E279" s="233"/>
      <c r="F279" s="236" t="s">
        <v>3210</v>
      </c>
      <c r="G279" s="233"/>
      <c r="H279" s="237">
        <v>1.01</v>
      </c>
      <c r="I279" s="238"/>
      <c r="J279" s="233"/>
      <c r="K279" s="233"/>
      <c r="L279" s="239"/>
      <c r="M279" s="240"/>
      <c r="N279" s="241"/>
      <c r="O279" s="241"/>
      <c r="P279" s="241"/>
      <c r="Q279" s="241"/>
      <c r="R279" s="241"/>
      <c r="S279" s="241"/>
      <c r="T279" s="24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3" t="s">
        <v>175</v>
      </c>
      <c r="AU279" s="243" t="s">
        <v>86</v>
      </c>
      <c r="AV279" s="13" t="s">
        <v>86</v>
      </c>
      <c r="AW279" s="13" t="s">
        <v>4</v>
      </c>
      <c r="AX279" s="13" t="s">
        <v>8</v>
      </c>
      <c r="AY279" s="243" t="s">
        <v>166</v>
      </c>
    </row>
    <row r="280" spans="1:65" s="2" customFormat="1" ht="21.75" customHeight="1">
      <c r="A280" s="37"/>
      <c r="B280" s="38"/>
      <c r="C280" s="254" t="s">
        <v>483</v>
      </c>
      <c r="D280" s="254" t="s">
        <v>266</v>
      </c>
      <c r="E280" s="255" t="s">
        <v>3214</v>
      </c>
      <c r="F280" s="256" t="s">
        <v>3215</v>
      </c>
      <c r="G280" s="257" t="s">
        <v>196</v>
      </c>
      <c r="H280" s="258">
        <v>1.01</v>
      </c>
      <c r="I280" s="259"/>
      <c r="J280" s="260">
        <f>ROUND(I280*H280,0)</f>
        <v>0</v>
      </c>
      <c r="K280" s="261"/>
      <c r="L280" s="262"/>
      <c r="M280" s="263" t="s">
        <v>1</v>
      </c>
      <c r="N280" s="264" t="s">
        <v>42</v>
      </c>
      <c r="O280" s="90"/>
      <c r="P280" s="228">
        <f>O280*H280</f>
        <v>0</v>
      </c>
      <c r="Q280" s="228">
        <v>0.033</v>
      </c>
      <c r="R280" s="228">
        <f>Q280*H280</f>
        <v>0.03333</v>
      </c>
      <c r="S280" s="228">
        <v>0</v>
      </c>
      <c r="T280" s="229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30" t="s">
        <v>208</v>
      </c>
      <c r="AT280" s="230" t="s">
        <v>266</v>
      </c>
      <c r="AU280" s="230" t="s">
        <v>86</v>
      </c>
      <c r="AY280" s="16" t="s">
        <v>166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16" t="s">
        <v>8</v>
      </c>
      <c r="BK280" s="231">
        <f>ROUND(I280*H280,0)</f>
        <v>0</v>
      </c>
      <c r="BL280" s="16" t="s">
        <v>173</v>
      </c>
      <c r="BM280" s="230" t="s">
        <v>3216</v>
      </c>
    </row>
    <row r="281" spans="1:51" s="13" customFormat="1" ht="12">
      <c r="A281" s="13"/>
      <c r="B281" s="232"/>
      <c r="C281" s="233"/>
      <c r="D281" s="234" t="s">
        <v>175</v>
      </c>
      <c r="E281" s="235" t="s">
        <v>1</v>
      </c>
      <c r="F281" s="236" t="s">
        <v>8</v>
      </c>
      <c r="G281" s="233"/>
      <c r="H281" s="237">
        <v>1</v>
      </c>
      <c r="I281" s="238"/>
      <c r="J281" s="233"/>
      <c r="K281" s="233"/>
      <c r="L281" s="239"/>
      <c r="M281" s="240"/>
      <c r="N281" s="241"/>
      <c r="O281" s="241"/>
      <c r="P281" s="241"/>
      <c r="Q281" s="241"/>
      <c r="R281" s="241"/>
      <c r="S281" s="241"/>
      <c r="T281" s="24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3" t="s">
        <v>175</v>
      </c>
      <c r="AU281" s="243" t="s">
        <v>86</v>
      </c>
      <c r="AV281" s="13" t="s">
        <v>86</v>
      </c>
      <c r="AW281" s="13" t="s">
        <v>32</v>
      </c>
      <c r="AX281" s="13" t="s">
        <v>8</v>
      </c>
      <c r="AY281" s="243" t="s">
        <v>166</v>
      </c>
    </row>
    <row r="282" spans="1:51" s="13" customFormat="1" ht="12">
      <c r="A282" s="13"/>
      <c r="B282" s="232"/>
      <c r="C282" s="233"/>
      <c r="D282" s="234" t="s">
        <v>175</v>
      </c>
      <c r="E282" s="233"/>
      <c r="F282" s="236" t="s">
        <v>3210</v>
      </c>
      <c r="G282" s="233"/>
      <c r="H282" s="237">
        <v>1.01</v>
      </c>
      <c r="I282" s="238"/>
      <c r="J282" s="233"/>
      <c r="K282" s="233"/>
      <c r="L282" s="239"/>
      <c r="M282" s="240"/>
      <c r="N282" s="241"/>
      <c r="O282" s="241"/>
      <c r="P282" s="241"/>
      <c r="Q282" s="241"/>
      <c r="R282" s="241"/>
      <c r="S282" s="241"/>
      <c r="T282" s="242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3" t="s">
        <v>175</v>
      </c>
      <c r="AU282" s="243" t="s">
        <v>86</v>
      </c>
      <c r="AV282" s="13" t="s">
        <v>86</v>
      </c>
      <c r="AW282" s="13" t="s">
        <v>4</v>
      </c>
      <c r="AX282" s="13" t="s">
        <v>8</v>
      </c>
      <c r="AY282" s="243" t="s">
        <v>166</v>
      </c>
    </row>
    <row r="283" spans="1:65" s="2" customFormat="1" ht="24.15" customHeight="1">
      <c r="A283" s="37"/>
      <c r="B283" s="38"/>
      <c r="C283" s="218" t="s">
        <v>487</v>
      </c>
      <c r="D283" s="218" t="s">
        <v>169</v>
      </c>
      <c r="E283" s="219" t="s">
        <v>3217</v>
      </c>
      <c r="F283" s="220" t="s">
        <v>3218</v>
      </c>
      <c r="G283" s="221" t="s">
        <v>196</v>
      </c>
      <c r="H283" s="222">
        <v>1</v>
      </c>
      <c r="I283" s="223"/>
      <c r="J283" s="224">
        <f>ROUND(I283*H283,0)</f>
        <v>0</v>
      </c>
      <c r="K283" s="225"/>
      <c r="L283" s="43"/>
      <c r="M283" s="226" t="s">
        <v>1</v>
      </c>
      <c r="N283" s="227" t="s">
        <v>42</v>
      </c>
      <c r="O283" s="90"/>
      <c r="P283" s="228">
        <f>O283*H283</f>
        <v>0</v>
      </c>
      <c r="Q283" s="228">
        <v>0.04073</v>
      </c>
      <c r="R283" s="228">
        <f>Q283*H283</f>
        <v>0.04073</v>
      </c>
      <c r="S283" s="228">
        <v>0</v>
      </c>
      <c r="T283" s="229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30" t="s">
        <v>173</v>
      </c>
      <c r="AT283" s="230" t="s">
        <v>169</v>
      </c>
      <c r="AU283" s="230" t="s">
        <v>86</v>
      </c>
      <c r="AY283" s="16" t="s">
        <v>166</v>
      </c>
      <c r="BE283" s="231">
        <f>IF(N283="základní",J283,0)</f>
        <v>0</v>
      </c>
      <c r="BF283" s="231">
        <f>IF(N283="snížená",J283,0)</f>
        <v>0</v>
      </c>
      <c r="BG283" s="231">
        <f>IF(N283="zákl. přenesená",J283,0)</f>
        <v>0</v>
      </c>
      <c r="BH283" s="231">
        <f>IF(N283="sníž. přenesená",J283,0)</f>
        <v>0</v>
      </c>
      <c r="BI283" s="231">
        <f>IF(N283="nulová",J283,0)</f>
        <v>0</v>
      </c>
      <c r="BJ283" s="16" t="s">
        <v>8</v>
      </c>
      <c r="BK283" s="231">
        <f>ROUND(I283*H283,0)</f>
        <v>0</v>
      </c>
      <c r="BL283" s="16" t="s">
        <v>173</v>
      </c>
      <c r="BM283" s="230" t="s">
        <v>3219</v>
      </c>
    </row>
    <row r="284" spans="1:65" s="2" customFormat="1" ht="24.15" customHeight="1">
      <c r="A284" s="37"/>
      <c r="B284" s="38"/>
      <c r="C284" s="218" t="s">
        <v>491</v>
      </c>
      <c r="D284" s="218" t="s">
        <v>169</v>
      </c>
      <c r="E284" s="219" t="s">
        <v>3220</v>
      </c>
      <c r="F284" s="220" t="s">
        <v>3221</v>
      </c>
      <c r="G284" s="221" t="s">
        <v>196</v>
      </c>
      <c r="H284" s="222">
        <v>1</v>
      </c>
      <c r="I284" s="223"/>
      <c r="J284" s="224">
        <f>ROUND(I284*H284,0)</f>
        <v>0</v>
      </c>
      <c r="K284" s="225"/>
      <c r="L284" s="43"/>
      <c r="M284" s="226" t="s">
        <v>1</v>
      </c>
      <c r="N284" s="227" t="s">
        <v>42</v>
      </c>
      <c r="O284" s="90"/>
      <c r="P284" s="228">
        <f>O284*H284</f>
        <v>0</v>
      </c>
      <c r="Q284" s="228">
        <v>0.03886</v>
      </c>
      <c r="R284" s="228">
        <f>Q284*H284</f>
        <v>0.03886</v>
      </c>
      <c r="S284" s="228">
        <v>0</v>
      </c>
      <c r="T284" s="229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30" t="s">
        <v>173</v>
      </c>
      <c r="AT284" s="230" t="s">
        <v>169</v>
      </c>
      <c r="AU284" s="230" t="s">
        <v>86</v>
      </c>
      <c r="AY284" s="16" t="s">
        <v>166</v>
      </c>
      <c r="BE284" s="231">
        <f>IF(N284="základní",J284,0)</f>
        <v>0</v>
      </c>
      <c r="BF284" s="231">
        <f>IF(N284="snížená",J284,0)</f>
        <v>0</v>
      </c>
      <c r="BG284" s="231">
        <f>IF(N284="zákl. přenesená",J284,0)</f>
        <v>0</v>
      </c>
      <c r="BH284" s="231">
        <f>IF(N284="sníž. přenesená",J284,0)</f>
        <v>0</v>
      </c>
      <c r="BI284" s="231">
        <f>IF(N284="nulová",J284,0)</f>
        <v>0</v>
      </c>
      <c r="BJ284" s="16" t="s">
        <v>8</v>
      </c>
      <c r="BK284" s="231">
        <f>ROUND(I284*H284,0)</f>
        <v>0</v>
      </c>
      <c r="BL284" s="16" t="s">
        <v>173</v>
      </c>
      <c r="BM284" s="230" t="s">
        <v>3222</v>
      </c>
    </row>
    <row r="285" spans="1:65" s="2" customFormat="1" ht="24.15" customHeight="1">
      <c r="A285" s="37"/>
      <c r="B285" s="38"/>
      <c r="C285" s="218" t="s">
        <v>495</v>
      </c>
      <c r="D285" s="218" t="s">
        <v>169</v>
      </c>
      <c r="E285" s="219" t="s">
        <v>3223</v>
      </c>
      <c r="F285" s="220" t="s">
        <v>3224</v>
      </c>
      <c r="G285" s="221" t="s">
        <v>196</v>
      </c>
      <c r="H285" s="222">
        <v>1</v>
      </c>
      <c r="I285" s="223"/>
      <c r="J285" s="224">
        <f>ROUND(I285*H285,0)</f>
        <v>0</v>
      </c>
      <c r="K285" s="225"/>
      <c r="L285" s="43"/>
      <c r="M285" s="226" t="s">
        <v>1</v>
      </c>
      <c r="N285" s="227" t="s">
        <v>42</v>
      </c>
      <c r="O285" s="90"/>
      <c r="P285" s="228">
        <f>O285*H285</f>
        <v>0</v>
      </c>
      <c r="Q285" s="228">
        <v>0.04553</v>
      </c>
      <c r="R285" s="228">
        <f>Q285*H285</f>
        <v>0.04553</v>
      </c>
      <c r="S285" s="228">
        <v>0</v>
      </c>
      <c r="T285" s="229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30" t="s">
        <v>173</v>
      </c>
      <c r="AT285" s="230" t="s">
        <v>169</v>
      </c>
      <c r="AU285" s="230" t="s">
        <v>86</v>
      </c>
      <c r="AY285" s="16" t="s">
        <v>166</v>
      </c>
      <c r="BE285" s="231">
        <f>IF(N285="základní",J285,0)</f>
        <v>0</v>
      </c>
      <c r="BF285" s="231">
        <f>IF(N285="snížená",J285,0)</f>
        <v>0</v>
      </c>
      <c r="BG285" s="231">
        <f>IF(N285="zákl. přenesená",J285,0)</f>
        <v>0</v>
      </c>
      <c r="BH285" s="231">
        <f>IF(N285="sníž. přenesená",J285,0)</f>
        <v>0</v>
      </c>
      <c r="BI285" s="231">
        <f>IF(N285="nulová",J285,0)</f>
        <v>0</v>
      </c>
      <c r="BJ285" s="16" t="s">
        <v>8</v>
      </c>
      <c r="BK285" s="231">
        <f>ROUND(I285*H285,0)</f>
        <v>0</v>
      </c>
      <c r="BL285" s="16" t="s">
        <v>173</v>
      </c>
      <c r="BM285" s="230" t="s">
        <v>3225</v>
      </c>
    </row>
    <row r="286" spans="1:65" s="2" customFormat="1" ht="37.8" customHeight="1">
      <c r="A286" s="37"/>
      <c r="B286" s="38"/>
      <c r="C286" s="218" t="s">
        <v>499</v>
      </c>
      <c r="D286" s="218" t="s">
        <v>169</v>
      </c>
      <c r="E286" s="219" t="s">
        <v>3226</v>
      </c>
      <c r="F286" s="220" t="s">
        <v>3227</v>
      </c>
      <c r="G286" s="221" t="s">
        <v>172</v>
      </c>
      <c r="H286" s="222">
        <v>17.203</v>
      </c>
      <c r="I286" s="223"/>
      <c r="J286" s="224">
        <f>ROUND(I286*H286,0)</f>
        <v>0</v>
      </c>
      <c r="K286" s="225"/>
      <c r="L286" s="43"/>
      <c r="M286" s="226" t="s">
        <v>1</v>
      </c>
      <c r="N286" s="227" t="s">
        <v>42</v>
      </c>
      <c r="O286" s="90"/>
      <c r="P286" s="228">
        <f>O286*H286</f>
        <v>0</v>
      </c>
      <c r="Q286" s="228">
        <v>0.0612</v>
      </c>
      <c r="R286" s="228">
        <f>Q286*H286</f>
        <v>1.0528236</v>
      </c>
      <c r="S286" s="228">
        <v>0</v>
      </c>
      <c r="T286" s="229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30" t="s">
        <v>173</v>
      </c>
      <c r="AT286" s="230" t="s">
        <v>169</v>
      </c>
      <c r="AU286" s="230" t="s">
        <v>86</v>
      </c>
      <c r="AY286" s="16" t="s">
        <v>166</v>
      </c>
      <c r="BE286" s="231">
        <f>IF(N286="základní",J286,0)</f>
        <v>0</v>
      </c>
      <c r="BF286" s="231">
        <f>IF(N286="snížená",J286,0)</f>
        <v>0</v>
      </c>
      <c r="BG286" s="231">
        <f>IF(N286="zákl. přenesená",J286,0)</f>
        <v>0</v>
      </c>
      <c r="BH286" s="231">
        <f>IF(N286="sníž. přenesená",J286,0)</f>
        <v>0</v>
      </c>
      <c r="BI286" s="231">
        <f>IF(N286="nulová",J286,0)</f>
        <v>0</v>
      </c>
      <c r="BJ286" s="16" t="s">
        <v>8</v>
      </c>
      <c r="BK286" s="231">
        <f>ROUND(I286*H286,0)</f>
        <v>0</v>
      </c>
      <c r="BL286" s="16" t="s">
        <v>173</v>
      </c>
      <c r="BM286" s="230" t="s">
        <v>3228</v>
      </c>
    </row>
    <row r="287" spans="1:51" s="13" customFormat="1" ht="12">
      <c r="A287" s="13"/>
      <c r="B287" s="232"/>
      <c r="C287" s="233"/>
      <c r="D287" s="234" t="s">
        <v>175</v>
      </c>
      <c r="E287" s="235" t="s">
        <v>1</v>
      </c>
      <c r="F287" s="236" t="s">
        <v>3229</v>
      </c>
      <c r="G287" s="233"/>
      <c r="H287" s="237">
        <v>17.203</v>
      </c>
      <c r="I287" s="238"/>
      <c r="J287" s="233"/>
      <c r="K287" s="233"/>
      <c r="L287" s="239"/>
      <c r="M287" s="240"/>
      <c r="N287" s="241"/>
      <c r="O287" s="241"/>
      <c r="P287" s="241"/>
      <c r="Q287" s="241"/>
      <c r="R287" s="241"/>
      <c r="S287" s="241"/>
      <c r="T287" s="242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3" t="s">
        <v>175</v>
      </c>
      <c r="AU287" s="243" t="s">
        <v>86</v>
      </c>
      <c r="AV287" s="13" t="s">
        <v>86</v>
      </c>
      <c r="AW287" s="13" t="s">
        <v>32</v>
      </c>
      <c r="AX287" s="13" t="s">
        <v>77</v>
      </c>
      <c r="AY287" s="243" t="s">
        <v>166</v>
      </c>
    </row>
    <row r="288" spans="1:65" s="2" customFormat="1" ht="24.15" customHeight="1">
      <c r="A288" s="37"/>
      <c r="B288" s="38"/>
      <c r="C288" s="218" t="s">
        <v>503</v>
      </c>
      <c r="D288" s="218" t="s">
        <v>169</v>
      </c>
      <c r="E288" s="219" t="s">
        <v>3230</v>
      </c>
      <c r="F288" s="220" t="s">
        <v>3231</v>
      </c>
      <c r="G288" s="221" t="s">
        <v>196</v>
      </c>
      <c r="H288" s="222">
        <v>1</v>
      </c>
      <c r="I288" s="223"/>
      <c r="J288" s="224">
        <f>ROUND(I288*H288,0)</f>
        <v>0</v>
      </c>
      <c r="K288" s="225"/>
      <c r="L288" s="43"/>
      <c r="M288" s="226" t="s">
        <v>1</v>
      </c>
      <c r="N288" s="227" t="s">
        <v>42</v>
      </c>
      <c r="O288" s="90"/>
      <c r="P288" s="228">
        <f>O288*H288</f>
        <v>0</v>
      </c>
      <c r="Q288" s="228">
        <v>0.21734</v>
      </c>
      <c r="R288" s="228">
        <f>Q288*H288</f>
        <v>0.21734</v>
      </c>
      <c r="S288" s="228">
        <v>0</v>
      </c>
      <c r="T288" s="229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30" t="s">
        <v>173</v>
      </c>
      <c r="AT288" s="230" t="s">
        <v>169</v>
      </c>
      <c r="AU288" s="230" t="s">
        <v>86</v>
      </c>
      <c r="AY288" s="16" t="s">
        <v>166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6" t="s">
        <v>8</v>
      </c>
      <c r="BK288" s="231">
        <f>ROUND(I288*H288,0)</f>
        <v>0</v>
      </c>
      <c r="BL288" s="16" t="s">
        <v>173</v>
      </c>
      <c r="BM288" s="230" t="s">
        <v>3232</v>
      </c>
    </row>
    <row r="289" spans="1:65" s="2" customFormat="1" ht="21.75" customHeight="1">
      <c r="A289" s="37"/>
      <c r="B289" s="38"/>
      <c r="C289" s="254" t="s">
        <v>507</v>
      </c>
      <c r="D289" s="254" t="s">
        <v>266</v>
      </c>
      <c r="E289" s="255" t="s">
        <v>3233</v>
      </c>
      <c r="F289" s="256" t="s">
        <v>3234</v>
      </c>
      <c r="G289" s="257" t="s">
        <v>196</v>
      </c>
      <c r="H289" s="258">
        <v>1</v>
      </c>
      <c r="I289" s="259"/>
      <c r="J289" s="260">
        <f>ROUND(I289*H289,0)</f>
        <v>0</v>
      </c>
      <c r="K289" s="261"/>
      <c r="L289" s="262"/>
      <c r="M289" s="263" t="s">
        <v>1</v>
      </c>
      <c r="N289" s="264" t="s">
        <v>42</v>
      </c>
      <c r="O289" s="90"/>
      <c r="P289" s="228">
        <f>O289*H289</f>
        <v>0</v>
      </c>
      <c r="Q289" s="228">
        <v>0.06</v>
      </c>
      <c r="R289" s="228">
        <f>Q289*H289</f>
        <v>0.06</v>
      </c>
      <c r="S289" s="228">
        <v>0</v>
      </c>
      <c r="T289" s="229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30" t="s">
        <v>208</v>
      </c>
      <c r="AT289" s="230" t="s">
        <v>266</v>
      </c>
      <c r="AU289" s="230" t="s">
        <v>86</v>
      </c>
      <c r="AY289" s="16" t="s">
        <v>166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16" t="s">
        <v>8</v>
      </c>
      <c r="BK289" s="231">
        <f>ROUND(I289*H289,0)</f>
        <v>0</v>
      </c>
      <c r="BL289" s="16" t="s">
        <v>173</v>
      </c>
      <c r="BM289" s="230" t="s">
        <v>3235</v>
      </c>
    </row>
    <row r="290" spans="1:65" s="2" customFormat="1" ht="24.15" customHeight="1">
      <c r="A290" s="37"/>
      <c r="B290" s="38"/>
      <c r="C290" s="218" t="s">
        <v>511</v>
      </c>
      <c r="D290" s="218" t="s">
        <v>169</v>
      </c>
      <c r="E290" s="219" t="s">
        <v>3236</v>
      </c>
      <c r="F290" s="220" t="s">
        <v>3237</v>
      </c>
      <c r="G290" s="221" t="s">
        <v>196</v>
      </c>
      <c r="H290" s="222">
        <v>1</v>
      </c>
      <c r="I290" s="223"/>
      <c r="J290" s="224">
        <f>ROUND(I290*H290,0)</f>
        <v>0</v>
      </c>
      <c r="K290" s="225"/>
      <c r="L290" s="43"/>
      <c r="M290" s="226" t="s">
        <v>1</v>
      </c>
      <c r="N290" s="227" t="s">
        <v>42</v>
      </c>
      <c r="O290" s="90"/>
      <c r="P290" s="228">
        <f>O290*H290</f>
        <v>0</v>
      </c>
      <c r="Q290" s="228">
        <v>0.4208</v>
      </c>
      <c r="R290" s="228">
        <f>Q290*H290</f>
        <v>0.4208</v>
      </c>
      <c r="S290" s="228">
        <v>0</v>
      </c>
      <c r="T290" s="229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30" t="s">
        <v>173</v>
      </c>
      <c r="AT290" s="230" t="s">
        <v>169</v>
      </c>
      <c r="AU290" s="230" t="s">
        <v>86</v>
      </c>
      <c r="AY290" s="16" t="s">
        <v>166</v>
      </c>
      <c r="BE290" s="231">
        <f>IF(N290="základní",J290,0)</f>
        <v>0</v>
      </c>
      <c r="BF290" s="231">
        <f>IF(N290="snížená",J290,0)</f>
        <v>0</v>
      </c>
      <c r="BG290" s="231">
        <f>IF(N290="zákl. přenesená",J290,0)</f>
        <v>0</v>
      </c>
      <c r="BH290" s="231">
        <f>IF(N290="sníž. přenesená",J290,0)</f>
        <v>0</v>
      </c>
      <c r="BI290" s="231">
        <f>IF(N290="nulová",J290,0)</f>
        <v>0</v>
      </c>
      <c r="BJ290" s="16" t="s">
        <v>8</v>
      </c>
      <c r="BK290" s="231">
        <f>ROUND(I290*H290,0)</f>
        <v>0</v>
      </c>
      <c r="BL290" s="16" t="s">
        <v>173</v>
      </c>
      <c r="BM290" s="230" t="s">
        <v>3238</v>
      </c>
    </row>
    <row r="291" spans="1:63" s="12" customFormat="1" ht="22.8" customHeight="1">
      <c r="A291" s="12"/>
      <c r="B291" s="202"/>
      <c r="C291" s="203"/>
      <c r="D291" s="204" t="s">
        <v>76</v>
      </c>
      <c r="E291" s="216" t="s">
        <v>212</v>
      </c>
      <c r="F291" s="216" t="s">
        <v>1787</v>
      </c>
      <c r="G291" s="203"/>
      <c r="H291" s="203"/>
      <c r="I291" s="206"/>
      <c r="J291" s="217">
        <f>BK291</f>
        <v>0</v>
      </c>
      <c r="K291" s="203"/>
      <c r="L291" s="208"/>
      <c r="M291" s="209"/>
      <c r="N291" s="210"/>
      <c r="O291" s="210"/>
      <c r="P291" s="211">
        <f>SUM(P292:P297)</f>
        <v>0</v>
      </c>
      <c r="Q291" s="210"/>
      <c r="R291" s="211">
        <f>SUM(R292:R297)</f>
        <v>0.06377898</v>
      </c>
      <c r="S291" s="210"/>
      <c r="T291" s="212">
        <f>SUM(T292:T297)</f>
        <v>0.01344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13" t="s">
        <v>8</v>
      </c>
      <c r="AT291" s="214" t="s">
        <v>76</v>
      </c>
      <c r="AU291" s="214" t="s">
        <v>8</v>
      </c>
      <c r="AY291" s="213" t="s">
        <v>166</v>
      </c>
      <c r="BK291" s="215">
        <f>SUM(BK292:BK297)</f>
        <v>0</v>
      </c>
    </row>
    <row r="292" spans="1:65" s="2" customFormat="1" ht="33" customHeight="1">
      <c r="A292" s="37"/>
      <c r="B292" s="38"/>
      <c r="C292" s="218" t="s">
        <v>515</v>
      </c>
      <c r="D292" s="218" t="s">
        <v>169</v>
      </c>
      <c r="E292" s="219" t="s">
        <v>1815</v>
      </c>
      <c r="F292" s="220" t="s">
        <v>1816</v>
      </c>
      <c r="G292" s="221" t="s">
        <v>215</v>
      </c>
      <c r="H292" s="222">
        <v>103.458</v>
      </c>
      <c r="I292" s="223"/>
      <c r="J292" s="224">
        <f>ROUND(I292*H292,0)</f>
        <v>0</v>
      </c>
      <c r="K292" s="225"/>
      <c r="L292" s="43"/>
      <c r="M292" s="226" t="s">
        <v>1</v>
      </c>
      <c r="N292" s="227" t="s">
        <v>42</v>
      </c>
      <c r="O292" s="90"/>
      <c r="P292" s="228">
        <f>O292*H292</f>
        <v>0</v>
      </c>
      <c r="Q292" s="228">
        <v>0.00061</v>
      </c>
      <c r="R292" s="228">
        <f>Q292*H292</f>
        <v>0.06310937999999999</v>
      </c>
      <c r="S292" s="228">
        <v>0</v>
      </c>
      <c r="T292" s="229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30" t="s">
        <v>173</v>
      </c>
      <c r="AT292" s="230" t="s">
        <v>169</v>
      </c>
      <c r="AU292" s="230" t="s">
        <v>86</v>
      </c>
      <c r="AY292" s="16" t="s">
        <v>166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16" t="s">
        <v>8</v>
      </c>
      <c r="BK292" s="231">
        <f>ROUND(I292*H292,0)</f>
        <v>0</v>
      </c>
      <c r="BL292" s="16" t="s">
        <v>173</v>
      </c>
      <c r="BM292" s="230" t="s">
        <v>3239</v>
      </c>
    </row>
    <row r="293" spans="1:51" s="13" customFormat="1" ht="12">
      <c r="A293" s="13"/>
      <c r="B293" s="232"/>
      <c r="C293" s="233"/>
      <c r="D293" s="234" t="s">
        <v>175</v>
      </c>
      <c r="E293" s="235" t="s">
        <v>1</v>
      </c>
      <c r="F293" s="236" t="s">
        <v>3240</v>
      </c>
      <c r="G293" s="233"/>
      <c r="H293" s="237">
        <v>103.458</v>
      </c>
      <c r="I293" s="238"/>
      <c r="J293" s="233"/>
      <c r="K293" s="233"/>
      <c r="L293" s="239"/>
      <c r="M293" s="240"/>
      <c r="N293" s="241"/>
      <c r="O293" s="241"/>
      <c r="P293" s="241"/>
      <c r="Q293" s="241"/>
      <c r="R293" s="241"/>
      <c r="S293" s="241"/>
      <c r="T293" s="242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3" t="s">
        <v>175</v>
      </c>
      <c r="AU293" s="243" t="s">
        <v>86</v>
      </c>
      <c r="AV293" s="13" t="s">
        <v>86</v>
      </c>
      <c r="AW293" s="13" t="s">
        <v>32</v>
      </c>
      <c r="AX293" s="13" t="s">
        <v>77</v>
      </c>
      <c r="AY293" s="243" t="s">
        <v>166</v>
      </c>
    </row>
    <row r="294" spans="1:65" s="2" customFormat="1" ht="24.15" customHeight="1">
      <c r="A294" s="37"/>
      <c r="B294" s="38"/>
      <c r="C294" s="218" t="s">
        <v>519</v>
      </c>
      <c r="D294" s="218" t="s">
        <v>169</v>
      </c>
      <c r="E294" s="219" t="s">
        <v>3241</v>
      </c>
      <c r="F294" s="220" t="s">
        <v>3242</v>
      </c>
      <c r="G294" s="221" t="s">
        <v>215</v>
      </c>
      <c r="H294" s="222">
        <v>103.458</v>
      </c>
      <c r="I294" s="223"/>
      <c r="J294" s="224">
        <f>ROUND(I294*H294,0)</f>
        <v>0</v>
      </c>
      <c r="K294" s="225"/>
      <c r="L294" s="43"/>
      <c r="M294" s="226" t="s">
        <v>1</v>
      </c>
      <c r="N294" s="227" t="s">
        <v>42</v>
      </c>
      <c r="O294" s="90"/>
      <c r="P294" s="228">
        <f>O294*H294</f>
        <v>0</v>
      </c>
      <c r="Q294" s="228">
        <v>0</v>
      </c>
      <c r="R294" s="228">
        <f>Q294*H294</f>
        <v>0</v>
      </c>
      <c r="S294" s="228">
        <v>0</v>
      </c>
      <c r="T294" s="229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30" t="s">
        <v>173</v>
      </c>
      <c r="AT294" s="230" t="s">
        <v>169</v>
      </c>
      <c r="AU294" s="230" t="s">
        <v>86</v>
      </c>
      <c r="AY294" s="16" t="s">
        <v>166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16" t="s">
        <v>8</v>
      </c>
      <c r="BK294" s="231">
        <f>ROUND(I294*H294,0)</f>
        <v>0</v>
      </c>
      <c r="BL294" s="16" t="s">
        <v>173</v>
      </c>
      <c r="BM294" s="230" t="s">
        <v>3243</v>
      </c>
    </row>
    <row r="295" spans="1:51" s="13" customFormat="1" ht="12">
      <c r="A295" s="13"/>
      <c r="B295" s="232"/>
      <c r="C295" s="233"/>
      <c r="D295" s="234" t="s">
        <v>175</v>
      </c>
      <c r="E295" s="235" t="s">
        <v>1</v>
      </c>
      <c r="F295" s="236" t="s">
        <v>3240</v>
      </c>
      <c r="G295" s="233"/>
      <c r="H295" s="237">
        <v>103.458</v>
      </c>
      <c r="I295" s="238"/>
      <c r="J295" s="233"/>
      <c r="K295" s="233"/>
      <c r="L295" s="239"/>
      <c r="M295" s="240"/>
      <c r="N295" s="241"/>
      <c r="O295" s="241"/>
      <c r="P295" s="241"/>
      <c r="Q295" s="241"/>
      <c r="R295" s="241"/>
      <c r="S295" s="241"/>
      <c r="T295" s="24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3" t="s">
        <v>175</v>
      </c>
      <c r="AU295" s="243" t="s">
        <v>86</v>
      </c>
      <c r="AV295" s="13" t="s">
        <v>86</v>
      </c>
      <c r="AW295" s="13" t="s">
        <v>32</v>
      </c>
      <c r="AX295" s="13" t="s">
        <v>77</v>
      </c>
      <c r="AY295" s="243" t="s">
        <v>166</v>
      </c>
    </row>
    <row r="296" spans="1:65" s="2" customFormat="1" ht="24.15" customHeight="1">
      <c r="A296" s="37"/>
      <c r="B296" s="38"/>
      <c r="C296" s="218" t="s">
        <v>523</v>
      </c>
      <c r="D296" s="218" t="s">
        <v>169</v>
      </c>
      <c r="E296" s="219" t="s">
        <v>1955</v>
      </c>
      <c r="F296" s="220" t="s">
        <v>1956</v>
      </c>
      <c r="G296" s="221" t="s">
        <v>215</v>
      </c>
      <c r="H296" s="222">
        <v>0.24</v>
      </c>
      <c r="I296" s="223"/>
      <c r="J296" s="224">
        <f>ROUND(I296*H296,0)</f>
        <v>0</v>
      </c>
      <c r="K296" s="225"/>
      <c r="L296" s="43"/>
      <c r="M296" s="226" t="s">
        <v>1</v>
      </c>
      <c r="N296" s="227" t="s">
        <v>42</v>
      </c>
      <c r="O296" s="90"/>
      <c r="P296" s="228">
        <f>O296*H296</f>
        <v>0</v>
      </c>
      <c r="Q296" s="228">
        <v>0.00279</v>
      </c>
      <c r="R296" s="228">
        <f>Q296*H296</f>
        <v>0.0006696</v>
      </c>
      <c r="S296" s="228">
        <v>0.056</v>
      </c>
      <c r="T296" s="229">
        <f>S296*H296</f>
        <v>0.01344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30" t="s">
        <v>173</v>
      </c>
      <c r="AT296" s="230" t="s">
        <v>169</v>
      </c>
      <c r="AU296" s="230" t="s">
        <v>86</v>
      </c>
      <c r="AY296" s="16" t="s">
        <v>166</v>
      </c>
      <c r="BE296" s="231">
        <f>IF(N296="základní",J296,0)</f>
        <v>0</v>
      </c>
      <c r="BF296" s="231">
        <f>IF(N296="snížená",J296,0)</f>
        <v>0</v>
      </c>
      <c r="BG296" s="231">
        <f>IF(N296="zákl. přenesená",J296,0)</f>
        <v>0</v>
      </c>
      <c r="BH296" s="231">
        <f>IF(N296="sníž. přenesená",J296,0)</f>
        <v>0</v>
      </c>
      <c r="BI296" s="231">
        <f>IF(N296="nulová",J296,0)</f>
        <v>0</v>
      </c>
      <c r="BJ296" s="16" t="s">
        <v>8</v>
      </c>
      <c r="BK296" s="231">
        <f>ROUND(I296*H296,0)</f>
        <v>0</v>
      </c>
      <c r="BL296" s="16" t="s">
        <v>173</v>
      </c>
      <c r="BM296" s="230" t="s">
        <v>3244</v>
      </c>
    </row>
    <row r="297" spans="1:51" s="13" customFormat="1" ht="12">
      <c r="A297" s="13"/>
      <c r="B297" s="232"/>
      <c r="C297" s="233"/>
      <c r="D297" s="234" t="s">
        <v>175</v>
      </c>
      <c r="E297" s="235" t="s">
        <v>1</v>
      </c>
      <c r="F297" s="236" t="s">
        <v>3245</v>
      </c>
      <c r="G297" s="233"/>
      <c r="H297" s="237">
        <v>0.24</v>
      </c>
      <c r="I297" s="238"/>
      <c r="J297" s="233"/>
      <c r="K297" s="233"/>
      <c r="L297" s="239"/>
      <c r="M297" s="240"/>
      <c r="N297" s="241"/>
      <c r="O297" s="241"/>
      <c r="P297" s="241"/>
      <c r="Q297" s="241"/>
      <c r="R297" s="241"/>
      <c r="S297" s="241"/>
      <c r="T297" s="242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3" t="s">
        <v>175</v>
      </c>
      <c r="AU297" s="243" t="s">
        <v>86</v>
      </c>
      <c r="AV297" s="13" t="s">
        <v>86</v>
      </c>
      <c r="AW297" s="13" t="s">
        <v>32</v>
      </c>
      <c r="AX297" s="13" t="s">
        <v>77</v>
      </c>
      <c r="AY297" s="243" t="s">
        <v>166</v>
      </c>
    </row>
    <row r="298" spans="1:63" s="12" customFormat="1" ht="22.8" customHeight="1">
      <c r="A298" s="12"/>
      <c r="B298" s="202"/>
      <c r="C298" s="203"/>
      <c r="D298" s="204" t="s">
        <v>76</v>
      </c>
      <c r="E298" s="216" t="s">
        <v>316</v>
      </c>
      <c r="F298" s="216" t="s">
        <v>317</v>
      </c>
      <c r="G298" s="203"/>
      <c r="H298" s="203"/>
      <c r="I298" s="206"/>
      <c r="J298" s="217">
        <f>BK298</f>
        <v>0</v>
      </c>
      <c r="K298" s="203"/>
      <c r="L298" s="208"/>
      <c r="M298" s="209"/>
      <c r="N298" s="210"/>
      <c r="O298" s="210"/>
      <c r="P298" s="211">
        <f>SUM(P299:P303)</f>
        <v>0</v>
      </c>
      <c r="Q298" s="210"/>
      <c r="R298" s="211">
        <f>SUM(R299:R303)</f>
        <v>0</v>
      </c>
      <c r="S298" s="210"/>
      <c r="T298" s="212">
        <f>SUM(T299:T303)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13" t="s">
        <v>8</v>
      </c>
      <c r="AT298" s="214" t="s">
        <v>76</v>
      </c>
      <c r="AU298" s="214" t="s">
        <v>8</v>
      </c>
      <c r="AY298" s="213" t="s">
        <v>166</v>
      </c>
      <c r="BK298" s="215">
        <f>SUM(BK299:BK303)</f>
        <v>0</v>
      </c>
    </row>
    <row r="299" spans="1:65" s="2" customFormat="1" ht="21.75" customHeight="1">
      <c r="A299" s="37"/>
      <c r="B299" s="38"/>
      <c r="C299" s="218" t="s">
        <v>531</v>
      </c>
      <c r="D299" s="218" t="s">
        <v>169</v>
      </c>
      <c r="E299" s="219" t="s">
        <v>1969</v>
      </c>
      <c r="F299" s="220" t="s">
        <v>1970</v>
      </c>
      <c r="G299" s="221" t="s">
        <v>183</v>
      </c>
      <c r="H299" s="222">
        <v>50.17</v>
      </c>
      <c r="I299" s="223"/>
      <c r="J299" s="224">
        <f>ROUND(I299*H299,0)</f>
        <v>0</v>
      </c>
      <c r="K299" s="225"/>
      <c r="L299" s="43"/>
      <c r="M299" s="226" t="s">
        <v>1</v>
      </c>
      <c r="N299" s="227" t="s">
        <v>42</v>
      </c>
      <c r="O299" s="90"/>
      <c r="P299" s="228">
        <f>O299*H299</f>
        <v>0</v>
      </c>
      <c r="Q299" s="228">
        <v>0</v>
      </c>
      <c r="R299" s="228">
        <f>Q299*H299</f>
        <v>0</v>
      </c>
      <c r="S299" s="228">
        <v>0</v>
      </c>
      <c r="T299" s="229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30" t="s">
        <v>173</v>
      </c>
      <c r="AT299" s="230" t="s">
        <v>169</v>
      </c>
      <c r="AU299" s="230" t="s">
        <v>86</v>
      </c>
      <c r="AY299" s="16" t="s">
        <v>166</v>
      </c>
      <c r="BE299" s="231">
        <f>IF(N299="základní",J299,0)</f>
        <v>0</v>
      </c>
      <c r="BF299" s="231">
        <f>IF(N299="snížená",J299,0)</f>
        <v>0</v>
      </c>
      <c r="BG299" s="231">
        <f>IF(N299="zákl. přenesená",J299,0)</f>
        <v>0</v>
      </c>
      <c r="BH299" s="231">
        <f>IF(N299="sníž. přenesená",J299,0)</f>
        <v>0</v>
      </c>
      <c r="BI299" s="231">
        <f>IF(N299="nulová",J299,0)</f>
        <v>0</v>
      </c>
      <c r="BJ299" s="16" t="s">
        <v>8</v>
      </c>
      <c r="BK299" s="231">
        <f>ROUND(I299*H299,0)</f>
        <v>0</v>
      </c>
      <c r="BL299" s="16" t="s">
        <v>173</v>
      </c>
      <c r="BM299" s="230" t="s">
        <v>3246</v>
      </c>
    </row>
    <row r="300" spans="1:65" s="2" customFormat="1" ht="24.15" customHeight="1">
      <c r="A300" s="37"/>
      <c r="B300" s="38"/>
      <c r="C300" s="218" t="s">
        <v>534</v>
      </c>
      <c r="D300" s="218" t="s">
        <v>169</v>
      </c>
      <c r="E300" s="219" t="s">
        <v>1973</v>
      </c>
      <c r="F300" s="220" t="s">
        <v>1974</v>
      </c>
      <c r="G300" s="221" t="s">
        <v>183</v>
      </c>
      <c r="H300" s="222">
        <v>852.89</v>
      </c>
      <c r="I300" s="223"/>
      <c r="J300" s="224">
        <f>ROUND(I300*H300,0)</f>
        <v>0</v>
      </c>
      <c r="K300" s="225"/>
      <c r="L300" s="43"/>
      <c r="M300" s="226" t="s">
        <v>1</v>
      </c>
      <c r="N300" s="227" t="s">
        <v>42</v>
      </c>
      <c r="O300" s="90"/>
      <c r="P300" s="228">
        <f>O300*H300</f>
        <v>0</v>
      </c>
      <c r="Q300" s="228">
        <v>0</v>
      </c>
      <c r="R300" s="228">
        <f>Q300*H300</f>
        <v>0</v>
      </c>
      <c r="S300" s="228">
        <v>0</v>
      </c>
      <c r="T300" s="229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30" t="s">
        <v>173</v>
      </c>
      <c r="AT300" s="230" t="s">
        <v>169</v>
      </c>
      <c r="AU300" s="230" t="s">
        <v>86</v>
      </c>
      <c r="AY300" s="16" t="s">
        <v>166</v>
      </c>
      <c r="BE300" s="231">
        <f>IF(N300="základní",J300,0)</f>
        <v>0</v>
      </c>
      <c r="BF300" s="231">
        <f>IF(N300="snížená",J300,0)</f>
        <v>0</v>
      </c>
      <c r="BG300" s="231">
        <f>IF(N300="zákl. přenesená",J300,0)</f>
        <v>0</v>
      </c>
      <c r="BH300" s="231">
        <f>IF(N300="sníž. přenesená",J300,0)</f>
        <v>0</v>
      </c>
      <c r="BI300" s="231">
        <f>IF(N300="nulová",J300,0)</f>
        <v>0</v>
      </c>
      <c r="BJ300" s="16" t="s">
        <v>8</v>
      </c>
      <c r="BK300" s="231">
        <f>ROUND(I300*H300,0)</f>
        <v>0</v>
      </c>
      <c r="BL300" s="16" t="s">
        <v>173</v>
      </c>
      <c r="BM300" s="230" t="s">
        <v>3247</v>
      </c>
    </row>
    <row r="301" spans="1:51" s="13" customFormat="1" ht="12">
      <c r="A301" s="13"/>
      <c r="B301" s="232"/>
      <c r="C301" s="233"/>
      <c r="D301" s="234" t="s">
        <v>175</v>
      </c>
      <c r="E301" s="233"/>
      <c r="F301" s="236" t="s">
        <v>3248</v>
      </c>
      <c r="G301" s="233"/>
      <c r="H301" s="237">
        <v>852.89</v>
      </c>
      <c r="I301" s="238"/>
      <c r="J301" s="233"/>
      <c r="K301" s="233"/>
      <c r="L301" s="239"/>
      <c r="M301" s="240"/>
      <c r="N301" s="241"/>
      <c r="O301" s="241"/>
      <c r="P301" s="241"/>
      <c r="Q301" s="241"/>
      <c r="R301" s="241"/>
      <c r="S301" s="241"/>
      <c r="T301" s="242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3" t="s">
        <v>175</v>
      </c>
      <c r="AU301" s="243" t="s">
        <v>86</v>
      </c>
      <c r="AV301" s="13" t="s">
        <v>86</v>
      </c>
      <c r="AW301" s="13" t="s">
        <v>4</v>
      </c>
      <c r="AX301" s="13" t="s">
        <v>8</v>
      </c>
      <c r="AY301" s="243" t="s">
        <v>166</v>
      </c>
    </row>
    <row r="302" spans="1:65" s="2" customFormat="1" ht="44.25" customHeight="1">
      <c r="A302" s="37"/>
      <c r="B302" s="38"/>
      <c r="C302" s="218" t="s">
        <v>538</v>
      </c>
      <c r="D302" s="218" t="s">
        <v>169</v>
      </c>
      <c r="E302" s="219" t="s">
        <v>1986</v>
      </c>
      <c r="F302" s="220" t="s">
        <v>1987</v>
      </c>
      <c r="G302" s="221" t="s">
        <v>183</v>
      </c>
      <c r="H302" s="222">
        <v>24.002</v>
      </c>
      <c r="I302" s="223"/>
      <c r="J302" s="224">
        <f>ROUND(I302*H302,0)</f>
        <v>0</v>
      </c>
      <c r="K302" s="225"/>
      <c r="L302" s="43"/>
      <c r="M302" s="226" t="s">
        <v>1</v>
      </c>
      <c r="N302" s="227" t="s">
        <v>42</v>
      </c>
      <c r="O302" s="90"/>
      <c r="P302" s="228">
        <f>O302*H302</f>
        <v>0</v>
      </c>
      <c r="Q302" s="228">
        <v>0</v>
      </c>
      <c r="R302" s="228">
        <f>Q302*H302</f>
        <v>0</v>
      </c>
      <c r="S302" s="228">
        <v>0</v>
      </c>
      <c r="T302" s="229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30" t="s">
        <v>173</v>
      </c>
      <c r="AT302" s="230" t="s">
        <v>169</v>
      </c>
      <c r="AU302" s="230" t="s">
        <v>86</v>
      </c>
      <c r="AY302" s="16" t="s">
        <v>166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16" t="s">
        <v>8</v>
      </c>
      <c r="BK302" s="231">
        <f>ROUND(I302*H302,0)</f>
        <v>0</v>
      </c>
      <c r="BL302" s="16" t="s">
        <v>173</v>
      </c>
      <c r="BM302" s="230" t="s">
        <v>3249</v>
      </c>
    </row>
    <row r="303" spans="1:65" s="2" customFormat="1" ht="44.25" customHeight="1">
      <c r="A303" s="37"/>
      <c r="B303" s="38"/>
      <c r="C303" s="218" t="s">
        <v>544</v>
      </c>
      <c r="D303" s="218" t="s">
        <v>169</v>
      </c>
      <c r="E303" s="219" t="s">
        <v>1990</v>
      </c>
      <c r="F303" s="220" t="s">
        <v>1991</v>
      </c>
      <c r="G303" s="221" t="s">
        <v>183</v>
      </c>
      <c r="H303" s="222">
        <v>26.154</v>
      </c>
      <c r="I303" s="223"/>
      <c r="J303" s="224">
        <f>ROUND(I303*H303,0)</f>
        <v>0</v>
      </c>
      <c r="K303" s="225"/>
      <c r="L303" s="43"/>
      <c r="M303" s="226" t="s">
        <v>1</v>
      </c>
      <c r="N303" s="227" t="s">
        <v>42</v>
      </c>
      <c r="O303" s="90"/>
      <c r="P303" s="228">
        <f>O303*H303</f>
        <v>0</v>
      </c>
      <c r="Q303" s="228">
        <v>0</v>
      </c>
      <c r="R303" s="228">
        <f>Q303*H303</f>
        <v>0</v>
      </c>
      <c r="S303" s="228">
        <v>0</v>
      </c>
      <c r="T303" s="229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230" t="s">
        <v>173</v>
      </c>
      <c r="AT303" s="230" t="s">
        <v>169</v>
      </c>
      <c r="AU303" s="230" t="s">
        <v>86</v>
      </c>
      <c r="AY303" s="16" t="s">
        <v>166</v>
      </c>
      <c r="BE303" s="231">
        <f>IF(N303="základní",J303,0)</f>
        <v>0</v>
      </c>
      <c r="BF303" s="231">
        <f>IF(N303="snížená",J303,0)</f>
        <v>0</v>
      </c>
      <c r="BG303" s="231">
        <f>IF(N303="zákl. přenesená",J303,0)</f>
        <v>0</v>
      </c>
      <c r="BH303" s="231">
        <f>IF(N303="sníž. přenesená",J303,0)</f>
        <v>0</v>
      </c>
      <c r="BI303" s="231">
        <f>IF(N303="nulová",J303,0)</f>
        <v>0</v>
      </c>
      <c r="BJ303" s="16" t="s">
        <v>8</v>
      </c>
      <c r="BK303" s="231">
        <f>ROUND(I303*H303,0)</f>
        <v>0</v>
      </c>
      <c r="BL303" s="16" t="s">
        <v>173</v>
      </c>
      <c r="BM303" s="230" t="s">
        <v>3250</v>
      </c>
    </row>
    <row r="304" spans="1:63" s="12" customFormat="1" ht="22.8" customHeight="1">
      <c r="A304" s="12"/>
      <c r="B304" s="202"/>
      <c r="C304" s="203"/>
      <c r="D304" s="204" t="s">
        <v>76</v>
      </c>
      <c r="E304" s="216" t="s">
        <v>335</v>
      </c>
      <c r="F304" s="216" t="s">
        <v>336</v>
      </c>
      <c r="G304" s="203"/>
      <c r="H304" s="203"/>
      <c r="I304" s="206"/>
      <c r="J304" s="217">
        <f>BK304</f>
        <v>0</v>
      </c>
      <c r="K304" s="203"/>
      <c r="L304" s="208"/>
      <c r="M304" s="209"/>
      <c r="N304" s="210"/>
      <c r="O304" s="210"/>
      <c r="P304" s="211">
        <f>P305</f>
        <v>0</v>
      </c>
      <c r="Q304" s="210"/>
      <c r="R304" s="211">
        <f>R305</f>
        <v>0</v>
      </c>
      <c r="S304" s="210"/>
      <c r="T304" s="212">
        <f>T305</f>
        <v>0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213" t="s">
        <v>8</v>
      </c>
      <c r="AT304" s="214" t="s">
        <v>76</v>
      </c>
      <c r="AU304" s="214" t="s">
        <v>8</v>
      </c>
      <c r="AY304" s="213" t="s">
        <v>166</v>
      </c>
      <c r="BK304" s="215">
        <f>BK305</f>
        <v>0</v>
      </c>
    </row>
    <row r="305" spans="1:65" s="2" customFormat="1" ht="24.15" customHeight="1">
      <c r="A305" s="37"/>
      <c r="B305" s="38"/>
      <c r="C305" s="218" t="s">
        <v>551</v>
      </c>
      <c r="D305" s="218" t="s">
        <v>169</v>
      </c>
      <c r="E305" s="219" t="s">
        <v>3251</v>
      </c>
      <c r="F305" s="220" t="s">
        <v>3252</v>
      </c>
      <c r="G305" s="221" t="s">
        <v>183</v>
      </c>
      <c r="H305" s="222">
        <v>95.229</v>
      </c>
      <c r="I305" s="223"/>
      <c r="J305" s="224">
        <f>ROUND(I305*H305,0)</f>
        <v>0</v>
      </c>
      <c r="K305" s="225"/>
      <c r="L305" s="43"/>
      <c r="M305" s="226" t="s">
        <v>1</v>
      </c>
      <c r="N305" s="227" t="s">
        <v>42</v>
      </c>
      <c r="O305" s="90"/>
      <c r="P305" s="228">
        <f>O305*H305</f>
        <v>0</v>
      </c>
      <c r="Q305" s="228">
        <v>0</v>
      </c>
      <c r="R305" s="228">
        <f>Q305*H305</f>
        <v>0</v>
      </c>
      <c r="S305" s="228">
        <v>0</v>
      </c>
      <c r="T305" s="229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30" t="s">
        <v>173</v>
      </c>
      <c r="AT305" s="230" t="s">
        <v>169</v>
      </c>
      <c r="AU305" s="230" t="s">
        <v>86</v>
      </c>
      <c r="AY305" s="16" t="s">
        <v>166</v>
      </c>
      <c r="BE305" s="231">
        <f>IF(N305="základní",J305,0)</f>
        <v>0</v>
      </c>
      <c r="BF305" s="231">
        <f>IF(N305="snížená",J305,0)</f>
        <v>0</v>
      </c>
      <c r="BG305" s="231">
        <f>IF(N305="zákl. přenesená",J305,0)</f>
        <v>0</v>
      </c>
      <c r="BH305" s="231">
        <f>IF(N305="sníž. přenesená",J305,0)</f>
        <v>0</v>
      </c>
      <c r="BI305" s="231">
        <f>IF(N305="nulová",J305,0)</f>
        <v>0</v>
      </c>
      <c r="BJ305" s="16" t="s">
        <v>8</v>
      </c>
      <c r="BK305" s="231">
        <f>ROUND(I305*H305,0)</f>
        <v>0</v>
      </c>
      <c r="BL305" s="16" t="s">
        <v>173</v>
      </c>
      <c r="BM305" s="230" t="s">
        <v>3253</v>
      </c>
    </row>
    <row r="306" spans="1:63" s="12" customFormat="1" ht="25.9" customHeight="1">
      <c r="A306" s="12"/>
      <c r="B306" s="202"/>
      <c r="C306" s="203"/>
      <c r="D306" s="204" t="s">
        <v>76</v>
      </c>
      <c r="E306" s="205" t="s">
        <v>341</v>
      </c>
      <c r="F306" s="205" t="s">
        <v>342</v>
      </c>
      <c r="G306" s="203"/>
      <c r="H306" s="203"/>
      <c r="I306" s="206"/>
      <c r="J306" s="207">
        <f>BK306</f>
        <v>0</v>
      </c>
      <c r="K306" s="203"/>
      <c r="L306" s="208"/>
      <c r="M306" s="209"/>
      <c r="N306" s="210"/>
      <c r="O306" s="210"/>
      <c r="P306" s="211">
        <f>P307+P344+P413</f>
        <v>0</v>
      </c>
      <c r="Q306" s="210"/>
      <c r="R306" s="211">
        <f>R307+R344+R413</f>
        <v>1.1855040000000001</v>
      </c>
      <c r="S306" s="210"/>
      <c r="T306" s="212">
        <f>T307+T344+T413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13" t="s">
        <v>86</v>
      </c>
      <c r="AT306" s="214" t="s">
        <v>76</v>
      </c>
      <c r="AU306" s="214" t="s">
        <v>77</v>
      </c>
      <c r="AY306" s="213" t="s">
        <v>166</v>
      </c>
      <c r="BK306" s="215">
        <f>BK307+BK344+BK413</f>
        <v>0</v>
      </c>
    </row>
    <row r="307" spans="1:63" s="12" customFormat="1" ht="22.8" customHeight="1">
      <c r="A307" s="12"/>
      <c r="B307" s="202"/>
      <c r="C307" s="203"/>
      <c r="D307" s="204" t="s">
        <v>76</v>
      </c>
      <c r="E307" s="216" t="s">
        <v>363</v>
      </c>
      <c r="F307" s="216" t="s">
        <v>364</v>
      </c>
      <c r="G307" s="203"/>
      <c r="H307" s="203"/>
      <c r="I307" s="206"/>
      <c r="J307" s="217">
        <f>BK307</f>
        <v>0</v>
      </c>
      <c r="K307" s="203"/>
      <c r="L307" s="208"/>
      <c r="M307" s="209"/>
      <c r="N307" s="210"/>
      <c r="O307" s="210"/>
      <c r="P307" s="211">
        <f>SUM(P308:P343)</f>
        <v>0</v>
      </c>
      <c r="Q307" s="210"/>
      <c r="R307" s="211">
        <f>SUM(R308:R343)</f>
        <v>0.29953699999999994</v>
      </c>
      <c r="S307" s="210"/>
      <c r="T307" s="212">
        <f>SUM(T308:T343)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13" t="s">
        <v>86</v>
      </c>
      <c r="AT307" s="214" t="s">
        <v>76</v>
      </c>
      <c r="AU307" s="214" t="s">
        <v>8</v>
      </c>
      <c r="AY307" s="213" t="s">
        <v>166</v>
      </c>
      <c r="BK307" s="215">
        <f>SUM(BK308:BK343)</f>
        <v>0</v>
      </c>
    </row>
    <row r="308" spans="1:65" s="2" customFormat="1" ht="21.75" customHeight="1">
      <c r="A308" s="37"/>
      <c r="B308" s="38"/>
      <c r="C308" s="218" t="s">
        <v>555</v>
      </c>
      <c r="D308" s="218" t="s">
        <v>169</v>
      </c>
      <c r="E308" s="219" t="s">
        <v>3254</v>
      </c>
      <c r="F308" s="220" t="s">
        <v>3255</v>
      </c>
      <c r="G308" s="221" t="s">
        <v>215</v>
      </c>
      <c r="H308" s="222">
        <v>5.3</v>
      </c>
      <c r="I308" s="223"/>
      <c r="J308" s="224">
        <f>ROUND(I308*H308,0)</f>
        <v>0</v>
      </c>
      <c r="K308" s="225"/>
      <c r="L308" s="43"/>
      <c r="M308" s="226" t="s">
        <v>1</v>
      </c>
      <c r="N308" s="227" t="s">
        <v>42</v>
      </c>
      <c r="O308" s="90"/>
      <c r="P308" s="228">
        <f>O308*H308</f>
        <v>0</v>
      </c>
      <c r="Q308" s="228">
        <v>0.00142</v>
      </c>
      <c r="R308" s="228">
        <f>Q308*H308</f>
        <v>0.007526</v>
      </c>
      <c r="S308" s="228">
        <v>0</v>
      </c>
      <c r="T308" s="229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30" t="s">
        <v>249</v>
      </c>
      <c r="AT308" s="230" t="s">
        <v>169</v>
      </c>
      <c r="AU308" s="230" t="s">
        <v>86</v>
      </c>
      <c r="AY308" s="16" t="s">
        <v>166</v>
      </c>
      <c r="BE308" s="231">
        <f>IF(N308="základní",J308,0)</f>
        <v>0</v>
      </c>
      <c r="BF308" s="231">
        <f>IF(N308="snížená",J308,0)</f>
        <v>0</v>
      </c>
      <c r="BG308" s="231">
        <f>IF(N308="zákl. přenesená",J308,0)</f>
        <v>0</v>
      </c>
      <c r="BH308" s="231">
        <f>IF(N308="sníž. přenesená",J308,0)</f>
        <v>0</v>
      </c>
      <c r="BI308" s="231">
        <f>IF(N308="nulová",J308,0)</f>
        <v>0</v>
      </c>
      <c r="BJ308" s="16" t="s">
        <v>8</v>
      </c>
      <c r="BK308" s="231">
        <f>ROUND(I308*H308,0)</f>
        <v>0</v>
      </c>
      <c r="BL308" s="16" t="s">
        <v>249</v>
      </c>
      <c r="BM308" s="230" t="s">
        <v>3256</v>
      </c>
    </row>
    <row r="309" spans="1:51" s="13" customFormat="1" ht="12">
      <c r="A309" s="13"/>
      <c r="B309" s="232"/>
      <c r="C309" s="233"/>
      <c r="D309" s="234" t="s">
        <v>175</v>
      </c>
      <c r="E309" s="235" t="s">
        <v>1</v>
      </c>
      <c r="F309" s="236" t="s">
        <v>3257</v>
      </c>
      <c r="G309" s="233"/>
      <c r="H309" s="237">
        <v>5.3</v>
      </c>
      <c r="I309" s="238"/>
      <c r="J309" s="233"/>
      <c r="K309" s="233"/>
      <c r="L309" s="239"/>
      <c r="M309" s="240"/>
      <c r="N309" s="241"/>
      <c r="O309" s="241"/>
      <c r="P309" s="241"/>
      <c r="Q309" s="241"/>
      <c r="R309" s="241"/>
      <c r="S309" s="241"/>
      <c r="T309" s="242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3" t="s">
        <v>175</v>
      </c>
      <c r="AU309" s="243" t="s">
        <v>86</v>
      </c>
      <c r="AV309" s="13" t="s">
        <v>86</v>
      </c>
      <c r="AW309" s="13" t="s">
        <v>32</v>
      </c>
      <c r="AX309" s="13" t="s">
        <v>77</v>
      </c>
      <c r="AY309" s="243" t="s">
        <v>166</v>
      </c>
    </row>
    <row r="310" spans="1:65" s="2" customFormat="1" ht="21.75" customHeight="1">
      <c r="A310" s="37"/>
      <c r="B310" s="38"/>
      <c r="C310" s="218" t="s">
        <v>561</v>
      </c>
      <c r="D310" s="218" t="s">
        <v>169</v>
      </c>
      <c r="E310" s="219" t="s">
        <v>3258</v>
      </c>
      <c r="F310" s="220" t="s">
        <v>3259</v>
      </c>
      <c r="G310" s="221" t="s">
        <v>215</v>
      </c>
      <c r="H310" s="222">
        <v>21.7</v>
      </c>
      <c r="I310" s="223"/>
      <c r="J310" s="224">
        <f>ROUND(I310*H310,0)</f>
        <v>0</v>
      </c>
      <c r="K310" s="225"/>
      <c r="L310" s="43"/>
      <c r="M310" s="226" t="s">
        <v>1</v>
      </c>
      <c r="N310" s="227" t="s">
        <v>42</v>
      </c>
      <c r="O310" s="90"/>
      <c r="P310" s="228">
        <f>O310*H310</f>
        <v>0</v>
      </c>
      <c r="Q310" s="228">
        <v>0.00744</v>
      </c>
      <c r="R310" s="228">
        <f>Q310*H310</f>
        <v>0.161448</v>
      </c>
      <c r="S310" s="228">
        <v>0</v>
      </c>
      <c r="T310" s="229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30" t="s">
        <v>249</v>
      </c>
      <c r="AT310" s="230" t="s">
        <v>169</v>
      </c>
      <c r="AU310" s="230" t="s">
        <v>86</v>
      </c>
      <c r="AY310" s="16" t="s">
        <v>166</v>
      </c>
      <c r="BE310" s="231">
        <f>IF(N310="základní",J310,0)</f>
        <v>0</v>
      </c>
      <c r="BF310" s="231">
        <f>IF(N310="snížená",J310,0)</f>
        <v>0</v>
      </c>
      <c r="BG310" s="231">
        <f>IF(N310="zákl. přenesená",J310,0)</f>
        <v>0</v>
      </c>
      <c r="BH310" s="231">
        <f>IF(N310="sníž. přenesená",J310,0)</f>
        <v>0</v>
      </c>
      <c r="BI310" s="231">
        <f>IF(N310="nulová",J310,0)</f>
        <v>0</v>
      </c>
      <c r="BJ310" s="16" t="s">
        <v>8</v>
      </c>
      <c r="BK310" s="231">
        <f>ROUND(I310*H310,0)</f>
        <v>0</v>
      </c>
      <c r="BL310" s="16" t="s">
        <v>249</v>
      </c>
      <c r="BM310" s="230" t="s">
        <v>3260</v>
      </c>
    </row>
    <row r="311" spans="1:51" s="13" customFormat="1" ht="12">
      <c r="A311" s="13"/>
      <c r="B311" s="232"/>
      <c r="C311" s="233"/>
      <c r="D311" s="234" t="s">
        <v>175</v>
      </c>
      <c r="E311" s="235" t="s">
        <v>1</v>
      </c>
      <c r="F311" s="236" t="s">
        <v>3261</v>
      </c>
      <c r="G311" s="233"/>
      <c r="H311" s="237">
        <v>21.7</v>
      </c>
      <c r="I311" s="238"/>
      <c r="J311" s="233"/>
      <c r="K311" s="233"/>
      <c r="L311" s="239"/>
      <c r="M311" s="240"/>
      <c r="N311" s="241"/>
      <c r="O311" s="241"/>
      <c r="P311" s="241"/>
      <c r="Q311" s="241"/>
      <c r="R311" s="241"/>
      <c r="S311" s="241"/>
      <c r="T311" s="24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3" t="s">
        <v>175</v>
      </c>
      <c r="AU311" s="243" t="s">
        <v>86</v>
      </c>
      <c r="AV311" s="13" t="s">
        <v>86</v>
      </c>
      <c r="AW311" s="13" t="s">
        <v>32</v>
      </c>
      <c r="AX311" s="13" t="s">
        <v>77</v>
      </c>
      <c r="AY311" s="243" t="s">
        <v>166</v>
      </c>
    </row>
    <row r="312" spans="1:65" s="2" customFormat="1" ht="16.5" customHeight="1">
      <c r="A312" s="37"/>
      <c r="B312" s="38"/>
      <c r="C312" s="218" t="s">
        <v>567</v>
      </c>
      <c r="D312" s="218" t="s">
        <v>169</v>
      </c>
      <c r="E312" s="219" t="s">
        <v>3262</v>
      </c>
      <c r="F312" s="220" t="s">
        <v>3263</v>
      </c>
      <c r="G312" s="221" t="s">
        <v>215</v>
      </c>
      <c r="H312" s="222">
        <v>13.6</v>
      </c>
      <c r="I312" s="223"/>
      <c r="J312" s="224">
        <f>ROUND(I312*H312,0)</f>
        <v>0</v>
      </c>
      <c r="K312" s="225"/>
      <c r="L312" s="43"/>
      <c r="M312" s="226" t="s">
        <v>1</v>
      </c>
      <c r="N312" s="227" t="s">
        <v>42</v>
      </c>
      <c r="O312" s="90"/>
      <c r="P312" s="228">
        <f>O312*H312</f>
        <v>0</v>
      </c>
      <c r="Q312" s="228">
        <v>0.00059</v>
      </c>
      <c r="R312" s="228">
        <f>Q312*H312</f>
        <v>0.008024</v>
      </c>
      <c r="S312" s="228">
        <v>0</v>
      </c>
      <c r="T312" s="229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30" t="s">
        <v>249</v>
      </c>
      <c r="AT312" s="230" t="s">
        <v>169</v>
      </c>
      <c r="AU312" s="230" t="s">
        <v>86</v>
      </c>
      <c r="AY312" s="16" t="s">
        <v>166</v>
      </c>
      <c r="BE312" s="231">
        <f>IF(N312="základní",J312,0)</f>
        <v>0</v>
      </c>
      <c r="BF312" s="231">
        <f>IF(N312="snížená",J312,0)</f>
        <v>0</v>
      </c>
      <c r="BG312" s="231">
        <f>IF(N312="zákl. přenesená",J312,0)</f>
        <v>0</v>
      </c>
      <c r="BH312" s="231">
        <f>IF(N312="sníž. přenesená",J312,0)</f>
        <v>0</v>
      </c>
      <c r="BI312" s="231">
        <f>IF(N312="nulová",J312,0)</f>
        <v>0</v>
      </c>
      <c r="BJ312" s="16" t="s">
        <v>8</v>
      </c>
      <c r="BK312" s="231">
        <f>ROUND(I312*H312,0)</f>
        <v>0</v>
      </c>
      <c r="BL312" s="16" t="s">
        <v>249</v>
      </c>
      <c r="BM312" s="230" t="s">
        <v>3264</v>
      </c>
    </row>
    <row r="313" spans="1:51" s="13" customFormat="1" ht="12">
      <c r="A313" s="13"/>
      <c r="B313" s="232"/>
      <c r="C313" s="233"/>
      <c r="D313" s="234" t="s">
        <v>175</v>
      </c>
      <c r="E313" s="235" t="s">
        <v>1</v>
      </c>
      <c r="F313" s="236" t="s">
        <v>3265</v>
      </c>
      <c r="G313" s="233"/>
      <c r="H313" s="237">
        <v>13.6</v>
      </c>
      <c r="I313" s="238"/>
      <c r="J313" s="233"/>
      <c r="K313" s="233"/>
      <c r="L313" s="239"/>
      <c r="M313" s="240"/>
      <c r="N313" s="241"/>
      <c r="O313" s="241"/>
      <c r="P313" s="241"/>
      <c r="Q313" s="241"/>
      <c r="R313" s="241"/>
      <c r="S313" s="241"/>
      <c r="T313" s="24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3" t="s">
        <v>175</v>
      </c>
      <c r="AU313" s="243" t="s">
        <v>86</v>
      </c>
      <c r="AV313" s="13" t="s">
        <v>86</v>
      </c>
      <c r="AW313" s="13" t="s">
        <v>32</v>
      </c>
      <c r="AX313" s="13" t="s">
        <v>77</v>
      </c>
      <c r="AY313" s="243" t="s">
        <v>166</v>
      </c>
    </row>
    <row r="314" spans="1:65" s="2" customFormat="1" ht="16.5" customHeight="1">
      <c r="A314" s="37"/>
      <c r="B314" s="38"/>
      <c r="C314" s="218" t="s">
        <v>573</v>
      </c>
      <c r="D314" s="218" t="s">
        <v>169</v>
      </c>
      <c r="E314" s="219" t="s">
        <v>366</v>
      </c>
      <c r="F314" s="220" t="s">
        <v>367</v>
      </c>
      <c r="G314" s="221" t="s">
        <v>215</v>
      </c>
      <c r="H314" s="222">
        <v>25</v>
      </c>
      <c r="I314" s="223"/>
      <c r="J314" s="224">
        <f>ROUND(I314*H314,0)</f>
        <v>0</v>
      </c>
      <c r="K314" s="225"/>
      <c r="L314" s="43"/>
      <c r="M314" s="226" t="s">
        <v>1</v>
      </c>
      <c r="N314" s="227" t="s">
        <v>42</v>
      </c>
      <c r="O314" s="90"/>
      <c r="P314" s="228">
        <f>O314*H314</f>
        <v>0</v>
      </c>
      <c r="Q314" s="228">
        <v>0.00201</v>
      </c>
      <c r="R314" s="228">
        <f>Q314*H314</f>
        <v>0.05025</v>
      </c>
      <c r="S314" s="228">
        <v>0</v>
      </c>
      <c r="T314" s="229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230" t="s">
        <v>249</v>
      </c>
      <c r="AT314" s="230" t="s">
        <v>169</v>
      </c>
      <c r="AU314" s="230" t="s">
        <v>86</v>
      </c>
      <c r="AY314" s="16" t="s">
        <v>166</v>
      </c>
      <c r="BE314" s="231">
        <f>IF(N314="základní",J314,0)</f>
        <v>0</v>
      </c>
      <c r="BF314" s="231">
        <f>IF(N314="snížená",J314,0)</f>
        <v>0</v>
      </c>
      <c r="BG314" s="231">
        <f>IF(N314="zákl. přenesená",J314,0)</f>
        <v>0</v>
      </c>
      <c r="BH314" s="231">
        <f>IF(N314="sníž. přenesená",J314,0)</f>
        <v>0</v>
      </c>
      <c r="BI314" s="231">
        <f>IF(N314="nulová",J314,0)</f>
        <v>0</v>
      </c>
      <c r="BJ314" s="16" t="s">
        <v>8</v>
      </c>
      <c r="BK314" s="231">
        <f>ROUND(I314*H314,0)</f>
        <v>0</v>
      </c>
      <c r="BL314" s="16" t="s">
        <v>249</v>
      </c>
      <c r="BM314" s="230" t="s">
        <v>3266</v>
      </c>
    </row>
    <row r="315" spans="1:51" s="13" customFormat="1" ht="12">
      <c r="A315" s="13"/>
      <c r="B315" s="232"/>
      <c r="C315" s="233"/>
      <c r="D315" s="234" t="s">
        <v>175</v>
      </c>
      <c r="E315" s="235" t="s">
        <v>1</v>
      </c>
      <c r="F315" s="236" t="s">
        <v>3267</v>
      </c>
      <c r="G315" s="233"/>
      <c r="H315" s="237">
        <v>25</v>
      </c>
      <c r="I315" s="238"/>
      <c r="J315" s="233"/>
      <c r="K315" s="233"/>
      <c r="L315" s="239"/>
      <c r="M315" s="240"/>
      <c r="N315" s="241"/>
      <c r="O315" s="241"/>
      <c r="P315" s="241"/>
      <c r="Q315" s="241"/>
      <c r="R315" s="241"/>
      <c r="S315" s="241"/>
      <c r="T315" s="242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3" t="s">
        <v>175</v>
      </c>
      <c r="AU315" s="243" t="s">
        <v>86</v>
      </c>
      <c r="AV315" s="13" t="s">
        <v>86</v>
      </c>
      <c r="AW315" s="13" t="s">
        <v>32</v>
      </c>
      <c r="AX315" s="13" t="s">
        <v>77</v>
      </c>
      <c r="AY315" s="243" t="s">
        <v>166</v>
      </c>
    </row>
    <row r="316" spans="1:65" s="2" customFormat="1" ht="16.5" customHeight="1">
      <c r="A316" s="37"/>
      <c r="B316" s="38"/>
      <c r="C316" s="218" t="s">
        <v>578</v>
      </c>
      <c r="D316" s="218" t="s">
        <v>169</v>
      </c>
      <c r="E316" s="219" t="s">
        <v>3268</v>
      </c>
      <c r="F316" s="220" t="s">
        <v>3269</v>
      </c>
      <c r="G316" s="221" t="s">
        <v>215</v>
      </c>
      <c r="H316" s="222">
        <v>12.5</v>
      </c>
      <c r="I316" s="223"/>
      <c r="J316" s="224">
        <f>ROUND(I316*H316,0)</f>
        <v>0</v>
      </c>
      <c r="K316" s="225"/>
      <c r="L316" s="43"/>
      <c r="M316" s="226" t="s">
        <v>1</v>
      </c>
      <c r="N316" s="227" t="s">
        <v>42</v>
      </c>
      <c r="O316" s="90"/>
      <c r="P316" s="228">
        <f>O316*H316</f>
        <v>0</v>
      </c>
      <c r="Q316" s="228">
        <v>0.00041</v>
      </c>
      <c r="R316" s="228">
        <f>Q316*H316</f>
        <v>0.005125</v>
      </c>
      <c r="S316" s="228">
        <v>0</v>
      </c>
      <c r="T316" s="229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230" t="s">
        <v>249</v>
      </c>
      <c r="AT316" s="230" t="s">
        <v>169</v>
      </c>
      <c r="AU316" s="230" t="s">
        <v>86</v>
      </c>
      <c r="AY316" s="16" t="s">
        <v>166</v>
      </c>
      <c r="BE316" s="231">
        <f>IF(N316="základní",J316,0)</f>
        <v>0</v>
      </c>
      <c r="BF316" s="231">
        <f>IF(N316="snížená",J316,0)</f>
        <v>0</v>
      </c>
      <c r="BG316" s="231">
        <f>IF(N316="zákl. přenesená",J316,0)</f>
        <v>0</v>
      </c>
      <c r="BH316" s="231">
        <f>IF(N316="sníž. přenesená",J316,0)</f>
        <v>0</v>
      </c>
      <c r="BI316" s="231">
        <f>IF(N316="nulová",J316,0)</f>
        <v>0</v>
      </c>
      <c r="BJ316" s="16" t="s">
        <v>8</v>
      </c>
      <c r="BK316" s="231">
        <f>ROUND(I316*H316,0)</f>
        <v>0</v>
      </c>
      <c r="BL316" s="16" t="s">
        <v>249</v>
      </c>
      <c r="BM316" s="230" t="s">
        <v>3270</v>
      </c>
    </row>
    <row r="317" spans="1:51" s="13" customFormat="1" ht="12">
      <c r="A317" s="13"/>
      <c r="B317" s="232"/>
      <c r="C317" s="233"/>
      <c r="D317" s="234" t="s">
        <v>175</v>
      </c>
      <c r="E317" s="235" t="s">
        <v>1</v>
      </c>
      <c r="F317" s="236" t="s">
        <v>3271</v>
      </c>
      <c r="G317" s="233"/>
      <c r="H317" s="237">
        <v>12.5</v>
      </c>
      <c r="I317" s="238"/>
      <c r="J317" s="233"/>
      <c r="K317" s="233"/>
      <c r="L317" s="239"/>
      <c r="M317" s="240"/>
      <c r="N317" s="241"/>
      <c r="O317" s="241"/>
      <c r="P317" s="241"/>
      <c r="Q317" s="241"/>
      <c r="R317" s="241"/>
      <c r="S317" s="241"/>
      <c r="T317" s="24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3" t="s">
        <v>175</v>
      </c>
      <c r="AU317" s="243" t="s">
        <v>86</v>
      </c>
      <c r="AV317" s="13" t="s">
        <v>86</v>
      </c>
      <c r="AW317" s="13" t="s">
        <v>32</v>
      </c>
      <c r="AX317" s="13" t="s">
        <v>77</v>
      </c>
      <c r="AY317" s="243" t="s">
        <v>166</v>
      </c>
    </row>
    <row r="318" spans="1:65" s="2" customFormat="1" ht="16.5" customHeight="1">
      <c r="A318" s="37"/>
      <c r="B318" s="38"/>
      <c r="C318" s="218" t="s">
        <v>582</v>
      </c>
      <c r="D318" s="218" t="s">
        <v>169</v>
      </c>
      <c r="E318" s="219" t="s">
        <v>3272</v>
      </c>
      <c r="F318" s="220" t="s">
        <v>3273</v>
      </c>
      <c r="G318" s="221" t="s">
        <v>215</v>
      </c>
      <c r="H318" s="222">
        <v>6.3</v>
      </c>
      <c r="I318" s="223"/>
      <c r="J318" s="224">
        <f>ROUND(I318*H318,0)</f>
        <v>0</v>
      </c>
      <c r="K318" s="225"/>
      <c r="L318" s="43"/>
      <c r="M318" s="226" t="s">
        <v>1</v>
      </c>
      <c r="N318" s="227" t="s">
        <v>42</v>
      </c>
      <c r="O318" s="90"/>
      <c r="P318" s="228">
        <f>O318*H318</f>
        <v>0</v>
      </c>
      <c r="Q318" s="228">
        <v>0.00048</v>
      </c>
      <c r="R318" s="228">
        <f>Q318*H318</f>
        <v>0.0030239999999999998</v>
      </c>
      <c r="S318" s="228">
        <v>0</v>
      </c>
      <c r="T318" s="229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30" t="s">
        <v>249</v>
      </c>
      <c r="AT318" s="230" t="s">
        <v>169</v>
      </c>
      <c r="AU318" s="230" t="s">
        <v>86</v>
      </c>
      <c r="AY318" s="16" t="s">
        <v>166</v>
      </c>
      <c r="BE318" s="231">
        <f>IF(N318="základní",J318,0)</f>
        <v>0</v>
      </c>
      <c r="BF318" s="231">
        <f>IF(N318="snížená",J318,0)</f>
        <v>0</v>
      </c>
      <c r="BG318" s="231">
        <f>IF(N318="zákl. přenesená",J318,0)</f>
        <v>0</v>
      </c>
      <c r="BH318" s="231">
        <f>IF(N318="sníž. přenesená",J318,0)</f>
        <v>0</v>
      </c>
      <c r="BI318" s="231">
        <f>IF(N318="nulová",J318,0)</f>
        <v>0</v>
      </c>
      <c r="BJ318" s="16" t="s">
        <v>8</v>
      </c>
      <c r="BK318" s="231">
        <f>ROUND(I318*H318,0)</f>
        <v>0</v>
      </c>
      <c r="BL318" s="16" t="s">
        <v>249</v>
      </c>
      <c r="BM318" s="230" t="s">
        <v>3274</v>
      </c>
    </row>
    <row r="319" spans="1:51" s="13" customFormat="1" ht="12">
      <c r="A319" s="13"/>
      <c r="B319" s="232"/>
      <c r="C319" s="233"/>
      <c r="D319" s="234" t="s">
        <v>175</v>
      </c>
      <c r="E319" s="235" t="s">
        <v>1</v>
      </c>
      <c r="F319" s="236" t="s">
        <v>3275</v>
      </c>
      <c r="G319" s="233"/>
      <c r="H319" s="237">
        <v>6.3</v>
      </c>
      <c r="I319" s="238"/>
      <c r="J319" s="233"/>
      <c r="K319" s="233"/>
      <c r="L319" s="239"/>
      <c r="M319" s="240"/>
      <c r="N319" s="241"/>
      <c r="O319" s="241"/>
      <c r="P319" s="241"/>
      <c r="Q319" s="241"/>
      <c r="R319" s="241"/>
      <c r="S319" s="241"/>
      <c r="T319" s="242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3" t="s">
        <v>175</v>
      </c>
      <c r="AU319" s="243" t="s">
        <v>86</v>
      </c>
      <c r="AV319" s="13" t="s">
        <v>86</v>
      </c>
      <c r="AW319" s="13" t="s">
        <v>32</v>
      </c>
      <c r="AX319" s="13" t="s">
        <v>77</v>
      </c>
      <c r="AY319" s="243" t="s">
        <v>166</v>
      </c>
    </row>
    <row r="320" spans="1:65" s="2" customFormat="1" ht="16.5" customHeight="1">
      <c r="A320" s="37"/>
      <c r="B320" s="38"/>
      <c r="C320" s="218" t="s">
        <v>587</v>
      </c>
      <c r="D320" s="218" t="s">
        <v>169</v>
      </c>
      <c r="E320" s="219" t="s">
        <v>372</v>
      </c>
      <c r="F320" s="220" t="s">
        <v>373</v>
      </c>
      <c r="G320" s="221" t="s">
        <v>215</v>
      </c>
      <c r="H320" s="222">
        <v>3.4</v>
      </c>
      <c r="I320" s="223"/>
      <c r="J320" s="224">
        <f>ROUND(I320*H320,0)</f>
        <v>0</v>
      </c>
      <c r="K320" s="225"/>
      <c r="L320" s="43"/>
      <c r="M320" s="226" t="s">
        <v>1</v>
      </c>
      <c r="N320" s="227" t="s">
        <v>42</v>
      </c>
      <c r="O320" s="90"/>
      <c r="P320" s="228">
        <f>O320*H320</f>
        <v>0</v>
      </c>
      <c r="Q320" s="228">
        <v>0.00071</v>
      </c>
      <c r="R320" s="228">
        <f>Q320*H320</f>
        <v>0.002414</v>
      </c>
      <c r="S320" s="228">
        <v>0</v>
      </c>
      <c r="T320" s="229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30" t="s">
        <v>249</v>
      </c>
      <c r="AT320" s="230" t="s">
        <v>169</v>
      </c>
      <c r="AU320" s="230" t="s">
        <v>86</v>
      </c>
      <c r="AY320" s="16" t="s">
        <v>166</v>
      </c>
      <c r="BE320" s="231">
        <f>IF(N320="základní",J320,0)</f>
        <v>0</v>
      </c>
      <c r="BF320" s="231">
        <f>IF(N320="snížená",J320,0)</f>
        <v>0</v>
      </c>
      <c r="BG320" s="231">
        <f>IF(N320="zákl. přenesená",J320,0)</f>
        <v>0</v>
      </c>
      <c r="BH320" s="231">
        <f>IF(N320="sníž. přenesená",J320,0)</f>
        <v>0</v>
      </c>
      <c r="BI320" s="231">
        <f>IF(N320="nulová",J320,0)</f>
        <v>0</v>
      </c>
      <c r="BJ320" s="16" t="s">
        <v>8</v>
      </c>
      <c r="BK320" s="231">
        <f>ROUND(I320*H320,0)</f>
        <v>0</v>
      </c>
      <c r="BL320" s="16" t="s">
        <v>249</v>
      </c>
      <c r="BM320" s="230" t="s">
        <v>3276</v>
      </c>
    </row>
    <row r="321" spans="1:51" s="13" customFormat="1" ht="12">
      <c r="A321" s="13"/>
      <c r="B321" s="232"/>
      <c r="C321" s="233"/>
      <c r="D321" s="234" t="s">
        <v>175</v>
      </c>
      <c r="E321" s="235" t="s">
        <v>1</v>
      </c>
      <c r="F321" s="236" t="s">
        <v>3277</v>
      </c>
      <c r="G321" s="233"/>
      <c r="H321" s="237">
        <v>3.4</v>
      </c>
      <c r="I321" s="238"/>
      <c r="J321" s="233"/>
      <c r="K321" s="233"/>
      <c r="L321" s="239"/>
      <c r="M321" s="240"/>
      <c r="N321" s="241"/>
      <c r="O321" s="241"/>
      <c r="P321" s="241"/>
      <c r="Q321" s="241"/>
      <c r="R321" s="241"/>
      <c r="S321" s="241"/>
      <c r="T321" s="242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3" t="s">
        <v>175</v>
      </c>
      <c r="AU321" s="243" t="s">
        <v>86</v>
      </c>
      <c r="AV321" s="13" t="s">
        <v>86</v>
      </c>
      <c r="AW321" s="13" t="s">
        <v>32</v>
      </c>
      <c r="AX321" s="13" t="s">
        <v>77</v>
      </c>
      <c r="AY321" s="243" t="s">
        <v>166</v>
      </c>
    </row>
    <row r="322" spans="1:65" s="2" customFormat="1" ht="16.5" customHeight="1">
      <c r="A322" s="37"/>
      <c r="B322" s="38"/>
      <c r="C322" s="218" t="s">
        <v>593</v>
      </c>
      <c r="D322" s="218" t="s">
        <v>169</v>
      </c>
      <c r="E322" s="219" t="s">
        <v>377</v>
      </c>
      <c r="F322" s="220" t="s">
        <v>378</v>
      </c>
      <c r="G322" s="221" t="s">
        <v>215</v>
      </c>
      <c r="H322" s="222">
        <v>12.4</v>
      </c>
      <c r="I322" s="223"/>
      <c r="J322" s="224">
        <f>ROUND(I322*H322,0)</f>
        <v>0</v>
      </c>
      <c r="K322" s="225"/>
      <c r="L322" s="43"/>
      <c r="M322" s="226" t="s">
        <v>1</v>
      </c>
      <c r="N322" s="227" t="s">
        <v>42</v>
      </c>
      <c r="O322" s="90"/>
      <c r="P322" s="228">
        <f>O322*H322</f>
        <v>0</v>
      </c>
      <c r="Q322" s="228">
        <v>0.00224</v>
      </c>
      <c r="R322" s="228">
        <f>Q322*H322</f>
        <v>0.027776</v>
      </c>
      <c r="S322" s="228">
        <v>0</v>
      </c>
      <c r="T322" s="229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230" t="s">
        <v>249</v>
      </c>
      <c r="AT322" s="230" t="s">
        <v>169</v>
      </c>
      <c r="AU322" s="230" t="s">
        <v>86</v>
      </c>
      <c r="AY322" s="16" t="s">
        <v>166</v>
      </c>
      <c r="BE322" s="231">
        <f>IF(N322="základní",J322,0)</f>
        <v>0</v>
      </c>
      <c r="BF322" s="231">
        <f>IF(N322="snížená",J322,0)</f>
        <v>0</v>
      </c>
      <c r="BG322" s="231">
        <f>IF(N322="zákl. přenesená",J322,0)</f>
        <v>0</v>
      </c>
      <c r="BH322" s="231">
        <f>IF(N322="sníž. přenesená",J322,0)</f>
        <v>0</v>
      </c>
      <c r="BI322" s="231">
        <f>IF(N322="nulová",J322,0)</f>
        <v>0</v>
      </c>
      <c r="BJ322" s="16" t="s">
        <v>8</v>
      </c>
      <c r="BK322" s="231">
        <f>ROUND(I322*H322,0)</f>
        <v>0</v>
      </c>
      <c r="BL322" s="16" t="s">
        <v>249</v>
      </c>
      <c r="BM322" s="230" t="s">
        <v>3278</v>
      </c>
    </row>
    <row r="323" spans="1:51" s="13" customFormat="1" ht="12">
      <c r="A323" s="13"/>
      <c r="B323" s="232"/>
      <c r="C323" s="233"/>
      <c r="D323" s="234" t="s">
        <v>175</v>
      </c>
      <c r="E323" s="235" t="s">
        <v>1</v>
      </c>
      <c r="F323" s="236" t="s">
        <v>3279</v>
      </c>
      <c r="G323" s="233"/>
      <c r="H323" s="237">
        <v>12.4</v>
      </c>
      <c r="I323" s="238"/>
      <c r="J323" s="233"/>
      <c r="K323" s="233"/>
      <c r="L323" s="239"/>
      <c r="M323" s="240"/>
      <c r="N323" s="241"/>
      <c r="O323" s="241"/>
      <c r="P323" s="241"/>
      <c r="Q323" s="241"/>
      <c r="R323" s="241"/>
      <c r="S323" s="241"/>
      <c r="T323" s="242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3" t="s">
        <v>175</v>
      </c>
      <c r="AU323" s="243" t="s">
        <v>86</v>
      </c>
      <c r="AV323" s="13" t="s">
        <v>86</v>
      </c>
      <c r="AW323" s="13" t="s">
        <v>32</v>
      </c>
      <c r="AX323" s="13" t="s">
        <v>77</v>
      </c>
      <c r="AY323" s="243" t="s">
        <v>166</v>
      </c>
    </row>
    <row r="324" spans="1:65" s="2" customFormat="1" ht="16.5" customHeight="1">
      <c r="A324" s="37"/>
      <c r="B324" s="38"/>
      <c r="C324" s="218" t="s">
        <v>597</v>
      </c>
      <c r="D324" s="218" t="s">
        <v>169</v>
      </c>
      <c r="E324" s="219" t="s">
        <v>3280</v>
      </c>
      <c r="F324" s="220" t="s">
        <v>3281</v>
      </c>
      <c r="G324" s="221" t="s">
        <v>215</v>
      </c>
      <c r="H324" s="222">
        <v>6</v>
      </c>
      <c r="I324" s="223"/>
      <c r="J324" s="224">
        <f>ROUND(I324*H324,0)</f>
        <v>0</v>
      </c>
      <c r="K324" s="225"/>
      <c r="L324" s="43"/>
      <c r="M324" s="226" t="s">
        <v>1</v>
      </c>
      <c r="N324" s="227" t="s">
        <v>42</v>
      </c>
      <c r="O324" s="90"/>
      <c r="P324" s="228">
        <f>O324*H324</f>
        <v>0</v>
      </c>
      <c r="Q324" s="228">
        <v>0.0019</v>
      </c>
      <c r="R324" s="228">
        <f>Q324*H324</f>
        <v>0.0114</v>
      </c>
      <c r="S324" s="228">
        <v>0</v>
      </c>
      <c r="T324" s="229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30" t="s">
        <v>249</v>
      </c>
      <c r="AT324" s="230" t="s">
        <v>169</v>
      </c>
      <c r="AU324" s="230" t="s">
        <v>86</v>
      </c>
      <c r="AY324" s="16" t="s">
        <v>166</v>
      </c>
      <c r="BE324" s="231">
        <f>IF(N324="základní",J324,0)</f>
        <v>0</v>
      </c>
      <c r="BF324" s="231">
        <f>IF(N324="snížená",J324,0)</f>
        <v>0</v>
      </c>
      <c r="BG324" s="231">
        <f>IF(N324="zákl. přenesená",J324,0)</f>
        <v>0</v>
      </c>
      <c r="BH324" s="231">
        <f>IF(N324="sníž. přenesená",J324,0)</f>
        <v>0</v>
      </c>
      <c r="BI324" s="231">
        <f>IF(N324="nulová",J324,0)</f>
        <v>0</v>
      </c>
      <c r="BJ324" s="16" t="s">
        <v>8</v>
      </c>
      <c r="BK324" s="231">
        <f>ROUND(I324*H324,0)</f>
        <v>0</v>
      </c>
      <c r="BL324" s="16" t="s">
        <v>249</v>
      </c>
      <c r="BM324" s="230" t="s">
        <v>3282</v>
      </c>
    </row>
    <row r="325" spans="1:51" s="13" customFormat="1" ht="12">
      <c r="A325" s="13"/>
      <c r="B325" s="232"/>
      <c r="C325" s="233"/>
      <c r="D325" s="234" t="s">
        <v>175</v>
      </c>
      <c r="E325" s="235" t="s">
        <v>1</v>
      </c>
      <c r="F325" s="236" t="s">
        <v>3283</v>
      </c>
      <c r="G325" s="233"/>
      <c r="H325" s="237">
        <v>6</v>
      </c>
      <c r="I325" s="238"/>
      <c r="J325" s="233"/>
      <c r="K325" s="233"/>
      <c r="L325" s="239"/>
      <c r="M325" s="240"/>
      <c r="N325" s="241"/>
      <c r="O325" s="241"/>
      <c r="P325" s="241"/>
      <c r="Q325" s="241"/>
      <c r="R325" s="241"/>
      <c r="S325" s="241"/>
      <c r="T325" s="24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3" t="s">
        <v>175</v>
      </c>
      <c r="AU325" s="243" t="s">
        <v>86</v>
      </c>
      <c r="AV325" s="13" t="s">
        <v>86</v>
      </c>
      <c r="AW325" s="13" t="s">
        <v>32</v>
      </c>
      <c r="AX325" s="13" t="s">
        <v>77</v>
      </c>
      <c r="AY325" s="243" t="s">
        <v>166</v>
      </c>
    </row>
    <row r="326" spans="1:65" s="2" customFormat="1" ht="16.5" customHeight="1">
      <c r="A326" s="37"/>
      <c r="B326" s="38"/>
      <c r="C326" s="218" t="s">
        <v>601</v>
      </c>
      <c r="D326" s="218" t="s">
        <v>169</v>
      </c>
      <c r="E326" s="219" t="s">
        <v>3284</v>
      </c>
      <c r="F326" s="220" t="s">
        <v>3285</v>
      </c>
      <c r="G326" s="221" t="s">
        <v>215</v>
      </c>
      <c r="H326" s="222">
        <v>12</v>
      </c>
      <c r="I326" s="223"/>
      <c r="J326" s="224">
        <f>ROUND(I326*H326,0)</f>
        <v>0</v>
      </c>
      <c r="K326" s="225"/>
      <c r="L326" s="43"/>
      <c r="M326" s="226" t="s">
        <v>1</v>
      </c>
      <c r="N326" s="227" t="s">
        <v>42</v>
      </c>
      <c r="O326" s="90"/>
      <c r="P326" s="228">
        <f>O326*H326</f>
        <v>0</v>
      </c>
      <c r="Q326" s="228">
        <v>0.0004</v>
      </c>
      <c r="R326" s="228">
        <f>Q326*H326</f>
        <v>0.0048000000000000004</v>
      </c>
      <c r="S326" s="228">
        <v>0</v>
      </c>
      <c r="T326" s="229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230" t="s">
        <v>249</v>
      </c>
      <c r="AT326" s="230" t="s">
        <v>169</v>
      </c>
      <c r="AU326" s="230" t="s">
        <v>86</v>
      </c>
      <c r="AY326" s="16" t="s">
        <v>166</v>
      </c>
      <c r="BE326" s="231">
        <f>IF(N326="základní",J326,0)</f>
        <v>0</v>
      </c>
      <c r="BF326" s="231">
        <f>IF(N326="snížená",J326,0)</f>
        <v>0</v>
      </c>
      <c r="BG326" s="231">
        <f>IF(N326="zákl. přenesená",J326,0)</f>
        <v>0</v>
      </c>
      <c r="BH326" s="231">
        <f>IF(N326="sníž. přenesená",J326,0)</f>
        <v>0</v>
      </c>
      <c r="BI326" s="231">
        <f>IF(N326="nulová",J326,0)</f>
        <v>0</v>
      </c>
      <c r="BJ326" s="16" t="s">
        <v>8</v>
      </c>
      <c r="BK326" s="231">
        <f>ROUND(I326*H326,0)</f>
        <v>0</v>
      </c>
      <c r="BL326" s="16" t="s">
        <v>249</v>
      </c>
      <c r="BM326" s="230" t="s">
        <v>3286</v>
      </c>
    </row>
    <row r="327" spans="1:51" s="13" customFormat="1" ht="12">
      <c r="A327" s="13"/>
      <c r="B327" s="232"/>
      <c r="C327" s="233"/>
      <c r="D327" s="234" t="s">
        <v>175</v>
      </c>
      <c r="E327" s="235" t="s">
        <v>1</v>
      </c>
      <c r="F327" s="236" t="s">
        <v>3287</v>
      </c>
      <c r="G327" s="233"/>
      <c r="H327" s="237">
        <v>12</v>
      </c>
      <c r="I327" s="238"/>
      <c r="J327" s="233"/>
      <c r="K327" s="233"/>
      <c r="L327" s="239"/>
      <c r="M327" s="240"/>
      <c r="N327" s="241"/>
      <c r="O327" s="241"/>
      <c r="P327" s="241"/>
      <c r="Q327" s="241"/>
      <c r="R327" s="241"/>
      <c r="S327" s="241"/>
      <c r="T327" s="242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3" t="s">
        <v>175</v>
      </c>
      <c r="AU327" s="243" t="s">
        <v>86</v>
      </c>
      <c r="AV327" s="13" t="s">
        <v>86</v>
      </c>
      <c r="AW327" s="13" t="s">
        <v>32</v>
      </c>
      <c r="AX327" s="13" t="s">
        <v>77</v>
      </c>
      <c r="AY327" s="243" t="s">
        <v>166</v>
      </c>
    </row>
    <row r="328" spans="1:65" s="2" customFormat="1" ht="16.5" customHeight="1">
      <c r="A328" s="37"/>
      <c r="B328" s="38"/>
      <c r="C328" s="218" t="s">
        <v>605</v>
      </c>
      <c r="D328" s="218" t="s">
        <v>169</v>
      </c>
      <c r="E328" s="219" t="s">
        <v>382</v>
      </c>
      <c r="F328" s="220" t="s">
        <v>383</v>
      </c>
      <c r="G328" s="221" t="s">
        <v>196</v>
      </c>
      <c r="H328" s="222">
        <v>10</v>
      </c>
      <c r="I328" s="223"/>
      <c r="J328" s="224">
        <f>ROUND(I328*H328,0)</f>
        <v>0</v>
      </c>
      <c r="K328" s="225"/>
      <c r="L328" s="43"/>
      <c r="M328" s="226" t="s">
        <v>1</v>
      </c>
      <c r="N328" s="227" t="s">
        <v>42</v>
      </c>
      <c r="O328" s="90"/>
      <c r="P328" s="228">
        <f>O328*H328</f>
        <v>0</v>
      </c>
      <c r="Q328" s="228">
        <v>0</v>
      </c>
      <c r="R328" s="228">
        <f>Q328*H328</f>
        <v>0</v>
      </c>
      <c r="S328" s="228">
        <v>0</v>
      </c>
      <c r="T328" s="229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230" t="s">
        <v>249</v>
      </c>
      <c r="AT328" s="230" t="s">
        <v>169</v>
      </c>
      <c r="AU328" s="230" t="s">
        <v>86</v>
      </c>
      <c r="AY328" s="16" t="s">
        <v>166</v>
      </c>
      <c r="BE328" s="231">
        <f>IF(N328="základní",J328,0)</f>
        <v>0</v>
      </c>
      <c r="BF328" s="231">
        <f>IF(N328="snížená",J328,0)</f>
        <v>0</v>
      </c>
      <c r="BG328" s="231">
        <f>IF(N328="zákl. přenesená",J328,0)</f>
        <v>0</v>
      </c>
      <c r="BH328" s="231">
        <f>IF(N328="sníž. přenesená",J328,0)</f>
        <v>0</v>
      </c>
      <c r="BI328" s="231">
        <f>IF(N328="nulová",J328,0)</f>
        <v>0</v>
      </c>
      <c r="BJ328" s="16" t="s">
        <v>8</v>
      </c>
      <c r="BK328" s="231">
        <f>ROUND(I328*H328,0)</f>
        <v>0</v>
      </c>
      <c r="BL328" s="16" t="s">
        <v>249</v>
      </c>
      <c r="BM328" s="230" t="s">
        <v>3288</v>
      </c>
    </row>
    <row r="329" spans="1:51" s="13" customFormat="1" ht="12">
      <c r="A329" s="13"/>
      <c r="B329" s="232"/>
      <c r="C329" s="233"/>
      <c r="D329" s="234" t="s">
        <v>175</v>
      </c>
      <c r="E329" s="235" t="s">
        <v>1</v>
      </c>
      <c r="F329" s="236" t="s">
        <v>3289</v>
      </c>
      <c r="G329" s="233"/>
      <c r="H329" s="237">
        <v>10</v>
      </c>
      <c r="I329" s="238"/>
      <c r="J329" s="233"/>
      <c r="K329" s="233"/>
      <c r="L329" s="239"/>
      <c r="M329" s="240"/>
      <c r="N329" s="241"/>
      <c r="O329" s="241"/>
      <c r="P329" s="241"/>
      <c r="Q329" s="241"/>
      <c r="R329" s="241"/>
      <c r="S329" s="241"/>
      <c r="T329" s="242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3" t="s">
        <v>175</v>
      </c>
      <c r="AU329" s="243" t="s">
        <v>86</v>
      </c>
      <c r="AV329" s="13" t="s">
        <v>86</v>
      </c>
      <c r="AW329" s="13" t="s">
        <v>32</v>
      </c>
      <c r="AX329" s="13" t="s">
        <v>77</v>
      </c>
      <c r="AY329" s="243" t="s">
        <v>166</v>
      </c>
    </row>
    <row r="330" spans="1:65" s="2" customFormat="1" ht="21.75" customHeight="1">
      <c r="A330" s="37"/>
      <c r="B330" s="38"/>
      <c r="C330" s="218" t="s">
        <v>609</v>
      </c>
      <c r="D330" s="218" t="s">
        <v>169</v>
      </c>
      <c r="E330" s="219" t="s">
        <v>390</v>
      </c>
      <c r="F330" s="220" t="s">
        <v>391</v>
      </c>
      <c r="G330" s="221" t="s">
        <v>196</v>
      </c>
      <c r="H330" s="222">
        <v>7</v>
      </c>
      <c r="I330" s="223"/>
      <c r="J330" s="224">
        <f>ROUND(I330*H330,0)</f>
        <v>0</v>
      </c>
      <c r="K330" s="225"/>
      <c r="L330" s="43"/>
      <c r="M330" s="226" t="s">
        <v>1</v>
      </c>
      <c r="N330" s="227" t="s">
        <v>42</v>
      </c>
      <c r="O330" s="90"/>
      <c r="P330" s="228">
        <f>O330*H330</f>
        <v>0</v>
      </c>
      <c r="Q330" s="228">
        <v>0</v>
      </c>
      <c r="R330" s="228">
        <f>Q330*H330</f>
        <v>0</v>
      </c>
      <c r="S330" s="228">
        <v>0</v>
      </c>
      <c r="T330" s="229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230" t="s">
        <v>249</v>
      </c>
      <c r="AT330" s="230" t="s">
        <v>169</v>
      </c>
      <c r="AU330" s="230" t="s">
        <v>86</v>
      </c>
      <c r="AY330" s="16" t="s">
        <v>166</v>
      </c>
      <c r="BE330" s="231">
        <f>IF(N330="základní",J330,0)</f>
        <v>0</v>
      </c>
      <c r="BF330" s="231">
        <f>IF(N330="snížená",J330,0)</f>
        <v>0</v>
      </c>
      <c r="BG330" s="231">
        <f>IF(N330="zákl. přenesená",J330,0)</f>
        <v>0</v>
      </c>
      <c r="BH330" s="231">
        <f>IF(N330="sníž. přenesená",J330,0)</f>
        <v>0</v>
      </c>
      <c r="BI330" s="231">
        <f>IF(N330="nulová",J330,0)</f>
        <v>0</v>
      </c>
      <c r="BJ330" s="16" t="s">
        <v>8</v>
      </c>
      <c r="BK330" s="231">
        <f>ROUND(I330*H330,0)</f>
        <v>0</v>
      </c>
      <c r="BL330" s="16" t="s">
        <v>249</v>
      </c>
      <c r="BM330" s="230" t="s">
        <v>3290</v>
      </c>
    </row>
    <row r="331" spans="1:51" s="13" customFormat="1" ht="12">
      <c r="A331" s="13"/>
      <c r="B331" s="232"/>
      <c r="C331" s="233"/>
      <c r="D331" s="234" t="s">
        <v>175</v>
      </c>
      <c r="E331" s="235" t="s">
        <v>1</v>
      </c>
      <c r="F331" s="236" t="s">
        <v>3291</v>
      </c>
      <c r="G331" s="233"/>
      <c r="H331" s="237">
        <v>7</v>
      </c>
      <c r="I331" s="238"/>
      <c r="J331" s="233"/>
      <c r="K331" s="233"/>
      <c r="L331" s="239"/>
      <c r="M331" s="240"/>
      <c r="N331" s="241"/>
      <c r="O331" s="241"/>
      <c r="P331" s="241"/>
      <c r="Q331" s="241"/>
      <c r="R331" s="241"/>
      <c r="S331" s="241"/>
      <c r="T331" s="242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3" t="s">
        <v>175</v>
      </c>
      <c r="AU331" s="243" t="s">
        <v>86</v>
      </c>
      <c r="AV331" s="13" t="s">
        <v>86</v>
      </c>
      <c r="AW331" s="13" t="s">
        <v>32</v>
      </c>
      <c r="AX331" s="13" t="s">
        <v>77</v>
      </c>
      <c r="AY331" s="243" t="s">
        <v>166</v>
      </c>
    </row>
    <row r="332" spans="1:65" s="2" customFormat="1" ht="24.15" customHeight="1">
      <c r="A332" s="37"/>
      <c r="B332" s="38"/>
      <c r="C332" s="218" t="s">
        <v>613</v>
      </c>
      <c r="D332" s="218" t="s">
        <v>169</v>
      </c>
      <c r="E332" s="219" t="s">
        <v>3292</v>
      </c>
      <c r="F332" s="220" t="s">
        <v>3293</v>
      </c>
      <c r="G332" s="221" t="s">
        <v>196</v>
      </c>
      <c r="H332" s="222">
        <v>1</v>
      </c>
      <c r="I332" s="223"/>
      <c r="J332" s="224">
        <f>ROUND(I332*H332,0)</f>
        <v>0</v>
      </c>
      <c r="K332" s="225"/>
      <c r="L332" s="43"/>
      <c r="M332" s="226" t="s">
        <v>1</v>
      </c>
      <c r="N332" s="227" t="s">
        <v>42</v>
      </c>
      <c r="O332" s="90"/>
      <c r="P332" s="228">
        <f>O332*H332</f>
        <v>0</v>
      </c>
      <c r="Q332" s="228">
        <v>0.00327</v>
      </c>
      <c r="R332" s="228">
        <f>Q332*H332</f>
        <v>0.00327</v>
      </c>
      <c r="S332" s="228">
        <v>0</v>
      </c>
      <c r="T332" s="229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230" t="s">
        <v>249</v>
      </c>
      <c r="AT332" s="230" t="s">
        <v>169</v>
      </c>
      <c r="AU332" s="230" t="s">
        <v>86</v>
      </c>
      <c r="AY332" s="16" t="s">
        <v>166</v>
      </c>
      <c r="BE332" s="231">
        <f>IF(N332="základní",J332,0)</f>
        <v>0</v>
      </c>
      <c r="BF332" s="231">
        <f>IF(N332="snížená",J332,0)</f>
        <v>0</v>
      </c>
      <c r="BG332" s="231">
        <f>IF(N332="zákl. přenesená",J332,0)</f>
        <v>0</v>
      </c>
      <c r="BH332" s="231">
        <f>IF(N332="sníž. přenesená",J332,0)</f>
        <v>0</v>
      </c>
      <c r="BI332" s="231">
        <f>IF(N332="nulová",J332,0)</f>
        <v>0</v>
      </c>
      <c r="BJ332" s="16" t="s">
        <v>8</v>
      </c>
      <c r="BK332" s="231">
        <f>ROUND(I332*H332,0)</f>
        <v>0</v>
      </c>
      <c r="BL332" s="16" t="s">
        <v>249</v>
      </c>
      <c r="BM332" s="230" t="s">
        <v>3294</v>
      </c>
    </row>
    <row r="333" spans="1:65" s="2" customFormat="1" ht="24.15" customHeight="1">
      <c r="A333" s="37"/>
      <c r="B333" s="38"/>
      <c r="C333" s="218" t="s">
        <v>617</v>
      </c>
      <c r="D333" s="218" t="s">
        <v>169</v>
      </c>
      <c r="E333" s="219" t="s">
        <v>3295</v>
      </c>
      <c r="F333" s="220" t="s">
        <v>3296</v>
      </c>
      <c r="G333" s="221" t="s">
        <v>196</v>
      </c>
      <c r="H333" s="222">
        <v>1</v>
      </c>
      <c r="I333" s="223"/>
      <c r="J333" s="224">
        <f>ROUND(I333*H333,0)</f>
        <v>0</v>
      </c>
      <c r="K333" s="225"/>
      <c r="L333" s="43"/>
      <c r="M333" s="226" t="s">
        <v>1</v>
      </c>
      <c r="N333" s="227" t="s">
        <v>42</v>
      </c>
      <c r="O333" s="90"/>
      <c r="P333" s="228">
        <f>O333*H333</f>
        <v>0</v>
      </c>
      <c r="Q333" s="228">
        <v>0.01019</v>
      </c>
      <c r="R333" s="228">
        <f>Q333*H333</f>
        <v>0.01019</v>
      </c>
      <c r="S333" s="228">
        <v>0</v>
      </c>
      <c r="T333" s="229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230" t="s">
        <v>249</v>
      </c>
      <c r="AT333" s="230" t="s">
        <v>169</v>
      </c>
      <c r="AU333" s="230" t="s">
        <v>86</v>
      </c>
      <c r="AY333" s="16" t="s">
        <v>166</v>
      </c>
      <c r="BE333" s="231">
        <f>IF(N333="základní",J333,0)</f>
        <v>0</v>
      </c>
      <c r="BF333" s="231">
        <f>IF(N333="snížená",J333,0)</f>
        <v>0</v>
      </c>
      <c r="BG333" s="231">
        <f>IF(N333="zákl. přenesená",J333,0)</f>
        <v>0</v>
      </c>
      <c r="BH333" s="231">
        <f>IF(N333="sníž. přenesená",J333,0)</f>
        <v>0</v>
      </c>
      <c r="BI333" s="231">
        <f>IF(N333="nulová",J333,0)</f>
        <v>0</v>
      </c>
      <c r="BJ333" s="16" t="s">
        <v>8</v>
      </c>
      <c r="BK333" s="231">
        <f>ROUND(I333*H333,0)</f>
        <v>0</v>
      </c>
      <c r="BL333" s="16" t="s">
        <v>249</v>
      </c>
      <c r="BM333" s="230" t="s">
        <v>3297</v>
      </c>
    </row>
    <row r="334" spans="1:65" s="2" customFormat="1" ht="24.15" customHeight="1">
      <c r="A334" s="37"/>
      <c r="B334" s="38"/>
      <c r="C334" s="218" t="s">
        <v>621</v>
      </c>
      <c r="D334" s="218" t="s">
        <v>169</v>
      </c>
      <c r="E334" s="219" t="s">
        <v>3298</v>
      </c>
      <c r="F334" s="220" t="s">
        <v>3299</v>
      </c>
      <c r="G334" s="221" t="s">
        <v>196</v>
      </c>
      <c r="H334" s="222">
        <v>1</v>
      </c>
      <c r="I334" s="223"/>
      <c r="J334" s="224">
        <f>ROUND(I334*H334,0)</f>
        <v>0</v>
      </c>
      <c r="K334" s="225"/>
      <c r="L334" s="43"/>
      <c r="M334" s="226" t="s">
        <v>1</v>
      </c>
      <c r="N334" s="227" t="s">
        <v>42</v>
      </c>
      <c r="O334" s="90"/>
      <c r="P334" s="228">
        <f>O334*H334</f>
        <v>0</v>
      </c>
      <c r="Q334" s="228">
        <v>0.0005</v>
      </c>
      <c r="R334" s="228">
        <f>Q334*H334</f>
        <v>0.0005</v>
      </c>
      <c r="S334" s="228">
        <v>0</v>
      </c>
      <c r="T334" s="229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230" t="s">
        <v>249</v>
      </c>
      <c r="AT334" s="230" t="s">
        <v>169</v>
      </c>
      <c r="AU334" s="230" t="s">
        <v>86</v>
      </c>
      <c r="AY334" s="16" t="s">
        <v>166</v>
      </c>
      <c r="BE334" s="231">
        <f>IF(N334="základní",J334,0)</f>
        <v>0</v>
      </c>
      <c r="BF334" s="231">
        <f>IF(N334="snížená",J334,0)</f>
        <v>0</v>
      </c>
      <c r="BG334" s="231">
        <f>IF(N334="zákl. přenesená",J334,0)</f>
        <v>0</v>
      </c>
      <c r="BH334" s="231">
        <f>IF(N334="sníž. přenesená",J334,0)</f>
        <v>0</v>
      </c>
      <c r="BI334" s="231">
        <f>IF(N334="nulová",J334,0)</f>
        <v>0</v>
      </c>
      <c r="BJ334" s="16" t="s">
        <v>8</v>
      </c>
      <c r="BK334" s="231">
        <f>ROUND(I334*H334,0)</f>
        <v>0</v>
      </c>
      <c r="BL334" s="16" t="s">
        <v>249</v>
      </c>
      <c r="BM334" s="230" t="s">
        <v>3300</v>
      </c>
    </row>
    <row r="335" spans="1:65" s="2" customFormat="1" ht="24.15" customHeight="1">
      <c r="A335" s="37"/>
      <c r="B335" s="38"/>
      <c r="C335" s="218" t="s">
        <v>627</v>
      </c>
      <c r="D335" s="218" t="s">
        <v>169</v>
      </c>
      <c r="E335" s="219" t="s">
        <v>3301</v>
      </c>
      <c r="F335" s="220" t="s">
        <v>3302</v>
      </c>
      <c r="G335" s="221" t="s">
        <v>196</v>
      </c>
      <c r="H335" s="222">
        <v>1</v>
      </c>
      <c r="I335" s="223"/>
      <c r="J335" s="224">
        <f>ROUND(I335*H335,0)</f>
        <v>0</v>
      </c>
      <c r="K335" s="225"/>
      <c r="L335" s="43"/>
      <c r="M335" s="226" t="s">
        <v>1</v>
      </c>
      <c r="N335" s="227" t="s">
        <v>42</v>
      </c>
      <c r="O335" s="90"/>
      <c r="P335" s="228">
        <f>O335*H335</f>
        <v>0</v>
      </c>
      <c r="Q335" s="228">
        <v>0.00218</v>
      </c>
      <c r="R335" s="228">
        <f>Q335*H335</f>
        <v>0.00218</v>
      </c>
      <c r="S335" s="228">
        <v>0</v>
      </c>
      <c r="T335" s="229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230" t="s">
        <v>249</v>
      </c>
      <c r="AT335" s="230" t="s">
        <v>169</v>
      </c>
      <c r="AU335" s="230" t="s">
        <v>86</v>
      </c>
      <c r="AY335" s="16" t="s">
        <v>166</v>
      </c>
      <c r="BE335" s="231">
        <f>IF(N335="základní",J335,0)</f>
        <v>0</v>
      </c>
      <c r="BF335" s="231">
        <f>IF(N335="snížená",J335,0)</f>
        <v>0</v>
      </c>
      <c r="BG335" s="231">
        <f>IF(N335="zákl. přenesená",J335,0)</f>
        <v>0</v>
      </c>
      <c r="BH335" s="231">
        <f>IF(N335="sníž. přenesená",J335,0)</f>
        <v>0</v>
      </c>
      <c r="BI335" s="231">
        <f>IF(N335="nulová",J335,0)</f>
        <v>0</v>
      </c>
      <c r="BJ335" s="16" t="s">
        <v>8</v>
      </c>
      <c r="BK335" s="231">
        <f>ROUND(I335*H335,0)</f>
        <v>0</v>
      </c>
      <c r="BL335" s="16" t="s">
        <v>249</v>
      </c>
      <c r="BM335" s="230" t="s">
        <v>3303</v>
      </c>
    </row>
    <row r="336" spans="1:65" s="2" customFormat="1" ht="16.5" customHeight="1">
      <c r="A336" s="37"/>
      <c r="B336" s="38"/>
      <c r="C336" s="218" t="s">
        <v>633</v>
      </c>
      <c r="D336" s="218" t="s">
        <v>169</v>
      </c>
      <c r="E336" s="219" t="s">
        <v>3304</v>
      </c>
      <c r="F336" s="220" t="s">
        <v>3305</v>
      </c>
      <c r="G336" s="221" t="s">
        <v>196</v>
      </c>
      <c r="H336" s="222">
        <v>5</v>
      </c>
      <c r="I336" s="223"/>
      <c r="J336" s="224">
        <f>ROUND(I336*H336,0)</f>
        <v>0</v>
      </c>
      <c r="K336" s="225"/>
      <c r="L336" s="43"/>
      <c r="M336" s="226" t="s">
        <v>1</v>
      </c>
      <c r="N336" s="227" t="s">
        <v>42</v>
      </c>
      <c r="O336" s="90"/>
      <c r="P336" s="228">
        <f>O336*H336</f>
        <v>0</v>
      </c>
      <c r="Q336" s="228">
        <v>0.00029</v>
      </c>
      <c r="R336" s="228">
        <f>Q336*H336</f>
        <v>0.00145</v>
      </c>
      <c r="S336" s="228">
        <v>0</v>
      </c>
      <c r="T336" s="229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230" t="s">
        <v>249</v>
      </c>
      <c r="AT336" s="230" t="s">
        <v>169</v>
      </c>
      <c r="AU336" s="230" t="s">
        <v>86</v>
      </c>
      <c r="AY336" s="16" t="s">
        <v>166</v>
      </c>
      <c r="BE336" s="231">
        <f>IF(N336="základní",J336,0)</f>
        <v>0</v>
      </c>
      <c r="BF336" s="231">
        <f>IF(N336="snížená",J336,0)</f>
        <v>0</v>
      </c>
      <c r="BG336" s="231">
        <f>IF(N336="zákl. přenesená",J336,0)</f>
        <v>0</v>
      </c>
      <c r="BH336" s="231">
        <f>IF(N336="sníž. přenesená",J336,0)</f>
        <v>0</v>
      </c>
      <c r="BI336" s="231">
        <f>IF(N336="nulová",J336,0)</f>
        <v>0</v>
      </c>
      <c r="BJ336" s="16" t="s">
        <v>8</v>
      </c>
      <c r="BK336" s="231">
        <f>ROUND(I336*H336,0)</f>
        <v>0</v>
      </c>
      <c r="BL336" s="16" t="s">
        <v>249</v>
      </c>
      <c r="BM336" s="230" t="s">
        <v>3306</v>
      </c>
    </row>
    <row r="337" spans="1:51" s="13" customFormat="1" ht="12">
      <c r="A337" s="13"/>
      <c r="B337" s="232"/>
      <c r="C337" s="233"/>
      <c r="D337" s="234" t="s">
        <v>175</v>
      </c>
      <c r="E337" s="235" t="s">
        <v>1</v>
      </c>
      <c r="F337" s="236" t="s">
        <v>3307</v>
      </c>
      <c r="G337" s="233"/>
      <c r="H337" s="237">
        <v>2</v>
      </c>
      <c r="I337" s="238"/>
      <c r="J337" s="233"/>
      <c r="K337" s="233"/>
      <c r="L337" s="239"/>
      <c r="M337" s="240"/>
      <c r="N337" s="241"/>
      <c r="O337" s="241"/>
      <c r="P337" s="241"/>
      <c r="Q337" s="241"/>
      <c r="R337" s="241"/>
      <c r="S337" s="241"/>
      <c r="T337" s="24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3" t="s">
        <v>175</v>
      </c>
      <c r="AU337" s="243" t="s">
        <v>86</v>
      </c>
      <c r="AV337" s="13" t="s">
        <v>86</v>
      </c>
      <c r="AW337" s="13" t="s">
        <v>32</v>
      </c>
      <c r="AX337" s="13" t="s">
        <v>77</v>
      </c>
      <c r="AY337" s="243" t="s">
        <v>166</v>
      </c>
    </row>
    <row r="338" spans="1:51" s="13" customFormat="1" ht="12">
      <c r="A338" s="13"/>
      <c r="B338" s="232"/>
      <c r="C338" s="233"/>
      <c r="D338" s="234" t="s">
        <v>175</v>
      </c>
      <c r="E338" s="235" t="s">
        <v>1</v>
      </c>
      <c r="F338" s="236" t="s">
        <v>3308</v>
      </c>
      <c r="G338" s="233"/>
      <c r="H338" s="237">
        <v>3</v>
      </c>
      <c r="I338" s="238"/>
      <c r="J338" s="233"/>
      <c r="K338" s="233"/>
      <c r="L338" s="239"/>
      <c r="M338" s="240"/>
      <c r="N338" s="241"/>
      <c r="O338" s="241"/>
      <c r="P338" s="241"/>
      <c r="Q338" s="241"/>
      <c r="R338" s="241"/>
      <c r="S338" s="241"/>
      <c r="T338" s="242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3" t="s">
        <v>175</v>
      </c>
      <c r="AU338" s="243" t="s">
        <v>86</v>
      </c>
      <c r="AV338" s="13" t="s">
        <v>86</v>
      </c>
      <c r="AW338" s="13" t="s">
        <v>32</v>
      </c>
      <c r="AX338" s="13" t="s">
        <v>77</v>
      </c>
      <c r="AY338" s="243" t="s">
        <v>166</v>
      </c>
    </row>
    <row r="339" spans="1:65" s="2" customFormat="1" ht="21.75" customHeight="1">
      <c r="A339" s="37"/>
      <c r="B339" s="38"/>
      <c r="C339" s="218" t="s">
        <v>639</v>
      </c>
      <c r="D339" s="218" t="s">
        <v>169</v>
      </c>
      <c r="E339" s="219" t="s">
        <v>3309</v>
      </c>
      <c r="F339" s="220" t="s">
        <v>3310</v>
      </c>
      <c r="G339" s="221" t="s">
        <v>196</v>
      </c>
      <c r="H339" s="222">
        <v>2</v>
      </c>
      <c r="I339" s="223"/>
      <c r="J339" s="224">
        <f>ROUND(I339*H339,0)</f>
        <v>0</v>
      </c>
      <c r="K339" s="225"/>
      <c r="L339" s="43"/>
      <c r="M339" s="226" t="s">
        <v>1</v>
      </c>
      <c r="N339" s="227" t="s">
        <v>42</v>
      </c>
      <c r="O339" s="90"/>
      <c r="P339" s="228">
        <f>O339*H339</f>
        <v>0</v>
      </c>
      <c r="Q339" s="228">
        <v>8E-05</v>
      </c>
      <c r="R339" s="228">
        <f>Q339*H339</f>
        <v>0.00016</v>
      </c>
      <c r="S339" s="228">
        <v>0</v>
      </c>
      <c r="T339" s="229">
        <f>S339*H339</f>
        <v>0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230" t="s">
        <v>249</v>
      </c>
      <c r="AT339" s="230" t="s">
        <v>169</v>
      </c>
      <c r="AU339" s="230" t="s">
        <v>86</v>
      </c>
      <c r="AY339" s="16" t="s">
        <v>166</v>
      </c>
      <c r="BE339" s="231">
        <f>IF(N339="základní",J339,0)</f>
        <v>0</v>
      </c>
      <c r="BF339" s="231">
        <f>IF(N339="snížená",J339,0)</f>
        <v>0</v>
      </c>
      <c r="BG339" s="231">
        <f>IF(N339="zákl. přenesená",J339,0)</f>
        <v>0</v>
      </c>
      <c r="BH339" s="231">
        <f>IF(N339="sníž. přenesená",J339,0)</f>
        <v>0</v>
      </c>
      <c r="BI339" s="231">
        <f>IF(N339="nulová",J339,0)</f>
        <v>0</v>
      </c>
      <c r="BJ339" s="16" t="s">
        <v>8</v>
      </c>
      <c r="BK339" s="231">
        <f>ROUND(I339*H339,0)</f>
        <v>0</v>
      </c>
      <c r="BL339" s="16" t="s">
        <v>249</v>
      </c>
      <c r="BM339" s="230" t="s">
        <v>3311</v>
      </c>
    </row>
    <row r="340" spans="1:65" s="2" customFormat="1" ht="21.75" customHeight="1">
      <c r="A340" s="37"/>
      <c r="B340" s="38"/>
      <c r="C340" s="218" t="s">
        <v>645</v>
      </c>
      <c r="D340" s="218" t="s">
        <v>169</v>
      </c>
      <c r="E340" s="219" t="s">
        <v>398</v>
      </c>
      <c r="F340" s="220" t="s">
        <v>399</v>
      </c>
      <c r="G340" s="221" t="s">
        <v>215</v>
      </c>
      <c r="H340" s="222">
        <v>112.2</v>
      </c>
      <c r="I340" s="223"/>
      <c r="J340" s="224">
        <f>ROUND(I340*H340,0)</f>
        <v>0</v>
      </c>
      <c r="K340" s="225"/>
      <c r="L340" s="43"/>
      <c r="M340" s="226" t="s">
        <v>1</v>
      </c>
      <c r="N340" s="227" t="s">
        <v>42</v>
      </c>
      <c r="O340" s="90"/>
      <c r="P340" s="228">
        <f>O340*H340</f>
        <v>0</v>
      </c>
      <c r="Q340" s="228">
        <v>0</v>
      </c>
      <c r="R340" s="228">
        <f>Q340*H340</f>
        <v>0</v>
      </c>
      <c r="S340" s="228">
        <v>0</v>
      </c>
      <c r="T340" s="229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230" t="s">
        <v>249</v>
      </c>
      <c r="AT340" s="230" t="s">
        <v>169</v>
      </c>
      <c r="AU340" s="230" t="s">
        <v>86</v>
      </c>
      <c r="AY340" s="16" t="s">
        <v>166</v>
      </c>
      <c r="BE340" s="231">
        <f>IF(N340="základní",J340,0)</f>
        <v>0</v>
      </c>
      <c r="BF340" s="231">
        <f>IF(N340="snížená",J340,0)</f>
        <v>0</v>
      </c>
      <c r="BG340" s="231">
        <f>IF(N340="zákl. přenesená",J340,0)</f>
        <v>0</v>
      </c>
      <c r="BH340" s="231">
        <f>IF(N340="sníž. přenesená",J340,0)</f>
        <v>0</v>
      </c>
      <c r="BI340" s="231">
        <f>IF(N340="nulová",J340,0)</f>
        <v>0</v>
      </c>
      <c r="BJ340" s="16" t="s">
        <v>8</v>
      </c>
      <c r="BK340" s="231">
        <f>ROUND(I340*H340,0)</f>
        <v>0</v>
      </c>
      <c r="BL340" s="16" t="s">
        <v>249</v>
      </c>
      <c r="BM340" s="230" t="s">
        <v>3312</v>
      </c>
    </row>
    <row r="341" spans="1:51" s="13" customFormat="1" ht="12">
      <c r="A341" s="13"/>
      <c r="B341" s="232"/>
      <c r="C341" s="233"/>
      <c r="D341" s="234" t="s">
        <v>175</v>
      </c>
      <c r="E341" s="235" t="s">
        <v>1</v>
      </c>
      <c r="F341" s="236" t="s">
        <v>3313</v>
      </c>
      <c r="G341" s="233"/>
      <c r="H341" s="237">
        <v>112.2</v>
      </c>
      <c r="I341" s="238"/>
      <c r="J341" s="233"/>
      <c r="K341" s="233"/>
      <c r="L341" s="239"/>
      <c r="M341" s="240"/>
      <c r="N341" s="241"/>
      <c r="O341" s="241"/>
      <c r="P341" s="241"/>
      <c r="Q341" s="241"/>
      <c r="R341" s="241"/>
      <c r="S341" s="241"/>
      <c r="T341" s="242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3" t="s">
        <v>175</v>
      </c>
      <c r="AU341" s="243" t="s">
        <v>86</v>
      </c>
      <c r="AV341" s="13" t="s">
        <v>86</v>
      </c>
      <c r="AW341" s="13" t="s">
        <v>32</v>
      </c>
      <c r="AX341" s="13" t="s">
        <v>77</v>
      </c>
      <c r="AY341" s="243" t="s">
        <v>166</v>
      </c>
    </row>
    <row r="342" spans="1:65" s="2" customFormat="1" ht="16.5" customHeight="1">
      <c r="A342" s="37"/>
      <c r="B342" s="38"/>
      <c r="C342" s="218" t="s">
        <v>650</v>
      </c>
      <c r="D342" s="218" t="s">
        <v>169</v>
      </c>
      <c r="E342" s="219" t="s">
        <v>403</v>
      </c>
      <c r="F342" s="220" t="s">
        <v>404</v>
      </c>
      <c r="G342" s="221" t="s">
        <v>405</v>
      </c>
      <c r="H342" s="265"/>
      <c r="I342" s="223"/>
      <c r="J342" s="224">
        <f>ROUND(I342*H342,0)</f>
        <v>0</v>
      </c>
      <c r="K342" s="225"/>
      <c r="L342" s="43"/>
      <c r="M342" s="226" t="s">
        <v>1</v>
      </c>
      <c r="N342" s="227" t="s">
        <v>42</v>
      </c>
      <c r="O342" s="90"/>
      <c r="P342" s="228">
        <f>O342*H342</f>
        <v>0</v>
      </c>
      <c r="Q342" s="228">
        <v>0</v>
      </c>
      <c r="R342" s="228">
        <f>Q342*H342</f>
        <v>0</v>
      </c>
      <c r="S342" s="228">
        <v>0</v>
      </c>
      <c r="T342" s="229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230" t="s">
        <v>249</v>
      </c>
      <c r="AT342" s="230" t="s">
        <v>169</v>
      </c>
      <c r="AU342" s="230" t="s">
        <v>86</v>
      </c>
      <c r="AY342" s="16" t="s">
        <v>166</v>
      </c>
      <c r="BE342" s="231">
        <f>IF(N342="základní",J342,0)</f>
        <v>0</v>
      </c>
      <c r="BF342" s="231">
        <f>IF(N342="snížená",J342,0)</f>
        <v>0</v>
      </c>
      <c r="BG342" s="231">
        <f>IF(N342="zákl. přenesená",J342,0)</f>
        <v>0</v>
      </c>
      <c r="BH342" s="231">
        <f>IF(N342="sníž. přenesená",J342,0)</f>
        <v>0</v>
      </c>
      <c r="BI342" s="231">
        <f>IF(N342="nulová",J342,0)</f>
        <v>0</v>
      </c>
      <c r="BJ342" s="16" t="s">
        <v>8</v>
      </c>
      <c r="BK342" s="231">
        <f>ROUND(I342*H342,0)</f>
        <v>0</v>
      </c>
      <c r="BL342" s="16" t="s">
        <v>249</v>
      </c>
      <c r="BM342" s="230" t="s">
        <v>3314</v>
      </c>
    </row>
    <row r="343" spans="1:65" s="2" customFormat="1" ht="24.15" customHeight="1">
      <c r="A343" s="37"/>
      <c r="B343" s="38"/>
      <c r="C343" s="218" t="s">
        <v>655</v>
      </c>
      <c r="D343" s="218" t="s">
        <v>169</v>
      </c>
      <c r="E343" s="219" t="s">
        <v>408</v>
      </c>
      <c r="F343" s="220" t="s">
        <v>409</v>
      </c>
      <c r="G343" s="221" t="s">
        <v>183</v>
      </c>
      <c r="H343" s="222">
        <v>0.3</v>
      </c>
      <c r="I343" s="223"/>
      <c r="J343" s="224">
        <f>ROUND(I343*H343,0)</f>
        <v>0</v>
      </c>
      <c r="K343" s="225"/>
      <c r="L343" s="43"/>
      <c r="M343" s="226" t="s">
        <v>1</v>
      </c>
      <c r="N343" s="227" t="s">
        <v>42</v>
      </c>
      <c r="O343" s="90"/>
      <c r="P343" s="228">
        <f>O343*H343</f>
        <v>0</v>
      </c>
      <c r="Q343" s="228">
        <v>0</v>
      </c>
      <c r="R343" s="228">
        <f>Q343*H343</f>
        <v>0</v>
      </c>
      <c r="S343" s="228">
        <v>0</v>
      </c>
      <c r="T343" s="229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230" t="s">
        <v>249</v>
      </c>
      <c r="AT343" s="230" t="s">
        <v>169</v>
      </c>
      <c r="AU343" s="230" t="s">
        <v>86</v>
      </c>
      <c r="AY343" s="16" t="s">
        <v>166</v>
      </c>
      <c r="BE343" s="231">
        <f>IF(N343="základní",J343,0)</f>
        <v>0</v>
      </c>
      <c r="BF343" s="231">
        <f>IF(N343="snížená",J343,0)</f>
        <v>0</v>
      </c>
      <c r="BG343" s="231">
        <f>IF(N343="zákl. přenesená",J343,0)</f>
        <v>0</v>
      </c>
      <c r="BH343" s="231">
        <f>IF(N343="sníž. přenesená",J343,0)</f>
        <v>0</v>
      </c>
      <c r="BI343" s="231">
        <f>IF(N343="nulová",J343,0)</f>
        <v>0</v>
      </c>
      <c r="BJ343" s="16" t="s">
        <v>8</v>
      </c>
      <c r="BK343" s="231">
        <f>ROUND(I343*H343,0)</f>
        <v>0</v>
      </c>
      <c r="BL343" s="16" t="s">
        <v>249</v>
      </c>
      <c r="BM343" s="230" t="s">
        <v>3315</v>
      </c>
    </row>
    <row r="344" spans="1:63" s="12" customFormat="1" ht="22.8" customHeight="1">
      <c r="A344" s="12"/>
      <c r="B344" s="202"/>
      <c r="C344" s="203"/>
      <c r="D344" s="204" t="s">
        <v>76</v>
      </c>
      <c r="E344" s="216" t="s">
        <v>415</v>
      </c>
      <c r="F344" s="216" t="s">
        <v>416</v>
      </c>
      <c r="G344" s="203"/>
      <c r="H344" s="203"/>
      <c r="I344" s="206"/>
      <c r="J344" s="217">
        <f>BK344</f>
        <v>0</v>
      </c>
      <c r="K344" s="203"/>
      <c r="L344" s="208"/>
      <c r="M344" s="209"/>
      <c r="N344" s="210"/>
      <c r="O344" s="210"/>
      <c r="P344" s="211">
        <f>SUM(P345:P412)</f>
        <v>0</v>
      </c>
      <c r="Q344" s="210"/>
      <c r="R344" s="211">
        <f>SUM(R345:R412)</f>
        <v>0.354677</v>
      </c>
      <c r="S344" s="210"/>
      <c r="T344" s="212">
        <f>SUM(T345:T412)</f>
        <v>0</v>
      </c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R344" s="213" t="s">
        <v>86</v>
      </c>
      <c r="AT344" s="214" t="s">
        <v>76</v>
      </c>
      <c r="AU344" s="214" t="s">
        <v>8</v>
      </c>
      <c r="AY344" s="213" t="s">
        <v>166</v>
      </c>
      <c r="BK344" s="215">
        <f>SUM(BK345:BK412)</f>
        <v>0</v>
      </c>
    </row>
    <row r="345" spans="1:65" s="2" customFormat="1" ht="24.15" customHeight="1">
      <c r="A345" s="37"/>
      <c r="B345" s="38"/>
      <c r="C345" s="218" t="s">
        <v>659</v>
      </c>
      <c r="D345" s="218" t="s">
        <v>169</v>
      </c>
      <c r="E345" s="219" t="s">
        <v>418</v>
      </c>
      <c r="F345" s="220" t="s">
        <v>419</v>
      </c>
      <c r="G345" s="221" t="s">
        <v>215</v>
      </c>
      <c r="H345" s="222">
        <v>7.4</v>
      </c>
      <c r="I345" s="223"/>
      <c r="J345" s="224">
        <f>ROUND(I345*H345,0)</f>
        <v>0</v>
      </c>
      <c r="K345" s="225"/>
      <c r="L345" s="43"/>
      <c r="M345" s="226" t="s">
        <v>1</v>
      </c>
      <c r="N345" s="227" t="s">
        <v>42</v>
      </c>
      <c r="O345" s="90"/>
      <c r="P345" s="228">
        <f>O345*H345</f>
        <v>0</v>
      </c>
      <c r="Q345" s="228">
        <v>0.00084</v>
      </c>
      <c r="R345" s="228">
        <f>Q345*H345</f>
        <v>0.006216</v>
      </c>
      <c r="S345" s="228">
        <v>0</v>
      </c>
      <c r="T345" s="229">
        <f>S345*H345</f>
        <v>0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230" t="s">
        <v>249</v>
      </c>
      <c r="AT345" s="230" t="s">
        <v>169</v>
      </c>
      <c r="AU345" s="230" t="s">
        <v>86</v>
      </c>
      <c r="AY345" s="16" t="s">
        <v>166</v>
      </c>
      <c r="BE345" s="231">
        <f>IF(N345="základní",J345,0)</f>
        <v>0</v>
      </c>
      <c r="BF345" s="231">
        <f>IF(N345="snížená",J345,0)</f>
        <v>0</v>
      </c>
      <c r="BG345" s="231">
        <f>IF(N345="zákl. přenesená",J345,0)</f>
        <v>0</v>
      </c>
      <c r="BH345" s="231">
        <f>IF(N345="sníž. přenesená",J345,0)</f>
        <v>0</v>
      </c>
      <c r="BI345" s="231">
        <f>IF(N345="nulová",J345,0)</f>
        <v>0</v>
      </c>
      <c r="BJ345" s="16" t="s">
        <v>8</v>
      </c>
      <c r="BK345" s="231">
        <f>ROUND(I345*H345,0)</f>
        <v>0</v>
      </c>
      <c r="BL345" s="16" t="s">
        <v>249</v>
      </c>
      <c r="BM345" s="230" t="s">
        <v>3316</v>
      </c>
    </row>
    <row r="346" spans="1:51" s="14" customFormat="1" ht="12">
      <c r="A346" s="14"/>
      <c r="B346" s="244"/>
      <c r="C346" s="245"/>
      <c r="D346" s="234" t="s">
        <v>175</v>
      </c>
      <c r="E346" s="246" t="s">
        <v>1</v>
      </c>
      <c r="F346" s="247" t="s">
        <v>3317</v>
      </c>
      <c r="G346" s="245"/>
      <c r="H346" s="246" t="s">
        <v>1</v>
      </c>
      <c r="I346" s="248"/>
      <c r="J346" s="245"/>
      <c r="K346" s="245"/>
      <c r="L346" s="249"/>
      <c r="M346" s="250"/>
      <c r="N346" s="251"/>
      <c r="O346" s="251"/>
      <c r="P346" s="251"/>
      <c r="Q346" s="251"/>
      <c r="R346" s="251"/>
      <c r="S346" s="251"/>
      <c r="T346" s="252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3" t="s">
        <v>175</v>
      </c>
      <c r="AU346" s="253" t="s">
        <v>86</v>
      </c>
      <c r="AV346" s="14" t="s">
        <v>8</v>
      </c>
      <c r="AW346" s="14" t="s">
        <v>32</v>
      </c>
      <c r="AX346" s="14" t="s">
        <v>77</v>
      </c>
      <c r="AY346" s="253" t="s">
        <v>166</v>
      </c>
    </row>
    <row r="347" spans="1:51" s="13" customFormat="1" ht="12">
      <c r="A347" s="13"/>
      <c r="B347" s="232"/>
      <c r="C347" s="233"/>
      <c r="D347" s="234" t="s">
        <v>175</v>
      </c>
      <c r="E347" s="235" t="s">
        <v>1</v>
      </c>
      <c r="F347" s="236" t="s">
        <v>3318</v>
      </c>
      <c r="G347" s="233"/>
      <c r="H347" s="237">
        <v>3.7</v>
      </c>
      <c r="I347" s="238"/>
      <c r="J347" s="233"/>
      <c r="K347" s="233"/>
      <c r="L347" s="239"/>
      <c r="M347" s="240"/>
      <c r="N347" s="241"/>
      <c r="O347" s="241"/>
      <c r="P347" s="241"/>
      <c r="Q347" s="241"/>
      <c r="R347" s="241"/>
      <c r="S347" s="241"/>
      <c r="T347" s="242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3" t="s">
        <v>175</v>
      </c>
      <c r="AU347" s="243" t="s">
        <v>86</v>
      </c>
      <c r="AV347" s="13" t="s">
        <v>86</v>
      </c>
      <c r="AW347" s="13" t="s">
        <v>32</v>
      </c>
      <c r="AX347" s="13" t="s">
        <v>77</v>
      </c>
      <c r="AY347" s="243" t="s">
        <v>166</v>
      </c>
    </row>
    <row r="348" spans="1:51" s="13" customFormat="1" ht="12">
      <c r="A348" s="13"/>
      <c r="B348" s="232"/>
      <c r="C348" s="233"/>
      <c r="D348" s="234" t="s">
        <v>175</v>
      </c>
      <c r="E348" s="235" t="s">
        <v>1</v>
      </c>
      <c r="F348" s="236" t="s">
        <v>3319</v>
      </c>
      <c r="G348" s="233"/>
      <c r="H348" s="237">
        <v>3.7</v>
      </c>
      <c r="I348" s="238"/>
      <c r="J348" s="233"/>
      <c r="K348" s="233"/>
      <c r="L348" s="239"/>
      <c r="M348" s="240"/>
      <c r="N348" s="241"/>
      <c r="O348" s="241"/>
      <c r="P348" s="241"/>
      <c r="Q348" s="241"/>
      <c r="R348" s="241"/>
      <c r="S348" s="241"/>
      <c r="T348" s="242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3" t="s">
        <v>175</v>
      </c>
      <c r="AU348" s="243" t="s">
        <v>86</v>
      </c>
      <c r="AV348" s="13" t="s">
        <v>86</v>
      </c>
      <c r="AW348" s="13" t="s">
        <v>32</v>
      </c>
      <c r="AX348" s="13" t="s">
        <v>77</v>
      </c>
      <c r="AY348" s="243" t="s">
        <v>166</v>
      </c>
    </row>
    <row r="349" spans="1:65" s="2" customFormat="1" ht="24.15" customHeight="1">
      <c r="A349" s="37"/>
      <c r="B349" s="38"/>
      <c r="C349" s="218" t="s">
        <v>663</v>
      </c>
      <c r="D349" s="218" t="s">
        <v>169</v>
      </c>
      <c r="E349" s="219" t="s">
        <v>424</v>
      </c>
      <c r="F349" s="220" t="s">
        <v>425</v>
      </c>
      <c r="G349" s="221" t="s">
        <v>215</v>
      </c>
      <c r="H349" s="222">
        <v>130.3</v>
      </c>
      <c r="I349" s="223"/>
      <c r="J349" s="224">
        <f>ROUND(I349*H349,0)</f>
        <v>0</v>
      </c>
      <c r="K349" s="225"/>
      <c r="L349" s="43"/>
      <c r="M349" s="226" t="s">
        <v>1</v>
      </c>
      <c r="N349" s="227" t="s">
        <v>42</v>
      </c>
      <c r="O349" s="90"/>
      <c r="P349" s="228">
        <f>O349*H349</f>
        <v>0</v>
      </c>
      <c r="Q349" s="228">
        <v>0.00116</v>
      </c>
      <c r="R349" s="228">
        <f>Q349*H349</f>
        <v>0.151148</v>
      </c>
      <c r="S349" s="228">
        <v>0</v>
      </c>
      <c r="T349" s="229">
        <f>S349*H349</f>
        <v>0</v>
      </c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R349" s="230" t="s">
        <v>249</v>
      </c>
      <c r="AT349" s="230" t="s">
        <v>169</v>
      </c>
      <c r="AU349" s="230" t="s">
        <v>86</v>
      </c>
      <c r="AY349" s="16" t="s">
        <v>166</v>
      </c>
      <c r="BE349" s="231">
        <f>IF(N349="základní",J349,0)</f>
        <v>0</v>
      </c>
      <c r="BF349" s="231">
        <f>IF(N349="snížená",J349,0)</f>
        <v>0</v>
      </c>
      <c r="BG349" s="231">
        <f>IF(N349="zákl. přenesená",J349,0)</f>
        <v>0</v>
      </c>
      <c r="BH349" s="231">
        <f>IF(N349="sníž. přenesená",J349,0)</f>
        <v>0</v>
      </c>
      <c r="BI349" s="231">
        <f>IF(N349="nulová",J349,0)</f>
        <v>0</v>
      </c>
      <c r="BJ349" s="16" t="s">
        <v>8</v>
      </c>
      <c r="BK349" s="231">
        <f>ROUND(I349*H349,0)</f>
        <v>0</v>
      </c>
      <c r="BL349" s="16" t="s">
        <v>249</v>
      </c>
      <c r="BM349" s="230" t="s">
        <v>3320</v>
      </c>
    </row>
    <row r="350" spans="1:51" s="14" customFormat="1" ht="12">
      <c r="A350" s="14"/>
      <c r="B350" s="244"/>
      <c r="C350" s="245"/>
      <c r="D350" s="234" t="s">
        <v>175</v>
      </c>
      <c r="E350" s="246" t="s">
        <v>1</v>
      </c>
      <c r="F350" s="247" t="s">
        <v>3317</v>
      </c>
      <c r="G350" s="245"/>
      <c r="H350" s="246" t="s">
        <v>1</v>
      </c>
      <c r="I350" s="248"/>
      <c r="J350" s="245"/>
      <c r="K350" s="245"/>
      <c r="L350" s="249"/>
      <c r="M350" s="250"/>
      <c r="N350" s="251"/>
      <c r="O350" s="251"/>
      <c r="P350" s="251"/>
      <c r="Q350" s="251"/>
      <c r="R350" s="251"/>
      <c r="S350" s="251"/>
      <c r="T350" s="252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3" t="s">
        <v>175</v>
      </c>
      <c r="AU350" s="253" t="s">
        <v>86</v>
      </c>
      <c r="AV350" s="14" t="s">
        <v>8</v>
      </c>
      <c r="AW350" s="14" t="s">
        <v>32</v>
      </c>
      <c r="AX350" s="14" t="s">
        <v>77</v>
      </c>
      <c r="AY350" s="253" t="s">
        <v>166</v>
      </c>
    </row>
    <row r="351" spans="1:51" s="13" customFormat="1" ht="12">
      <c r="A351" s="13"/>
      <c r="B351" s="232"/>
      <c r="C351" s="233"/>
      <c r="D351" s="234" t="s">
        <v>175</v>
      </c>
      <c r="E351" s="235" t="s">
        <v>1</v>
      </c>
      <c r="F351" s="236" t="s">
        <v>3321</v>
      </c>
      <c r="G351" s="233"/>
      <c r="H351" s="237">
        <v>12.3</v>
      </c>
      <c r="I351" s="238"/>
      <c r="J351" s="233"/>
      <c r="K351" s="233"/>
      <c r="L351" s="239"/>
      <c r="M351" s="240"/>
      <c r="N351" s="241"/>
      <c r="O351" s="241"/>
      <c r="P351" s="241"/>
      <c r="Q351" s="241"/>
      <c r="R351" s="241"/>
      <c r="S351" s="241"/>
      <c r="T351" s="242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3" t="s">
        <v>175</v>
      </c>
      <c r="AU351" s="243" t="s">
        <v>86</v>
      </c>
      <c r="AV351" s="13" t="s">
        <v>86</v>
      </c>
      <c r="AW351" s="13" t="s">
        <v>32</v>
      </c>
      <c r="AX351" s="13" t="s">
        <v>77</v>
      </c>
      <c r="AY351" s="243" t="s">
        <v>166</v>
      </c>
    </row>
    <row r="352" spans="1:51" s="13" customFormat="1" ht="12">
      <c r="A352" s="13"/>
      <c r="B352" s="232"/>
      <c r="C352" s="233"/>
      <c r="D352" s="234" t="s">
        <v>175</v>
      </c>
      <c r="E352" s="235" t="s">
        <v>1</v>
      </c>
      <c r="F352" s="236" t="s">
        <v>3322</v>
      </c>
      <c r="G352" s="233"/>
      <c r="H352" s="237">
        <v>10.2</v>
      </c>
      <c r="I352" s="238"/>
      <c r="J352" s="233"/>
      <c r="K352" s="233"/>
      <c r="L352" s="239"/>
      <c r="M352" s="240"/>
      <c r="N352" s="241"/>
      <c r="O352" s="241"/>
      <c r="P352" s="241"/>
      <c r="Q352" s="241"/>
      <c r="R352" s="241"/>
      <c r="S352" s="241"/>
      <c r="T352" s="242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3" t="s">
        <v>175</v>
      </c>
      <c r="AU352" s="243" t="s">
        <v>86</v>
      </c>
      <c r="AV352" s="13" t="s">
        <v>86</v>
      </c>
      <c r="AW352" s="13" t="s">
        <v>32</v>
      </c>
      <c r="AX352" s="13" t="s">
        <v>77</v>
      </c>
      <c r="AY352" s="243" t="s">
        <v>166</v>
      </c>
    </row>
    <row r="353" spans="1:51" s="13" customFormat="1" ht="12">
      <c r="A353" s="13"/>
      <c r="B353" s="232"/>
      <c r="C353" s="233"/>
      <c r="D353" s="234" t="s">
        <v>175</v>
      </c>
      <c r="E353" s="235" t="s">
        <v>1</v>
      </c>
      <c r="F353" s="236" t="s">
        <v>3323</v>
      </c>
      <c r="G353" s="233"/>
      <c r="H353" s="237">
        <v>21.4</v>
      </c>
      <c r="I353" s="238"/>
      <c r="J353" s="233"/>
      <c r="K353" s="233"/>
      <c r="L353" s="239"/>
      <c r="M353" s="240"/>
      <c r="N353" s="241"/>
      <c r="O353" s="241"/>
      <c r="P353" s="241"/>
      <c r="Q353" s="241"/>
      <c r="R353" s="241"/>
      <c r="S353" s="241"/>
      <c r="T353" s="242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3" t="s">
        <v>175</v>
      </c>
      <c r="AU353" s="243" t="s">
        <v>86</v>
      </c>
      <c r="AV353" s="13" t="s">
        <v>86</v>
      </c>
      <c r="AW353" s="13" t="s">
        <v>32</v>
      </c>
      <c r="AX353" s="13" t="s">
        <v>77</v>
      </c>
      <c r="AY353" s="243" t="s">
        <v>166</v>
      </c>
    </row>
    <row r="354" spans="1:51" s="14" customFormat="1" ht="12">
      <c r="A354" s="14"/>
      <c r="B354" s="244"/>
      <c r="C354" s="245"/>
      <c r="D354" s="234" t="s">
        <v>175</v>
      </c>
      <c r="E354" s="246" t="s">
        <v>1</v>
      </c>
      <c r="F354" s="247" t="s">
        <v>3324</v>
      </c>
      <c r="G354" s="245"/>
      <c r="H354" s="246" t="s">
        <v>1</v>
      </c>
      <c r="I354" s="248"/>
      <c r="J354" s="245"/>
      <c r="K354" s="245"/>
      <c r="L354" s="249"/>
      <c r="M354" s="250"/>
      <c r="N354" s="251"/>
      <c r="O354" s="251"/>
      <c r="P354" s="251"/>
      <c r="Q354" s="251"/>
      <c r="R354" s="251"/>
      <c r="S354" s="251"/>
      <c r="T354" s="252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3" t="s">
        <v>175</v>
      </c>
      <c r="AU354" s="253" t="s">
        <v>86</v>
      </c>
      <c r="AV354" s="14" t="s">
        <v>8</v>
      </c>
      <c r="AW354" s="14" t="s">
        <v>32</v>
      </c>
      <c r="AX354" s="14" t="s">
        <v>77</v>
      </c>
      <c r="AY354" s="253" t="s">
        <v>166</v>
      </c>
    </row>
    <row r="355" spans="1:51" s="13" customFormat="1" ht="12">
      <c r="A355" s="13"/>
      <c r="B355" s="232"/>
      <c r="C355" s="233"/>
      <c r="D355" s="234" t="s">
        <v>175</v>
      </c>
      <c r="E355" s="235" t="s">
        <v>1</v>
      </c>
      <c r="F355" s="236" t="s">
        <v>3325</v>
      </c>
      <c r="G355" s="233"/>
      <c r="H355" s="237">
        <v>5.3</v>
      </c>
      <c r="I355" s="238"/>
      <c r="J355" s="233"/>
      <c r="K355" s="233"/>
      <c r="L355" s="239"/>
      <c r="M355" s="240"/>
      <c r="N355" s="241"/>
      <c r="O355" s="241"/>
      <c r="P355" s="241"/>
      <c r="Q355" s="241"/>
      <c r="R355" s="241"/>
      <c r="S355" s="241"/>
      <c r="T355" s="242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3" t="s">
        <v>175</v>
      </c>
      <c r="AU355" s="243" t="s">
        <v>86</v>
      </c>
      <c r="AV355" s="13" t="s">
        <v>86</v>
      </c>
      <c r="AW355" s="13" t="s">
        <v>32</v>
      </c>
      <c r="AX355" s="13" t="s">
        <v>77</v>
      </c>
      <c r="AY355" s="243" t="s">
        <v>166</v>
      </c>
    </row>
    <row r="356" spans="1:51" s="13" customFormat="1" ht="12">
      <c r="A356" s="13"/>
      <c r="B356" s="232"/>
      <c r="C356" s="233"/>
      <c r="D356" s="234" t="s">
        <v>175</v>
      </c>
      <c r="E356" s="235" t="s">
        <v>1</v>
      </c>
      <c r="F356" s="236" t="s">
        <v>3326</v>
      </c>
      <c r="G356" s="233"/>
      <c r="H356" s="237">
        <v>18.4</v>
      </c>
      <c r="I356" s="238"/>
      <c r="J356" s="233"/>
      <c r="K356" s="233"/>
      <c r="L356" s="239"/>
      <c r="M356" s="240"/>
      <c r="N356" s="241"/>
      <c r="O356" s="241"/>
      <c r="P356" s="241"/>
      <c r="Q356" s="241"/>
      <c r="R356" s="241"/>
      <c r="S356" s="241"/>
      <c r="T356" s="242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3" t="s">
        <v>175</v>
      </c>
      <c r="AU356" s="243" t="s">
        <v>86</v>
      </c>
      <c r="AV356" s="13" t="s">
        <v>86</v>
      </c>
      <c r="AW356" s="13" t="s">
        <v>32</v>
      </c>
      <c r="AX356" s="13" t="s">
        <v>77</v>
      </c>
      <c r="AY356" s="243" t="s">
        <v>166</v>
      </c>
    </row>
    <row r="357" spans="1:51" s="13" customFormat="1" ht="12">
      <c r="A357" s="13"/>
      <c r="B357" s="232"/>
      <c r="C357" s="233"/>
      <c r="D357" s="234" t="s">
        <v>175</v>
      </c>
      <c r="E357" s="235" t="s">
        <v>1</v>
      </c>
      <c r="F357" s="236" t="s">
        <v>3323</v>
      </c>
      <c r="G357" s="233"/>
      <c r="H357" s="237">
        <v>21.4</v>
      </c>
      <c r="I357" s="238"/>
      <c r="J357" s="233"/>
      <c r="K357" s="233"/>
      <c r="L357" s="239"/>
      <c r="M357" s="240"/>
      <c r="N357" s="241"/>
      <c r="O357" s="241"/>
      <c r="P357" s="241"/>
      <c r="Q357" s="241"/>
      <c r="R357" s="241"/>
      <c r="S357" s="241"/>
      <c r="T357" s="242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3" t="s">
        <v>175</v>
      </c>
      <c r="AU357" s="243" t="s">
        <v>86</v>
      </c>
      <c r="AV357" s="13" t="s">
        <v>86</v>
      </c>
      <c r="AW357" s="13" t="s">
        <v>32</v>
      </c>
      <c r="AX357" s="13" t="s">
        <v>77</v>
      </c>
      <c r="AY357" s="243" t="s">
        <v>166</v>
      </c>
    </row>
    <row r="358" spans="1:51" s="14" customFormat="1" ht="12">
      <c r="A358" s="14"/>
      <c r="B358" s="244"/>
      <c r="C358" s="245"/>
      <c r="D358" s="234" t="s">
        <v>175</v>
      </c>
      <c r="E358" s="246" t="s">
        <v>1</v>
      </c>
      <c r="F358" s="247" t="s">
        <v>3327</v>
      </c>
      <c r="G358" s="245"/>
      <c r="H358" s="246" t="s">
        <v>1</v>
      </c>
      <c r="I358" s="248"/>
      <c r="J358" s="245"/>
      <c r="K358" s="245"/>
      <c r="L358" s="249"/>
      <c r="M358" s="250"/>
      <c r="N358" s="251"/>
      <c r="O358" s="251"/>
      <c r="P358" s="251"/>
      <c r="Q358" s="251"/>
      <c r="R358" s="251"/>
      <c r="S358" s="251"/>
      <c r="T358" s="252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3" t="s">
        <v>175</v>
      </c>
      <c r="AU358" s="253" t="s">
        <v>86</v>
      </c>
      <c r="AV358" s="14" t="s">
        <v>8</v>
      </c>
      <c r="AW358" s="14" t="s">
        <v>32</v>
      </c>
      <c r="AX358" s="14" t="s">
        <v>77</v>
      </c>
      <c r="AY358" s="253" t="s">
        <v>166</v>
      </c>
    </row>
    <row r="359" spans="1:51" s="13" customFormat="1" ht="12">
      <c r="A359" s="13"/>
      <c r="B359" s="232"/>
      <c r="C359" s="233"/>
      <c r="D359" s="234" t="s">
        <v>175</v>
      </c>
      <c r="E359" s="235" t="s">
        <v>1</v>
      </c>
      <c r="F359" s="236" t="s">
        <v>3328</v>
      </c>
      <c r="G359" s="233"/>
      <c r="H359" s="237">
        <v>19.9</v>
      </c>
      <c r="I359" s="238"/>
      <c r="J359" s="233"/>
      <c r="K359" s="233"/>
      <c r="L359" s="239"/>
      <c r="M359" s="240"/>
      <c r="N359" s="241"/>
      <c r="O359" s="241"/>
      <c r="P359" s="241"/>
      <c r="Q359" s="241"/>
      <c r="R359" s="241"/>
      <c r="S359" s="241"/>
      <c r="T359" s="242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3" t="s">
        <v>175</v>
      </c>
      <c r="AU359" s="243" t="s">
        <v>86</v>
      </c>
      <c r="AV359" s="13" t="s">
        <v>86</v>
      </c>
      <c r="AW359" s="13" t="s">
        <v>32</v>
      </c>
      <c r="AX359" s="13" t="s">
        <v>77</v>
      </c>
      <c r="AY359" s="243" t="s">
        <v>166</v>
      </c>
    </row>
    <row r="360" spans="1:51" s="13" customFormat="1" ht="12">
      <c r="A360" s="13"/>
      <c r="B360" s="232"/>
      <c r="C360" s="233"/>
      <c r="D360" s="234" t="s">
        <v>175</v>
      </c>
      <c r="E360" s="235" t="s">
        <v>1</v>
      </c>
      <c r="F360" s="236" t="s">
        <v>3323</v>
      </c>
      <c r="G360" s="233"/>
      <c r="H360" s="237">
        <v>21.4</v>
      </c>
      <c r="I360" s="238"/>
      <c r="J360" s="233"/>
      <c r="K360" s="233"/>
      <c r="L360" s="239"/>
      <c r="M360" s="240"/>
      <c r="N360" s="241"/>
      <c r="O360" s="241"/>
      <c r="P360" s="241"/>
      <c r="Q360" s="241"/>
      <c r="R360" s="241"/>
      <c r="S360" s="241"/>
      <c r="T360" s="242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3" t="s">
        <v>175</v>
      </c>
      <c r="AU360" s="243" t="s">
        <v>86</v>
      </c>
      <c r="AV360" s="13" t="s">
        <v>86</v>
      </c>
      <c r="AW360" s="13" t="s">
        <v>32</v>
      </c>
      <c r="AX360" s="13" t="s">
        <v>77</v>
      </c>
      <c r="AY360" s="243" t="s">
        <v>166</v>
      </c>
    </row>
    <row r="361" spans="1:65" s="2" customFormat="1" ht="24.15" customHeight="1">
      <c r="A361" s="37"/>
      <c r="B361" s="38"/>
      <c r="C361" s="218" t="s">
        <v>667</v>
      </c>
      <c r="D361" s="218" t="s">
        <v>169</v>
      </c>
      <c r="E361" s="219" t="s">
        <v>3329</v>
      </c>
      <c r="F361" s="220" t="s">
        <v>3330</v>
      </c>
      <c r="G361" s="221" t="s">
        <v>215</v>
      </c>
      <c r="H361" s="222">
        <v>16</v>
      </c>
      <c r="I361" s="223"/>
      <c r="J361" s="224">
        <f>ROUND(I361*H361,0)</f>
        <v>0</v>
      </c>
      <c r="K361" s="225"/>
      <c r="L361" s="43"/>
      <c r="M361" s="226" t="s">
        <v>1</v>
      </c>
      <c r="N361" s="227" t="s">
        <v>42</v>
      </c>
      <c r="O361" s="90"/>
      <c r="P361" s="228">
        <f>O361*H361</f>
        <v>0</v>
      </c>
      <c r="Q361" s="228">
        <v>0.00144</v>
      </c>
      <c r="R361" s="228">
        <f>Q361*H361</f>
        <v>0.02304</v>
      </c>
      <c r="S361" s="228">
        <v>0</v>
      </c>
      <c r="T361" s="229">
        <f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230" t="s">
        <v>249</v>
      </c>
      <c r="AT361" s="230" t="s">
        <v>169</v>
      </c>
      <c r="AU361" s="230" t="s">
        <v>86</v>
      </c>
      <c r="AY361" s="16" t="s">
        <v>166</v>
      </c>
      <c r="BE361" s="231">
        <f>IF(N361="základní",J361,0)</f>
        <v>0</v>
      </c>
      <c r="BF361" s="231">
        <f>IF(N361="snížená",J361,0)</f>
        <v>0</v>
      </c>
      <c r="BG361" s="231">
        <f>IF(N361="zákl. přenesená",J361,0)</f>
        <v>0</v>
      </c>
      <c r="BH361" s="231">
        <f>IF(N361="sníž. přenesená",J361,0)</f>
        <v>0</v>
      </c>
      <c r="BI361" s="231">
        <f>IF(N361="nulová",J361,0)</f>
        <v>0</v>
      </c>
      <c r="BJ361" s="16" t="s">
        <v>8</v>
      </c>
      <c r="BK361" s="231">
        <f>ROUND(I361*H361,0)</f>
        <v>0</v>
      </c>
      <c r="BL361" s="16" t="s">
        <v>249</v>
      </c>
      <c r="BM361" s="230" t="s">
        <v>3331</v>
      </c>
    </row>
    <row r="362" spans="1:51" s="14" customFormat="1" ht="12">
      <c r="A362" s="14"/>
      <c r="B362" s="244"/>
      <c r="C362" s="245"/>
      <c r="D362" s="234" t="s">
        <v>175</v>
      </c>
      <c r="E362" s="246" t="s">
        <v>1</v>
      </c>
      <c r="F362" s="247" t="s">
        <v>3317</v>
      </c>
      <c r="G362" s="245"/>
      <c r="H362" s="246" t="s">
        <v>1</v>
      </c>
      <c r="I362" s="248"/>
      <c r="J362" s="245"/>
      <c r="K362" s="245"/>
      <c r="L362" s="249"/>
      <c r="M362" s="250"/>
      <c r="N362" s="251"/>
      <c r="O362" s="251"/>
      <c r="P362" s="251"/>
      <c r="Q362" s="251"/>
      <c r="R362" s="251"/>
      <c r="S362" s="251"/>
      <c r="T362" s="252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3" t="s">
        <v>175</v>
      </c>
      <c r="AU362" s="253" t="s">
        <v>86</v>
      </c>
      <c r="AV362" s="14" t="s">
        <v>8</v>
      </c>
      <c r="AW362" s="14" t="s">
        <v>32</v>
      </c>
      <c r="AX362" s="14" t="s">
        <v>77</v>
      </c>
      <c r="AY362" s="253" t="s">
        <v>166</v>
      </c>
    </row>
    <row r="363" spans="1:51" s="13" customFormat="1" ht="12">
      <c r="A363" s="13"/>
      <c r="B363" s="232"/>
      <c r="C363" s="233"/>
      <c r="D363" s="234" t="s">
        <v>175</v>
      </c>
      <c r="E363" s="235" t="s">
        <v>1</v>
      </c>
      <c r="F363" s="236" t="s">
        <v>3332</v>
      </c>
      <c r="G363" s="233"/>
      <c r="H363" s="237">
        <v>16</v>
      </c>
      <c r="I363" s="238"/>
      <c r="J363" s="233"/>
      <c r="K363" s="233"/>
      <c r="L363" s="239"/>
      <c r="M363" s="240"/>
      <c r="N363" s="241"/>
      <c r="O363" s="241"/>
      <c r="P363" s="241"/>
      <c r="Q363" s="241"/>
      <c r="R363" s="241"/>
      <c r="S363" s="241"/>
      <c r="T363" s="242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3" t="s">
        <v>175</v>
      </c>
      <c r="AU363" s="243" t="s">
        <v>86</v>
      </c>
      <c r="AV363" s="13" t="s">
        <v>86</v>
      </c>
      <c r="AW363" s="13" t="s">
        <v>32</v>
      </c>
      <c r="AX363" s="13" t="s">
        <v>77</v>
      </c>
      <c r="AY363" s="243" t="s">
        <v>166</v>
      </c>
    </row>
    <row r="364" spans="1:65" s="2" customFormat="1" ht="24.15" customHeight="1">
      <c r="A364" s="37"/>
      <c r="B364" s="38"/>
      <c r="C364" s="218" t="s">
        <v>671</v>
      </c>
      <c r="D364" s="218" t="s">
        <v>169</v>
      </c>
      <c r="E364" s="219" t="s">
        <v>3333</v>
      </c>
      <c r="F364" s="220" t="s">
        <v>3334</v>
      </c>
      <c r="G364" s="221" t="s">
        <v>215</v>
      </c>
      <c r="H364" s="222">
        <v>41.3</v>
      </c>
      <c r="I364" s="223"/>
      <c r="J364" s="224">
        <f>ROUND(I364*H364,0)</f>
        <v>0</v>
      </c>
      <c r="K364" s="225"/>
      <c r="L364" s="43"/>
      <c r="M364" s="226" t="s">
        <v>1</v>
      </c>
      <c r="N364" s="227" t="s">
        <v>42</v>
      </c>
      <c r="O364" s="90"/>
      <c r="P364" s="228">
        <f>O364*H364</f>
        <v>0</v>
      </c>
      <c r="Q364" s="228">
        <v>0.00281</v>
      </c>
      <c r="R364" s="228">
        <f>Q364*H364</f>
        <v>0.11605299999999999</v>
      </c>
      <c r="S364" s="228">
        <v>0</v>
      </c>
      <c r="T364" s="229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230" t="s">
        <v>249</v>
      </c>
      <c r="AT364" s="230" t="s">
        <v>169</v>
      </c>
      <c r="AU364" s="230" t="s">
        <v>86</v>
      </c>
      <c r="AY364" s="16" t="s">
        <v>166</v>
      </c>
      <c r="BE364" s="231">
        <f>IF(N364="základní",J364,0)</f>
        <v>0</v>
      </c>
      <c r="BF364" s="231">
        <f>IF(N364="snížená",J364,0)</f>
        <v>0</v>
      </c>
      <c r="BG364" s="231">
        <f>IF(N364="zákl. přenesená",J364,0)</f>
        <v>0</v>
      </c>
      <c r="BH364" s="231">
        <f>IF(N364="sníž. přenesená",J364,0)</f>
        <v>0</v>
      </c>
      <c r="BI364" s="231">
        <f>IF(N364="nulová",J364,0)</f>
        <v>0</v>
      </c>
      <c r="BJ364" s="16" t="s">
        <v>8</v>
      </c>
      <c r="BK364" s="231">
        <f>ROUND(I364*H364,0)</f>
        <v>0</v>
      </c>
      <c r="BL364" s="16" t="s">
        <v>249</v>
      </c>
      <c r="BM364" s="230" t="s">
        <v>3335</v>
      </c>
    </row>
    <row r="365" spans="1:51" s="13" customFormat="1" ht="12">
      <c r="A365" s="13"/>
      <c r="B365" s="232"/>
      <c r="C365" s="233"/>
      <c r="D365" s="234" t="s">
        <v>175</v>
      </c>
      <c r="E365" s="235" t="s">
        <v>1</v>
      </c>
      <c r="F365" s="236" t="s">
        <v>3336</v>
      </c>
      <c r="G365" s="233"/>
      <c r="H365" s="237">
        <v>9.5</v>
      </c>
      <c r="I365" s="238"/>
      <c r="J365" s="233"/>
      <c r="K365" s="233"/>
      <c r="L365" s="239"/>
      <c r="M365" s="240"/>
      <c r="N365" s="241"/>
      <c r="O365" s="241"/>
      <c r="P365" s="241"/>
      <c r="Q365" s="241"/>
      <c r="R365" s="241"/>
      <c r="S365" s="241"/>
      <c r="T365" s="242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3" t="s">
        <v>175</v>
      </c>
      <c r="AU365" s="243" t="s">
        <v>86</v>
      </c>
      <c r="AV365" s="13" t="s">
        <v>86</v>
      </c>
      <c r="AW365" s="13" t="s">
        <v>32</v>
      </c>
      <c r="AX365" s="13" t="s">
        <v>77</v>
      </c>
      <c r="AY365" s="243" t="s">
        <v>166</v>
      </c>
    </row>
    <row r="366" spans="1:51" s="13" customFormat="1" ht="12">
      <c r="A366" s="13"/>
      <c r="B366" s="232"/>
      <c r="C366" s="233"/>
      <c r="D366" s="234" t="s">
        <v>175</v>
      </c>
      <c r="E366" s="235" t="s">
        <v>1</v>
      </c>
      <c r="F366" s="236" t="s">
        <v>3337</v>
      </c>
      <c r="G366" s="233"/>
      <c r="H366" s="237">
        <v>10.2</v>
      </c>
      <c r="I366" s="238"/>
      <c r="J366" s="233"/>
      <c r="K366" s="233"/>
      <c r="L366" s="239"/>
      <c r="M366" s="240"/>
      <c r="N366" s="241"/>
      <c r="O366" s="241"/>
      <c r="P366" s="241"/>
      <c r="Q366" s="241"/>
      <c r="R366" s="241"/>
      <c r="S366" s="241"/>
      <c r="T366" s="242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3" t="s">
        <v>175</v>
      </c>
      <c r="AU366" s="243" t="s">
        <v>86</v>
      </c>
      <c r="AV366" s="13" t="s">
        <v>86</v>
      </c>
      <c r="AW366" s="13" t="s">
        <v>32</v>
      </c>
      <c r="AX366" s="13" t="s">
        <v>77</v>
      </c>
      <c r="AY366" s="243" t="s">
        <v>166</v>
      </c>
    </row>
    <row r="367" spans="1:51" s="13" customFormat="1" ht="12">
      <c r="A367" s="13"/>
      <c r="B367" s="232"/>
      <c r="C367" s="233"/>
      <c r="D367" s="234" t="s">
        <v>175</v>
      </c>
      <c r="E367" s="235" t="s">
        <v>1</v>
      </c>
      <c r="F367" s="236" t="s">
        <v>3338</v>
      </c>
      <c r="G367" s="233"/>
      <c r="H367" s="237">
        <v>3.8</v>
      </c>
      <c r="I367" s="238"/>
      <c r="J367" s="233"/>
      <c r="K367" s="233"/>
      <c r="L367" s="239"/>
      <c r="M367" s="240"/>
      <c r="N367" s="241"/>
      <c r="O367" s="241"/>
      <c r="P367" s="241"/>
      <c r="Q367" s="241"/>
      <c r="R367" s="241"/>
      <c r="S367" s="241"/>
      <c r="T367" s="242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3" t="s">
        <v>175</v>
      </c>
      <c r="AU367" s="243" t="s">
        <v>86</v>
      </c>
      <c r="AV367" s="13" t="s">
        <v>86</v>
      </c>
      <c r="AW367" s="13" t="s">
        <v>32</v>
      </c>
      <c r="AX367" s="13" t="s">
        <v>77</v>
      </c>
      <c r="AY367" s="243" t="s">
        <v>166</v>
      </c>
    </row>
    <row r="368" spans="1:51" s="13" customFormat="1" ht="12">
      <c r="A368" s="13"/>
      <c r="B368" s="232"/>
      <c r="C368" s="233"/>
      <c r="D368" s="234" t="s">
        <v>175</v>
      </c>
      <c r="E368" s="235" t="s">
        <v>1</v>
      </c>
      <c r="F368" s="236" t="s">
        <v>3339</v>
      </c>
      <c r="G368" s="233"/>
      <c r="H368" s="237">
        <v>17.8</v>
      </c>
      <c r="I368" s="238"/>
      <c r="J368" s="233"/>
      <c r="K368" s="233"/>
      <c r="L368" s="239"/>
      <c r="M368" s="240"/>
      <c r="N368" s="241"/>
      <c r="O368" s="241"/>
      <c r="P368" s="241"/>
      <c r="Q368" s="241"/>
      <c r="R368" s="241"/>
      <c r="S368" s="241"/>
      <c r="T368" s="242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3" t="s">
        <v>175</v>
      </c>
      <c r="AU368" s="243" t="s">
        <v>86</v>
      </c>
      <c r="AV368" s="13" t="s">
        <v>86</v>
      </c>
      <c r="AW368" s="13" t="s">
        <v>32</v>
      </c>
      <c r="AX368" s="13" t="s">
        <v>77</v>
      </c>
      <c r="AY368" s="243" t="s">
        <v>166</v>
      </c>
    </row>
    <row r="369" spans="1:65" s="2" customFormat="1" ht="37.8" customHeight="1">
      <c r="A369" s="37"/>
      <c r="B369" s="38"/>
      <c r="C369" s="218" t="s">
        <v>675</v>
      </c>
      <c r="D369" s="218" t="s">
        <v>169</v>
      </c>
      <c r="E369" s="219" t="s">
        <v>3340</v>
      </c>
      <c r="F369" s="220" t="s">
        <v>3341</v>
      </c>
      <c r="G369" s="221" t="s">
        <v>215</v>
      </c>
      <c r="H369" s="222">
        <v>7.4</v>
      </c>
      <c r="I369" s="223"/>
      <c r="J369" s="224">
        <f>ROUND(I369*H369,0)</f>
        <v>0</v>
      </c>
      <c r="K369" s="225"/>
      <c r="L369" s="43"/>
      <c r="M369" s="226" t="s">
        <v>1</v>
      </c>
      <c r="N369" s="227" t="s">
        <v>42</v>
      </c>
      <c r="O369" s="90"/>
      <c r="P369" s="228">
        <f>O369*H369</f>
        <v>0</v>
      </c>
      <c r="Q369" s="228">
        <v>4E-05</v>
      </c>
      <c r="R369" s="228">
        <f>Q369*H369</f>
        <v>0.00029600000000000004</v>
      </c>
      <c r="S369" s="228">
        <v>0</v>
      </c>
      <c r="T369" s="229">
        <f>S369*H369</f>
        <v>0</v>
      </c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R369" s="230" t="s">
        <v>249</v>
      </c>
      <c r="AT369" s="230" t="s">
        <v>169</v>
      </c>
      <c r="AU369" s="230" t="s">
        <v>86</v>
      </c>
      <c r="AY369" s="16" t="s">
        <v>166</v>
      </c>
      <c r="BE369" s="231">
        <f>IF(N369="základní",J369,0)</f>
        <v>0</v>
      </c>
      <c r="BF369" s="231">
        <f>IF(N369="snížená",J369,0)</f>
        <v>0</v>
      </c>
      <c r="BG369" s="231">
        <f>IF(N369="zákl. přenesená",J369,0)</f>
        <v>0</v>
      </c>
      <c r="BH369" s="231">
        <f>IF(N369="sníž. přenesená",J369,0)</f>
        <v>0</v>
      </c>
      <c r="BI369" s="231">
        <f>IF(N369="nulová",J369,0)</f>
        <v>0</v>
      </c>
      <c r="BJ369" s="16" t="s">
        <v>8</v>
      </c>
      <c r="BK369" s="231">
        <f>ROUND(I369*H369,0)</f>
        <v>0</v>
      </c>
      <c r="BL369" s="16" t="s">
        <v>249</v>
      </c>
      <c r="BM369" s="230" t="s">
        <v>3342</v>
      </c>
    </row>
    <row r="370" spans="1:51" s="14" customFormat="1" ht="12">
      <c r="A370" s="14"/>
      <c r="B370" s="244"/>
      <c r="C370" s="245"/>
      <c r="D370" s="234" t="s">
        <v>175</v>
      </c>
      <c r="E370" s="246" t="s">
        <v>1</v>
      </c>
      <c r="F370" s="247" t="s">
        <v>3317</v>
      </c>
      <c r="G370" s="245"/>
      <c r="H370" s="246" t="s">
        <v>1</v>
      </c>
      <c r="I370" s="248"/>
      <c r="J370" s="245"/>
      <c r="K370" s="245"/>
      <c r="L370" s="249"/>
      <c r="M370" s="250"/>
      <c r="N370" s="251"/>
      <c r="O370" s="251"/>
      <c r="P370" s="251"/>
      <c r="Q370" s="251"/>
      <c r="R370" s="251"/>
      <c r="S370" s="251"/>
      <c r="T370" s="252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53" t="s">
        <v>175</v>
      </c>
      <c r="AU370" s="253" t="s">
        <v>86</v>
      </c>
      <c r="AV370" s="14" t="s">
        <v>8</v>
      </c>
      <c r="AW370" s="14" t="s">
        <v>32</v>
      </c>
      <c r="AX370" s="14" t="s">
        <v>77</v>
      </c>
      <c r="AY370" s="253" t="s">
        <v>166</v>
      </c>
    </row>
    <row r="371" spans="1:51" s="13" customFormat="1" ht="12">
      <c r="A371" s="13"/>
      <c r="B371" s="232"/>
      <c r="C371" s="233"/>
      <c r="D371" s="234" t="s">
        <v>175</v>
      </c>
      <c r="E371" s="235" t="s">
        <v>1</v>
      </c>
      <c r="F371" s="236" t="s">
        <v>3318</v>
      </c>
      <c r="G371" s="233"/>
      <c r="H371" s="237">
        <v>3.7</v>
      </c>
      <c r="I371" s="238"/>
      <c r="J371" s="233"/>
      <c r="K371" s="233"/>
      <c r="L371" s="239"/>
      <c r="M371" s="240"/>
      <c r="N371" s="241"/>
      <c r="O371" s="241"/>
      <c r="P371" s="241"/>
      <c r="Q371" s="241"/>
      <c r="R371" s="241"/>
      <c r="S371" s="241"/>
      <c r="T371" s="242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3" t="s">
        <v>175</v>
      </c>
      <c r="AU371" s="243" t="s">
        <v>86</v>
      </c>
      <c r="AV371" s="13" t="s">
        <v>86</v>
      </c>
      <c r="AW371" s="13" t="s">
        <v>32</v>
      </c>
      <c r="AX371" s="13" t="s">
        <v>77</v>
      </c>
      <c r="AY371" s="243" t="s">
        <v>166</v>
      </c>
    </row>
    <row r="372" spans="1:51" s="13" customFormat="1" ht="12">
      <c r="A372" s="13"/>
      <c r="B372" s="232"/>
      <c r="C372" s="233"/>
      <c r="D372" s="234" t="s">
        <v>175</v>
      </c>
      <c r="E372" s="235" t="s">
        <v>1</v>
      </c>
      <c r="F372" s="236" t="s">
        <v>3319</v>
      </c>
      <c r="G372" s="233"/>
      <c r="H372" s="237">
        <v>3.7</v>
      </c>
      <c r="I372" s="238"/>
      <c r="J372" s="233"/>
      <c r="K372" s="233"/>
      <c r="L372" s="239"/>
      <c r="M372" s="240"/>
      <c r="N372" s="241"/>
      <c r="O372" s="241"/>
      <c r="P372" s="241"/>
      <c r="Q372" s="241"/>
      <c r="R372" s="241"/>
      <c r="S372" s="241"/>
      <c r="T372" s="242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3" t="s">
        <v>175</v>
      </c>
      <c r="AU372" s="243" t="s">
        <v>86</v>
      </c>
      <c r="AV372" s="13" t="s">
        <v>86</v>
      </c>
      <c r="AW372" s="13" t="s">
        <v>32</v>
      </c>
      <c r="AX372" s="13" t="s">
        <v>77</v>
      </c>
      <c r="AY372" s="243" t="s">
        <v>166</v>
      </c>
    </row>
    <row r="373" spans="1:65" s="2" customFormat="1" ht="37.8" customHeight="1">
      <c r="A373" s="37"/>
      <c r="B373" s="38"/>
      <c r="C373" s="218" t="s">
        <v>681</v>
      </c>
      <c r="D373" s="218" t="s">
        <v>169</v>
      </c>
      <c r="E373" s="219" t="s">
        <v>3343</v>
      </c>
      <c r="F373" s="220" t="s">
        <v>3344</v>
      </c>
      <c r="G373" s="221" t="s">
        <v>215</v>
      </c>
      <c r="H373" s="222">
        <v>59.9</v>
      </c>
      <c r="I373" s="223"/>
      <c r="J373" s="224">
        <f>ROUND(I373*H373,0)</f>
        <v>0</v>
      </c>
      <c r="K373" s="225"/>
      <c r="L373" s="43"/>
      <c r="M373" s="226" t="s">
        <v>1</v>
      </c>
      <c r="N373" s="227" t="s">
        <v>42</v>
      </c>
      <c r="O373" s="90"/>
      <c r="P373" s="228">
        <f>O373*H373</f>
        <v>0</v>
      </c>
      <c r="Q373" s="228">
        <v>4E-05</v>
      </c>
      <c r="R373" s="228">
        <f>Q373*H373</f>
        <v>0.002396</v>
      </c>
      <c r="S373" s="228">
        <v>0</v>
      </c>
      <c r="T373" s="229">
        <f>S373*H373</f>
        <v>0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230" t="s">
        <v>249</v>
      </c>
      <c r="AT373" s="230" t="s">
        <v>169</v>
      </c>
      <c r="AU373" s="230" t="s">
        <v>86</v>
      </c>
      <c r="AY373" s="16" t="s">
        <v>166</v>
      </c>
      <c r="BE373" s="231">
        <f>IF(N373="základní",J373,0)</f>
        <v>0</v>
      </c>
      <c r="BF373" s="231">
        <f>IF(N373="snížená",J373,0)</f>
        <v>0</v>
      </c>
      <c r="BG373" s="231">
        <f>IF(N373="zákl. přenesená",J373,0)</f>
        <v>0</v>
      </c>
      <c r="BH373" s="231">
        <f>IF(N373="sníž. přenesená",J373,0)</f>
        <v>0</v>
      </c>
      <c r="BI373" s="231">
        <f>IF(N373="nulová",J373,0)</f>
        <v>0</v>
      </c>
      <c r="BJ373" s="16" t="s">
        <v>8</v>
      </c>
      <c r="BK373" s="231">
        <f>ROUND(I373*H373,0)</f>
        <v>0</v>
      </c>
      <c r="BL373" s="16" t="s">
        <v>249</v>
      </c>
      <c r="BM373" s="230" t="s">
        <v>3345</v>
      </c>
    </row>
    <row r="374" spans="1:51" s="14" customFormat="1" ht="12">
      <c r="A374" s="14"/>
      <c r="B374" s="244"/>
      <c r="C374" s="245"/>
      <c r="D374" s="234" t="s">
        <v>175</v>
      </c>
      <c r="E374" s="246" t="s">
        <v>1</v>
      </c>
      <c r="F374" s="247" t="s">
        <v>3346</v>
      </c>
      <c r="G374" s="245"/>
      <c r="H374" s="246" t="s">
        <v>1</v>
      </c>
      <c r="I374" s="248"/>
      <c r="J374" s="245"/>
      <c r="K374" s="245"/>
      <c r="L374" s="249"/>
      <c r="M374" s="250"/>
      <c r="N374" s="251"/>
      <c r="O374" s="251"/>
      <c r="P374" s="251"/>
      <c r="Q374" s="251"/>
      <c r="R374" s="251"/>
      <c r="S374" s="251"/>
      <c r="T374" s="252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3" t="s">
        <v>175</v>
      </c>
      <c r="AU374" s="253" t="s">
        <v>86</v>
      </c>
      <c r="AV374" s="14" t="s">
        <v>8</v>
      </c>
      <c r="AW374" s="14" t="s">
        <v>32</v>
      </c>
      <c r="AX374" s="14" t="s">
        <v>77</v>
      </c>
      <c r="AY374" s="253" t="s">
        <v>166</v>
      </c>
    </row>
    <row r="375" spans="1:51" s="13" customFormat="1" ht="12">
      <c r="A375" s="13"/>
      <c r="B375" s="232"/>
      <c r="C375" s="233"/>
      <c r="D375" s="234" t="s">
        <v>175</v>
      </c>
      <c r="E375" s="235" t="s">
        <v>1</v>
      </c>
      <c r="F375" s="236" t="s">
        <v>3321</v>
      </c>
      <c r="G375" s="233"/>
      <c r="H375" s="237">
        <v>12.3</v>
      </c>
      <c r="I375" s="238"/>
      <c r="J375" s="233"/>
      <c r="K375" s="233"/>
      <c r="L375" s="239"/>
      <c r="M375" s="240"/>
      <c r="N375" s="241"/>
      <c r="O375" s="241"/>
      <c r="P375" s="241"/>
      <c r="Q375" s="241"/>
      <c r="R375" s="241"/>
      <c r="S375" s="241"/>
      <c r="T375" s="242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3" t="s">
        <v>175</v>
      </c>
      <c r="AU375" s="243" t="s">
        <v>86</v>
      </c>
      <c r="AV375" s="13" t="s">
        <v>86</v>
      </c>
      <c r="AW375" s="13" t="s">
        <v>32</v>
      </c>
      <c r="AX375" s="13" t="s">
        <v>77</v>
      </c>
      <c r="AY375" s="243" t="s">
        <v>166</v>
      </c>
    </row>
    <row r="376" spans="1:51" s="13" customFormat="1" ht="12">
      <c r="A376" s="13"/>
      <c r="B376" s="232"/>
      <c r="C376" s="233"/>
      <c r="D376" s="234" t="s">
        <v>175</v>
      </c>
      <c r="E376" s="235" t="s">
        <v>1</v>
      </c>
      <c r="F376" s="236" t="s">
        <v>3322</v>
      </c>
      <c r="G376" s="233"/>
      <c r="H376" s="237">
        <v>10.2</v>
      </c>
      <c r="I376" s="238"/>
      <c r="J376" s="233"/>
      <c r="K376" s="233"/>
      <c r="L376" s="239"/>
      <c r="M376" s="240"/>
      <c r="N376" s="241"/>
      <c r="O376" s="241"/>
      <c r="P376" s="241"/>
      <c r="Q376" s="241"/>
      <c r="R376" s="241"/>
      <c r="S376" s="241"/>
      <c r="T376" s="242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3" t="s">
        <v>175</v>
      </c>
      <c r="AU376" s="243" t="s">
        <v>86</v>
      </c>
      <c r="AV376" s="13" t="s">
        <v>86</v>
      </c>
      <c r="AW376" s="13" t="s">
        <v>32</v>
      </c>
      <c r="AX376" s="13" t="s">
        <v>77</v>
      </c>
      <c r="AY376" s="243" t="s">
        <v>166</v>
      </c>
    </row>
    <row r="377" spans="1:51" s="13" customFormat="1" ht="12">
      <c r="A377" s="13"/>
      <c r="B377" s="232"/>
      <c r="C377" s="233"/>
      <c r="D377" s="234" t="s">
        <v>175</v>
      </c>
      <c r="E377" s="235" t="s">
        <v>1</v>
      </c>
      <c r="F377" s="236" t="s">
        <v>3323</v>
      </c>
      <c r="G377" s="233"/>
      <c r="H377" s="237">
        <v>21.4</v>
      </c>
      <c r="I377" s="238"/>
      <c r="J377" s="233"/>
      <c r="K377" s="233"/>
      <c r="L377" s="239"/>
      <c r="M377" s="240"/>
      <c r="N377" s="241"/>
      <c r="O377" s="241"/>
      <c r="P377" s="241"/>
      <c r="Q377" s="241"/>
      <c r="R377" s="241"/>
      <c r="S377" s="241"/>
      <c r="T377" s="242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3" t="s">
        <v>175</v>
      </c>
      <c r="AU377" s="243" t="s">
        <v>86</v>
      </c>
      <c r="AV377" s="13" t="s">
        <v>86</v>
      </c>
      <c r="AW377" s="13" t="s">
        <v>32</v>
      </c>
      <c r="AX377" s="13" t="s">
        <v>77</v>
      </c>
      <c r="AY377" s="243" t="s">
        <v>166</v>
      </c>
    </row>
    <row r="378" spans="1:51" s="14" customFormat="1" ht="12">
      <c r="A378" s="14"/>
      <c r="B378" s="244"/>
      <c r="C378" s="245"/>
      <c r="D378" s="234" t="s">
        <v>175</v>
      </c>
      <c r="E378" s="246" t="s">
        <v>1</v>
      </c>
      <c r="F378" s="247" t="s">
        <v>3347</v>
      </c>
      <c r="G378" s="245"/>
      <c r="H378" s="246" t="s">
        <v>1</v>
      </c>
      <c r="I378" s="248"/>
      <c r="J378" s="245"/>
      <c r="K378" s="245"/>
      <c r="L378" s="249"/>
      <c r="M378" s="250"/>
      <c r="N378" s="251"/>
      <c r="O378" s="251"/>
      <c r="P378" s="251"/>
      <c r="Q378" s="251"/>
      <c r="R378" s="251"/>
      <c r="S378" s="251"/>
      <c r="T378" s="252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3" t="s">
        <v>175</v>
      </c>
      <c r="AU378" s="253" t="s">
        <v>86</v>
      </c>
      <c r="AV378" s="14" t="s">
        <v>8</v>
      </c>
      <c r="AW378" s="14" t="s">
        <v>32</v>
      </c>
      <c r="AX378" s="14" t="s">
        <v>77</v>
      </c>
      <c r="AY378" s="253" t="s">
        <v>166</v>
      </c>
    </row>
    <row r="379" spans="1:51" s="13" customFormat="1" ht="12">
      <c r="A379" s="13"/>
      <c r="B379" s="232"/>
      <c r="C379" s="233"/>
      <c r="D379" s="234" t="s">
        <v>175</v>
      </c>
      <c r="E379" s="235" t="s">
        <v>1</v>
      </c>
      <c r="F379" s="236" t="s">
        <v>3332</v>
      </c>
      <c r="G379" s="233"/>
      <c r="H379" s="237">
        <v>16</v>
      </c>
      <c r="I379" s="238"/>
      <c r="J379" s="233"/>
      <c r="K379" s="233"/>
      <c r="L379" s="239"/>
      <c r="M379" s="240"/>
      <c r="N379" s="241"/>
      <c r="O379" s="241"/>
      <c r="P379" s="241"/>
      <c r="Q379" s="241"/>
      <c r="R379" s="241"/>
      <c r="S379" s="241"/>
      <c r="T379" s="242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3" t="s">
        <v>175</v>
      </c>
      <c r="AU379" s="243" t="s">
        <v>86</v>
      </c>
      <c r="AV379" s="13" t="s">
        <v>86</v>
      </c>
      <c r="AW379" s="13" t="s">
        <v>32</v>
      </c>
      <c r="AX379" s="13" t="s">
        <v>77</v>
      </c>
      <c r="AY379" s="243" t="s">
        <v>166</v>
      </c>
    </row>
    <row r="380" spans="1:65" s="2" customFormat="1" ht="37.8" customHeight="1">
      <c r="A380" s="37"/>
      <c r="B380" s="38"/>
      <c r="C380" s="218" t="s">
        <v>685</v>
      </c>
      <c r="D380" s="218" t="s">
        <v>169</v>
      </c>
      <c r="E380" s="219" t="s">
        <v>3348</v>
      </c>
      <c r="F380" s="220" t="s">
        <v>3349</v>
      </c>
      <c r="G380" s="221" t="s">
        <v>215</v>
      </c>
      <c r="H380" s="222">
        <v>36.5</v>
      </c>
      <c r="I380" s="223"/>
      <c r="J380" s="224">
        <f>ROUND(I380*H380,0)</f>
        <v>0</v>
      </c>
      <c r="K380" s="225"/>
      <c r="L380" s="43"/>
      <c r="M380" s="226" t="s">
        <v>1</v>
      </c>
      <c r="N380" s="227" t="s">
        <v>42</v>
      </c>
      <c r="O380" s="90"/>
      <c r="P380" s="228">
        <f>O380*H380</f>
        <v>0</v>
      </c>
      <c r="Q380" s="228">
        <v>4E-05</v>
      </c>
      <c r="R380" s="228">
        <f>Q380*H380</f>
        <v>0.0014600000000000001</v>
      </c>
      <c r="S380" s="228">
        <v>0</v>
      </c>
      <c r="T380" s="229">
        <f>S380*H380</f>
        <v>0</v>
      </c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R380" s="230" t="s">
        <v>249</v>
      </c>
      <c r="AT380" s="230" t="s">
        <v>169</v>
      </c>
      <c r="AU380" s="230" t="s">
        <v>86</v>
      </c>
      <c r="AY380" s="16" t="s">
        <v>166</v>
      </c>
      <c r="BE380" s="231">
        <f>IF(N380="základní",J380,0)</f>
        <v>0</v>
      </c>
      <c r="BF380" s="231">
        <f>IF(N380="snížená",J380,0)</f>
        <v>0</v>
      </c>
      <c r="BG380" s="231">
        <f>IF(N380="zákl. přenesená",J380,0)</f>
        <v>0</v>
      </c>
      <c r="BH380" s="231">
        <f>IF(N380="sníž. přenesená",J380,0)</f>
        <v>0</v>
      </c>
      <c r="BI380" s="231">
        <f>IF(N380="nulová",J380,0)</f>
        <v>0</v>
      </c>
      <c r="BJ380" s="16" t="s">
        <v>8</v>
      </c>
      <c r="BK380" s="231">
        <f>ROUND(I380*H380,0)</f>
        <v>0</v>
      </c>
      <c r="BL380" s="16" t="s">
        <v>249</v>
      </c>
      <c r="BM380" s="230" t="s">
        <v>3350</v>
      </c>
    </row>
    <row r="381" spans="1:51" s="14" customFormat="1" ht="12">
      <c r="A381" s="14"/>
      <c r="B381" s="244"/>
      <c r="C381" s="245"/>
      <c r="D381" s="234" t="s">
        <v>175</v>
      </c>
      <c r="E381" s="246" t="s">
        <v>1</v>
      </c>
      <c r="F381" s="247" t="s">
        <v>3351</v>
      </c>
      <c r="G381" s="245"/>
      <c r="H381" s="246" t="s">
        <v>1</v>
      </c>
      <c r="I381" s="248"/>
      <c r="J381" s="245"/>
      <c r="K381" s="245"/>
      <c r="L381" s="249"/>
      <c r="M381" s="250"/>
      <c r="N381" s="251"/>
      <c r="O381" s="251"/>
      <c r="P381" s="251"/>
      <c r="Q381" s="251"/>
      <c r="R381" s="251"/>
      <c r="S381" s="251"/>
      <c r="T381" s="252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53" t="s">
        <v>175</v>
      </c>
      <c r="AU381" s="253" t="s">
        <v>86</v>
      </c>
      <c r="AV381" s="14" t="s">
        <v>8</v>
      </c>
      <c r="AW381" s="14" t="s">
        <v>32</v>
      </c>
      <c r="AX381" s="14" t="s">
        <v>77</v>
      </c>
      <c r="AY381" s="253" t="s">
        <v>166</v>
      </c>
    </row>
    <row r="382" spans="1:51" s="13" customFormat="1" ht="12">
      <c r="A382" s="13"/>
      <c r="B382" s="232"/>
      <c r="C382" s="233"/>
      <c r="D382" s="234" t="s">
        <v>175</v>
      </c>
      <c r="E382" s="235" t="s">
        <v>1</v>
      </c>
      <c r="F382" s="236" t="s">
        <v>3336</v>
      </c>
      <c r="G382" s="233"/>
      <c r="H382" s="237">
        <v>9.5</v>
      </c>
      <c r="I382" s="238"/>
      <c r="J382" s="233"/>
      <c r="K382" s="233"/>
      <c r="L382" s="239"/>
      <c r="M382" s="240"/>
      <c r="N382" s="241"/>
      <c r="O382" s="241"/>
      <c r="P382" s="241"/>
      <c r="Q382" s="241"/>
      <c r="R382" s="241"/>
      <c r="S382" s="241"/>
      <c r="T382" s="242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3" t="s">
        <v>175</v>
      </c>
      <c r="AU382" s="243" t="s">
        <v>86</v>
      </c>
      <c r="AV382" s="13" t="s">
        <v>86</v>
      </c>
      <c r="AW382" s="13" t="s">
        <v>32</v>
      </c>
      <c r="AX382" s="13" t="s">
        <v>77</v>
      </c>
      <c r="AY382" s="243" t="s">
        <v>166</v>
      </c>
    </row>
    <row r="383" spans="1:51" s="13" customFormat="1" ht="12">
      <c r="A383" s="13"/>
      <c r="B383" s="232"/>
      <c r="C383" s="233"/>
      <c r="D383" s="234" t="s">
        <v>175</v>
      </c>
      <c r="E383" s="235" t="s">
        <v>1</v>
      </c>
      <c r="F383" s="236" t="s">
        <v>3337</v>
      </c>
      <c r="G383" s="233"/>
      <c r="H383" s="237">
        <v>10.2</v>
      </c>
      <c r="I383" s="238"/>
      <c r="J383" s="233"/>
      <c r="K383" s="233"/>
      <c r="L383" s="239"/>
      <c r="M383" s="240"/>
      <c r="N383" s="241"/>
      <c r="O383" s="241"/>
      <c r="P383" s="241"/>
      <c r="Q383" s="241"/>
      <c r="R383" s="241"/>
      <c r="S383" s="241"/>
      <c r="T383" s="242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3" t="s">
        <v>175</v>
      </c>
      <c r="AU383" s="243" t="s">
        <v>86</v>
      </c>
      <c r="AV383" s="13" t="s">
        <v>86</v>
      </c>
      <c r="AW383" s="13" t="s">
        <v>32</v>
      </c>
      <c r="AX383" s="13" t="s">
        <v>77</v>
      </c>
      <c r="AY383" s="243" t="s">
        <v>166</v>
      </c>
    </row>
    <row r="384" spans="1:51" s="13" customFormat="1" ht="12">
      <c r="A384" s="13"/>
      <c r="B384" s="232"/>
      <c r="C384" s="233"/>
      <c r="D384" s="234" t="s">
        <v>175</v>
      </c>
      <c r="E384" s="235" t="s">
        <v>1</v>
      </c>
      <c r="F384" s="236" t="s">
        <v>3338</v>
      </c>
      <c r="G384" s="233"/>
      <c r="H384" s="237">
        <v>3.8</v>
      </c>
      <c r="I384" s="238"/>
      <c r="J384" s="233"/>
      <c r="K384" s="233"/>
      <c r="L384" s="239"/>
      <c r="M384" s="240"/>
      <c r="N384" s="241"/>
      <c r="O384" s="241"/>
      <c r="P384" s="241"/>
      <c r="Q384" s="241"/>
      <c r="R384" s="241"/>
      <c r="S384" s="241"/>
      <c r="T384" s="242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3" t="s">
        <v>175</v>
      </c>
      <c r="AU384" s="243" t="s">
        <v>86</v>
      </c>
      <c r="AV384" s="13" t="s">
        <v>86</v>
      </c>
      <c r="AW384" s="13" t="s">
        <v>32</v>
      </c>
      <c r="AX384" s="13" t="s">
        <v>77</v>
      </c>
      <c r="AY384" s="243" t="s">
        <v>166</v>
      </c>
    </row>
    <row r="385" spans="1:51" s="13" customFormat="1" ht="12">
      <c r="A385" s="13"/>
      <c r="B385" s="232"/>
      <c r="C385" s="233"/>
      <c r="D385" s="234" t="s">
        <v>175</v>
      </c>
      <c r="E385" s="235" t="s">
        <v>1</v>
      </c>
      <c r="F385" s="236" t="s">
        <v>3352</v>
      </c>
      <c r="G385" s="233"/>
      <c r="H385" s="237">
        <v>13</v>
      </c>
      <c r="I385" s="238"/>
      <c r="J385" s="233"/>
      <c r="K385" s="233"/>
      <c r="L385" s="239"/>
      <c r="M385" s="240"/>
      <c r="N385" s="241"/>
      <c r="O385" s="241"/>
      <c r="P385" s="241"/>
      <c r="Q385" s="241"/>
      <c r="R385" s="241"/>
      <c r="S385" s="241"/>
      <c r="T385" s="242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3" t="s">
        <v>175</v>
      </c>
      <c r="AU385" s="243" t="s">
        <v>86</v>
      </c>
      <c r="AV385" s="13" t="s">
        <v>86</v>
      </c>
      <c r="AW385" s="13" t="s">
        <v>32</v>
      </c>
      <c r="AX385" s="13" t="s">
        <v>77</v>
      </c>
      <c r="AY385" s="243" t="s">
        <v>166</v>
      </c>
    </row>
    <row r="386" spans="1:65" s="2" customFormat="1" ht="37.8" customHeight="1">
      <c r="A386" s="37"/>
      <c r="B386" s="38"/>
      <c r="C386" s="218" t="s">
        <v>689</v>
      </c>
      <c r="D386" s="218" t="s">
        <v>169</v>
      </c>
      <c r="E386" s="219" t="s">
        <v>429</v>
      </c>
      <c r="F386" s="220" t="s">
        <v>430</v>
      </c>
      <c r="G386" s="221" t="s">
        <v>215</v>
      </c>
      <c r="H386" s="222">
        <v>91.2</v>
      </c>
      <c r="I386" s="223"/>
      <c r="J386" s="224">
        <f>ROUND(I386*H386,0)</f>
        <v>0</v>
      </c>
      <c r="K386" s="225"/>
      <c r="L386" s="43"/>
      <c r="M386" s="226" t="s">
        <v>1</v>
      </c>
      <c r="N386" s="227" t="s">
        <v>42</v>
      </c>
      <c r="O386" s="90"/>
      <c r="P386" s="228">
        <f>O386*H386</f>
        <v>0</v>
      </c>
      <c r="Q386" s="228">
        <v>9E-05</v>
      </c>
      <c r="R386" s="228">
        <f>Q386*H386</f>
        <v>0.008208</v>
      </c>
      <c r="S386" s="228">
        <v>0</v>
      </c>
      <c r="T386" s="229">
        <f>S386*H386</f>
        <v>0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R386" s="230" t="s">
        <v>249</v>
      </c>
      <c r="AT386" s="230" t="s">
        <v>169</v>
      </c>
      <c r="AU386" s="230" t="s">
        <v>86</v>
      </c>
      <c r="AY386" s="16" t="s">
        <v>166</v>
      </c>
      <c r="BE386" s="231">
        <f>IF(N386="základní",J386,0)</f>
        <v>0</v>
      </c>
      <c r="BF386" s="231">
        <f>IF(N386="snížená",J386,0)</f>
        <v>0</v>
      </c>
      <c r="BG386" s="231">
        <f>IF(N386="zákl. přenesená",J386,0)</f>
        <v>0</v>
      </c>
      <c r="BH386" s="231">
        <f>IF(N386="sníž. přenesená",J386,0)</f>
        <v>0</v>
      </c>
      <c r="BI386" s="231">
        <f>IF(N386="nulová",J386,0)</f>
        <v>0</v>
      </c>
      <c r="BJ386" s="16" t="s">
        <v>8</v>
      </c>
      <c r="BK386" s="231">
        <f>ROUND(I386*H386,0)</f>
        <v>0</v>
      </c>
      <c r="BL386" s="16" t="s">
        <v>249</v>
      </c>
      <c r="BM386" s="230" t="s">
        <v>3353</v>
      </c>
    </row>
    <row r="387" spans="1:51" s="14" customFormat="1" ht="12">
      <c r="A387" s="14"/>
      <c r="B387" s="244"/>
      <c r="C387" s="245"/>
      <c r="D387" s="234" t="s">
        <v>175</v>
      </c>
      <c r="E387" s="246" t="s">
        <v>1</v>
      </c>
      <c r="F387" s="247" t="s">
        <v>3354</v>
      </c>
      <c r="G387" s="245"/>
      <c r="H387" s="246" t="s">
        <v>1</v>
      </c>
      <c r="I387" s="248"/>
      <c r="J387" s="245"/>
      <c r="K387" s="245"/>
      <c r="L387" s="249"/>
      <c r="M387" s="250"/>
      <c r="N387" s="251"/>
      <c r="O387" s="251"/>
      <c r="P387" s="251"/>
      <c r="Q387" s="251"/>
      <c r="R387" s="251"/>
      <c r="S387" s="251"/>
      <c r="T387" s="252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3" t="s">
        <v>175</v>
      </c>
      <c r="AU387" s="253" t="s">
        <v>86</v>
      </c>
      <c r="AV387" s="14" t="s">
        <v>8</v>
      </c>
      <c r="AW387" s="14" t="s">
        <v>32</v>
      </c>
      <c r="AX387" s="14" t="s">
        <v>77</v>
      </c>
      <c r="AY387" s="253" t="s">
        <v>166</v>
      </c>
    </row>
    <row r="388" spans="1:51" s="14" customFormat="1" ht="12">
      <c r="A388" s="14"/>
      <c r="B388" s="244"/>
      <c r="C388" s="245"/>
      <c r="D388" s="234" t="s">
        <v>175</v>
      </c>
      <c r="E388" s="246" t="s">
        <v>1</v>
      </c>
      <c r="F388" s="247" t="s">
        <v>3324</v>
      </c>
      <c r="G388" s="245"/>
      <c r="H388" s="246" t="s">
        <v>1</v>
      </c>
      <c r="I388" s="248"/>
      <c r="J388" s="245"/>
      <c r="K388" s="245"/>
      <c r="L388" s="249"/>
      <c r="M388" s="250"/>
      <c r="N388" s="251"/>
      <c r="O388" s="251"/>
      <c r="P388" s="251"/>
      <c r="Q388" s="251"/>
      <c r="R388" s="251"/>
      <c r="S388" s="251"/>
      <c r="T388" s="252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53" t="s">
        <v>175</v>
      </c>
      <c r="AU388" s="253" t="s">
        <v>86</v>
      </c>
      <c r="AV388" s="14" t="s">
        <v>8</v>
      </c>
      <c r="AW388" s="14" t="s">
        <v>32</v>
      </c>
      <c r="AX388" s="14" t="s">
        <v>77</v>
      </c>
      <c r="AY388" s="253" t="s">
        <v>166</v>
      </c>
    </row>
    <row r="389" spans="1:51" s="13" customFormat="1" ht="12">
      <c r="A389" s="13"/>
      <c r="B389" s="232"/>
      <c r="C389" s="233"/>
      <c r="D389" s="234" t="s">
        <v>175</v>
      </c>
      <c r="E389" s="235" t="s">
        <v>1</v>
      </c>
      <c r="F389" s="236" t="s">
        <v>3325</v>
      </c>
      <c r="G389" s="233"/>
      <c r="H389" s="237">
        <v>5.3</v>
      </c>
      <c r="I389" s="238"/>
      <c r="J389" s="233"/>
      <c r="K389" s="233"/>
      <c r="L389" s="239"/>
      <c r="M389" s="240"/>
      <c r="N389" s="241"/>
      <c r="O389" s="241"/>
      <c r="P389" s="241"/>
      <c r="Q389" s="241"/>
      <c r="R389" s="241"/>
      <c r="S389" s="241"/>
      <c r="T389" s="242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3" t="s">
        <v>175</v>
      </c>
      <c r="AU389" s="243" t="s">
        <v>86</v>
      </c>
      <c r="AV389" s="13" t="s">
        <v>86</v>
      </c>
      <c r="AW389" s="13" t="s">
        <v>32</v>
      </c>
      <c r="AX389" s="13" t="s">
        <v>77</v>
      </c>
      <c r="AY389" s="243" t="s">
        <v>166</v>
      </c>
    </row>
    <row r="390" spans="1:51" s="13" customFormat="1" ht="12">
      <c r="A390" s="13"/>
      <c r="B390" s="232"/>
      <c r="C390" s="233"/>
      <c r="D390" s="234" t="s">
        <v>175</v>
      </c>
      <c r="E390" s="235" t="s">
        <v>1</v>
      </c>
      <c r="F390" s="236" t="s">
        <v>3326</v>
      </c>
      <c r="G390" s="233"/>
      <c r="H390" s="237">
        <v>18.4</v>
      </c>
      <c r="I390" s="238"/>
      <c r="J390" s="233"/>
      <c r="K390" s="233"/>
      <c r="L390" s="239"/>
      <c r="M390" s="240"/>
      <c r="N390" s="241"/>
      <c r="O390" s="241"/>
      <c r="P390" s="241"/>
      <c r="Q390" s="241"/>
      <c r="R390" s="241"/>
      <c r="S390" s="241"/>
      <c r="T390" s="242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3" t="s">
        <v>175</v>
      </c>
      <c r="AU390" s="243" t="s">
        <v>86</v>
      </c>
      <c r="AV390" s="13" t="s">
        <v>86</v>
      </c>
      <c r="AW390" s="13" t="s">
        <v>32</v>
      </c>
      <c r="AX390" s="13" t="s">
        <v>77</v>
      </c>
      <c r="AY390" s="243" t="s">
        <v>166</v>
      </c>
    </row>
    <row r="391" spans="1:51" s="13" customFormat="1" ht="12">
      <c r="A391" s="13"/>
      <c r="B391" s="232"/>
      <c r="C391" s="233"/>
      <c r="D391" s="234" t="s">
        <v>175</v>
      </c>
      <c r="E391" s="235" t="s">
        <v>1</v>
      </c>
      <c r="F391" s="236" t="s">
        <v>3323</v>
      </c>
      <c r="G391" s="233"/>
      <c r="H391" s="237">
        <v>21.4</v>
      </c>
      <c r="I391" s="238"/>
      <c r="J391" s="233"/>
      <c r="K391" s="233"/>
      <c r="L391" s="239"/>
      <c r="M391" s="240"/>
      <c r="N391" s="241"/>
      <c r="O391" s="241"/>
      <c r="P391" s="241"/>
      <c r="Q391" s="241"/>
      <c r="R391" s="241"/>
      <c r="S391" s="241"/>
      <c r="T391" s="242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3" t="s">
        <v>175</v>
      </c>
      <c r="AU391" s="243" t="s">
        <v>86</v>
      </c>
      <c r="AV391" s="13" t="s">
        <v>86</v>
      </c>
      <c r="AW391" s="13" t="s">
        <v>32</v>
      </c>
      <c r="AX391" s="13" t="s">
        <v>77</v>
      </c>
      <c r="AY391" s="243" t="s">
        <v>166</v>
      </c>
    </row>
    <row r="392" spans="1:51" s="14" customFormat="1" ht="12">
      <c r="A392" s="14"/>
      <c r="B392" s="244"/>
      <c r="C392" s="245"/>
      <c r="D392" s="234" t="s">
        <v>175</v>
      </c>
      <c r="E392" s="246" t="s">
        <v>1</v>
      </c>
      <c r="F392" s="247" t="s">
        <v>3327</v>
      </c>
      <c r="G392" s="245"/>
      <c r="H392" s="246" t="s">
        <v>1</v>
      </c>
      <c r="I392" s="248"/>
      <c r="J392" s="245"/>
      <c r="K392" s="245"/>
      <c r="L392" s="249"/>
      <c r="M392" s="250"/>
      <c r="N392" s="251"/>
      <c r="O392" s="251"/>
      <c r="P392" s="251"/>
      <c r="Q392" s="251"/>
      <c r="R392" s="251"/>
      <c r="S392" s="251"/>
      <c r="T392" s="252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3" t="s">
        <v>175</v>
      </c>
      <c r="AU392" s="253" t="s">
        <v>86</v>
      </c>
      <c r="AV392" s="14" t="s">
        <v>8</v>
      </c>
      <c r="AW392" s="14" t="s">
        <v>32</v>
      </c>
      <c r="AX392" s="14" t="s">
        <v>77</v>
      </c>
      <c r="AY392" s="253" t="s">
        <v>166</v>
      </c>
    </row>
    <row r="393" spans="1:51" s="13" customFormat="1" ht="12">
      <c r="A393" s="13"/>
      <c r="B393" s="232"/>
      <c r="C393" s="233"/>
      <c r="D393" s="234" t="s">
        <v>175</v>
      </c>
      <c r="E393" s="235" t="s">
        <v>1</v>
      </c>
      <c r="F393" s="236" t="s">
        <v>3328</v>
      </c>
      <c r="G393" s="233"/>
      <c r="H393" s="237">
        <v>19.9</v>
      </c>
      <c r="I393" s="238"/>
      <c r="J393" s="233"/>
      <c r="K393" s="233"/>
      <c r="L393" s="239"/>
      <c r="M393" s="240"/>
      <c r="N393" s="241"/>
      <c r="O393" s="241"/>
      <c r="P393" s="241"/>
      <c r="Q393" s="241"/>
      <c r="R393" s="241"/>
      <c r="S393" s="241"/>
      <c r="T393" s="242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3" t="s">
        <v>175</v>
      </c>
      <c r="AU393" s="243" t="s">
        <v>86</v>
      </c>
      <c r="AV393" s="13" t="s">
        <v>86</v>
      </c>
      <c r="AW393" s="13" t="s">
        <v>32</v>
      </c>
      <c r="AX393" s="13" t="s">
        <v>77</v>
      </c>
      <c r="AY393" s="243" t="s">
        <v>166</v>
      </c>
    </row>
    <row r="394" spans="1:51" s="13" customFormat="1" ht="12">
      <c r="A394" s="13"/>
      <c r="B394" s="232"/>
      <c r="C394" s="233"/>
      <c r="D394" s="234" t="s">
        <v>175</v>
      </c>
      <c r="E394" s="235" t="s">
        <v>1</v>
      </c>
      <c r="F394" s="236" t="s">
        <v>3323</v>
      </c>
      <c r="G394" s="233"/>
      <c r="H394" s="237">
        <v>21.4</v>
      </c>
      <c r="I394" s="238"/>
      <c r="J394" s="233"/>
      <c r="K394" s="233"/>
      <c r="L394" s="239"/>
      <c r="M394" s="240"/>
      <c r="N394" s="241"/>
      <c r="O394" s="241"/>
      <c r="P394" s="241"/>
      <c r="Q394" s="241"/>
      <c r="R394" s="241"/>
      <c r="S394" s="241"/>
      <c r="T394" s="242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3" t="s">
        <v>175</v>
      </c>
      <c r="AU394" s="243" t="s">
        <v>86</v>
      </c>
      <c r="AV394" s="13" t="s">
        <v>86</v>
      </c>
      <c r="AW394" s="13" t="s">
        <v>32</v>
      </c>
      <c r="AX394" s="13" t="s">
        <v>77</v>
      </c>
      <c r="AY394" s="243" t="s">
        <v>166</v>
      </c>
    </row>
    <row r="395" spans="1:51" s="14" customFormat="1" ht="12">
      <c r="A395" s="14"/>
      <c r="B395" s="244"/>
      <c r="C395" s="245"/>
      <c r="D395" s="234" t="s">
        <v>175</v>
      </c>
      <c r="E395" s="246" t="s">
        <v>1</v>
      </c>
      <c r="F395" s="247" t="s">
        <v>3355</v>
      </c>
      <c r="G395" s="245"/>
      <c r="H395" s="246" t="s">
        <v>1</v>
      </c>
      <c r="I395" s="248"/>
      <c r="J395" s="245"/>
      <c r="K395" s="245"/>
      <c r="L395" s="249"/>
      <c r="M395" s="250"/>
      <c r="N395" s="251"/>
      <c r="O395" s="251"/>
      <c r="P395" s="251"/>
      <c r="Q395" s="251"/>
      <c r="R395" s="251"/>
      <c r="S395" s="251"/>
      <c r="T395" s="252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3" t="s">
        <v>175</v>
      </c>
      <c r="AU395" s="253" t="s">
        <v>86</v>
      </c>
      <c r="AV395" s="14" t="s">
        <v>8</v>
      </c>
      <c r="AW395" s="14" t="s">
        <v>32</v>
      </c>
      <c r="AX395" s="14" t="s">
        <v>77</v>
      </c>
      <c r="AY395" s="253" t="s">
        <v>166</v>
      </c>
    </row>
    <row r="396" spans="1:51" s="13" customFormat="1" ht="12">
      <c r="A396" s="13"/>
      <c r="B396" s="232"/>
      <c r="C396" s="233"/>
      <c r="D396" s="234" t="s">
        <v>175</v>
      </c>
      <c r="E396" s="235" t="s">
        <v>1</v>
      </c>
      <c r="F396" s="236" t="s">
        <v>3356</v>
      </c>
      <c r="G396" s="233"/>
      <c r="H396" s="237">
        <v>4.8</v>
      </c>
      <c r="I396" s="238"/>
      <c r="J396" s="233"/>
      <c r="K396" s="233"/>
      <c r="L396" s="239"/>
      <c r="M396" s="240"/>
      <c r="N396" s="241"/>
      <c r="O396" s="241"/>
      <c r="P396" s="241"/>
      <c r="Q396" s="241"/>
      <c r="R396" s="241"/>
      <c r="S396" s="241"/>
      <c r="T396" s="242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3" t="s">
        <v>175</v>
      </c>
      <c r="AU396" s="243" t="s">
        <v>86</v>
      </c>
      <c r="AV396" s="13" t="s">
        <v>86</v>
      </c>
      <c r="AW396" s="13" t="s">
        <v>32</v>
      </c>
      <c r="AX396" s="13" t="s">
        <v>77</v>
      </c>
      <c r="AY396" s="243" t="s">
        <v>166</v>
      </c>
    </row>
    <row r="397" spans="1:65" s="2" customFormat="1" ht="16.5" customHeight="1">
      <c r="A397" s="37"/>
      <c r="B397" s="38"/>
      <c r="C397" s="218" t="s">
        <v>693</v>
      </c>
      <c r="D397" s="218" t="s">
        <v>169</v>
      </c>
      <c r="E397" s="219" t="s">
        <v>437</v>
      </c>
      <c r="F397" s="220" t="s">
        <v>438</v>
      </c>
      <c r="G397" s="221" t="s">
        <v>439</v>
      </c>
      <c r="H397" s="222">
        <v>2</v>
      </c>
      <c r="I397" s="223"/>
      <c r="J397" s="224">
        <f>ROUND(I397*H397,0)</f>
        <v>0</v>
      </c>
      <c r="K397" s="225"/>
      <c r="L397" s="43"/>
      <c r="M397" s="226" t="s">
        <v>1</v>
      </c>
      <c r="N397" s="227" t="s">
        <v>42</v>
      </c>
      <c r="O397" s="90"/>
      <c r="P397" s="228">
        <f>O397*H397</f>
        <v>0</v>
      </c>
      <c r="Q397" s="228">
        <v>0.00025</v>
      </c>
      <c r="R397" s="228">
        <f>Q397*H397</f>
        <v>0.0005</v>
      </c>
      <c r="S397" s="228">
        <v>0</v>
      </c>
      <c r="T397" s="229">
        <f>S397*H397</f>
        <v>0</v>
      </c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R397" s="230" t="s">
        <v>249</v>
      </c>
      <c r="AT397" s="230" t="s">
        <v>169</v>
      </c>
      <c r="AU397" s="230" t="s">
        <v>86</v>
      </c>
      <c r="AY397" s="16" t="s">
        <v>166</v>
      </c>
      <c r="BE397" s="231">
        <f>IF(N397="základní",J397,0)</f>
        <v>0</v>
      </c>
      <c r="BF397" s="231">
        <f>IF(N397="snížená",J397,0)</f>
        <v>0</v>
      </c>
      <c r="BG397" s="231">
        <f>IF(N397="zákl. přenesená",J397,0)</f>
        <v>0</v>
      </c>
      <c r="BH397" s="231">
        <f>IF(N397="sníž. přenesená",J397,0)</f>
        <v>0</v>
      </c>
      <c r="BI397" s="231">
        <f>IF(N397="nulová",J397,0)</f>
        <v>0</v>
      </c>
      <c r="BJ397" s="16" t="s">
        <v>8</v>
      </c>
      <c r="BK397" s="231">
        <f>ROUND(I397*H397,0)</f>
        <v>0</v>
      </c>
      <c r="BL397" s="16" t="s">
        <v>249</v>
      </c>
      <c r="BM397" s="230" t="s">
        <v>3357</v>
      </c>
    </row>
    <row r="398" spans="1:51" s="13" customFormat="1" ht="12">
      <c r="A398" s="13"/>
      <c r="B398" s="232"/>
      <c r="C398" s="233"/>
      <c r="D398" s="234" t="s">
        <v>175</v>
      </c>
      <c r="E398" s="235" t="s">
        <v>1</v>
      </c>
      <c r="F398" s="236" t="s">
        <v>3358</v>
      </c>
      <c r="G398" s="233"/>
      <c r="H398" s="237">
        <v>2</v>
      </c>
      <c r="I398" s="238"/>
      <c r="J398" s="233"/>
      <c r="K398" s="233"/>
      <c r="L398" s="239"/>
      <c r="M398" s="240"/>
      <c r="N398" s="241"/>
      <c r="O398" s="241"/>
      <c r="P398" s="241"/>
      <c r="Q398" s="241"/>
      <c r="R398" s="241"/>
      <c r="S398" s="241"/>
      <c r="T398" s="242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3" t="s">
        <v>175</v>
      </c>
      <c r="AU398" s="243" t="s">
        <v>86</v>
      </c>
      <c r="AV398" s="13" t="s">
        <v>86</v>
      </c>
      <c r="AW398" s="13" t="s">
        <v>32</v>
      </c>
      <c r="AX398" s="13" t="s">
        <v>77</v>
      </c>
      <c r="AY398" s="243" t="s">
        <v>166</v>
      </c>
    </row>
    <row r="399" spans="1:65" s="2" customFormat="1" ht="21.75" customHeight="1">
      <c r="A399" s="37"/>
      <c r="B399" s="38"/>
      <c r="C399" s="218" t="s">
        <v>697</v>
      </c>
      <c r="D399" s="218" t="s">
        <v>169</v>
      </c>
      <c r="E399" s="219" t="s">
        <v>443</v>
      </c>
      <c r="F399" s="220" t="s">
        <v>444</v>
      </c>
      <c r="G399" s="221" t="s">
        <v>196</v>
      </c>
      <c r="H399" s="222">
        <v>24</v>
      </c>
      <c r="I399" s="223"/>
      <c r="J399" s="224">
        <f>ROUND(I399*H399,0)</f>
        <v>0</v>
      </c>
      <c r="K399" s="225"/>
      <c r="L399" s="43"/>
      <c r="M399" s="226" t="s">
        <v>1</v>
      </c>
      <c r="N399" s="227" t="s">
        <v>42</v>
      </c>
      <c r="O399" s="90"/>
      <c r="P399" s="228">
        <f>O399*H399</f>
        <v>0</v>
      </c>
      <c r="Q399" s="228">
        <v>0.00017</v>
      </c>
      <c r="R399" s="228">
        <f>Q399*H399</f>
        <v>0.00408</v>
      </c>
      <c r="S399" s="228">
        <v>0</v>
      </c>
      <c r="T399" s="229">
        <f>S399*H399</f>
        <v>0</v>
      </c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R399" s="230" t="s">
        <v>249</v>
      </c>
      <c r="AT399" s="230" t="s">
        <v>169</v>
      </c>
      <c r="AU399" s="230" t="s">
        <v>86</v>
      </c>
      <c r="AY399" s="16" t="s">
        <v>166</v>
      </c>
      <c r="BE399" s="231">
        <f>IF(N399="základní",J399,0)</f>
        <v>0</v>
      </c>
      <c r="BF399" s="231">
        <f>IF(N399="snížená",J399,0)</f>
        <v>0</v>
      </c>
      <c r="BG399" s="231">
        <f>IF(N399="zákl. přenesená",J399,0)</f>
        <v>0</v>
      </c>
      <c r="BH399" s="231">
        <f>IF(N399="sníž. přenesená",J399,0)</f>
        <v>0</v>
      </c>
      <c r="BI399" s="231">
        <f>IF(N399="nulová",J399,0)</f>
        <v>0</v>
      </c>
      <c r="BJ399" s="16" t="s">
        <v>8</v>
      </c>
      <c r="BK399" s="231">
        <f>ROUND(I399*H399,0)</f>
        <v>0</v>
      </c>
      <c r="BL399" s="16" t="s">
        <v>249</v>
      </c>
      <c r="BM399" s="230" t="s">
        <v>3359</v>
      </c>
    </row>
    <row r="400" spans="1:51" s="13" customFormat="1" ht="12">
      <c r="A400" s="13"/>
      <c r="B400" s="232"/>
      <c r="C400" s="233"/>
      <c r="D400" s="234" t="s">
        <v>175</v>
      </c>
      <c r="E400" s="235" t="s">
        <v>1</v>
      </c>
      <c r="F400" s="236" t="s">
        <v>3360</v>
      </c>
      <c r="G400" s="233"/>
      <c r="H400" s="237">
        <v>18</v>
      </c>
      <c r="I400" s="238"/>
      <c r="J400" s="233"/>
      <c r="K400" s="233"/>
      <c r="L400" s="239"/>
      <c r="M400" s="240"/>
      <c r="N400" s="241"/>
      <c r="O400" s="241"/>
      <c r="P400" s="241"/>
      <c r="Q400" s="241"/>
      <c r="R400" s="241"/>
      <c r="S400" s="241"/>
      <c r="T400" s="242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3" t="s">
        <v>175</v>
      </c>
      <c r="AU400" s="243" t="s">
        <v>86</v>
      </c>
      <c r="AV400" s="13" t="s">
        <v>86</v>
      </c>
      <c r="AW400" s="13" t="s">
        <v>32</v>
      </c>
      <c r="AX400" s="13" t="s">
        <v>77</v>
      </c>
      <c r="AY400" s="243" t="s">
        <v>166</v>
      </c>
    </row>
    <row r="401" spans="1:51" s="13" customFormat="1" ht="12">
      <c r="A401" s="13"/>
      <c r="B401" s="232"/>
      <c r="C401" s="233"/>
      <c r="D401" s="234" t="s">
        <v>175</v>
      </c>
      <c r="E401" s="235" t="s">
        <v>1</v>
      </c>
      <c r="F401" s="236" t="s">
        <v>3361</v>
      </c>
      <c r="G401" s="233"/>
      <c r="H401" s="237">
        <v>2</v>
      </c>
      <c r="I401" s="238"/>
      <c r="J401" s="233"/>
      <c r="K401" s="233"/>
      <c r="L401" s="239"/>
      <c r="M401" s="240"/>
      <c r="N401" s="241"/>
      <c r="O401" s="241"/>
      <c r="P401" s="241"/>
      <c r="Q401" s="241"/>
      <c r="R401" s="241"/>
      <c r="S401" s="241"/>
      <c r="T401" s="242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3" t="s">
        <v>175</v>
      </c>
      <c r="AU401" s="243" t="s">
        <v>86</v>
      </c>
      <c r="AV401" s="13" t="s">
        <v>86</v>
      </c>
      <c r="AW401" s="13" t="s">
        <v>32</v>
      </c>
      <c r="AX401" s="13" t="s">
        <v>77</v>
      </c>
      <c r="AY401" s="243" t="s">
        <v>166</v>
      </c>
    </row>
    <row r="402" spans="1:51" s="13" customFormat="1" ht="12">
      <c r="A402" s="13"/>
      <c r="B402" s="232"/>
      <c r="C402" s="233"/>
      <c r="D402" s="234" t="s">
        <v>175</v>
      </c>
      <c r="E402" s="235" t="s">
        <v>1</v>
      </c>
      <c r="F402" s="236" t="s">
        <v>3362</v>
      </c>
      <c r="G402" s="233"/>
      <c r="H402" s="237">
        <v>4</v>
      </c>
      <c r="I402" s="238"/>
      <c r="J402" s="233"/>
      <c r="K402" s="233"/>
      <c r="L402" s="239"/>
      <c r="M402" s="240"/>
      <c r="N402" s="241"/>
      <c r="O402" s="241"/>
      <c r="P402" s="241"/>
      <c r="Q402" s="241"/>
      <c r="R402" s="241"/>
      <c r="S402" s="241"/>
      <c r="T402" s="242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3" t="s">
        <v>175</v>
      </c>
      <c r="AU402" s="243" t="s">
        <v>86</v>
      </c>
      <c r="AV402" s="13" t="s">
        <v>86</v>
      </c>
      <c r="AW402" s="13" t="s">
        <v>32</v>
      </c>
      <c r="AX402" s="13" t="s">
        <v>77</v>
      </c>
      <c r="AY402" s="243" t="s">
        <v>166</v>
      </c>
    </row>
    <row r="403" spans="1:65" s="2" customFormat="1" ht="24.15" customHeight="1">
      <c r="A403" s="37"/>
      <c r="B403" s="38"/>
      <c r="C403" s="218" t="s">
        <v>701</v>
      </c>
      <c r="D403" s="218" t="s">
        <v>169</v>
      </c>
      <c r="E403" s="219" t="s">
        <v>3363</v>
      </c>
      <c r="F403" s="220" t="s">
        <v>3364</v>
      </c>
      <c r="G403" s="221" t="s">
        <v>196</v>
      </c>
      <c r="H403" s="222">
        <v>1</v>
      </c>
      <c r="I403" s="223"/>
      <c r="J403" s="224">
        <f>ROUND(I403*H403,0)</f>
        <v>0</v>
      </c>
      <c r="K403" s="225"/>
      <c r="L403" s="43"/>
      <c r="M403" s="226" t="s">
        <v>1</v>
      </c>
      <c r="N403" s="227" t="s">
        <v>42</v>
      </c>
      <c r="O403" s="90"/>
      <c r="P403" s="228">
        <f>O403*H403</f>
        <v>0</v>
      </c>
      <c r="Q403" s="228">
        <v>0.00022</v>
      </c>
      <c r="R403" s="228">
        <f>Q403*H403</f>
        <v>0.00022</v>
      </c>
      <c r="S403" s="228">
        <v>0</v>
      </c>
      <c r="T403" s="229">
        <f>S403*H403</f>
        <v>0</v>
      </c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R403" s="230" t="s">
        <v>249</v>
      </c>
      <c r="AT403" s="230" t="s">
        <v>169</v>
      </c>
      <c r="AU403" s="230" t="s">
        <v>86</v>
      </c>
      <c r="AY403" s="16" t="s">
        <v>166</v>
      </c>
      <c r="BE403" s="231">
        <f>IF(N403="základní",J403,0)</f>
        <v>0</v>
      </c>
      <c r="BF403" s="231">
        <f>IF(N403="snížená",J403,0)</f>
        <v>0</v>
      </c>
      <c r="BG403" s="231">
        <f>IF(N403="zákl. přenesená",J403,0)</f>
        <v>0</v>
      </c>
      <c r="BH403" s="231">
        <f>IF(N403="sníž. přenesená",J403,0)</f>
        <v>0</v>
      </c>
      <c r="BI403" s="231">
        <f>IF(N403="nulová",J403,0)</f>
        <v>0</v>
      </c>
      <c r="BJ403" s="16" t="s">
        <v>8</v>
      </c>
      <c r="BK403" s="231">
        <f>ROUND(I403*H403,0)</f>
        <v>0</v>
      </c>
      <c r="BL403" s="16" t="s">
        <v>249</v>
      </c>
      <c r="BM403" s="230" t="s">
        <v>3365</v>
      </c>
    </row>
    <row r="404" spans="1:65" s="2" customFormat="1" ht="24.15" customHeight="1">
      <c r="A404" s="37"/>
      <c r="B404" s="38"/>
      <c r="C404" s="218" t="s">
        <v>705</v>
      </c>
      <c r="D404" s="218" t="s">
        <v>169</v>
      </c>
      <c r="E404" s="219" t="s">
        <v>3366</v>
      </c>
      <c r="F404" s="220" t="s">
        <v>3367</v>
      </c>
      <c r="G404" s="221" t="s">
        <v>196</v>
      </c>
      <c r="H404" s="222">
        <v>2</v>
      </c>
      <c r="I404" s="223"/>
      <c r="J404" s="224">
        <f>ROUND(I404*H404,0)</f>
        <v>0</v>
      </c>
      <c r="K404" s="225"/>
      <c r="L404" s="43"/>
      <c r="M404" s="226" t="s">
        <v>1</v>
      </c>
      <c r="N404" s="227" t="s">
        <v>42</v>
      </c>
      <c r="O404" s="90"/>
      <c r="P404" s="228">
        <f>O404*H404</f>
        <v>0</v>
      </c>
      <c r="Q404" s="228">
        <v>0.00033</v>
      </c>
      <c r="R404" s="228">
        <f>Q404*H404</f>
        <v>0.00066</v>
      </c>
      <c r="S404" s="228">
        <v>0</v>
      </c>
      <c r="T404" s="229">
        <f>S404*H404</f>
        <v>0</v>
      </c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R404" s="230" t="s">
        <v>249</v>
      </c>
      <c r="AT404" s="230" t="s">
        <v>169</v>
      </c>
      <c r="AU404" s="230" t="s">
        <v>86</v>
      </c>
      <c r="AY404" s="16" t="s">
        <v>166</v>
      </c>
      <c r="BE404" s="231">
        <f>IF(N404="základní",J404,0)</f>
        <v>0</v>
      </c>
      <c r="BF404" s="231">
        <f>IF(N404="snížená",J404,0)</f>
        <v>0</v>
      </c>
      <c r="BG404" s="231">
        <f>IF(N404="zákl. přenesená",J404,0)</f>
        <v>0</v>
      </c>
      <c r="BH404" s="231">
        <f>IF(N404="sníž. přenesená",J404,0)</f>
        <v>0</v>
      </c>
      <c r="BI404" s="231">
        <f>IF(N404="nulová",J404,0)</f>
        <v>0</v>
      </c>
      <c r="BJ404" s="16" t="s">
        <v>8</v>
      </c>
      <c r="BK404" s="231">
        <f>ROUND(I404*H404,0)</f>
        <v>0</v>
      </c>
      <c r="BL404" s="16" t="s">
        <v>249</v>
      </c>
      <c r="BM404" s="230" t="s">
        <v>3368</v>
      </c>
    </row>
    <row r="405" spans="1:65" s="2" customFormat="1" ht="21.75" customHeight="1">
      <c r="A405" s="37"/>
      <c r="B405" s="38"/>
      <c r="C405" s="218" t="s">
        <v>709</v>
      </c>
      <c r="D405" s="218" t="s">
        <v>169</v>
      </c>
      <c r="E405" s="219" t="s">
        <v>3369</v>
      </c>
      <c r="F405" s="220" t="s">
        <v>3370</v>
      </c>
      <c r="G405" s="221" t="s">
        <v>196</v>
      </c>
      <c r="H405" s="222">
        <v>2</v>
      </c>
      <c r="I405" s="223"/>
      <c r="J405" s="224">
        <f>ROUND(I405*H405,0)</f>
        <v>0</v>
      </c>
      <c r="K405" s="225"/>
      <c r="L405" s="43"/>
      <c r="M405" s="226" t="s">
        <v>1</v>
      </c>
      <c r="N405" s="227" t="s">
        <v>42</v>
      </c>
      <c r="O405" s="90"/>
      <c r="P405" s="228">
        <f>O405*H405</f>
        <v>0</v>
      </c>
      <c r="Q405" s="228">
        <v>0.0007</v>
      </c>
      <c r="R405" s="228">
        <f>Q405*H405</f>
        <v>0.0014</v>
      </c>
      <c r="S405" s="228">
        <v>0</v>
      </c>
      <c r="T405" s="229">
        <f>S405*H405</f>
        <v>0</v>
      </c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R405" s="230" t="s">
        <v>249</v>
      </c>
      <c r="AT405" s="230" t="s">
        <v>169</v>
      </c>
      <c r="AU405" s="230" t="s">
        <v>86</v>
      </c>
      <c r="AY405" s="16" t="s">
        <v>166</v>
      </c>
      <c r="BE405" s="231">
        <f>IF(N405="základní",J405,0)</f>
        <v>0</v>
      </c>
      <c r="BF405" s="231">
        <f>IF(N405="snížená",J405,0)</f>
        <v>0</v>
      </c>
      <c r="BG405" s="231">
        <f>IF(N405="zákl. přenesená",J405,0)</f>
        <v>0</v>
      </c>
      <c r="BH405" s="231">
        <f>IF(N405="sníž. přenesená",J405,0)</f>
        <v>0</v>
      </c>
      <c r="BI405" s="231">
        <f>IF(N405="nulová",J405,0)</f>
        <v>0</v>
      </c>
      <c r="BJ405" s="16" t="s">
        <v>8</v>
      </c>
      <c r="BK405" s="231">
        <f>ROUND(I405*H405,0)</f>
        <v>0</v>
      </c>
      <c r="BL405" s="16" t="s">
        <v>249</v>
      </c>
      <c r="BM405" s="230" t="s">
        <v>3371</v>
      </c>
    </row>
    <row r="406" spans="1:65" s="2" customFormat="1" ht="24.15" customHeight="1">
      <c r="A406" s="37"/>
      <c r="B406" s="38"/>
      <c r="C406" s="218" t="s">
        <v>713</v>
      </c>
      <c r="D406" s="218" t="s">
        <v>169</v>
      </c>
      <c r="E406" s="219" t="s">
        <v>453</v>
      </c>
      <c r="F406" s="220" t="s">
        <v>454</v>
      </c>
      <c r="G406" s="221" t="s">
        <v>215</v>
      </c>
      <c r="H406" s="222">
        <v>195</v>
      </c>
      <c r="I406" s="223"/>
      <c r="J406" s="224">
        <f>ROUND(I406*H406,0)</f>
        <v>0</v>
      </c>
      <c r="K406" s="225"/>
      <c r="L406" s="43"/>
      <c r="M406" s="226" t="s">
        <v>1</v>
      </c>
      <c r="N406" s="227" t="s">
        <v>42</v>
      </c>
      <c r="O406" s="90"/>
      <c r="P406" s="228">
        <f>O406*H406</f>
        <v>0</v>
      </c>
      <c r="Q406" s="228">
        <v>0.00019</v>
      </c>
      <c r="R406" s="228">
        <f>Q406*H406</f>
        <v>0.03705</v>
      </c>
      <c r="S406" s="228">
        <v>0</v>
      </c>
      <c r="T406" s="229">
        <f>S406*H406</f>
        <v>0</v>
      </c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R406" s="230" t="s">
        <v>249</v>
      </c>
      <c r="AT406" s="230" t="s">
        <v>169</v>
      </c>
      <c r="AU406" s="230" t="s">
        <v>86</v>
      </c>
      <c r="AY406" s="16" t="s">
        <v>166</v>
      </c>
      <c r="BE406" s="231">
        <f>IF(N406="základní",J406,0)</f>
        <v>0</v>
      </c>
      <c r="BF406" s="231">
        <f>IF(N406="snížená",J406,0)</f>
        <v>0</v>
      </c>
      <c r="BG406" s="231">
        <f>IF(N406="zákl. přenesená",J406,0)</f>
        <v>0</v>
      </c>
      <c r="BH406" s="231">
        <f>IF(N406="sníž. přenesená",J406,0)</f>
        <v>0</v>
      </c>
      <c r="BI406" s="231">
        <f>IF(N406="nulová",J406,0)</f>
        <v>0</v>
      </c>
      <c r="BJ406" s="16" t="s">
        <v>8</v>
      </c>
      <c r="BK406" s="231">
        <f>ROUND(I406*H406,0)</f>
        <v>0</v>
      </c>
      <c r="BL406" s="16" t="s">
        <v>249</v>
      </c>
      <c r="BM406" s="230" t="s">
        <v>3372</v>
      </c>
    </row>
    <row r="407" spans="1:51" s="13" customFormat="1" ht="12">
      <c r="A407" s="13"/>
      <c r="B407" s="232"/>
      <c r="C407" s="233"/>
      <c r="D407" s="234" t="s">
        <v>175</v>
      </c>
      <c r="E407" s="235" t="s">
        <v>1</v>
      </c>
      <c r="F407" s="236" t="s">
        <v>3373</v>
      </c>
      <c r="G407" s="233"/>
      <c r="H407" s="237">
        <v>195</v>
      </c>
      <c r="I407" s="238"/>
      <c r="J407" s="233"/>
      <c r="K407" s="233"/>
      <c r="L407" s="239"/>
      <c r="M407" s="240"/>
      <c r="N407" s="241"/>
      <c r="O407" s="241"/>
      <c r="P407" s="241"/>
      <c r="Q407" s="241"/>
      <c r="R407" s="241"/>
      <c r="S407" s="241"/>
      <c r="T407" s="242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3" t="s">
        <v>175</v>
      </c>
      <c r="AU407" s="243" t="s">
        <v>86</v>
      </c>
      <c r="AV407" s="13" t="s">
        <v>86</v>
      </c>
      <c r="AW407" s="13" t="s">
        <v>32</v>
      </c>
      <c r="AX407" s="13" t="s">
        <v>77</v>
      </c>
      <c r="AY407" s="243" t="s">
        <v>166</v>
      </c>
    </row>
    <row r="408" spans="1:65" s="2" customFormat="1" ht="21.75" customHeight="1">
      <c r="A408" s="37"/>
      <c r="B408" s="38"/>
      <c r="C408" s="218" t="s">
        <v>717</v>
      </c>
      <c r="D408" s="218" t="s">
        <v>169</v>
      </c>
      <c r="E408" s="219" t="s">
        <v>458</v>
      </c>
      <c r="F408" s="220" t="s">
        <v>459</v>
      </c>
      <c r="G408" s="221" t="s">
        <v>215</v>
      </c>
      <c r="H408" s="222">
        <v>195</v>
      </c>
      <c r="I408" s="223"/>
      <c r="J408" s="224">
        <f>ROUND(I408*H408,0)</f>
        <v>0</v>
      </c>
      <c r="K408" s="225"/>
      <c r="L408" s="43"/>
      <c r="M408" s="226" t="s">
        <v>1</v>
      </c>
      <c r="N408" s="227" t="s">
        <v>42</v>
      </c>
      <c r="O408" s="90"/>
      <c r="P408" s="228">
        <f>O408*H408</f>
        <v>0</v>
      </c>
      <c r="Q408" s="228">
        <v>1E-05</v>
      </c>
      <c r="R408" s="228">
        <f>Q408*H408</f>
        <v>0.0019500000000000001</v>
      </c>
      <c r="S408" s="228">
        <v>0</v>
      </c>
      <c r="T408" s="229">
        <f>S408*H408</f>
        <v>0</v>
      </c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R408" s="230" t="s">
        <v>249</v>
      </c>
      <c r="AT408" s="230" t="s">
        <v>169</v>
      </c>
      <c r="AU408" s="230" t="s">
        <v>86</v>
      </c>
      <c r="AY408" s="16" t="s">
        <v>166</v>
      </c>
      <c r="BE408" s="231">
        <f>IF(N408="základní",J408,0)</f>
        <v>0</v>
      </c>
      <c r="BF408" s="231">
        <f>IF(N408="snížená",J408,0)</f>
        <v>0</v>
      </c>
      <c r="BG408" s="231">
        <f>IF(N408="zákl. přenesená",J408,0)</f>
        <v>0</v>
      </c>
      <c r="BH408" s="231">
        <f>IF(N408="sníž. přenesená",J408,0)</f>
        <v>0</v>
      </c>
      <c r="BI408" s="231">
        <f>IF(N408="nulová",J408,0)</f>
        <v>0</v>
      </c>
      <c r="BJ408" s="16" t="s">
        <v>8</v>
      </c>
      <c r="BK408" s="231">
        <f>ROUND(I408*H408,0)</f>
        <v>0</v>
      </c>
      <c r="BL408" s="16" t="s">
        <v>249</v>
      </c>
      <c r="BM408" s="230" t="s">
        <v>3374</v>
      </c>
    </row>
    <row r="409" spans="1:65" s="2" customFormat="1" ht="24.15" customHeight="1">
      <c r="A409" s="37"/>
      <c r="B409" s="38"/>
      <c r="C409" s="218" t="s">
        <v>721</v>
      </c>
      <c r="D409" s="218" t="s">
        <v>169</v>
      </c>
      <c r="E409" s="219" t="s">
        <v>3375</v>
      </c>
      <c r="F409" s="220" t="s">
        <v>3376</v>
      </c>
      <c r="G409" s="221" t="s">
        <v>477</v>
      </c>
      <c r="H409" s="222">
        <v>1</v>
      </c>
      <c r="I409" s="223"/>
      <c r="J409" s="224">
        <f>ROUND(I409*H409,0)</f>
        <v>0</v>
      </c>
      <c r="K409" s="225"/>
      <c r="L409" s="43"/>
      <c r="M409" s="226" t="s">
        <v>1</v>
      </c>
      <c r="N409" s="227" t="s">
        <v>42</v>
      </c>
      <c r="O409" s="90"/>
      <c r="P409" s="228">
        <f>O409*H409</f>
        <v>0</v>
      </c>
      <c r="Q409" s="228">
        <v>0</v>
      </c>
      <c r="R409" s="228">
        <f>Q409*H409</f>
        <v>0</v>
      </c>
      <c r="S409" s="228">
        <v>0</v>
      </c>
      <c r="T409" s="229">
        <f>S409*H409</f>
        <v>0</v>
      </c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R409" s="230" t="s">
        <v>249</v>
      </c>
      <c r="AT409" s="230" t="s">
        <v>169</v>
      </c>
      <c r="AU409" s="230" t="s">
        <v>86</v>
      </c>
      <c r="AY409" s="16" t="s">
        <v>166</v>
      </c>
      <c r="BE409" s="231">
        <f>IF(N409="základní",J409,0)</f>
        <v>0</v>
      </c>
      <c r="BF409" s="231">
        <f>IF(N409="snížená",J409,0)</f>
        <v>0</v>
      </c>
      <c r="BG409" s="231">
        <f>IF(N409="zákl. přenesená",J409,0)</f>
        <v>0</v>
      </c>
      <c r="BH409" s="231">
        <f>IF(N409="sníž. přenesená",J409,0)</f>
        <v>0</v>
      </c>
      <c r="BI409" s="231">
        <f>IF(N409="nulová",J409,0)</f>
        <v>0</v>
      </c>
      <c r="BJ409" s="16" t="s">
        <v>8</v>
      </c>
      <c r="BK409" s="231">
        <f>ROUND(I409*H409,0)</f>
        <v>0</v>
      </c>
      <c r="BL409" s="16" t="s">
        <v>249</v>
      </c>
      <c r="BM409" s="230" t="s">
        <v>3377</v>
      </c>
    </row>
    <row r="410" spans="1:65" s="2" customFormat="1" ht="16.5" customHeight="1">
      <c r="A410" s="37"/>
      <c r="B410" s="38"/>
      <c r="C410" s="218" t="s">
        <v>727</v>
      </c>
      <c r="D410" s="218" t="s">
        <v>169</v>
      </c>
      <c r="E410" s="219" t="s">
        <v>462</v>
      </c>
      <c r="F410" s="220" t="s">
        <v>3378</v>
      </c>
      <c r="G410" s="221" t="s">
        <v>547</v>
      </c>
      <c r="H410" s="222">
        <v>1</v>
      </c>
      <c r="I410" s="223"/>
      <c r="J410" s="224">
        <f>ROUND(I410*H410,0)</f>
        <v>0</v>
      </c>
      <c r="K410" s="225"/>
      <c r="L410" s="43"/>
      <c r="M410" s="226" t="s">
        <v>1</v>
      </c>
      <c r="N410" s="227" t="s">
        <v>42</v>
      </c>
      <c r="O410" s="90"/>
      <c r="P410" s="228">
        <f>O410*H410</f>
        <v>0</v>
      </c>
      <c r="Q410" s="228">
        <v>0</v>
      </c>
      <c r="R410" s="228">
        <f>Q410*H410</f>
        <v>0</v>
      </c>
      <c r="S410" s="228">
        <v>0</v>
      </c>
      <c r="T410" s="229">
        <f>S410*H410</f>
        <v>0</v>
      </c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R410" s="230" t="s">
        <v>249</v>
      </c>
      <c r="AT410" s="230" t="s">
        <v>169</v>
      </c>
      <c r="AU410" s="230" t="s">
        <v>86</v>
      </c>
      <c r="AY410" s="16" t="s">
        <v>166</v>
      </c>
      <c r="BE410" s="231">
        <f>IF(N410="základní",J410,0)</f>
        <v>0</v>
      </c>
      <c r="BF410" s="231">
        <f>IF(N410="snížená",J410,0)</f>
        <v>0</v>
      </c>
      <c r="BG410" s="231">
        <f>IF(N410="zákl. přenesená",J410,0)</f>
        <v>0</v>
      </c>
      <c r="BH410" s="231">
        <f>IF(N410="sníž. přenesená",J410,0)</f>
        <v>0</v>
      </c>
      <c r="BI410" s="231">
        <f>IF(N410="nulová",J410,0)</f>
        <v>0</v>
      </c>
      <c r="BJ410" s="16" t="s">
        <v>8</v>
      </c>
      <c r="BK410" s="231">
        <f>ROUND(I410*H410,0)</f>
        <v>0</v>
      </c>
      <c r="BL410" s="16" t="s">
        <v>249</v>
      </c>
      <c r="BM410" s="230" t="s">
        <v>3379</v>
      </c>
    </row>
    <row r="411" spans="1:65" s="2" customFormat="1" ht="16.5" customHeight="1">
      <c r="A411" s="37"/>
      <c r="B411" s="38"/>
      <c r="C411" s="218" t="s">
        <v>734</v>
      </c>
      <c r="D411" s="218" t="s">
        <v>169</v>
      </c>
      <c r="E411" s="219" t="s">
        <v>3380</v>
      </c>
      <c r="F411" s="220" t="s">
        <v>404</v>
      </c>
      <c r="G411" s="221" t="s">
        <v>405</v>
      </c>
      <c r="H411" s="265"/>
      <c r="I411" s="223"/>
      <c r="J411" s="224">
        <f>ROUND(I411*H411,0)</f>
        <v>0</v>
      </c>
      <c r="K411" s="225"/>
      <c r="L411" s="43"/>
      <c r="M411" s="226" t="s">
        <v>1</v>
      </c>
      <c r="N411" s="227" t="s">
        <v>42</v>
      </c>
      <c r="O411" s="90"/>
      <c r="P411" s="228">
        <f>O411*H411</f>
        <v>0</v>
      </c>
      <c r="Q411" s="228">
        <v>0</v>
      </c>
      <c r="R411" s="228">
        <f>Q411*H411</f>
        <v>0</v>
      </c>
      <c r="S411" s="228">
        <v>0</v>
      </c>
      <c r="T411" s="229">
        <f>S411*H411</f>
        <v>0</v>
      </c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R411" s="230" t="s">
        <v>249</v>
      </c>
      <c r="AT411" s="230" t="s">
        <v>169</v>
      </c>
      <c r="AU411" s="230" t="s">
        <v>86</v>
      </c>
      <c r="AY411" s="16" t="s">
        <v>166</v>
      </c>
      <c r="BE411" s="231">
        <f>IF(N411="základní",J411,0)</f>
        <v>0</v>
      </c>
      <c r="BF411" s="231">
        <f>IF(N411="snížená",J411,0)</f>
        <v>0</v>
      </c>
      <c r="BG411" s="231">
        <f>IF(N411="zákl. přenesená",J411,0)</f>
        <v>0</v>
      </c>
      <c r="BH411" s="231">
        <f>IF(N411="sníž. přenesená",J411,0)</f>
        <v>0</v>
      </c>
      <c r="BI411" s="231">
        <f>IF(N411="nulová",J411,0)</f>
        <v>0</v>
      </c>
      <c r="BJ411" s="16" t="s">
        <v>8</v>
      </c>
      <c r="BK411" s="231">
        <f>ROUND(I411*H411,0)</f>
        <v>0</v>
      </c>
      <c r="BL411" s="16" t="s">
        <v>249</v>
      </c>
      <c r="BM411" s="230" t="s">
        <v>3381</v>
      </c>
    </row>
    <row r="412" spans="1:65" s="2" customFormat="1" ht="24.15" customHeight="1">
      <c r="A412" s="37"/>
      <c r="B412" s="38"/>
      <c r="C412" s="218" t="s">
        <v>739</v>
      </c>
      <c r="D412" s="218" t="s">
        <v>169</v>
      </c>
      <c r="E412" s="219" t="s">
        <v>465</v>
      </c>
      <c r="F412" s="220" t="s">
        <v>466</v>
      </c>
      <c r="G412" s="221" t="s">
        <v>183</v>
      </c>
      <c r="H412" s="222">
        <v>0.355</v>
      </c>
      <c r="I412" s="223"/>
      <c r="J412" s="224">
        <f>ROUND(I412*H412,0)</f>
        <v>0</v>
      </c>
      <c r="K412" s="225"/>
      <c r="L412" s="43"/>
      <c r="M412" s="226" t="s">
        <v>1</v>
      </c>
      <c r="N412" s="227" t="s">
        <v>42</v>
      </c>
      <c r="O412" s="90"/>
      <c r="P412" s="228">
        <f>O412*H412</f>
        <v>0</v>
      </c>
      <c r="Q412" s="228">
        <v>0</v>
      </c>
      <c r="R412" s="228">
        <f>Q412*H412</f>
        <v>0</v>
      </c>
      <c r="S412" s="228">
        <v>0</v>
      </c>
      <c r="T412" s="229">
        <f>S412*H412</f>
        <v>0</v>
      </c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R412" s="230" t="s">
        <v>249</v>
      </c>
      <c r="AT412" s="230" t="s">
        <v>169</v>
      </c>
      <c r="AU412" s="230" t="s">
        <v>86</v>
      </c>
      <c r="AY412" s="16" t="s">
        <v>166</v>
      </c>
      <c r="BE412" s="231">
        <f>IF(N412="základní",J412,0)</f>
        <v>0</v>
      </c>
      <c r="BF412" s="231">
        <f>IF(N412="snížená",J412,0)</f>
        <v>0</v>
      </c>
      <c r="BG412" s="231">
        <f>IF(N412="zákl. přenesená",J412,0)</f>
        <v>0</v>
      </c>
      <c r="BH412" s="231">
        <f>IF(N412="sníž. přenesená",J412,0)</f>
        <v>0</v>
      </c>
      <c r="BI412" s="231">
        <f>IF(N412="nulová",J412,0)</f>
        <v>0</v>
      </c>
      <c r="BJ412" s="16" t="s">
        <v>8</v>
      </c>
      <c r="BK412" s="231">
        <f>ROUND(I412*H412,0)</f>
        <v>0</v>
      </c>
      <c r="BL412" s="16" t="s">
        <v>249</v>
      </c>
      <c r="BM412" s="230" t="s">
        <v>3382</v>
      </c>
    </row>
    <row r="413" spans="1:63" s="12" customFormat="1" ht="22.8" customHeight="1">
      <c r="A413" s="12"/>
      <c r="B413" s="202"/>
      <c r="C413" s="203"/>
      <c r="D413" s="204" t="s">
        <v>76</v>
      </c>
      <c r="E413" s="216" t="s">
        <v>472</v>
      </c>
      <c r="F413" s="216" t="s">
        <v>473</v>
      </c>
      <c r="G413" s="203"/>
      <c r="H413" s="203"/>
      <c r="I413" s="206"/>
      <c r="J413" s="217">
        <f>BK413</f>
        <v>0</v>
      </c>
      <c r="K413" s="203"/>
      <c r="L413" s="208"/>
      <c r="M413" s="209"/>
      <c r="N413" s="210"/>
      <c r="O413" s="210"/>
      <c r="P413" s="211">
        <f>SUM(P414:P437)</f>
        <v>0</v>
      </c>
      <c r="Q413" s="210"/>
      <c r="R413" s="211">
        <f>SUM(R414:R437)</f>
        <v>0.5312900000000002</v>
      </c>
      <c r="S413" s="210"/>
      <c r="T413" s="212">
        <f>SUM(T414:T437)</f>
        <v>0</v>
      </c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R413" s="213" t="s">
        <v>86</v>
      </c>
      <c r="AT413" s="214" t="s">
        <v>76</v>
      </c>
      <c r="AU413" s="214" t="s">
        <v>8</v>
      </c>
      <c r="AY413" s="213" t="s">
        <v>166</v>
      </c>
      <c r="BK413" s="215">
        <f>SUM(BK414:BK437)</f>
        <v>0</v>
      </c>
    </row>
    <row r="414" spans="1:65" s="2" customFormat="1" ht="24.15" customHeight="1">
      <c r="A414" s="37"/>
      <c r="B414" s="38"/>
      <c r="C414" s="218" t="s">
        <v>745</v>
      </c>
      <c r="D414" s="218" t="s">
        <v>169</v>
      </c>
      <c r="E414" s="219" t="s">
        <v>475</v>
      </c>
      <c r="F414" s="220" t="s">
        <v>476</v>
      </c>
      <c r="G414" s="221" t="s">
        <v>477</v>
      </c>
      <c r="H414" s="222">
        <v>4</v>
      </c>
      <c r="I414" s="223"/>
      <c r="J414" s="224">
        <f>ROUND(I414*H414,0)</f>
        <v>0</v>
      </c>
      <c r="K414" s="225"/>
      <c r="L414" s="43"/>
      <c r="M414" s="226" t="s">
        <v>1</v>
      </c>
      <c r="N414" s="227" t="s">
        <v>42</v>
      </c>
      <c r="O414" s="90"/>
      <c r="P414" s="228">
        <f>O414*H414</f>
        <v>0</v>
      </c>
      <c r="Q414" s="228">
        <v>0.03991</v>
      </c>
      <c r="R414" s="228">
        <f>Q414*H414</f>
        <v>0.15964</v>
      </c>
      <c r="S414" s="228">
        <v>0</v>
      </c>
      <c r="T414" s="229">
        <f>S414*H414</f>
        <v>0</v>
      </c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R414" s="230" t="s">
        <v>249</v>
      </c>
      <c r="AT414" s="230" t="s">
        <v>169</v>
      </c>
      <c r="AU414" s="230" t="s">
        <v>86</v>
      </c>
      <c r="AY414" s="16" t="s">
        <v>166</v>
      </c>
      <c r="BE414" s="231">
        <f>IF(N414="základní",J414,0)</f>
        <v>0</v>
      </c>
      <c r="BF414" s="231">
        <f>IF(N414="snížená",J414,0)</f>
        <v>0</v>
      </c>
      <c r="BG414" s="231">
        <f>IF(N414="zákl. přenesená",J414,0)</f>
        <v>0</v>
      </c>
      <c r="BH414" s="231">
        <f>IF(N414="sníž. přenesená",J414,0)</f>
        <v>0</v>
      </c>
      <c r="BI414" s="231">
        <f>IF(N414="nulová",J414,0)</f>
        <v>0</v>
      </c>
      <c r="BJ414" s="16" t="s">
        <v>8</v>
      </c>
      <c r="BK414" s="231">
        <f>ROUND(I414*H414,0)</f>
        <v>0</v>
      </c>
      <c r="BL414" s="16" t="s">
        <v>249</v>
      </c>
      <c r="BM414" s="230" t="s">
        <v>3383</v>
      </c>
    </row>
    <row r="415" spans="1:65" s="2" customFormat="1" ht="24.15" customHeight="1">
      <c r="A415" s="37"/>
      <c r="B415" s="38"/>
      <c r="C415" s="218" t="s">
        <v>749</v>
      </c>
      <c r="D415" s="218" t="s">
        <v>169</v>
      </c>
      <c r="E415" s="219" t="s">
        <v>480</v>
      </c>
      <c r="F415" s="220" t="s">
        <v>481</v>
      </c>
      <c r="G415" s="221" t="s">
        <v>477</v>
      </c>
      <c r="H415" s="222">
        <v>7</v>
      </c>
      <c r="I415" s="223"/>
      <c r="J415" s="224">
        <f>ROUND(I415*H415,0)</f>
        <v>0</v>
      </c>
      <c r="K415" s="225"/>
      <c r="L415" s="43"/>
      <c r="M415" s="226" t="s">
        <v>1</v>
      </c>
      <c r="N415" s="227" t="s">
        <v>42</v>
      </c>
      <c r="O415" s="90"/>
      <c r="P415" s="228">
        <f>O415*H415</f>
        <v>0</v>
      </c>
      <c r="Q415" s="228">
        <v>0.02223</v>
      </c>
      <c r="R415" s="228">
        <f>Q415*H415</f>
        <v>0.15561</v>
      </c>
      <c r="S415" s="228">
        <v>0</v>
      </c>
      <c r="T415" s="229">
        <f>S415*H415</f>
        <v>0</v>
      </c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R415" s="230" t="s">
        <v>249</v>
      </c>
      <c r="AT415" s="230" t="s">
        <v>169</v>
      </c>
      <c r="AU415" s="230" t="s">
        <v>86</v>
      </c>
      <c r="AY415" s="16" t="s">
        <v>166</v>
      </c>
      <c r="BE415" s="231">
        <f>IF(N415="základní",J415,0)</f>
        <v>0</v>
      </c>
      <c r="BF415" s="231">
        <f>IF(N415="snížená",J415,0)</f>
        <v>0</v>
      </c>
      <c r="BG415" s="231">
        <f>IF(N415="zákl. přenesená",J415,0)</f>
        <v>0</v>
      </c>
      <c r="BH415" s="231">
        <f>IF(N415="sníž. přenesená",J415,0)</f>
        <v>0</v>
      </c>
      <c r="BI415" s="231">
        <f>IF(N415="nulová",J415,0)</f>
        <v>0</v>
      </c>
      <c r="BJ415" s="16" t="s">
        <v>8</v>
      </c>
      <c r="BK415" s="231">
        <f>ROUND(I415*H415,0)</f>
        <v>0</v>
      </c>
      <c r="BL415" s="16" t="s">
        <v>249</v>
      </c>
      <c r="BM415" s="230" t="s">
        <v>3384</v>
      </c>
    </row>
    <row r="416" spans="1:65" s="2" customFormat="1" ht="24.15" customHeight="1">
      <c r="A416" s="37"/>
      <c r="B416" s="38"/>
      <c r="C416" s="218" t="s">
        <v>755</v>
      </c>
      <c r="D416" s="218" t="s">
        <v>169</v>
      </c>
      <c r="E416" s="219" t="s">
        <v>3385</v>
      </c>
      <c r="F416" s="220" t="s">
        <v>3386</v>
      </c>
      <c r="G416" s="221" t="s">
        <v>477</v>
      </c>
      <c r="H416" s="222">
        <v>2</v>
      </c>
      <c r="I416" s="223"/>
      <c r="J416" s="224">
        <f>ROUND(I416*H416,0)</f>
        <v>0</v>
      </c>
      <c r="K416" s="225"/>
      <c r="L416" s="43"/>
      <c r="M416" s="226" t="s">
        <v>1</v>
      </c>
      <c r="N416" s="227" t="s">
        <v>42</v>
      </c>
      <c r="O416" s="90"/>
      <c r="P416" s="228">
        <f>O416*H416</f>
        <v>0</v>
      </c>
      <c r="Q416" s="228">
        <v>0.02373</v>
      </c>
      <c r="R416" s="228">
        <f>Q416*H416</f>
        <v>0.04746</v>
      </c>
      <c r="S416" s="228">
        <v>0</v>
      </c>
      <c r="T416" s="229">
        <f>S416*H416</f>
        <v>0</v>
      </c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R416" s="230" t="s">
        <v>249</v>
      </c>
      <c r="AT416" s="230" t="s">
        <v>169</v>
      </c>
      <c r="AU416" s="230" t="s">
        <v>86</v>
      </c>
      <c r="AY416" s="16" t="s">
        <v>166</v>
      </c>
      <c r="BE416" s="231">
        <f>IF(N416="základní",J416,0)</f>
        <v>0</v>
      </c>
      <c r="BF416" s="231">
        <f>IF(N416="snížená",J416,0)</f>
        <v>0</v>
      </c>
      <c r="BG416" s="231">
        <f>IF(N416="zákl. přenesená",J416,0)</f>
        <v>0</v>
      </c>
      <c r="BH416" s="231">
        <f>IF(N416="sníž. přenesená",J416,0)</f>
        <v>0</v>
      </c>
      <c r="BI416" s="231">
        <f>IF(N416="nulová",J416,0)</f>
        <v>0</v>
      </c>
      <c r="BJ416" s="16" t="s">
        <v>8</v>
      </c>
      <c r="BK416" s="231">
        <f>ROUND(I416*H416,0)</f>
        <v>0</v>
      </c>
      <c r="BL416" s="16" t="s">
        <v>249</v>
      </c>
      <c r="BM416" s="230" t="s">
        <v>3387</v>
      </c>
    </row>
    <row r="417" spans="1:51" s="13" customFormat="1" ht="12">
      <c r="A417" s="13"/>
      <c r="B417" s="232"/>
      <c r="C417" s="233"/>
      <c r="D417" s="234" t="s">
        <v>175</v>
      </c>
      <c r="E417" s="235" t="s">
        <v>1</v>
      </c>
      <c r="F417" s="236" t="s">
        <v>3388</v>
      </c>
      <c r="G417" s="233"/>
      <c r="H417" s="237">
        <v>2</v>
      </c>
      <c r="I417" s="238"/>
      <c r="J417" s="233"/>
      <c r="K417" s="233"/>
      <c r="L417" s="239"/>
      <c r="M417" s="240"/>
      <c r="N417" s="241"/>
      <c r="O417" s="241"/>
      <c r="P417" s="241"/>
      <c r="Q417" s="241"/>
      <c r="R417" s="241"/>
      <c r="S417" s="241"/>
      <c r="T417" s="242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3" t="s">
        <v>175</v>
      </c>
      <c r="AU417" s="243" t="s">
        <v>86</v>
      </c>
      <c r="AV417" s="13" t="s">
        <v>86</v>
      </c>
      <c r="AW417" s="13" t="s">
        <v>32</v>
      </c>
      <c r="AX417" s="13" t="s">
        <v>77</v>
      </c>
      <c r="AY417" s="243" t="s">
        <v>166</v>
      </c>
    </row>
    <row r="418" spans="1:65" s="2" customFormat="1" ht="37.8" customHeight="1">
      <c r="A418" s="37"/>
      <c r="B418" s="38"/>
      <c r="C418" s="218" t="s">
        <v>759</v>
      </c>
      <c r="D418" s="218" t="s">
        <v>169</v>
      </c>
      <c r="E418" s="219" t="s">
        <v>3389</v>
      </c>
      <c r="F418" s="220" t="s">
        <v>3390</v>
      </c>
      <c r="G418" s="221" t="s">
        <v>477</v>
      </c>
      <c r="H418" s="222">
        <v>1</v>
      </c>
      <c r="I418" s="223"/>
      <c r="J418" s="224">
        <f>ROUND(I418*H418,0)</f>
        <v>0</v>
      </c>
      <c r="K418" s="225"/>
      <c r="L418" s="43"/>
      <c r="M418" s="226" t="s">
        <v>1</v>
      </c>
      <c r="N418" s="227" t="s">
        <v>42</v>
      </c>
      <c r="O418" s="90"/>
      <c r="P418" s="228">
        <f>O418*H418</f>
        <v>0</v>
      </c>
      <c r="Q418" s="228">
        <v>0.02141</v>
      </c>
      <c r="R418" s="228">
        <f>Q418*H418</f>
        <v>0.02141</v>
      </c>
      <c r="S418" s="228">
        <v>0</v>
      </c>
      <c r="T418" s="229">
        <f>S418*H418</f>
        <v>0</v>
      </c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R418" s="230" t="s">
        <v>249</v>
      </c>
      <c r="AT418" s="230" t="s">
        <v>169</v>
      </c>
      <c r="AU418" s="230" t="s">
        <v>86</v>
      </c>
      <c r="AY418" s="16" t="s">
        <v>166</v>
      </c>
      <c r="BE418" s="231">
        <f>IF(N418="základní",J418,0)</f>
        <v>0</v>
      </c>
      <c r="BF418" s="231">
        <f>IF(N418="snížená",J418,0)</f>
        <v>0</v>
      </c>
      <c r="BG418" s="231">
        <f>IF(N418="zákl. přenesená",J418,0)</f>
        <v>0</v>
      </c>
      <c r="BH418" s="231">
        <f>IF(N418="sníž. přenesená",J418,0)</f>
        <v>0</v>
      </c>
      <c r="BI418" s="231">
        <f>IF(N418="nulová",J418,0)</f>
        <v>0</v>
      </c>
      <c r="BJ418" s="16" t="s">
        <v>8</v>
      </c>
      <c r="BK418" s="231">
        <f>ROUND(I418*H418,0)</f>
        <v>0</v>
      </c>
      <c r="BL418" s="16" t="s">
        <v>249</v>
      </c>
      <c r="BM418" s="230" t="s">
        <v>3391</v>
      </c>
    </row>
    <row r="419" spans="1:65" s="2" customFormat="1" ht="24.15" customHeight="1">
      <c r="A419" s="37"/>
      <c r="B419" s="38"/>
      <c r="C419" s="218" t="s">
        <v>763</v>
      </c>
      <c r="D419" s="218" t="s">
        <v>169</v>
      </c>
      <c r="E419" s="219" t="s">
        <v>492</v>
      </c>
      <c r="F419" s="220" t="s">
        <v>493</v>
      </c>
      <c r="G419" s="221" t="s">
        <v>477</v>
      </c>
      <c r="H419" s="222">
        <v>9</v>
      </c>
      <c r="I419" s="223"/>
      <c r="J419" s="224">
        <f>ROUND(I419*H419,0)</f>
        <v>0</v>
      </c>
      <c r="K419" s="225"/>
      <c r="L419" s="43"/>
      <c r="M419" s="226" t="s">
        <v>1</v>
      </c>
      <c r="N419" s="227" t="s">
        <v>42</v>
      </c>
      <c r="O419" s="90"/>
      <c r="P419" s="228">
        <f>O419*H419</f>
        <v>0</v>
      </c>
      <c r="Q419" s="228">
        <v>0.00052</v>
      </c>
      <c r="R419" s="228">
        <f>Q419*H419</f>
        <v>0.004679999999999999</v>
      </c>
      <c r="S419" s="228">
        <v>0</v>
      </c>
      <c r="T419" s="229">
        <f>S419*H419</f>
        <v>0</v>
      </c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R419" s="230" t="s">
        <v>249</v>
      </c>
      <c r="AT419" s="230" t="s">
        <v>169</v>
      </c>
      <c r="AU419" s="230" t="s">
        <v>86</v>
      </c>
      <c r="AY419" s="16" t="s">
        <v>166</v>
      </c>
      <c r="BE419" s="231">
        <f>IF(N419="základní",J419,0)</f>
        <v>0</v>
      </c>
      <c r="BF419" s="231">
        <f>IF(N419="snížená",J419,0)</f>
        <v>0</v>
      </c>
      <c r="BG419" s="231">
        <f>IF(N419="zákl. přenesená",J419,0)</f>
        <v>0</v>
      </c>
      <c r="BH419" s="231">
        <f>IF(N419="sníž. přenesená",J419,0)</f>
        <v>0</v>
      </c>
      <c r="BI419" s="231">
        <f>IF(N419="nulová",J419,0)</f>
        <v>0</v>
      </c>
      <c r="BJ419" s="16" t="s">
        <v>8</v>
      </c>
      <c r="BK419" s="231">
        <f>ROUND(I419*H419,0)</f>
        <v>0</v>
      </c>
      <c r="BL419" s="16" t="s">
        <v>249</v>
      </c>
      <c r="BM419" s="230" t="s">
        <v>3392</v>
      </c>
    </row>
    <row r="420" spans="1:65" s="2" customFormat="1" ht="24.15" customHeight="1">
      <c r="A420" s="37"/>
      <c r="B420" s="38"/>
      <c r="C420" s="218" t="s">
        <v>768</v>
      </c>
      <c r="D420" s="218" t="s">
        <v>169</v>
      </c>
      <c r="E420" s="219" t="s">
        <v>496</v>
      </c>
      <c r="F420" s="220" t="s">
        <v>497</v>
      </c>
      <c r="G420" s="221" t="s">
        <v>477</v>
      </c>
      <c r="H420" s="222">
        <v>4</v>
      </c>
      <c r="I420" s="223"/>
      <c r="J420" s="224">
        <f>ROUND(I420*H420,0)</f>
        <v>0</v>
      </c>
      <c r="K420" s="225"/>
      <c r="L420" s="43"/>
      <c r="M420" s="226" t="s">
        <v>1</v>
      </c>
      <c r="N420" s="227" t="s">
        <v>42</v>
      </c>
      <c r="O420" s="90"/>
      <c r="P420" s="228">
        <f>O420*H420</f>
        <v>0</v>
      </c>
      <c r="Q420" s="228">
        <v>0.00052</v>
      </c>
      <c r="R420" s="228">
        <f>Q420*H420</f>
        <v>0.00208</v>
      </c>
      <c r="S420" s="228">
        <v>0</v>
      </c>
      <c r="T420" s="229">
        <f>S420*H420</f>
        <v>0</v>
      </c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R420" s="230" t="s">
        <v>249</v>
      </c>
      <c r="AT420" s="230" t="s">
        <v>169</v>
      </c>
      <c r="AU420" s="230" t="s">
        <v>86</v>
      </c>
      <c r="AY420" s="16" t="s">
        <v>166</v>
      </c>
      <c r="BE420" s="231">
        <f>IF(N420="základní",J420,0)</f>
        <v>0</v>
      </c>
      <c r="BF420" s="231">
        <f>IF(N420="snížená",J420,0)</f>
        <v>0</v>
      </c>
      <c r="BG420" s="231">
        <f>IF(N420="zákl. přenesená",J420,0)</f>
        <v>0</v>
      </c>
      <c r="BH420" s="231">
        <f>IF(N420="sníž. přenesená",J420,0)</f>
        <v>0</v>
      </c>
      <c r="BI420" s="231">
        <f>IF(N420="nulová",J420,0)</f>
        <v>0</v>
      </c>
      <c r="BJ420" s="16" t="s">
        <v>8</v>
      </c>
      <c r="BK420" s="231">
        <f>ROUND(I420*H420,0)</f>
        <v>0</v>
      </c>
      <c r="BL420" s="16" t="s">
        <v>249</v>
      </c>
      <c r="BM420" s="230" t="s">
        <v>3393</v>
      </c>
    </row>
    <row r="421" spans="1:65" s="2" customFormat="1" ht="24.15" customHeight="1">
      <c r="A421" s="37"/>
      <c r="B421" s="38"/>
      <c r="C421" s="218" t="s">
        <v>772</v>
      </c>
      <c r="D421" s="218" t="s">
        <v>169</v>
      </c>
      <c r="E421" s="219" t="s">
        <v>500</v>
      </c>
      <c r="F421" s="220" t="s">
        <v>501</v>
      </c>
      <c r="G421" s="221" t="s">
        <v>477</v>
      </c>
      <c r="H421" s="222">
        <v>9</v>
      </c>
      <c r="I421" s="223"/>
      <c r="J421" s="224">
        <f>ROUND(I421*H421,0)</f>
        <v>0</v>
      </c>
      <c r="K421" s="225"/>
      <c r="L421" s="43"/>
      <c r="M421" s="226" t="s">
        <v>1</v>
      </c>
      <c r="N421" s="227" t="s">
        <v>42</v>
      </c>
      <c r="O421" s="90"/>
      <c r="P421" s="228">
        <f>O421*H421</f>
        <v>0</v>
      </c>
      <c r="Q421" s="228">
        <v>0.00052</v>
      </c>
      <c r="R421" s="228">
        <f>Q421*H421</f>
        <v>0.004679999999999999</v>
      </c>
      <c r="S421" s="228">
        <v>0</v>
      </c>
      <c r="T421" s="229">
        <f>S421*H421</f>
        <v>0</v>
      </c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R421" s="230" t="s">
        <v>249</v>
      </c>
      <c r="AT421" s="230" t="s">
        <v>169</v>
      </c>
      <c r="AU421" s="230" t="s">
        <v>86</v>
      </c>
      <c r="AY421" s="16" t="s">
        <v>166</v>
      </c>
      <c r="BE421" s="231">
        <f>IF(N421="základní",J421,0)</f>
        <v>0</v>
      </c>
      <c r="BF421" s="231">
        <f>IF(N421="snížená",J421,0)</f>
        <v>0</v>
      </c>
      <c r="BG421" s="231">
        <f>IF(N421="zákl. přenesená",J421,0)</f>
        <v>0</v>
      </c>
      <c r="BH421" s="231">
        <f>IF(N421="sníž. přenesená",J421,0)</f>
        <v>0</v>
      </c>
      <c r="BI421" s="231">
        <f>IF(N421="nulová",J421,0)</f>
        <v>0</v>
      </c>
      <c r="BJ421" s="16" t="s">
        <v>8</v>
      </c>
      <c r="BK421" s="231">
        <f>ROUND(I421*H421,0)</f>
        <v>0</v>
      </c>
      <c r="BL421" s="16" t="s">
        <v>249</v>
      </c>
      <c r="BM421" s="230" t="s">
        <v>3394</v>
      </c>
    </row>
    <row r="422" spans="1:65" s="2" customFormat="1" ht="24.15" customHeight="1">
      <c r="A422" s="37"/>
      <c r="B422" s="38"/>
      <c r="C422" s="218" t="s">
        <v>777</v>
      </c>
      <c r="D422" s="218" t="s">
        <v>169</v>
      </c>
      <c r="E422" s="219" t="s">
        <v>3395</v>
      </c>
      <c r="F422" s="220" t="s">
        <v>3396</v>
      </c>
      <c r="G422" s="221" t="s">
        <v>477</v>
      </c>
      <c r="H422" s="222">
        <v>4</v>
      </c>
      <c r="I422" s="223"/>
      <c r="J422" s="224">
        <f>ROUND(I422*H422,0)</f>
        <v>0</v>
      </c>
      <c r="K422" s="225"/>
      <c r="L422" s="43"/>
      <c r="M422" s="226" t="s">
        <v>1</v>
      </c>
      <c r="N422" s="227" t="s">
        <v>42</v>
      </c>
      <c r="O422" s="90"/>
      <c r="P422" s="228">
        <f>O422*H422</f>
        <v>0</v>
      </c>
      <c r="Q422" s="228">
        <v>0.00075</v>
      </c>
      <c r="R422" s="228">
        <f>Q422*H422</f>
        <v>0.003</v>
      </c>
      <c r="S422" s="228">
        <v>0</v>
      </c>
      <c r="T422" s="229">
        <f>S422*H422</f>
        <v>0</v>
      </c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R422" s="230" t="s">
        <v>249</v>
      </c>
      <c r="AT422" s="230" t="s">
        <v>169</v>
      </c>
      <c r="AU422" s="230" t="s">
        <v>86</v>
      </c>
      <c r="AY422" s="16" t="s">
        <v>166</v>
      </c>
      <c r="BE422" s="231">
        <f>IF(N422="základní",J422,0)</f>
        <v>0</v>
      </c>
      <c r="BF422" s="231">
        <f>IF(N422="snížená",J422,0)</f>
        <v>0</v>
      </c>
      <c r="BG422" s="231">
        <f>IF(N422="zákl. přenesená",J422,0)</f>
        <v>0</v>
      </c>
      <c r="BH422" s="231">
        <f>IF(N422="sníž. přenesená",J422,0)</f>
        <v>0</v>
      </c>
      <c r="BI422" s="231">
        <f>IF(N422="nulová",J422,0)</f>
        <v>0</v>
      </c>
      <c r="BJ422" s="16" t="s">
        <v>8</v>
      </c>
      <c r="BK422" s="231">
        <f>ROUND(I422*H422,0)</f>
        <v>0</v>
      </c>
      <c r="BL422" s="16" t="s">
        <v>249</v>
      </c>
      <c r="BM422" s="230" t="s">
        <v>3397</v>
      </c>
    </row>
    <row r="423" spans="1:65" s="2" customFormat="1" ht="24.15" customHeight="1">
      <c r="A423" s="37"/>
      <c r="B423" s="38"/>
      <c r="C423" s="218" t="s">
        <v>781</v>
      </c>
      <c r="D423" s="218" t="s">
        <v>169</v>
      </c>
      <c r="E423" s="219" t="s">
        <v>3398</v>
      </c>
      <c r="F423" s="220" t="s">
        <v>3399</v>
      </c>
      <c r="G423" s="221" t="s">
        <v>477</v>
      </c>
      <c r="H423" s="222">
        <v>2</v>
      </c>
      <c r="I423" s="223"/>
      <c r="J423" s="224">
        <f>ROUND(I423*H423,0)</f>
        <v>0</v>
      </c>
      <c r="K423" s="225"/>
      <c r="L423" s="43"/>
      <c r="M423" s="226" t="s">
        <v>1</v>
      </c>
      <c r="N423" s="227" t="s">
        <v>42</v>
      </c>
      <c r="O423" s="90"/>
      <c r="P423" s="228">
        <f>O423*H423</f>
        <v>0</v>
      </c>
      <c r="Q423" s="228">
        <v>0.00085</v>
      </c>
      <c r="R423" s="228">
        <f>Q423*H423</f>
        <v>0.0017</v>
      </c>
      <c r="S423" s="228">
        <v>0</v>
      </c>
      <c r="T423" s="229">
        <f>S423*H423</f>
        <v>0</v>
      </c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R423" s="230" t="s">
        <v>249</v>
      </c>
      <c r="AT423" s="230" t="s">
        <v>169</v>
      </c>
      <c r="AU423" s="230" t="s">
        <v>86</v>
      </c>
      <c r="AY423" s="16" t="s">
        <v>166</v>
      </c>
      <c r="BE423" s="231">
        <f>IF(N423="základní",J423,0)</f>
        <v>0</v>
      </c>
      <c r="BF423" s="231">
        <f>IF(N423="snížená",J423,0)</f>
        <v>0</v>
      </c>
      <c r="BG423" s="231">
        <f>IF(N423="zákl. přenesená",J423,0)</f>
        <v>0</v>
      </c>
      <c r="BH423" s="231">
        <f>IF(N423="sníž. přenesená",J423,0)</f>
        <v>0</v>
      </c>
      <c r="BI423" s="231">
        <f>IF(N423="nulová",J423,0)</f>
        <v>0</v>
      </c>
      <c r="BJ423" s="16" t="s">
        <v>8</v>
      </c>
      <c r="BK423" s="231">
        <f>ROUND(I423*H423,0)</f>
        <v>0</v>
      </c>
      <c r="BL423" s="16" t="s">
        <v>249</v>
      </c>
      <c r="BM423" s="230" t="s">
        <v>3400</v>
      </c>
    </row>
    <row r="424" spans="1:65" s="2" customFormat="1" ht="24.15" customHeight="1">
      <c r="A424" s="37"/>
      <c r="B424" s="38"/>
      <c r="C424" s="218" t="s">
        <v>787</v>
      </c>
      <c r="D424" s="218" t="s">
        <v>169</v>
      </c>
      <c r="E424" s="219" t="s">
        <v>3401</v>
      </c>
      <c r="F424" s="220" t="s">
        <v>3402</v>
      </c>
      <c r="G424" s="221" t="s">
        <v>477</v>
      </c>
      <c r="H424" s="222">
        <v>2</v>
      </c>
      <c r="I424" s="223"/>
      <c r="J424" s="224">
        <f>ROUND(I424*H424,0)</f>
        <v>0</v>
      </c>
      <c r="K424" s="225"/>
      <c r="L424" s="43"/>
      <c r="M424" s="226" t="s">
        <v>1</v>
      </c>
      <c r="N424" s="227" t="s">
        <v>42</v>
      </c>
      <c r="O424" s="90"/>
      <c r="P424" s="228">
        <f>O424*H424</f>
        <v>0</v>
      </c>
      <c r="Q424" s="228">
        <v>0.00085</v>
      </c>
      <c r="R424" s="228">
        <f>Q424*H424</f>
        <v>0.0017</v>
      </c>
      <c r="S424" s="228">
        <v>0</v>
      </c>
      <c r="T424" s="229">
        <f>S424*H424</f>
        <v>0</v>
      </c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R424" s="230" t="s">
        <v>249</v>
      </c>
      <c r="AT424" s="230" t="s">
        <v>169</v>
      </c>
      <c r="AU424" s="230" t="s">
        <v>86</v>
      </c>
      <c r="AY424" s="16" t="s">
        <v>166</v>
      </c>
      <c r="BE424" s="231">
        <f>IF(N424="základní",J424,0)</f>
        <v>0</v>
      </c>
      <c r="BF424" s="231">
        <f>IF(N424="snížená",J424,0)</f>
        <v>0</v>
      </c>
      <c r="BG424" s="231">
        <f>IF(N424="zákl. přenesená",J424,0)</f>
        <v>0</v>
      </c>
      <c r="BH424" s="231">
        <f>IF(N424="sníž. přenesená",J424,0)</f>
        <v>0</v>
      </c>
      <c r="BI424" s="231">
        <f>IF(N424="nulová",J424,0)</f>
        <v>0</v>
      </c>
      <c r="BJ424" s="16" t="s">
        <v>8</v>
      </c>
      <c r="BK424" s="231">
        <f>ROUND(I424*H424,0)</f>
        <v>0</v>
      </c>
      <c r="BL424" s="16" t="s">
        <v>249</v>
      </c>
      <c r="BM424" s="230" t="s">
        <v>3403</v>
      </c>
    </row>
    <row r="425" spans="1:65" s="2" customFormat="1" ht="33" customHeight="1">
      <c r="A425" s="37"/>
      <c r="B425" s="38"/>
      <c r="C425" s="218" t="s">
        <v>794</v>
      </c>
      <c r="D425" s="218" t="s">
        <v>169</v>
      </c>
      <c r="E425" s="219" t="s">
        <v>3404</v>
      </c>
      <c r="F425" s="220" t="s">
        <v>3405</v>
      </c>
      <c r="G425" s="221" t="s">
        <v>477</v>
      </c>
      <c r="H425" s="222">
        <v>1</v>
      </c>
      <c r="I425" s="223"/>
      <c r="J425" s="224">
        <f>ROUND(I425*H425,0)</f>
        <v>0</v>
      </c>
      <c r="K425" s="225"/>
      <c r="L425" s="43"/>
      <c r="M425" s="226" t="s">
        <v>1</v>
      </c>
      <c r="N425" s="227" t="s">
        <v>42</v>
      </c>
      <c r="O425" s="90"/>
      <c r="P425" s="228">
        <f>O425*H425</f>
        <v>0</v>
      </c>
      <c r="Q425" s="228">
        <v>0.00493</v>
      </c>
      <c r="R425" s="228">
        <f>Q425*H425</f>
        <v>0.00493</v>
      </c>
      <c r="S425" s="228">
        <v>0</v>
      </c>
      <c r="T425" s="229">
        <f>S425*H425</f>
        <v>0</v>
      </c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R425" s="230" t="s">
        <v>249</v>
      </c>
      <c r="AT425" s="230" t="s">
        <v>169</v>
      </c>
      <c r="AU425" s="230" t="s">
        <v>86</v>
      </c>
      <c r="AY425" s="16" t="s">
        <v>166</v>
      </c>
      <c r="BE425" s="231">
        <f>IF(N425="základní",J425,0)</f>
        <v>0</v>
      </c>
      <c r="BF425" s="231">
        <f>IF(N425="snížená",J425,0)</f>
        <v>0</v>
      </c>
      <c r="BG425" s="231">
        <f>IF(N425="zákl. přenesená",J425,0)</f>
        <v>0</v>
      </c>
      <c r="BH425" s="231">
        <f>IF(N425="sníž. přenesená",J425,0)</f>
        <v>0</v>
      </c>
      <c r="BI425" s="231">
        <f>IF(N425="nulová",J425,0)</f>
        <v>0</v>
      </c>
      <c r="BJ425" s="16" t="s">
        <v>8</v>
      </c>
      <c r="BK425" s="231">
        <f>ROUND(I425*H425,0)</f>
        <v>0</v>
      </c>
      <c r="BL425" s="16" t="s">
        <v>249</v>
      </c>
      <c r="BM425" s="230" t="s">
        <v>3406</v>
      </c>
    </row>
    <row r="426" spans="1:65" s="2" customFormat="1" ht="24.15" customHeight="1">
      <c r="A426" s="37"/>
      <c r="B426" s="38"/>
      <c r="C426" s="218" t="s">
        <v>799</v>
      </c>
      <c r="D426" s="218" t="s">
        <v>169</v>
      </c>
      <c r="E426" s="219" t="s">
        <v>3407</v>
      </c>
      <c r="F426" s="220" t="s">
        <v>3408</v>
      </c>
      <c r="G426" s="221" t="s">
        <v>477</v>
      </c>
      <c r="H426" s="222">
        <v>2</v>
      </c>
      <c r="I426" s="223"/>
      <c r="J426" s="224">
        <f>ROUND(I426*H426,0)</f>
        <v>0</v>
      </c>
      <c r="K426" s="225"/>
      <c r="L426" s="43"/>
      <c r="M426" s="226" t="s">
        <v>1</v>
      </c>
      <c r="N426" s="227" t="s">
        <v>42</v>
      </c>
      <c r="O426" s="90"/>
      <c r="P426" s="228">
        <f>O426*H426</f>
        <v>0</v>
      </c>
      <c r="Q426" s="228">
        <v>0.01475</v>
      </c>
      <c r="R426" s="228">
        <f>Q426*H426</f>
        <v>0.0295</v>
      </c>
      <c r="S426" s="228">
        <v>0</v>
      </c>
      <c r="T426" s="229">
        <f>S426*H426</f>
        <v>0</v>
      </c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R426" s="230" t="s">
        <v>249</v>
      </c>
      <c r="AT426" s="230" t="s">
        <v>169</v>
      </c>
      <c r="AU426" s="230" t="s">
        <v>86</v>
      </c>
      <c r="AY426" s="16" t="s">
        <v>166</v>
      </c>
      <c r="BE426" s="231">
        <f>IF(N426="základní",J426,0)</f>
        <v>0</v>
      </c>
      <c r="BF426" s="231">
        <f>IF(N426="snížená",J426,0)</f>
        <v>0</v>
      </c>
      <c r="BG426" s="231">
        <f>IF(N426="zákl. přenesená",J426,0)</f>
        <v>0</v>
      </c>
      <c r="BH426" s="231">
        <f>IF(N426="sníž. přenesená",J426,0)</f>
        <v>0</v>
      </c>
      <c r="BI426" s="231">
        <f>IF(N426="nulová",J426,0)</f>
        <v>0</v>
      </c>
      <c r="BJ426" s="16" t="s">
        <v>8</v>
      </c>
      <c r="BK426" s="231">
        <f>ROUND(I426*H426,0)</f>
        <v>0</v>
      </c>
      <c r="BL426" s="16" t="s">
        <v>249</v>
      </c>
      <c r="BM426" s="230" t="s">
        <v>3409</v>
      </c>
    </row>
    <row r="427" spans="1:65" s="2" customFormat="1" ht="37.8" customHeight="1">
      <c r="A427" s="37"/>
      <c r="B427" s="38"/>
      <c r="C427" s="218" t="s">
        <v>803</v>
      </c>
      <c r="D427" s="218" t="s">
        <v>169</v>
      </c>
      <c r="E427" s="219" t="s">
        <v>3410</v>
      </c>
      <c r="F427" s="220" t="s">
        <v>3411</v>
      </c>
      <c r="G427" s="221" t="s">
        <v>477</v>
      </c>
      <c r="H427" s="222">
        <v>1</v>
      </c>
      <c r="I427" s="223"/>
      <c r="J427" s="224">
        <f>ROUND(I427*H427,0)</f>
        <v>0</v>
      </c>
      <c r="K427" s="225"/>
      <c r="L427" s="43"/>
      <c r="M427" s="226" t="s">
        <v>1</v>
      </c>
      <c r="N427" s="227" t="s">
        <v>42</v>
      </c>
      <c r="O427" s="90"/>
      <c r="P427" s="228">
        <f>O427*H427</f>
        <v>0</v>
      </c>
      <c r="Q427" s="228">
        <v>0.04634</v>
      </c>
      <c r="R427" s="228">
        <f>Q427*H427</f>
        <v>0.04634</v>
      </c>
      <c r="S427" s="228">
        <v>0</v>
      </c>
      <c r="T427" s="229">
        <f>S427*H427</f>
        <v>0</v>
      </c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R427" s="230" t="s">
        <v>249</v>
      </c>
      <c r="AT427" s="230" t="s">
        <v>169</v>
      </c>
      <c r="AU427" s="230" t="s">
        <v>86</v>
      </c>
      <c r="AY427" s="16" t="s">
        <v>166</v>
      </c>
      <c r="BE427" s="231">
        <f>IF(N427="základní",J427,0)</f>
        <v>0</v>
      </c>
      <c r="BF427" s="231">
        <f>IF(N427="snížená",J427,0)</f>
        <v>0</v>
      </c>
      <c r="BG427" s="231">
        <f>IF(N427="zákl. přenesená",J427,0)</f>
        <v>0</v>
      </c>
      <c r="BH427" s="231">
        <f>IF(N427="sníž. přenesená",J427,0)</f>
        <v>0</v>
      </c>
      <c r="BI427" s="231">
        <f>IF(N427="nulová",J427,0)</f>
        <v>0</v>
      </c>
      <c r="BJ427" s="16" t="s">
        <v>8</v>
      </c>
      <c r="BK427" s="231">
        <f>ROUND(I427*H427,0)</f>
        <v>0</v>
      </c>
      <c r="BL427" s="16" t="s">
        <v>249</v>
      </c>
      <c r="BM427" s="230" t="s">
        <v>3412</v>
      </c>
    </row>
    <row r="428" spans="1:65" s="2" customFormat="1" ht="24.15" customHeight="1">
      <c r="A428" s="37"/>
      <c r="B428" s="38"/>
      <c r="C428" s="218" t="s">
        <v>807</v>
      </c>
      <c r="D428" s="218" t="s">
        <v>169</v>
      </c>
      <c r="E428" s="219" t="s">
        <v>504</v>
      </c>
      <c r="F428" s="220" t="s">
        <v>505</v>
      </c>
      <c r="G428" s="221" t="s">
        <v>477</v>
      </c>
      <c r="H428" s="222">
        <v>24</v>
      </c>
      <c r="I428" s="223"/>
      <c r="J428" s="224">
        <f>ROUND(I428*H428,0)</f>
        <v>0</v>
      </c>
      <c r="K428" s="225"/>
      <c r="L428" s="43"/>
      <c r="M428" s="226" t="s">
        <v>1</v>
      </c>
      <c r="N428" s="227" t="s">
        <v>42</v>
      </c>
      <c r="O428" s="90"/>
      <c r="P428" s="228">
        <f>O428*H428</f>
        <v>0</v>
      </c>
      <c r="Q428" s="228">
        <v>0.00024</v>
      </c>
      <c r="R428" s="228">
        <f>Q428*H428</f>
        <v>0.00576</v>
      </c>
      <c r="S428" s="228">
        <v>0</v>
      </c>
      <c r="T428" s="229">
        <f>S428*H428</f>
        <v>0</v>
      </c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R428" s="230" t="s">
        <v>249</v>
      </c>
      <c r="AT428" s="230" t="s">
        <v>169</v>
      </c>
      <c r="AU428" s="230" t="s">
        <v>86</v>
      </c>
      <c r="AY428" s="16" t="s">
        <v>166</v>
      </c>
      <c r="BE428" s="231">
        <f>IF(N428="základní",J428,0)</f>
        <v>0</v>
      </c>
      <c r="BF428" s="231">
        <f>IF(N428="snížená",J428,0)</f>
        <v>0</v>
      </c>
      <c r="BG428" s="231">
        <f>IF(N428="zákl. přenesená",J428,0)</f>
        <v>0</v>
      </c>
      <c r="BH428" s="231">
        <f>IF(N428="sníž. přenesená",J428,0)</f>
        <v>0</v>
      </c>
      <c r="BI428" s="231">
        <f>IF(N428="nulová",J428,0)</f>
        <v>0</v>
      </c>
      <c r="BJ428" s="16" t="s">
        <v>8</v>
      </c>
      <c r="BK428" s="231">
        <f>ROUND(I428*H428,0)</f>
        <v>0</v>
      </c>
      <c r="BL428" s="16" t="s">
        <v>249</v>
      </c>
      <c r="BM428" s="230" t="s">
        <v>3413</v>
      </c>
    </row>
    <row r="429" spans="1:51" s="13" customFormat="1" ht="12">
      <c r="A429" s="13"/>
      <c r="B429" s="232"/>
      <c r="C429" s="233"/>
      <c r="D429" s="234" t="s">
        <v>175</v>
      </c>
      <c r="E429" s="235" t="s">
        <v>1</v>
      </c>
      <c r="F429" s="236" t="s">
        <v>3360</v>
      </c>
      <c r="G429" s="233"/>
      <c r="H429" s="237">
        <v>18</v>
      </c>
      <c r="I429" s="238"/>
      <c r="J429" s="233"/>
      <c r="K429" s="233"/>
      <c r="L429" s="239"/>
      <c r="M429" s="240"/>
      <c r="N429" s="241"/>
      <c r="O429" s="241"/>
      <c r="P429" s="241"/>
      <c r="Q429" s="241"/>
      <c r="R429" s="241"/>
      <c r="S429" s="241"/>
      <c r="T429" s="242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3" t="s">
        <v>175</v>
      </c>
      <c r="AU429" s="243" t="s">
        <v>86</v>
      </c>
      <c r="AV429" s="13" t="s">
        <v>86</v>
      </c>
      <c r="AW429" s="13" t="s">
        <v>32</v>
      </c>
      <c r="AX429" s="13" t="s">
        <v>77</v>
      </c>
      <c r="AY429" s="243" t="s">
        <v>166</v>
      </c>
    </row>
    <row r="430" spans="1:51" s="13" customFormat="1" ht="12">
      <c r="A430" s="13"/>
      <c r="B430" s="232"/>
      <c r="C430" s="233"/>
      <c r="D430" s="234" t="s">
        <v>175</v>
      </c>
      <c r="E430" s="235" t="s">
        <v>1</v>
      </c>
      <c r="F430" s="236" t="s">
        <v>3361</v>
      </c>
      <c r="G430" s="233"/>
      <c r="H430" s="237">
        <v>2</v>
      </c>
      <c r="I430" s="238"/>
      <c r="J430" s="233"/>
      <c r="K430" s="233"/>
      <c r="L430" s="239"/>
      <c r="M430" s="240"/>
      <c r="N430" s="241"/>
      <c r="O430" s="241"/>
      <c r="P430" s="241"/>
      <c r="Q430" s="241"/>
      <c r="R430" s="241"/>
      <c r="S430" s="241"/>
      <c r="T430" s="242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3" t="s">
        <v>175</v>
      </c>
      <c r="AU430" s="243" t="s">
        <v>86</v>
      </c>
      <c r="AV430" s="13" t="s">
        <v>86</v>
      </c>
      <c r="AW430" s="13" t="s">
        <v>32</v>
      </c>
      <c r="AX430" s="13" t="s">
        <v>77</v>
      </c>
      <c r="AY430" s="243" t="s">
        <v>166</v>
      </c>
    </row>
    <row r="431" spans="1:51" s="13" customFormat="1" ht="12">
      <c r="A431" s="13"/>
      <c r="B431" s="232"/>
      <c r="C431" s="233"/>
      <c r="D431" s="234" t="s">
        <v>175</v>
      </c>
      <c r="E431" s="235" t="s">
        <v>1</v>
      </c>
      <c r="F431" s="236" t="s">
        <v>3362</v>
      </c>
      <c r="G431" s="233"/>
      <c r="H431" s="237">
        <v>4</v>
      </c>
      <c r="I431" s="238"/>
      <c r="J431" s="233"/>
      <c r="K431" s="233"/>
      <c r="L431" s="239"/>
      <c r="M431" s="240"/>
      <c r="N431" s="241"/>
      <c r="O431" s="241"/>
      <c r="P431" s="241"/>
      <c r="Q431" s="241"/>
      <c r="R431" s="241"/>
      <c r="S431" s="241"/>
      <c r="T431" s="242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3" t="s">
        <v>175</v>
      </c>
      <c r="AU431" s="243" t="s">
        <v>86</v>
      </c>
      <c r="AV431" s="13" t="s">
        <v>86</v>
      </c>
      <c r="AW431" s="13" t="s">
        <v>32</v>
      </c>
      <c r="AX431" s="13" t="s">
        <v>77</v>
      </c>
      <c r="AY431" s="243" t="s">
        <v>166</v>
      </c>
    </row>
    <row r="432" spans="1:65" s="2" customFormat="1" ht="16.5" customHeight="1">
      <c r="A432" s="37"/>
      <c r="B432" s="38"/>
      <c r="C432" s="254" t="s">
        <v>811</v>
      </c>
      <c r="D432" s="254" t="s">
        <v>266</v>
      </c>
      <c r="E432" s="255" t="s">
        <v>508</v>
      </c>
      <c r="F432" s="256" t="s">
        <v>509</v>
      </c>
      <c r="G432" s="257" t="s">
        <v>196</v>
      </c>
      <c r="H432" s="258">
        <v>24</v>
      </c>
      <c r="I432" s="259"/>
      <c r="J432" s="260">
        <f>ROUND(I432*H432,0)</f>
        <v>0</v>
      </c>
      <c r="K432" s="261"/>
      <c r="L432" s="262"/>
      <c r="M432" s="263" t="s">
        <v>1</v>
      </c>
      <c r="N432" s="264" t="s">
        <v>42</v>
      </c>
      <c r="O432" s="90"/>
      <c r="P432" s="228">
        <f>O432*H432</f>
        <v>0</v>
      </c>
      <c r="Q432" s="228">
        <v>0.0005</v>
      </c>
      <c r="R432" s="228">
        <f>Q432*H432</f>
        <v>0.012</v>
      </c>
      <c r="S432" s="228">
        <v>0</v>
      </c>
      <c r="T432" s="229">
        <f>S432*H432</f>
        <v>0</v>
      </c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R432" s="230" t="s">
        <v>331</v>
      </c>
      <c r="AT432" s="230" t="s">
        <v>266</v>
      </c>
      <c r="AU432" s="230" t="s">
        <v>86</v>
      </c>
      <c r="AY432" s="16" t="s">
        <v>166</v>
      </c>
      <c r="BE432" s="231">
        <f>IF(N432="základní",J432,0)</f>
        <v>0</v>
      </c>
      <c r="BF432" s="231">
        <f>IF(N432="snížená",J432,0)</f>
        <v>0</v>
      </c>
      <c r="BG432" s="231">
        <f>IF(N432="zákl. přenesená",J432,0)</f>
        <v>0</v>
      </c>
      <c r="BH432" s="231">
        <f>IF(N432="sníž. přenesená",J432,0)</f>
        <v>0</v>
      </c>
      <c r="BI432" s="231">
        <f>IF(N432="nulová",J432,0)</f>
        <v>0</v>
      </c>
      <c r="BJ432" s="16" t="s">
        <v>8</v>
      </c>
      <c r="BK432" s="231">
        <f>ROUND(I432*H432,0)</f>
        <v>0</v>
      </c>
      <c r="BL432" s="16" t="s">
        <v>249</v>
      </c>
      <c r="BM432" s="230" t="s">
        <v>3414</v>
      </c>
    </row>
    <row r="433" spans="1:65" s="2" customFormat="1" ht="24.15" customHeight="1">
      <c r="A433" s="37"/>
      <c r="B433" s="38"/>
      <c r="C433" s="218" t="s">
        <v>817</v>
      </c>
      <c r="D433" s="218" t="s">
        <v>169</v>
      </c>
      <c r="E433" s="219" t="s">
        <v>3415</v>
      </c>
      <c r="F433" s="220" t="s">
        <v>3416</v>
      </c>
      <c r="G433" s="221" t="s">
        <v>477</v>
      </c>
      <c r="H433" s="222">
        <v>2</v>
      </c>
      <c r="I433" s="223"/>
      <c r="J433" s="224">
        <f>ROUND(I433*H433,0)</f>
        <v>0</v>
      </c>
      <c r="K433" s="225"/>
      <c r="L433" s="43"/>
      <c r="M433" s="226" t="s">
        <v>1</v>
      </c>
      <c r="N433" s="227" t="s">
        <v>42</v>
      </c>
      <c r="O433" s="90"/>
      <c r="P433" s="228">
        <f>O433*H433</f>
        <v>0</v>
      </c>
      <c r="Q433" s="228">
        <v>0.00172</v>
      </c>
      <c r="R433" s="228">
        <f>Q433*H433</f>
        <v>0.00344</v>
      </c>
      <c r="S433" s="228">
        <v>0</v>
      </c>
      <c r="T433" s="229">
        <f>S433*H433</f>
        <v>0</v>
      </c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R433" s="230" t="s">
        <v>249</v>
      </c>
      <c r="AT433" s="230" t="s">
        <v>169</v>
      </c>
      <c r="AU433" s="230" t="s">
        <v>86</v>
      </c>
      <c r="AY433" s="16" t="s">
        <v>166</v>
      </c>
      <c r="BE433" s="231">
        <f>IF(N433="základní",J433,0)</f>
        <v>0</v>
      </c>
      <c r="BF433" s="231">
        <f>IF(N433="snížená",J433,0)</f>
        <v>0</v>
      </c>
      <c r="BG433" s="231">
        <f>IF(N433="zákl. přenesená",J433,0)</f>
        <v>0</v>
      </c>
      <c r="BH433" s="231">
        <f>IF(N433="sníž. přenesená",J433,0)</f>
        <v>0</v>
      </c>
      <c r="BI433" s="231">
        <f>IF(N433="nulová",J433,0)</f>
        <v>0</v>
      </c>
      <c r="BJ433" s="16" t="s">
        <v>8</v>
      </c>
      <c r="BK433" s="231">
        <f>ROUND(I433*H433,0)</f>
        <v>0</v>
      </c>
      <c r="BL433" s="16" t="s">
        <v>249</v>
      </c>
      <c r="BM433" s="230" t="s">
        <v>3417</v>
      </c>
    </row>
    <row r="434" spans="1:51" s="13" customFormat="1" ht="12">
      <c r="A434" s="13"/>
      <c r="B434" s="232"/>
      <c r="C434" s="233"/>
      <c r="D434" s="234" t="s">
        <v>175</v>
      </c>
      <c r="E434" s="235" t="s">
        <v>1</v>
      </c>
      <c r="F434" s="236" t="s">
        <v>3358</v>
      </c>
      <c r="G434" s="233"/>
      <c r="H434" s="237">
        <v>2</v>
      </c>
      <c r="I434" s="238"/>
      <c r="J434" s="233"/>
      <c r="K434" s="233"/>
      <c r="L434" s="239"/>
      <c r="M434" s="240"/>
      <c r="N434" s="241"/>
      <c r="O434" s="241"/>
      <c r="P434" s="241"/>
      <c r="Q434" s="241"/>
      <c r="R434" s="241"/>
      <c r="S434" s="241"/>
      <c r="T434" s="242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3" t="s">
        <v>175</v>
      </c>
      <c r="AU434" s="243" t="s">
        <v>86</v>
      </c>
      <c r="AV434" s="13" t="s">
        <v>86</v>
      </c>
      <c r="AW434" s="13" t="s">
        <v>32</v>
      </c>
      <c r="AX434" s="13" t="s">
        <v>77</v>
      </c>
      <c r="AY434" s="243" t="s">
        <v>166</v>
      </c>
    </row>
    <row r="435" spans="1:65" s="2" customFormat="1" ht="24.15" customHeight="1">
      <c r="A435" s="37"/>
      <c r="B435" s="38"/>
      <c r="C435" s="218" t="s">
        <v>824</v>
      </c>
      <c r="D435" s="218" t="s">
        <v>169</v>
      </c>
      <c r="E435" s="219" t="s">
        <v>3418</v>
      </c>
      <c r="F435" s="220" t="s">
        <v>3419</v>
      </c>
      <c r="G435" s="221" t="s">
        <v>477</v>
      </c>
      <c r="H435" s="222">
        <v>1</v>
      </c>
      <c r="I435" s="223"/>
      <c r="J435" s="224">
        <f>ROUND(I435*H435,0)</f>
        <v>0</v>
      </c>
      <c r="K435" s="225"/>
      <c r="L435" s="43"/>
      <c r="M435" s="226" t="s">
        <v>1</v>
      </c>
      <c r="N435" s="227" t="s">
        <v>42</v>
      </c>
      <c r="O435" s="90"/>
      <c r="P435" s="228">
        <f>O435*H435</f>
        <v>0</v>
      </c>
      <c r="Q435" s="228">
        <v>0.0018</v>
      </c>
      <c r="R435" s="228">
        <f>Q435*H435</f>
        <v>0.0018</v>
      </c>
      <c r="S435" s="228">
        <v>0</v>
      </c>
      <c r="T435" s="229">
        <f>S435*H435</f>
        <v>0</v>
      </c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R435" s="230" t="s">
        <v>249</v>
      </c>
      <c r="AT435" s="230" t="s">
        <v>169</v>
      </c>
      <c r="AU435" s="230" t="s">
        <v>86</v>
      </c>
      <c r="AY435" s="16" t="s">
        <v>166</v>
      </c>
      <c r="BE435" s="231">
        <f>IF(N435="základní",J435,0)</f>
        <v>0</v>
      </c>
      <c r="BF435" s="231">
        <f>IF(N435="snížená",J435,0)</f>
        <v>0</v>
      </c>
      <c r="BG435" s="231">
        <f>IF(N435="zákl. přenesená",J435,0)</f>
        <v>0</v>
      </c>
      <c r="BH435" s="231">
        <f>IF(N435="sníž. přenesená",J435,0)</f>
        <v>0</v>
      </c>
      <c r="BI435" s="231">
        <f>IF(N435="nulová",J435,0)</f>
        <v>0</v>
      </c>
      <c r="BJ435" s="16" t="s">
        <v>8</v>
      </c>
      <c r="BK435" s="231">
        <f>ROUND(I435*H435,0)</f>
        <v>0</v>
      </c>
      <c r="BL435" s="16" t="s">
        <v>249</v>
      </c>
      <c r="BM435" s="230" t="s">
        <v>3420</v>
      </c>
    </row>
    <row r="436" spans="1:65" s="2" customFormat="1" ht="24.15" customHeight="1">
      <c r="A436" s="37"/>
      <c r="B436" s="38"/>
      <c r="C436" s="218" t="s">
        <v>829</v>
      </c>
      <c r="D436" s="218" t="s">
        <v>169</v>
      </c>
      <c r="E436" s="219" t="s">
        <v>512</v>
      </c>
      <c r="F436" s="220" t="s">
        <v>513</v>
      </c>
      <c r="G436" s="221" t="s">
        <v>477</v>
      </c>
      <c r="H436" s="222">
        <v>9</v>
      </c>
      <c r="I436" s="223"/>
      <c r="J436" s="224">
        <f>ROUND(I436*H436,0)</f>
        <v>0</v>
      </c>
      <c r="K436" s="225"/>
      <c r="L436" s="43"/>
      <c r="M436" s="226" t="s">
        <v>1</v>
      </c>
      <c r="N436" s="227" t="s">
        <v>42</v>
      </c>
      <c r="O436" s="90"/>
      <c r="P436" s="228">
        <f>O436*H436</f>
        <v>0</v>
      </c>
      <c r="Q436" s="228">
        <v>0.00284</v>
      </c>
      <c r="R436" s="228">
        <f>Q436*H436</f>
        <v>0.02556</v>
      </c>
      <c r="S436" s="228">
        <v>0</v>
      </c>
      <c r="T436" s="229">
        <f>S436*H436</f>
        <v>0</v>
      </c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R436" s="230" t="s">
        <v>249</v>
      </c>
      <c r="AT436" s="230" t="s">
        <v>169</v>
      </c>
      <c r="AU436" s="230" t="s">
        <v>86</v>
      </c>
      <c r="AY436" s="16" t="s">
        <v>166</v>
      </c>
      <c r="BE436" s="231">
        <f>IF(N436="základní",J436,0)</f>
        <v>0</v>
      </c>
      <c r="BF436" s="231">
        <f>IF(N436="snížená",J436,0)</f>
        <v>0</v>
      </c>
      <c r="BG436" s="231">
        <f>IF(N436="zákl. přenesená",J436,0)</f>
        <v>0</v>
      </c>
      <c r="BH436" s="231">
        <f>IF(N436="sníž. přenesená",J436,0)</f>
        <v>0</v>
      </c>
      <c r="BI436" s="231">
        <f>IF(N436="nulová",J436,0)</f>
        <v>0</v>
      </c>
      <c r="BJ436" s="16" t="s">
        <v>8</v>
      </c>
      <c r="BK436" s="231">
        <f>ROUND(I436*H436,0)</f>
        <v>0</v>
      </c>
      <c r="BL436" s="16" t="s">
        <v>249</v>
      </c>
      <c r="BM436" s="230" t="s">
        <v>3421</v>
      </c>
    </row>
    <row r="437" spans="1:65" s="2" customFormat="1" ht="24.15" customHeight="1">
      <c r="A437" s="37"/>
      <c r="B437" s="38"/>
      <c r="C437" s="218" t="s">
        <v>835</v>
      </c>
      <c r="D437" s="218" t="s">
        <v>169</v>
      </c>
      <c r="E437" s="219" t="s">
        <v>520</v>
      </c>
      <c r="F437" s="220" t="s">
        <v>521</v>
      </c>
      <c r="G437" s="221" t="s">
        <v>183</v>
      </c>
      <c r="H437" s="222">
        <v>0.531</v>
      </c>
      <c r="I437" s="223"/>
      <c r="J437" s="224">
        <f>ROUND(I437*H437,0)</f>
        <v>0</v>
      </c>
      <c r="K437" s="225"/>
      <c r="L437" s="43"/>
      <c r="M437" s="226" t="s">
        <v>1</v>
      </c>
      <c r="N437" s="227" t="s">
        <v>42</v>
      </c>
      <c r="O437" s="90"/>
      <c r="P437" s="228">
        <f>O437*H437</f>
        <v>0</v>
      </c>
      <c r="Q437" s="228">
        <v>0</v>
      </c>
      <c r="R437" s="228">
        <f>Q437*H437</f>
        <v>0</v>
      </c>
      <c r="S437" s="228">
        <v>0</v>
      </c>
      <c r="T437" s="229">
        <f>S437*H437</f>
        <v>0</v>
      </c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R437" s="230" t="s">
        <v>249</v>
      </c>
      <c r="AT437" s="230" t="s">
        <v>169</v>
      </c>
      <c r="AU437" s="230" t="s">
        <v>86</v>
      </c>
      <c r="AY437" s="16" t="s">
        <v>166</v>
      </c>
      <c r="BE437" s="231">
        <f>IF(N437="základní",J437,0)</f>
        <v>0</v>
      </c>
      <c r="BF437" s="231">
        <f>IF(N437="snížená",J437,0)</f>
        <v>0</v>
      </c>
      <c r="BG437" s="231">
        <f>IF(N437="zákl. přenesená",J437,0)</f>
        <v>0</v>
      </c>
      <c r="BH437" s="231">
        <f>IF(N437="sníž. přenesená",J437,0)</f>
        <v>0</v>
      </c>
      <c r="BI437" s="231">
        <f>IF(N437="nulová",J437,0)</f>
        <v>0</v>
      </c>
      <c r="BJ437" s="16" t="s">
        <v>8</v>
      </c>
      <c r="BK437" s="231">
        <f>ROUND(I437*H437,0)</f>
        <v>0</v>
      </c>
      <c r="BL437" s="16" t="s">
        <v>249</v>
      </c>
      <c r="BM437" s="230" t="s">
        <v>3422</v>
      </c>
    </row>
    <row r="438" spans="1:63" s="12" customFormat="1" ht="25.9" customHeight="1">
      <c r="A438" s="12"/>
      <c r="B438" s="202"/>
      <c r="C438" s="203"/>
      <c r="D438" s="204" t="s">
        <v>76</v>
      </c>
      <c r="E438" s="205" t="s">
        <v>959</v>
      </c>
      <c r="F438" s="205" t="s">
        <v>960</v>
      </c>
      <c r="G438" s="203"/>
      <c r="H438" s="203"/>
      <c r="I438" s="206"/>
      <c r="J438" s="207">
        <f>BK438</f>
        <v>0</v>
      </c>
      <c r="K438" s="203"/>
      <c r="L438" s="208"/>
      <c r="M438" s="209"/>
      <c r="N438" s="210"/>
      <c r="O438" s="210"/>
      <c r="P438" s="211">
        <f>P439+P442</f>
        <v>0</v>
      </c>
      <c r="Q438" s="210"/>
      <c r="R438" s="211">
        <f>R439+R442</f>
        <v>0</v>
      </c>
      <c r="S438" s="210"/>
      <c r="T438" s="212">
        <f>T439+T442</f>
        <v>0</v>
      </c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R438" s="213" t="s">
        <v>193</v>
      </c>
      <c r="AT438" s="214" t="s">
        <v>76</v>
      </c>
      <c r="AU438" s="214" t="s">
        <v>77</v>
      </c>
      <c r="AY438" s="213" t="s">
        <v>166</v>
      </c>
      <c r="BK438" s="215">
        <f>BK439+BK442</f>
        <v>0</v>
      </c>
    </row>
    <row r="439" spans="1:63" s="12" customFormat="1" ht="22.8" customHeight="1">
      <c r="A439" s="12"/>
      <c r="B439" s="202"/>
      <c r="C439" s="203"/>
      <c r="D439" s="204" t="s">
        <v>76</v>
      </c>
      <c r="E439" s="216" t="s">
        <v>2968</v>
      </c>
      <c r="F439" s="216" t="s">
        <v>2969</v>
      </c>
      <c r="G439" s="203"/>
      <c r="H439" s="203"/>
      <c r="I439" s="206"/>
      <c r="J439" s="217">
        <f>BK439</f>
        <v>0</v>
      </c>
      <c r="K439" s="203"/>
      <c r="L439" s="208"/>
      <c r="M439" s="209"/>
      <c r="N439" s="210"/>
      <c r="O439" s="210"/>
      <c r="P439" s="211">
        <f>SUM(P440:P441)</f>
        <v>0</v>
      </c>
      <c r="Q439" s="210"/>
      <c r="R439" s="211">
        <f>SUM(R440:R441)</f>
        <v>0</v>
      </c>
      <c r="S439" s="210"/>
      <c r="T439" s="212">
        <f>SUM(T440:T441)</f>
        <v>0</v>
      </c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R439" s="213" t="s">
        <v>193</v>
      </c>
      <c r="AT439" s="214" t="s">
        <v>76</v>
      </c>
      <c r="AU439" s="214" t="s">
        <v>8</v>
      </c>
      <c r="AY439" s="213" t="s">
        <v>166</v>
      </c>
      <c r="BK439" s="215">
        <f>SUM(BK440:BK441)</f>
        <v>0</v>
      </c>
    </row>
    <row r="440" spans="1:65" s="2" customFormat="1" ht="21.75" customHeight="1">
      <c r="A440" s="37"/>
      <c r="B440" s="38"/>
      <c r="C440" s="218" t="s">
        <v>839</v>
      </c>
      <c r="D440" s="218" t="s">
        <v>169</v>
      </c>
      <c r="E440" s="219" t="s">
        <v>2976</v>
      </c>
      <c r="F440" s="220" t="s">
        <v>2977</v>
      </c>
      <c r="G440" s="221" t="s">
        <v>2973</v>
      </c>
      <c r="H440" s="222">
        <v>1</v>
      </c>
      <c r="I440" s="223"/>
      <c r="J440" s="224">
        <f>ROUND(I440*H440,0)</f>
        <v>0</v>
      </c>
      <c r="K440" s="225"/>
      <c r="L440" s="43"/>
      <c r="M440" s="226" t="s">
        <v>1</v>
      </c>
      <c r="N440" s="227" t="s">
        <v>42</v>
      </c>
      <c r="O440" s="90"/>
      <c r="P440" s="228">
        <f>O440*H440</f>
        <v>0</v>
      </c>
      <c r="Q440" s="228">
        <v>0</v>
      </c>
      <c r="R440" s="228">
        <f>Q440*H440</f>
        <v>0</v>
      </c>
      <c r="S440" s="228">
        <v>0</v>
      </c>
      <c r="T440" s="229">
        <f>S440*H440</f>
        <v>0</v>
      </c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R440" s="230" t="s">
        <v>965</v>
      </c>
      <c r="AT440" s="230" t="s">
        <v>169</v>
      </c>
      <c r="AU440" s="230" t="s">
        <v>86</v>
      </c>
      <c r="AY440" s="16" t="s">
        <v>166</v>
      </c>
      <c r="BE440" s="231">
        <f>IF(N440="základní",J440,0)</f>
        <v>0</v>
      </c>
      <c r="BF440" s="231">
        <f>IF(N440="snížená",J440,0)</f>
        <v>0</v>
      </c>
      <c r="BG440" s="231">
        <f>IF(N440="zákl. přenesená",J440,0)</f>
        <v>0</v>
      </c>
      <c r="BH440" s="231">
        <f>IF(N440="sníž. přenesená",J440,0)</f>
        <v>0</v>
      </c>
      <c r="BI440" s="231">
        <f>IF(N440="nulová",J440,0)</f>
        <v>0</v>
      </c>
      <c r="BJ440" s="16" t="s">
        <v>8</v>
      </c>
      <c r="BK440" s="231">
        <f>ROUND(I440*H440,0)</f>
        <v>0</v>
      </c>
      <c r="BL440" s="16" t="s">
        <v>965</v>
      </c>
      <c r="BM440" s="230" t="s">
        <v>3423</v>
      </c>
    </row>
    <row r="441" spans="1:65" s="2" customFormat="1" ht="16.5" customHeight="1">
      <c r="A441" s="37"/>
      <c r="B441" s="38"/>
      <c r="C441" s="218" t="s">
        <v>843</v>
      </c>
      <c r="D441" s="218" t="s">
        <v>169</v>
      </c>
      <c r="E441" s="219" t="s">
        <v>2988</v>
      </c>
      <c r="F441" s="220" t="s">
        <v>2989</v>
      </c>
      <c r="G441" s="221" t="s">
        <v>2973</v>
      </c>
      <c r="H441" s="222">
        <v>1</v>
      </c>
      <c r="I441" s="223"/>
      <c r="J441" s="224">
        <f>ROUND(I441*H441,0)</f>
        <v>0</v>
      </c>
      <c r="K441" s="225"/>
      <c r="L441" s="43"/>
      <c r="M441" s="226" t="s">
        <v>1</v>
      </c>
      <c r="N441" s="227" t="s">
        <v>42</v>
      </c>
      <c r="O441" s="90"/>
      <c r="P441" s="228">
        <f>O441*H441</f>
        <v>0</v>
      </c>
      <c r="Q441" s="228">
        <v>0</v>
      </c>
      <c r="R441" s="228">
        <f>Q441*H441</f>
        <v>0</v>
      </c>
      <c r="S441" s="228">
        <v>0</v>
      </c>
      <c r="T441" s="229">
        <f>S441*H441</f>
        <v>0</v>
      </c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R441" s="230" t="s">
        <v>965</v>
      </c>
      <c r="AT441" s="230" t="s">
        <v>169</v>
      </c>
      <c r="AU441" s="230" t="s">
        <v>86</v>
      </c>
      <c r="AY441" s="16" t="s">
        <v>166</v>
      </c>
      <c r="BE441" s="231">
        <f>IF(N441="základní",J441,0)</f>
        <v>0</v>
      </c>
      <c r="BF441" s="231">
        <f>IF(N441="snížená",J441,0)</f>
        <v>0</v>
      </c>
      <c r="BG441" s="231">
        <f>IF(N441="zákl. přenesená",J441,0)</f>
        <v>0</v>
      </c>
      <c r="BH441" s="231">
        <f>IF(N441="sníž. přenesená",J441,0)</f>
        <v>0</v>
      </c>
      <c r="BI441" s="231">
        <f>IF(N441="nulová",J441,0)</f>
        <v>0</v>
      </c>
      <c r="BJ441" s="16" t="s">
        <v>8</v>
      </c>
      <c r="BK441" s="231">
        <f>ROUND(I441*H441,0)</f>
        <v>0</v>
      </c>
      <c r="BL441" s="16" t="s">
        <v>965</v>
      </c>
      <c r="BM441" s="230" t="s">
        <v>3424</v>
      </c>
    </row>
    <row r="442" spans="1:63" s="12" customFormat="1" ht="22.8" customHeight="1">
      <c r="A442" s="12"/>
      <c r="B442" s="202"/>
      <c r="C442" s="203"/>
      <c r="D442" s="204" t="s">
        <v>76</v>
      </c>
      <c r="E442" s="216" t="s">
        <v>961</v>
      </c>
      <c r="F442" s="216" t="s">
        <v>962</v>
      </c>
      <c r="G442" s="203"/>
      <c r="H442" s="203"/>
      <c r="I442" s="206"/>
      <c r="J442" s="217">
        <f>BK442</f>
        <v>0</v>
      </c>
      <c r="K442" s="203"/>
      <c r="L442" s="208"/>
      <c r="M442" s="209"/>
      <c r="N442" s="210"/>
      <c r="O442" s="210"/>
      <c r="P442" s="211">
        <f>P443</f>
        <v>0</v>
      </c>
      <c r="Q442" s="210"/>
      <c r="R442" s="211">
        <f>R443</f>
        <v>0</v>
      </c>
      <c r="S442" s="210"/>
      <c r="T442" s="212">
        <f>T443</f>
        <v>0</v>
      </c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R442" s="213" t="s">
        <v>193</v>
      </c>
      <c r="AT442" s="214" t="s">
        <v>76</v>
      </c>
      <c r="AU442" s="214" t="s">
        <v>8</v>
      </c>
      <c r="AY442" s="213" t="s">
        <v>166</v>
      </c>
      <c r="BK442" s="215">
        <f>BK443</f>
        <v>0</v>
      </c>
    </row>
    <row r="443" spans="1:65" s="2" customFormat="1" ht="16.5" customHeight="1">
      <c r="A443" s="37"/>
      <c r="B443" s="38"/>
      <c r="C443" s="218" t="s">
        <v>849</v>
      </c>
      <c r="D443" s="218" t="s">
        <v>169</v>
      </c>
      <c r="E443" s="219" t="s">
        <v>964</v>
      </c>
      <c r="F443" s="220" t="s">
        <v>962</v>
      </c>
      <c r="G443" s="221" t="s">
        <v>405</v>
      </c>
      <c r="H443" s="265"/>
      <c r="I443" s="223"/>
      <c r="J443" s="224">
        <f>ROUND(I443*H443,0)</f>
        <v>0</v>
      </c>
      <c r="K443" s="225"/>
      <c r="L443" s="43"/>
      <c r="M443" s="266" t="s">
        <v>1</v>
      </c>
      <c r="N443" s="267" t="s">
        <v>42</v>
      </c>
      <c r="O443" s="268"/>
      <c r="P443" s="269">
        <f>O443*H443</f>
        <v>0</v>
      </c>
      <c r="Q443" s="269">
        <v>0</v>
      </c>
      <c r="R443" s="269">
        <f>Q443*H443</f>
        <v>0</v>
      </c>
      <c r="S443" s="269">
        <v>0</v>
      </c>
      <c r="T443" s="270">
        <f>S443*H443</f>
        <v>0</v>
      </c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R443" s="230" t="s">
        <v>965</v>
      </c>
      <c r="AT443" s="230" t="s">
        <v>169</v>
      </c>
      <c r="AU443" s="230" t="s">
        <v>86</v>
      </c>
      <c r="AY443" s="16" t="s">
        <v>166</v>
      </c>
      <c r="BE443" s="231">
        <f>IF(N443="základní",J443,0)</f>
        <v>0</v>
      </c>
      <c r="BF443" s="231">
        <f>IF(N443="snížená",J443,0)</f>
        <v>0</v>
      </c>
      <c r="BG443" s="231">
        <f>IF(N443="zákl. přenesená",J443,0)</f>
        <v>0</v>
      </c>
      <c r="BH443" s="231">
        <f>IF(N443="sníž. přenesená",J443,0)</f>
        <v>0</v>
      </c>
      <c r="BI443" s="231">
        <f>IF(N443="nulová",J443,0)</f>
        <v>0</v>
      </c>
      <c r="BJ443" s="16" t="s">
        <v>8</v>
      </c>
      <c r="BK443" s="231">
        <f>ROUND(I443*H443,0)</f>
        <v>0</v>
      </c>
      <c r="BL443" s="16" t="s">
        <v>965</v>
      </c>
      <c r="BM443" s="230" t="s">
        <v>3425</v>
      </c>
    </row>
    <row r="444" spans="1:31" s="2" customFormat="1" ht="6.95" customHeight="1">
      <c r="A444" s="37"/>
      <c r="B444" s="65"/>
      <c r="C444" s="66"/>
      <c r="D444" s="66"/>
      <c r="E444" s="66"/>
      <c r="F444" s="66"/>
      <c r="G444" s="66"/>
      <c r="H444" s="66"/>
      <c r="I444" s="66"/>
      <c r="J444" s="66"/>
      <c r="K444" s="66"/>
      <c r="L444" s="43"/>
      <c r="M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</row>
  </sheetData>
  <sheetProtection password="F695" sheet="1" objects="1" scenarios="1" formatColumns="0" formatRows="0" autoFilter="0"/>
  <autoFilter ref="C131:K443"/>
  <mergeCells count="9">
    <mergeCell ref="E7:H7"/>
    <mergeCell ref="E9:H9"/>
    <mergeCell ref="E18:H18"/>
    <mergeCell ref="E27:H27"/>
    <mergeCell ref="E85:H85"/>
    <mergeCell ref="E87:H87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95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114</v>
      </c>
      <c r="L4" s="19"/>
      <c r="M4" s="138" t="s">
        <v>11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17</v>
      </c>
      <c r="L6" s="19"/>
    </row>
    <row r="7" spans="2:12" s="1" customFormat="1" ht="26.25" customHeight="1">
      <c r="B7" s="19"/>
      <c r="E7" s="140" t="str">
        <f>'Rekapitulace stavby'!K6</f>
        <v>Východní přístavba a stavební úpravy Nemocnice následné péče LDN Horažďovice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115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3426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19</v>
      </c>
      <c r="E11" s="37"/>
      <c r="F11" s="142" t="s">
        <v>1</v>
      </c>
      <c r="G11" s="37"/>
      <c r="H11" s="37"/>
      <c r="I11" s="139" t="s">
        <v>20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21</v>
      </c>
      <c r="E12" s="37"/>
      <c r="F12" s="142" t="s">
        <v>22</v>
      </c>
      <c r="G12" s="37"/>
      <c r="H12" s="37"/>
      <c r="I12" s="139" t="s">
        <v>23</v>
      </c>
      <c r="J12" s="143" t="str">
        <f>'Rekapitulace stavby'!AN8</f>
        <v>26. 5. 2023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25</v>
      </c>
      <c r="E14" s="37"/>
      <c r="F14" s="37"/>
      <c r="G14" s="37"/>
      <c r="H14" s="37"/>
      <c r="I14" s="139" t="s">
        <v>26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29</v>
      </c>
      <c r="E17" s="37"/>
      <c r="F17" s="37"/>
      <c r="G17" s="37"/>
      <c r="H17" s="37"/>
      <c r="I17" s="139" t="s">
        <v>26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31</v>
      </c>
      <c r="E20" s="37"/>
      <c r="F20" s="37"/>
      <c r="G20" s="37"/>
      <c r="H20" s="37"/>
      <c r="I20" s="139" t="s">
        <v>26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33</v>
      </c>
      <c r="F21" s="37"/>
      <c r="G21" s="37"/>
      <c r="H21" s="37"/>
      <c r="I21" s="139" t="s">
        <v>28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34</v>
      </c>
      <c r="E23" s="37"/>
      <c r="F23" s="37"/>
      <c r="G23" s="37"/>
      <c r="H23" s="37"/>
      <c r="I23" s="139" t="s">
        <v>26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28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36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37</v>
      </c>
      <c r="E30" s="37"/>
      <c r="F30" s="37"/>
      <c r="G30" s="37"/>
      <c r="H30" s="37"/>
      <c r="I30" s="37"/>
      <c r="J30" s="150">
        <f>ROUND(J125,0)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39</v>
      </c>
      <c r="G32" s="37"/>
      <c r="H32" s="37"/>
      <c r="I32" s="151" t="s">
        <v>38</v>
      </c>
      <c r="J32" s="151" t="s">
        <v>40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41</v>
      </c>
      <c r="E33" s="139" t="s">
        <v>42</v>
      </c>
      <c r="F33" s="153">
        <f>ROUND((SUM(BE125:BE205)),0)</f>
        <v>0</v>
      </c>
      <c r="G33" s="37"/>
      <c r="H33" s="37"/>
      <c r="I33" s="154">
        <v>0.21</v>
      </c>
      <c r="J33" s="153">
        <f>ROUND(((SUM(BE125:BE205))*I33),0)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43</v>
      </c>
      <c r="F34" s="153">
        <f>ROUND((SUM(BF125:BF205)),0)</f>
        <v>0</v>
      </c>
      <c r="G34" s="37"/>
      <c r="H34" s="37"/>
      <c r="I34" s="154">
        <v>0.15</v>
      </c>
      <c r="J34" s="153">
        <f>ROUND(((SUM(BF125:BF205))*I34),0)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44</v>
      </c>
      <c r="F35" s="153">
        <f>ROUND((SUM(BG125:BG205)),0)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45</v>
      </c>
      <c r="F36" s="153">
        <f>ROUND((SUM(BH125:BH205)),0)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46</v>
      </c>
      <c r="F37" s="153">
        <f>ROUND((SUM(BI125:BI205)),0)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47</v>
      </c>
      <c r="E39" s="157"/>
      <c r="F39" s="157"/>
      <c r="G39" s="158" t="s">
        <v>48</v>
      </c>
      <c r="H39" s="159" t="s">
        <v>49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50</v>
      </c>
      <c r="E50" s="163"/>
      <c r="F50" s="163"/>
      <c r="G50" s="162" t="s">
        <v>51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52</v>
      </c>
      <c r="E61" s="165"/>
      <c r="F61" s="166" t="s">
        <v>53</v>
      </c>
      <c r="G61" s="164" t="s">
        <v>52</v>
      </c>
      <c r="H61" s="165"/>
      <c r="I61" s="165"/>
      <c r="J61" s="167" t="s">
        <v>53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54</v>
      </c>
      <c r="E65" s="168"/>
      <c r="F65" s="168"/>
      <c r="G65" s="162" t="s">
        <v>55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52</v>
      </c>
      <c r="E76" s="165"/>
      <c r="F76" s="166" t="s">
        <v>53</v>
      </c>
      <c r="G76" s="164" t="s">
        <v>52</v>
      </c>
      <c r="H76" s="165"/>
      <c r="I76" s="165"/>
      <c r="J76" s="167" t="s">
        <v>53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117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3" t="str">
        <f>E7</f>
        <v>Východní přístavba a stavební úpravy Nemocnice následné péče LDN Horažďovice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115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 xml:space="preserve">022 - SO 01  Vytápění - úprava plynové kotelny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21</v>
      </c>
      <c r="D89" s="39"/>
      <c r="E89" s="39"/>
      <c r="F89" s="26" t="str">
        <f>F12</f>
        <v>Horažďovice</v>
      </c>
      <c r="G89" s="39"/>
      <c r="H89" s="39"/>
      <c r="I89" s="31" t="s">
        <v>23</v>
      </c>
      <c r="J89" s="78" t="str">
        <f>IF(J12="","",J12)</f>
        <v>26. 5. 2023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25</v>
      </c>
      <c r="D91" s="39"/>
      <c r="E91" s="39"/>
      <c r="F91" s="26" t="str">
        <f>E15</f>
        <v>Plzeňský kraj</v>
      </c>
      <c r="G91" s="39"/>
      <c r="H91" s="39"/>
      <c r="I91" s="31" t="s">
        <v>31</v>
      </c>
      <c r="J91" s="35" t="str">
        <f>E21</f>
        <v>Ing. arch. Jiří Kučera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34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118</v>
      </c>
      <c r="D94" s="175"/>
      <c r="E94" s="175"/>
      <c r="F94" s="175"/>
      <c r="G94" s="175"/>
      <c r="H94" s="175"/>
      <c r="I94" s="175"/>
      <c r="J94" s="176" t="s">
        <v>119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120</v>
      </c>
      <c r="D96" s="39"/>
      <c r="E96" s="39"/>
      <c r="F96" s="39"/>
      <c r="G96" s="39"/>
      <c r="H96" s="39"/>
      <c r="I96" s="39"/>
      <c r="J96" s="109">
        <f>J125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121</v>
      </c>
    </row>
    <row r="97" spans="1:31" s="9" customFormat="1" ht="24.95" customHeight="1">
      <c r="A97" s="9"/>
      <c r="B97" s="178"/>
      <c r="C97" s="179"/>
      <c r="D97" s="180" t="s">
        <v>3427</v>
      </c>
      <c r="E97" s="181"/>
      <c r="F97" s="181"/>
      <c r="G97" s="181"/>
      <c r="H97" s="181"/>
      <c r="I97" s="181"/>
      <c r="J97" s="182">
        <f>J126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8"/>
      <c r="C98" s="179"/>
      <c r="D98" s="180" t="s">
        <v>3428</v>
      </c>
      <c r="E98" s="181"/>
      <c r="F98" s="181"/>
      <c r="G98" s="181"/>
      <c r="H98" s="181"/>
      <c r="I98" s="181"/>
      <c r="J98" s="182">
        <f>J135</f>
        <v>0</v>
      </c>
      <c r="K98" s="179"/>
      <c r="L98" s="18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8"/>
      <c r="C99" s="179"/>
      <c r="D99" s="180" t="s">
        <v>3429</v>
      </c>
      <c r="E99" s="181"/>
      <c r="F99" s="181"/>
      <c r="G99" s="181"/>
      <c r="H99" s="181"/>
      <c r="I99" s="181"/>
      <c r="J99" s="182">
        <f>J151</f>
        <v>0</v>
      </c>
      <c r="K99" s="179"/>
      <c r="L99" s="18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8"/>
      <c r="C100" s="179"/>
      <c r="D100" s="180" t="s">
        <v>3430</v>
      </c>
      <c r="E100" s="181"/>
      <c r="F100" s="181"/>
      <c r="G100" s="181"/>
      <c r="H100" s="181"/>
      <c r="I100" s="181"/>
      <c r="J100" s="182">
        <f>J164</f>
        <v>0</v>
      </c>
      <c r="K100" s="179"/>
      <c r="L100" s="18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8"/>
      <c r="C101" s="179"/>
      <c r="D101" s="180" t="s">
        <v>3431</v>
      </c>
      <c r="E101" s="181"/>
      <c r="F101" s="181"/>
      <c r="G101" s="181"/>
      <c r="H101" s="181"/>
      <c r="I101" s="181"/>
      <c r="J101" s="182">
        <f>J193</f>
        <v>0</v>
      </c>
      <c r="K101" s="179"/>
      <c r="L101" s="18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78"/>
      <c r="C102" s="179"/>
      <c r="D102" s="180" t="s">
        <v>3432</v>
      </c>
      <c r="E102" s="181"/>
      <c r="F102" s="181"/>
      <c r="G102" s="181"/>
      <c r="H102" s="181"/>
      <c r="I102" s="181"/>
      <c r="J102" s="182">
        <f>J196</f>
        <v>0</v>
      </c>
      <c r="K102" s="179"/>
      <c r="L102" s="18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78"/>
      <c r="C103" s="179"/>
      <c r="D103" s="180" t="s">
        <v>148</v>
      </c>
      <c r="E103" s="181"/>
      <c r="F103" s="181"/>
      <c r="G103" s="181"/>
      <c r="H103" s="181"/>
      <c r="I103" s="181"/>
      <c r="J103" s="182">
        <f>J201</f>
        <v>0</v>
      </c>
      <c r="K103" s="179"/>
      <c r="L103" s="18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4"/>
      <c r="C104" s="185"/>
      <c r="D104" s="186" t="s">
        <v>149</v>
      </c>
      <c r="E104" s="187"/>
      <c r="F104" s="187"/>
      <c r="G104" s="187"/>
      <c r="H104" s="187"/>
      <c r="I104" s="187"/>
      <c r="J104" s="188">
        <f>J202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4"/>
      <c r="C105" s="185"/>
      <c r="D105" s="186" t="s">
        <v>3433</v>
      </c>
      <c r="E105" s="187"/>
      <c r="F105" s="187"/>
      <c r="G105" s="187"/>
      <c r="H105" s="187"/>
      <c r="I105" s="187"/>
      <c r="J105" s="188">
        <f>J204</f>
        <v>0</v>
      </c>
      <c r="K105" s="185"/>
      <c r="L105" s="18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11" spans="1:31" s="2" customFormat="1" ht="6.95" customHeight="1">
      <c r="A111" s="37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24.95" customHeight="1">
      <c r="A112" s="37"/>
      <c r="B112" s="38"/>
      <c r="C112" s="22" t="s">
        <v>151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17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6.25" customHeight="1">
      <c r="A115" s="37"/>
      <c r="B115" s="38"/>
      <c r="C115" s="39"/>
      <c r="D115" s="39"/>
      <c r="E115" s="173" t="str">
        <f>E7</f>
        <v>Východní přístavba a stavební úpravy Nemocnice následné péče LDN Horažďovice</v>
      </c>
      <c r="F115" s="31"/>
      <c r="G115" s="31"/>
      <c r="H115" s="31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115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9"/>
      <c r="D117" s="39"/>
      <c r="E117" s="75" t="str">
        <f>E9</f>
        <v xml:space="preserve">022 - SO 01  Vytápění - úprava plynové kotelny</v>
      </c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21</v>
      </c>
      <c r="D119" s="39"/>
      <c r="E119" s="39"/>
      <c r="F119" s="26" t="str">
        <f>F12</f>
        <v>Horažďovice</v>
      </c>
      <c r="G119" s="39"/>
      <c r="H119" s="39"/>
      <c r="I119" s="31" t="s">
        <v>23</v>
      </c>
      <c r="J119" s="78" t="str">
        <f>IF(J12="","",J12)</f>
        <v>26. 5. 2023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25</v>
      </c>
      <c r="D121" s="39"/>
      <c r="E121" s="39"/>
      <c r="F121" s="26" t="str">
        <f>E15</f>
        <v>Plzeňský kraj</v>
      </c>
      <c r="G121" s="39"/>
      <c r="H121" s="39"/>
      <c r="I121" s="31" t="s">
        <v>31</v>
      </c>
      <c r="J121" s="35" t="str">
        <f>E21</f>
        <v>Ing. arch. Jiří Kučera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29</v>
      </c>
      <c r="D122" s="39"/>
      <c r="E122" s="39"/>
      <c r="F122" s="26" t="str">
        <f>IF(E18="","",E18)</f>
        <v>Vyplň údaj</v>
      </c>
      <c r="G122" s="39"/>
      <c r="H122" s="39"/>
      <c r="I122" s="31" t="s">
        <v>34</v>
      </c>
      <c r="J122" s="35" t="str">
        <f>E24</f>
        <v xml:space="preserve"> 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0.3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11" customFormat="1" ht="29.25" customHeight="1">
      <c r="A124" s="190"/>
      <c r="B124" s="191"/>
      <c r="C124" s="192" t="s">
        <v>152</v>
      </c>
      <c r="D124" s="193" t="s">
        <v>62</v>
      </c>
      <c r="E124" s="193" t="s">
        <v>58</v>
      </c>
      <c r="F124" s="193" t="s">
        <v>59</v>
      </c>
      <c r="G124" s="193" t="s">
        <v>153</v>
      </c>
      <c r="H124" s="193" t="s">
        <v>154</v>
      </c>
      <c r="I124" s="193" t="s">
        <v>155</v>
      </c>
      <c r="J124" s="194" t="s">
        <v>119</v>
      </c>
      <c r="K124" s="195" t="s">
        <v>156</v>
      </c>
      <c r="L124" s="196"/>
      <c r="M124" s="99" t="s">
        <v>1</v>
      </c>
      <c r="N124" s="100" t="s">
        <v>41</v>
      </c>
      <c r="O124" s="100" t="s">
        <v>157</v>
      </c>
      <c r="P124" s="100" t="s">
        <v>158</v>
      </c>
      <c r="Q124" s="100" t="s">
        <v>159</v>
      </c>
      <c r="R124" s="100" t="s">
        <v>160</v>
      </c>
      <c r="S124" s="100" t="s">
        <v>161</v>
      </c>
      <c r="T124" s="101" t="s">
        <v>162</v>
      </c>
      <c r="U124" s="190"/>
      <c r="V124" s="190"/>
      <c r="W124" s="190"/>
      <c r="X124" s="190"/>
      <c r="Y124" s="190"/>
      <c r="Z124" s="190"/>
      <c r="AA124" s="190"/>
      <c r="AB124" s="190"/>
      <c r="AC124" s="190"/>
      <c r="AD124" s="190"/>
      <c r="AE124" s="190"/>
    </row>
    <row r="125" spans="1:63" s="2" customFormat="1" ht="22.8" customHeight="1">
      <c r="A125" s="37"/>
      <c r="B125" s="38"/>
      <c r="C125" s="106" t="s">
        <v>163</v>
      </c>
      <c r="D125" s="39"/>
      <c r="E125" s="39"/>
      <c r="F125" s="39"/>
      <c r="G125" s="39"/>
      <c r="H125" s="39"/>
      <c r="I125" s="39"/>
      <c r="J125" s="197">
        <f>BK125</f>
        <v>0</v>
      </c>
      <c r="K125" s="39"/>
      <c r="L125" s="43"/>
      <c r="M125" s="102"/>
      <c r="N125" s="198"/>
      <c r="O125" s="103"/>
      <c r="P125" s="199">
        <f>P126+P135+P151+P164+P193+P196+P201</f>
        <v>0</v>
      </c>
      <c r="Q125" s="103"/>
      <c r="R125" s="199">
        <f>R126+R135+R151+R164+R193+R196+R201</f>
        <v>0</v>
      </c>
      <c r="S125" s="103"/>
      <c r="T125" s="200">
        <f>T126+T135+T151+T164+T193+T196+T201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76</v>
      </c>
      <c r="AU125" s="16" t="s">
        <v>121</v>
      </c>
      <c r="BK125" s="201">
        <f>BK126+BK135+BK151+BK164+BK193+BK196+BK201</f>
        <v>0</v>
      </c>
    </row>
    <row r="126" spans="1:63" s="12" customFormat="1" ht="25.9" customHeight="1">
      <c r="A126" s="12"/>
      <c r="B126" s="202"/>
      <c r="C126" s="203"/>
      <c r="D126" s="204" t="s">
        <v>76</v>
      </c>
      <c r="E126" s="205" t="s">
        <v>343</v>
      </c>
      <c r="F126" s="205" t="s">
        <v>344</v>
      </c>
      <c r="G126" s="203"/>
      <c r="H126" s="203"/>
      <c r="I126" s="206"/>
      <c r="J126" s="207">
        <f>BK126</f>
        <v>0</v>
      </c>
      <c r="K126" s="203"/>
      <c r="L126" s="208"/>
      <c r="M126" s="209"/>
      <c r="N126" s="210"/>
      <c r="O126" s="210"/>
      <c r="P126" s="211">
        <f>SUM(P127:P134)</f>
        <v>0</v>
      </c>
      <c r="Q126" s="210"/>
      <c r="R126" s="211">
        <f>SUM(R127:R134)</f>
        <v>0</v>
      </c>
      <c r="S126" s="210"/>
      <c r="T126" s="212">
        <f>SUM(T127:T134)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86</v>
      </c>
      <c r="AT126" s="214" t="s">
        <v>76</v>
      </c>
      <c r="AU126" s="214" t="s">
        <v>77</v>
      </c>
      <c r="AY126" s="213" t="s">
        <v>166</v>
      </c>
      <c r="BK126" s="215">
        <f>SUM(BK127:BK134)</f>
        <v>0</v>
      </c>
    </row>
    <row r="127" spans="1:65" s="2" customFormat="1" ht="21.75" customHeight="1">
      <c r="A127" s="37"/>
      <c r="B127" s="38"/>
      <c r="C127" s="218" t="s">
        <v>8</v>
      </c>
      <c r="D127" s="218" t="s">
        <v>169</v>
      </c>
      <c r="E127" s="219" t="s">
        <v>3434</v>
      </c>
      <c r="F127" s="220" t="s">
        <v>3435</v>
      </c>
      <c r="G127" s="221" t="s">
        <v>215</v>
      </c>
      <c r="H127" s="222">
        <v>16</v>
      </c>
      <c r="I127" s="223"/>
      <c r="J127" s="224">
        <f>ROUND(I127*H127,0)</f>
        <v>0</v>
      </c>
      <c r="K127" s="225"/>
      <c r="L127" s="43"/>
      <c r="M127" s="226" t="s">
        <v>1</v>
      </c>
      <c r="N127" s="227" t="s">
        <v>42</v>
      </c>
      <c r="O127" s="90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0" t="s">
        <v>249</v>
      </c>
      <c r="AT127" s="230" t="s">
        <v>169</v>
      </c>
      <c r="AU127" s="230" t="s">
        <v>8</v>
      </c>
      <c r="AY127" s="16" t="s">
        <v>166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6" t="s">
        <v>8</v>
      </c>
      <c r="BK127" s="231">
        <f>ROUND(I127*H127,0)</f>
        <v>0</v>
      </c>
      <c r="BL127" s="16" t="s">
        <v>249</v>
      </c>
      <c r="BM127" s="230" t="s">
        <v>86</v>
      </c>
    </row>
    <row r="128" spans="1:65" s="2" customFormat="1" ht="21.75" customHeight="1">
      <c r="A128" s="37"/>
      <c r="B128" s="38"/>
      <c r="C128" s="218" t="s">
        <v>86</v>
      </c>
      <c r="D128" s="218" t="s">
        <v>169</v>
      </c>
      <c r="E128" s="219" t="s">
        <v>3436</v>
      </c>
      <c r="F128" s="220" t="s">
        <v>3437</v>
      </c>
      <c r="G128" s="221" t="s">
        <v>215</v>
      </c>
      <c r="H128" s="222">
        <v>4</v>
      </c>
      <c r="I128" s="223"/>
      <c r="J128" s="224">
        <f>ROUND(I128*H128,0)</f>
        <v>0</v>
      </c>
      <c r="K128" s="225"/>
      <c r="L128" s="43"/>
      <c r="M128" s="226" t="s">
        <v>1</v>
      </c>
      <c r="N128" s="227" t="s">
        <v>42</v>
      </c>
      <c r="O128" s="90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0" t="s">
        <v>249</v>
      </c>
      <c r="AT128" s="230" t="s">
        <v>169</v>
      </c>
      <c r="AU128" s="230" t="s">
        <v>8</v>
      </c>
      <c r="AY128" s="16" t="s">
        <v>166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6" t="s">
        <v>8</v>
      </c>
      <c r="BK128" s="231">
        <f>ROUND(I128*H128,0)</f>
        <v>0</v>
      </c>
      <c r="BL128" s="16" t="s">
        <v>249</v>
      </c>
      <c r="BM128" s="230" t="s">
        <v>173</v>
      </c>
    </row>
    <row r="129" spans="1:65" s="2" customFormat="1" ht="21.75" customHeight="1">
      <c r="A129" s="37"/>
      <c r="B129" s="38"/>
      <c r="C129" s="218" t="s">
        <v>167</v>
      </c>
      <c r="D129" s="218" t="s">
        <v>169</v>
      </c>
      <c r="E129" s="219" t="s">
        <v>3438</v>
      </c>
      <c r="F129" s="220" t="s">
        <v>3439</v>
      </c>
      <c r="G129" s="221" t="s">
        <v>215</v>
      </c>
      <c r="H129" s="222">
        <v>9</v>
      </c>
      <c r="I129" s="223"/>
      <c r="J129" s="224">
        <f>ROUND(I129*H129,0)</f>
        <v>0</v>
      </c>
      <c r="K129" s="225"/>
      <c r="L129" s="43"/>
      <c r="M129" s="226" t="s">
        <v>1</v>
      </c>
      <c r="N129" s="227" t="s">
        <v>42</v>
      </c>
      <c r="O129" s="90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0" t="s">
        <v>249</v>
      </c>
      <c r="AT129" s="230" t="s">
        <v>169</v>
      </c>
      <c r="AU129" s="230" t="s">
        <v>8</v>
      </c>
      <c r="AY129" s="16" t="s">
        <v>166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6" t="s">
        <v>8</v>
      </c>
      <c r="BK129" s="231">
        <f>ROUND(I129*H129,0)</f>
        <v>0</v>
      </c>
      <c r="BL129" s="16" t="s">
        <v>249</v>
      </c>
      <c r="BM129" s="230" t="s">
        <v>191</v>
      </c>
    </row>
    <row r="130" spans="1:65" s="2" customFormat="1" ht="21.75" customHeight="1">
      <c r="A130" s="37"/>
      <c r="B130" s="38"/>
      <c r="C130" s="218" t="s">
        <v>173</v>
      </c>
      <c r="D130" s="218" t="s">
        <v>169</v>
      </c>
      <c r="E130" s="219" t="s">
        <v>3440</v>
      </c>
      <c r="F130" s="220" t="s">
        <v>3441</v>
      </c>
      <c r="G130" s="221" t="s">
        <v>215</v>
      </c>
      <c r="H130" s="222">
        <v>10</v>
      </c>
      <c r="I130" s="223"/>
      <c r="J130" s="224">
        <f>ROUND(I130*H130,0)</f>
        <v>0</v>
      </c>
      <c r="K130" s="225"/>
      <c r="L130" s="43"/>
      <c r="M130" s="226" t="s">
        <v>1</v>
      </c>
      <c r="N130" s="227" t="s">
        <v>42</v>
      </c>
      <c r="O130" s="90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0" t="s">
        <v>249</v>
      </c>
      <c r="AT130" s="230" t="s">
        <v>169</v>
      </c>
      <c r="AU130" s="230" t="s">
        <v>8</v>
      </c>
      <c r="AY130" s="16" t="s">
        <v>166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6" t="s">
        <v>8</v>
      </c>
      <c r="BK130" s="231">
        <f>ROUND(I130*H130,0)</f>
        <v>0</v>
      </c>
      <c r="BL130" s="16" t="s">
        <v>249</v>
      </c>
      <c r="BM130" s="230" t="s">
        <v>208</v>
      </c>
    </row>
    <row r="131" spans="1:65" s="2" customFormat="1" ht="16.5" customHeight="1">
      <c r="A131" s="37"/>
      <c r="B131" s="38"/>
      <c r="C131" s="218" t="s">
        <v>193</v>
      </c>
      <c r="D131" s="218" t="s">
        <v>169</v>
      </c>
      <c r="E131" s="219" t="s">
        <v>3442</v>
      </c>
      <c r="F131" s="220" t="s">
        <v>3443</v>
      </c>
      <c r="G131" s="221" t="s">
        <v>188</v>
      </c>
      <c r="H131" s="222">
        <v>10</v>
      </c>
      <c r="I131" s="223"/>
      <c r="J131" s="224">
        <f>ROUND(I131*H131,0)</f>
        <v>0</v>
      </c>
      <c r="K131" s="225"/>
      <c r="L131" s="43"/>
      <c r="M131" s="226" t="s">
        <v>1</v>
      </c>
      <c r="N131" s="227" t="s">
        <v>42</v>
      </c>
      <c r="O131" s="90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249</v>
      </c>
      <c r="AT131" s="230" t="s">
        <v>169</v>
      </c>
      <c r="AU131" s="230" t="s">
        <v>8</v>
      </c>
      <c r="AY131" s="16" t="s">
        <v>166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</v>
      </c>
      <c r="BK131" s="231">
        <f>ROUND(I131*H131,0)</f>
        <v>0</v>
      </c>
      <c r="BL131" s="16" t="s">
        <v>249</v>
      </c>
      <c r="BM131" s="230" t="s">
        <v>218</v>
      </c>
    </row>
    <row r="132" spans="1:65" s="2" customFormat="1" ht="16.5" customHeight="1">
      <c r="A132" s="37"/>
      <c r="B132" s="38"/>
      <c r="C132" s="218" t="s">
        <v>191</v>
      </c>
      <c r="D132" s="218" t="s">
        <v>169</v>
      </c>
      <c r="E132" s="219" t="s">
        <v>3444</v>
      </c>
      <c r="F132" s="220" t="s">
        <v>3445</v>
      </c>
      <c r="G132" s="221" t="s">
        <v>188</v>
      </c>
      <c r="H132" s="222">
        <v>11</v>
      </c>
      <c r="I132" s="223"/>
      <c r="J132" s="224">
        <f>ROUND(I132*H132,0)</f>
        <v>0</v>
      </c>
      <c r="K132" s="225"/>
      <c r="L132" s="43"/>
      <c r="M132" s="226" t="s">
        <v>1</v>
      </c>
      <c r="N132" s="227" t="s">
        <v>42</v>
      </c>
      <c r="O132" s="90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0" t="s">
        <v>249</v>
      </c>
      <c r="AT132" s="230" t="s">
        <v>169</v>
      </c>
      <c r="AU132" s="230" t="s">
        <v>8</v>
      </c>
      <c r="AY132" s="16" t="s">
        <v>166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</v>
      </c>
      <c r="BK132" s="231">
        <f>ROUND(I132*H132,0)</f>
        <v>0</v>
      </c>
      <c r="BL132" s="16" t="s">
        <v>249</v>
      </c>
      <c r="BM132" s="230" t="s">
        <v>229</v>
      </c>
    </row>
    <row r="133" spans="1:65" s="2" customFormat="1" ht="16.5" customHeight="1">
      <c r="A133" s="37"/>
      <c r="B133" s="38"/>
      <c r="C133" s="218" t="s">
        <v>203</v>
      </c>
      <c r="D133" s="218" t="s">
        <v>169</v>
      </c>
      <c r="E133" s="219" t="s">
        <v>3446</v>
      </c>
      <c r="F133" s="220" t="s">
        <v>3447</v>
      </c>
      <c r="G133" s="221" t="s">
        <v>188</v>
      </c>
      <c r="H133" s="222">
        <v>10</v>
      </c>
      <c r="I133" s="223"/>
      <c r="J133" s="224">
        <f>ROUND(I133*H133,0)</f>
        <v>0</v>
      </c>
      <c r="K133" s="225"/>
      <c r="L133" s="43"/>
      <c r="M133" s="226" t="s">
        <v>1</v>
      </c>
      <c r="N133" s="227" t="s">
        <v>42</v>
      </c>
      <c r="O133" s="90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249</v>
      </c>
      <c r="AT133" s="230" t="s">
        <v>169</v>
      </c>
      <c r="AU133" s="230" t="s">
        <v>8</v>
      </c>
      <c r="AY133" s="16" t="s">
        <v>166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</v>
      </c>
      <c r="BK133" s="231">
        <f>ROUND(I133*H133,0)</f>
        <v>0</v>
      </c>
      <c r="BL133" s="16" t="s">
        <v>249</v>
      </c>
      <c r="BM133" s="230" t="s">
        <v>237</v>
      </c>
    </row>
    <row r="134" spans="1:65" s="2" customFormat="1" ht="16.5" customHeight="1">
      <c r="A134" s="37"/>
      <c r="B134" s="38"/>
      <c r="C134" s="218" t="s">
        <v>208</v>
      </c>
      <c r="D134" s="218" t="s">
        <v>169</v>
      </c>
      <c r="E134" s="219" t="s">
        <v>3448</v>
      </c>
      <c r="F134" s="220" t="s">
        <v>3449</v>
      </c>
      <c r="G134" s="221" t="s">
        <v>188</v>
      </c>
      <c r="H134" s="222">
        <v>12</v>
      </c>
      <c r="I134" s="223"/>
      <c r="J134" s="224">
        <f>ROUND(I134*H134,0)</f>
        <v>0</v>
      </c>
      <c r="K134" s="225"/>
      <c r="L134" s="43"/>
      <c r="M134" s="226" t="s">
        <v>1</v>
      </c>
      <c r="N134" s="227" t="s">
        <v>42</v>
      </c>
      <c r="O134" s="90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0" t="s">
        <v>249</v>
      </c>
      <c r="AT134" s="230" t="s">
        <v>169</v>
      </c>
      <c r="AU134" s="230" t="s">
        <v>8</v>
      </c>
      <c r="AY134" s="16" t="s">
        <v>166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6" t="s">
        <v>8</v>
      </c>
      <c r="BK134" s="231">
        <f>ROUND(I134*H134,0)</f>
        <v>0</v>
      </c>
      <c r="BL134" s="16" t="s">
        <v>249</v>
      </c>
      <c r="BM134" s="230" t="s">
        <v>249</v>
      </c>
    </row>
    <row r="135" spans="1:63" s="12" customFormat="1" ht="25.9" customHeight="1">
      <c r="A135" s="12"/>
      <c r="B135" s="202"/>
      <c r="C135" s="203"/>
      <c r="D135" s="204" t="s">
        <v>76</v>
      </c>
      <c r="E135" s="205" t="s">
        <v>3450</v>
      </c>
      <c r="F135" s="205" t="s">
        <v>3451</v>
      </c>
      <c r="G135" s="203"/>
      <c r="H135" s="203"/>
      <c r="I135" s="206"/>
      <c r="J135" s="207">
        <f>BK135</f>
        <v>0</v>
      </c>
      <c r="K135" s="203"/>
      <c r="L135" s="208"/>
      <c r="M135" s="209"/>
      <c r="N135" s="210"/>
      <c r="O135" s="210"/>
      <c r="P135" s="211">
        <f>SUM(P136:P150)</f>
        <v>0</v>
      </c>
      <c r="Q135" s="210"/>
      <c r="R135" s="211">
        <f>SUM(R136:R150)</f>
        <v>0</v>
      </c>
      <c r="S135" s="210"/>
      <c r="T135" s="212">
        <f>SUM(T136:T150)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3" t="s">
        <v>86</v>
      </c>
      <c r="AT135" s="214" t="s">
        <v>76</v>
      </c>
      <c r="AU135" s="214" t="s">
        <v>77</v>
      </c>
      <c r="AY135" s="213" t="s">
        <v>166</v>
      </c>
      <c r="BK135" s="215">
        <f>SUM(BK136:BK150)</f>
        <v>0</v>
      </c>
    </row>
    <row r="136" spans="1:65" s="2" customFormat="1" ht="16.5" customHeight="1">
      <c r="A136" s="37"/>
      <c r="B136" s="38"/>
      <c r="C136" s="218" t="s">
        <v>212</v>
      </c>
      <c r="D136" s="218" t="s">
        <v>169</v>
      </c>
      <c r="E136" s="219" t="s">
        <v>3452</v>
      </c>
      <c r="F136" s="220" t="s">
        <v>3453</v>
      </c>
      <c r="G136" s="221" t="s">
        <v>547</v>
      </c>
      <c r="H136" s="222">
        <v>1</v>
      </c>
      <c r="I136" s="223"/>
      <c r="J136" s="224">
        <f>ROUND(I136*H136,0)</f>
        <v>0</v>
      </c>
      <c r="K136" s="225"/>
      <c r="L136" s="43"/>
      <c r="M136" s="226" t="s">
        <v>1</v>
      </c>
      <c r="N136" s="227" t="s">
        <v>42</v>
      </c>
      <c r="O136" s="90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0" t="s">
        <v>249</v>
      </c>
      <c r="AT136" s="230" t="s">
        <v>169</v>
      </c>
      <c r="AU136" s="230" t="s">
        <v>8</v>
      </c>
      <c r="AY136" s="16" t="s">
        <v>166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6" t="s">
        <v>8</v>
      </c>
      <c r="BK136" s="231">
        <f>ROUND(I136*H136,0)</f>
        <v>0</v>
      </c>
      <c r="BL136" s="16" t="s">
        <v>249</v>
      </c>
      <c r="BM136" s="230" t="s">
        <v>261</v>
      </c>
    </row>
    <row r="137" spans="1:65" s="2" customFormat="1" ht="16.5" customHeight="1">
      <c r="A137" s="37"/>
      <c r="B137" s="38"/>
      <c r="C137" s="218" t="s">
        <v>218</v>
      </c>
      <c r="D137" s="218" t="s">
        <v>169</v>
      </c>
      <c r="E137" s="219" t="s">
        <v>3454</v>
      </c>
      <c r="F137" s="220" t="s">
        <v>3455</v>
      </c>
      <c r="G137" s="221" t="s">
        <v>547</v>
      </c>
      <c r="H137" s="222">
        <v>1</v>
      </c>
      <c r="I137" s="223"/>
      <c r="J137" s="224">
        <f>ROUND(I137*H137,0)</f>
        <v>0</v>
      </c>
      <c r="K137" s="225"/>
      <c r="L137" s="43"/>
      <c r="M137" s="226" t="s">
        <v>1</v>
      </c>
      <c r="N137" s="227" t="s">
        <v>42</v>
      </c>
      <c r="O137" s="90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0" t="s">
        <v>249</v>
      </c>
      <c r="AT137" s="230" t="s">
        <v>169</v>
      </c>
      <c r="AU137" s="230" t="s">
        <v>8</v>
      </c>
      <c r="AY137" s="16" t="s">
        <v>166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6" t="s">
        <v>8</v>
      </c>
      <c r="BK137" s="231">
        <f>ROUND(I137*H137,0)</f>
        <v>0</v>
      </c>
      <c r="BL137" s="16" t="s">
        <v>249</v>
      </c>
      <c r="BM137" s="230" t="s">
        <v>271</v>
      </c>
    </row>
    <row r="138" spans="1:65" s="2" customFormat="1" ht="16.5" customHeight="1">
      <c r="A138" s="37"/>
      <c r="B138" s="38"/>
      <c r="C138" s="218" t="s">
        <v>225</v>
      </c>
      <c r="D138" s="218" t="s">
        <v>169</v>
      </c>
      <c r="E138" s="219" t="s">
        <v>3456</v>
      </c>
      <c r="F138" s="220" t="s">
        <v>3457</v>
      </c>
      <c r="G138" s="221" t="s">
        <v>547</v>
      </c>
      <c r="H138" s="222">
        <v>1</v>
      </c>
      <c r="I138" s="223"/>
      <c r="J138" s="224">
        <f>ROUND(I138*H138,0)</f>
        <v>0</v>
      </c>
      <c r="K138" s="225"/>
      <c r="L138" s="43"/>
      <c r="M138" s="226" t="s">
        <v>1</v>
      </c>
      <c r="N138" s="227" t="s">
        <v>42</v>
      </c>
      <c r="O138" s="90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249</v>
      </c>
      <c r="AT138" s="230" t="s">
        <v>169</v>
      </c>
      <c r="AU138" s="230" t="s">
        <v>8</v>
      </c>
      <c r="AY138" s="16" t="s">
        <v>166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</v>
      </c>
      <c r="BK138" s="231">
        <f>ROUND(I138*H138,0)</f>
        <v>0</v>
      </c>
      <c r="BL138" s="16" t="s">
        <v>249</v>
      </c>
      <c r="BM138" s="230" t="s">
        <v>279</v>
      </c>
    </row>
    <row r="139" spans="1:65" s="2" customFormat="1" ht="16.5" customHeight="1">
      <c r="A139" s="37"/>
      <c r="B139" s="38"/>
      <c r="C139" s="218" t="s">
        <v>229</v>
      </c>
      <c r="D139" s="218" t="s">
        <v>169</v>
      </c>
      <c r="E139" s="219" t="s">
        <v>3458</v>
      </c>
      <c r="F139" s="220" t="s">
        <v>3459</v>
      </c>
      <c r="G139" s="221" t="s">
        <v>547</v>
      </c>
      <c r="H139" s="222">
        <v>1</v>
      </c>
      <c r="I139" s="223"/>
      <c r="J139" s="224">
        <f>ROUND(I139*H139,0)</f>
        <v>0</v>
      </c>
      <c r="K139" s="225"/>
      <c r="L139" s="43"/>
      <c r="M139" s="226" t="s">
        <v>1</v>
      </c>
      <c r="N139" s="227" t="s">
        <v>42</v>
      </c>
      <c r="O139" s="90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0" t="s">
        <v>249</v>
      </c>
      <c r="AT139" s="230" t="s">
        <v>169</v>
      </c>
      <c r="AU139" s="230" t="s">
        <v>8</v>
      </c>
      <c r="AY139" s="16" t="s">
        <v>166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6" t="s">
        <v>8</v>
      </c>
      <c r="BK139" s="231">
        <f>ROUND(I139*H139,0)</f>
        <v>0</v>
      </c>
      <c r="BL139" s="16" t="s">
        <v>249</v>
      </c>
      <c r="BM139" s="230" t="s">
        <v>290</v>
      </c>
    </row>
    <row r="140" spans="1:65" s="2" customFormat="1" ht="21.75" customHeight="1">
      <c r="A140" s="37"/>
      <c r="B140" s="38"/>
      <c r="C140" s="218" t="s">
        <v>233</v>
      </c>
      <c r="D140" s="218" t="s">
        <v>169</v>
      </c>
      <c r="E140" s="219" t="s">
        <v>3460</v>
      </c>
      <c r="F140" s="220" t="s">
        <v>3461</v>
      </c>
      <c r="G140" s="221" t="s">
        <v>547</v>
      </c>
      <c r="H140" s="222">
        <v>1</v>
      </c>
      <c r="I140" s="223"/>
      <c r="J140" s="224">
        <f>ROUND(I140*H140,0)</f>
        <v>0</v>
      </c>
      <c r="K140" s="225"/>
      <c r="L140" s="43"/>
      <c r="M140" s="226" t="s">
        <v>1</v>
      </c>
      <c r="N140" s="227" t="s">
        <v>42</v>
      </c>
      <c r="O140" s="90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0" t="s">
        <v>249</v>
      </c>
      <c r="AT140" s="230" t="s">
        <v>169</v>
      </c>
      <c r="AU140" s="230" t="s">
        <v>8</v>
      </c>
      <c r="AY140" s="16" t="s">
        <v>166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6" t="s">
        <v>8</v>
      </c>
      <c r="BK140" s="231">
        <f>ROUND(I140*H140,0)</f>
        <v>0</v>
      </c>
      <c r="BL140" s="16" t="s">
        <v>249</v>
      </c>
      <c r="BM140" s="230" t="s">
        <v>300</v>
      </c>
    </row>
    <row r="141" spans="1:65" s="2" customFormat="1" ht="21.75" customHeight="1">
      <c r="A141" s="37"/>
      <c r="B141" s="38"/>
      <c r="C141" s="218" t="s">
        <v>237</v>
      </c>
      <c r="D141" s="218" t="s">
        <v>169</v>
      </c>
      <c r="E141" s="219" t="s">
        <v>3462</v>
      </c>
      <c r="F141" s="220" t="s">
        <v>3463</v>
      </c>
      <c r="G141" s="221" t="s">
        <v>547</v>
      </c>
      <c r="H141" s="222">
        <v>2</v>
      </c>
      <c r="I141" s="223"/>
      <c r="J141" s="224">
        <f>ROUND(I141*H141,0)</f>
        <v>0</v>
      </c>
      <c r="K141" s="225"/>
      <c r="L141" s="43"/>
      <c r="M141" s="226" t="s">
        <v>1</v>
      </c>
      <c r="N141" s="227" t="s">
        <v>42</v>
      </c>
      <c r="O141" s="90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249</v>
      </c>
      <c r="AT141" s="230" t="s">
        <v>169</v>
      </c>
      <c r="AU141" s="230" t="s">
        <v>8</v>
      </c>
      <c r="AY141" s="16" t="s">
        <v>166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</v>
      </c>
      <c r="BK141" s="231">
        <f>ROUND(I141*H141,0)</f>
        <v>0</v>
      </c>
      <c r="BL141" s="16" t="s">
        <v>249</v>
      </c>
      <c r="BM141" s="230" t="s">
        <v>310</v>
      </c>
    </row>
    <row r="142" spans="1:65" s="2" customFormat="1" ht="16.5" customHeight="1">
      <c r="A142" s="37"/>
      <c r="B142" s="38"/>
      <c r="C142" s="218" t="s">
        <v>9</v>
      </c>
      <c r="D142" s="218" t="s">
        <v>169</v>
      </c>
      <c r="E142" s="219" t="s">
        <v>3464</v>
      </c>
      <c r="F142" s="220" t="s">
        <v>3465</v>
      </c>
      <c r="G142" s="221" t="s">
        <v>477</v>
      </c>
      <c r="H142" s="222">
        <v>1</v>
      </c>
      <c r="I142" s="223"/>
      <c r="J142" s="224">
        <f>ROUND(I142*H142,0)</f>
        <v>0</v>
      </c>
      <c r="K142" s="225"/>
      <c r="L142" s="43"/>
      <c r="M142" s="226" t="s">
        <v>1</v>
      </c>
      <c r="N142" s="227" t="s">
        <v>42</v>
      </c>
      <c r="O142" s="90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0" t="s">
        <v>249</v>
      </c>
      <c r="AT142" s="230" t="s">
        <v>169</v>
      </c>
      <c r="AU142" s="230" t="s">
        <v>8</v>
      </c>
      <c r="AY142" s="16" t="s">
        <v>166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6" t="s">
        <v>8</v>
      </c>
      <c r="BK142" s="231">
        <f>ROUND(I142*H142,0)</f>
        <v>0</v>
      </c>
      <c r="BL142" s="16" t="s">
        <v>249</v>
      </c>
      <c r="BM142" s="230" t="s">
        <v>322</v>
      </c>
    </row>
    <row r="143" spans="1:65" s="2" customFormat="1" ht="16.5" customHeight="1">
      <c r="A143" s="37"/>
      <c r="B143" s="38"/>
      <c r="C143" s="218" t="s">
        <v>249</v>
      </c>
      <c r="D143" s="218" t="s">
        <v>169</v>
      </c>
      <c r="E143" s="219" t="s">
        <v>3466</v>
      </c>
      <c r="F143" s="220" t="s">
        <v>3467</v>
      </c>
      <c r="G143" s="221" t="s">
        <v>477</v>
      </c>
      <c r="H143" s="222">
        <v>3</v>
      </c>
      <c r="I143" s="223"/>
      <c r="J143" s="224">
        <f>ROUND(I143*H143,0)</f>
        <v>0</v>
      </c>
      <c r="K143" s="225"/>
      <c r="L143" s="43"/>
      <c r="M143" s="226" t="s">
        <v>1</v>
      </c>
      <c r="N143" s="227" t="s">
        <v>42</v>
      </c>
      <c r="O143" s="90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0" t="s">
        <v>249</v>
      </c>
      <c r="AT143" s="230" t="s">
        <v>169</v>
      </c>
      <c r="AU143" s="230" t="s">
        <v>8</v>
      </c>
      <c r="AY143" s="16" t="s">
        <v>166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6" t="s">
        <v>8</v>
      </c>
      <c r="BK143" s="231">
        <f>ROUND(I143*H143,0)</f>
        <v>0</v>
      </c>
      <c r="BL143" s="16" t="s">
        <v>249</v>
      </c>
      <c r="BM143" s="230" t="s">
        <v>331</v>
      </c>
    </row>
    <row r="144" spans="1:65" s="2" customFormat="1" ht="16.5" customHeight="1">
      <c r="A144" s="37"/>
      <c r="B144" s="38"/>
      <c r="C144" s="218" t="s">
        <v>256</v>
      </c>
      <c r="D144" s="218" t="s">
        <v>169</v>
      </c>
      <c r="E144" s="219" t="s">
        <v>3468</v>
      </c>
      <c r="F144" s="220" t="s">
        <v>3469</v>
      </c>
      <c r="G144" s="221" t="s">
        <v>547</v>
      </c>
      <c r="H144" s="222">
        <v>1</v>
      </c>
      <c r="I144" s="223"/>
      <c r="J144" s="224">
        <f>ROUND(I144*H144,0)</f>
        <v>0</v>
      </c>
      <c r="K144" s="225"/>
      <c r="L144" s="43"/>
      <c r="M144" s="226" t="s">
        <v>1</v>
      </c>
      <c r="N144" s="227" t="s">
        <v>42</v>
      </c>
      <c r="O144" s="90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249</v>
      </c>
      <c r="AT144" s="230" t="s">
        <v>169</v>
      </c>
      <c r="AU144" s="230" t="s">
        <v>8</v>
      </c>
      <c r="AY144" s="16" t="s">
        <v>166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</v>
      </c>
      <c r="BK144" s="231">
        <f>ROUND(I144*H144,0)</f>
        <v>0</v>
      </c>
      <c r="BL144" s="16" t="s">
        <v>249</v>
      </c>
      <c r="BM144" s="230" t="s">
        <v>345</v>
      </c>
    </row>
    <row r="145" spans="1:65" s="2" customFormat="1" ht="21.75" customHeight="1">
      <c r="A145" s="37"/>
      <c r="B145" s="38"/>
      <c r="C145" s="218" t="s">
        <v>261</v>
      </c>
      <c r="D145" s="218" t="s">
        <v>169</v>
      </c>
      <c r="E145" s="219" t="s">
        <v>3470</v>
      </c>
      <c r="F145" s="220" t="s">
        <v>3471</v>
      </c>
      <c r="G145" s="221" t="s">
        <v>547</v>
      </c>
      <c r="H145" s="222">
        <v>1</v>
      </c>
      <c r="I145" s="223"/>
      <c r="J145" s="224">
        <f>ROUND(I145*H145,0)</f>
        <v>0</v>
      </c>
      <c r="K145" s="225"/>
      <c r="L145" s="43"/>
      <c r="M145" s="226" t="s">
        <v>1</v>
      </c>
      <c r="N145" s="227" t="s">
        <v>42</v>
      </c>
      <c r="O145" s="90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0" t="s">
        <v>249</v>
      </c>
      <c r="AT145" s="230" t="s">
        <v>169</v>
      </c>
      <c r="AU145" s="230" t="s">
        <v>8</v>
      </c>
      <c r="AY145" s="16" t="s">
        <v>166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6" t="s">
        <v>8</v>
      </c>
      <c r="BK145" s="231">
        <f>ROUND(I145*H145,0)</f>
        <v>0</v>
      </c>
      <c r="BL145" s="16" t="s">
        <v>249</v>
      </c>
      <c r="BM145" s="230" t="s">
        <v>355</v>
      </c>
    </row>
    <row r="146" spans="1:65" s="2" customFormat="1" ht="16.5" customHeight="1">
      <c r="A146" s="37"/>
      <c r="B146" s="38"/>
      <c r="C146" s="218" t="s">
        <v>265</v>
      </c>
      <c r="D146" s="218" t="s">
        <v>169</v>
      </c>
      <c r="E146" s="219" t="s">
        <v>3472</v>
      </c>
      <c r="F146" s="220" t="s">
        <v>3473</v>
      </c>
      <c r="G146" s="221" t="s">
        <v>547</v>
      </c>
      <c r="H146" s="222">
        <v>1</v>
      </c>
      <c r="I146" s="223"/>
      <c r="J146" s="224">
        <f>ROUND(I146*H146,0)</f>
        <v>0</v>
      </c>
      <c r="K146" s="225"/>
      <c r="L146" s="43"/>
      <c r="M146" s="226" t="s">
        <v>1</v>
      </c>
      <c r="N146" s="227" t="s">
        <v>42</v>
      </c>
      <c r="O146" s="90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0" t="s">
        <v>249</v>
      </c>
      <c r="AT146" s="230" t="s">
        <v>169</v>
      </c>
      <c r="AU146" s="230" t="s">
        <v>8</v>
      </c>
      <c r="AY146" s="16" t="s">
        <v>166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6" t="s">
        <v>8</v>
      </c>
      <c r="BK146" s="231">
        <f>ROUND(I146*H146,0)</f>
        <v>0</v>
      </c>
      <c r="BL146" s="16" t="s">
        <v>249</v>
      </c>
      <c r="BM146" s="230" t="s">
        <v>365</v>
      </c>
    </row>
    <row r="147" spans="1:65" s="2" customFormat="1" ht="16.5" customHeight="1">
      <c r="A147" s="37"/>
      <c r="B147" s="38"/>
      <c r="C147" s="218" t="s">
        <v>271</v>
      </c>
      <c r="D147" s="218" t="s">
        <v>169</v>
      </c>
      <c r="E147" s="219" t="s">
        <v>3474</v>
      </c>
      <c r="F147" s="220" t="s">
        <v>3475</v>
      </c>
      <c r="G147" s="221" t="s">
        <v>183</v>
      </c>
      <c r="H147" s="222">
        <v>0.3</v>
      </c>
      <c r="I147" s="223"/>
      <c r="J147" s="224">
        <f>ROUND(I147*H147,0)</f>
        <v>0</v>
      </c>
      <c r="K147" s="225"/>
      <c r="L147" s="43"/>
      <c r="M147" s="226" t="s">
        <v>1</v>
      </c>
      <c r="N147" s="227" t="s">
        <v>42</v>
      </c>
      <c r="O147" s="90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0" t="s">
        <v>249</v>
      </c>
      <c r="AT147" s="230" t="s">
        <v>169</v>
      </c>
      <c r="AU147" s="230" t="s">
        <v>8</v>
      </c>
      <c r="AY147" s="16" t="s">
        <v>166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6" t="s">
        <v>8</v>
      </c>
      <c r="BK147" s="231">
        <f>ROUND(I147*H147,0)</f>
        <v>0</v>
      </c>
      <c r="BL147" s="16" t="s">
        <v>249</v>
      </c>
      <c r="BM147" s="230" t="s">
        <v>376</v>
      </c>
    </row>
    <row r="148" spans="1:65" s="2" customFormat="1" ht="16.5" customHeight="1">
      <c r="A148" s="37"/>
      <c r="B148" s="38"/>
      <c r="C148" s="218" t="s">
        <v>7</v>
      </c>
      <c r="D148" s="218" t="s">
        <v>169</v>
      </c>
      <c r="E148" s="219" t="s">
        <v>3476</v>
      </c>
      <c r="F148" s="220" t="s">
        <v>3477</v>
      </c>
      <c r="G148" s="221" t="s">
        <v>196</v>
      </c>
      <c r="H148" s="222">
        <v>3</v>
      </c>
      <c r="I148" s="223"/>
      <c r="J148" s="224">
        <f>ROUND(I148*H148,0)</f>
        <v>0</v>
      </c>
      <c r="K148" s="225"/>
      <c r="L148" s="43"/>
      <c r="M148" s="226" t="s">
        <v>1</v>
      </c>
      <c r="N148" s="227" t="s">
        <v>42</v>
      </c>
      <c r="O148" s="90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0" t="s">
        <v>249</v>
      </c>
      <c r="AT148" s="230" t="s">
        <v>169</v>
      </c>
      <c r="AU148" s="230" t="s">
        <v>8</v>
      </c>
      <c r="AY148" s="16" t="s">
        <v>166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6" t="s">
        <v>8</v>
      </c>
      <c r="BK148" s="231">
        <f>ROUND(I148*H148,0)</f>
        <v>0</v>
      </c>
      <c r="BL148" s="16" t="s">
        <v>249</v>
      </c>
      <c r="BM148" s="230" t="s">
        <v>385</v>
      </c>
    </row>
    <row r="149" spans="1:65" s="2" customFormat="1" ht="16.5" customHeight="1">
      <c r="A149" s="37"/>
      <c r="B149" s="38"/>
      <c r="C149" s="218" t="s">
        <v>279</v>
      </c>
      <c r="D149" s="218" t="s">
        <v>169</v>
      </c>
      <c r="E149" s="219" t="s">
        <v>8</v>
      </c>
      <c r="F149" s="220" t="s">
        <v>3478</v>
      </c>
      <c r="G149" s="221" t="s">
        <v>547</v>
      </c>
      <c r="H149" s="222">
        <v>1</v>
      </c>
      <c r="I149" s="223"/>
      <c r="J149" s="224">
        <f>ROUND(I149*H149,0)</f>
        <v>0</v>
      </c>
      <c r="K149" s="225"/>
      <c r="L149" s="43"/>
      <c r="M149" s="226" t="s">
        <v>1</v>
      </c>
      <c r="N149" s="227" t="s">
        <v>42</v>
      </c>
      <c r="O149" s="90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0" t="s">
        <v>249</v>
      </c>
      <c r="AT149" s="230" t="s">
        <v>169</v>
      </c>
      <c r="AU149" s="230" t="s">
        <v>8</v>
      </c>
      <c r="AY149" s="16" t="s">
        <v>166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6" t="s">
        <v>8</v>
      </c>
      <c r="BK149" s="231">
        <f>ROUND(I149*H149,0)</f>
        <v>0</v>
      </c>
      <c r="BL149" s="16" t="s">
        <v>249</v>
      </c>
      <c r="BM149" s="230" t="s">
        <v>393</v>
      </c>
    </row>
    <row r="150" spans="1:65" s="2" customFormat="1" ht="21.75" customHeight="1">
      <c r="A150" s="37"/>
      <c r="B150" s="38"/>
      <c r="C150" s="218" t="s">
        <v>285</v>
      </c>
      <c r="D150" s="218" t="s">
        <v>169</v>
      </c>
      <c r="E150" s="219" t="s">
        <v>3479</v>
      </c>
      <c r="F150" s="220" t="s">
        <v>3480</v>
      </c>
      <c r="G150" s="221" t="s">
        <v>183</v>
      </c>
      <c r="H150" s="222">
        <v>0.6</v>
      </c>
      <c r="I150" s="223"/>
      <c r="J150" s="224">
        <f>ROUND(I150*H150,0)</f>
        <v>0</v>
      </c>
      <c r="K150" s="225"/>
      <c r="L150" s="43"/>
      <c r="M150" s="226" t="s">
        <v>1</v>
      </c>
      <c r="N150" s="227" t="s">
        <v>42</v>
      </c>
      <c r="O150" s="90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0" t="s">
        <v>249</v>
      </c>
      <c r="AT150" s="230" t="s">
        <v>169</v>
      </c>
      <c r="AU150" s="230" t="s">
        <v>8</v>
      </c>
      <c r="AY150" s="16" t="s">
        <v>166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6" t="s">
        <v>8</v>
      </c>
      <c r="BK150" s="231">
        <f>ROUND(I150*H150,0)</f>
        <v>0</v>
      </c>
      <c r="BL150" s="16" t="s">
        <v>249</v>
      </c>
      <c r="BM150" s="230" t="s">
        <v>402</v>
      </c>
    </row>
    <row r="151" spans="1:63" s="12" customFormat="1" ht="25.9" customHeight="1">
      <c r="A151" s="12"/>
      <c r="B151" s="202"/>
      <c r="C151" s="203"/>
      <c r="D151" s="204" t="s">
        <v>76</v>
      </c>
      <c r="E151" s="205" t="s">
        <v>3481</v>
      </c>
      <c r="F151" s="205" t="s">
        <v>3482</v>
      </c>
      <c r="G151" s="203"/>
      <c r="H151" s="203"/>
      <c r="I151" s="206"/>
      <c r="J151" s="207">
        <f>BK151</f>
        <v>0</v>
      </c>
      <c r="K151" s="203"/>
      <c r="L151" s="208"/>
      <c r="M151" s="209"/>
      <c r="N151" s="210"/>
      <c r="O151" s="210"/>
      <c r="P151" s="211">
        <f>SUM(P152:P163)</f>
        <v>0</v>
      </c>
      <c r="Q151" s="210"/>
      <c r="R151" s="211">
        <f>SUM(R152:R163)</f>
        <v>0</v>
      </c>
      <c r="S151" s="210"/>
      <c r="T151" s="212">
        <f>SUM(T152:T163)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3" t="s">
        <v>86</v>
      </c>
      <c r="AT151" s="214" t="s">
        <v>76</v>
      </c>
      <c r="AU151" s="214" t="s">
        <v>77</v>
      </c>
      <c r="AY151" s="213" t="s">
        <v>166</v>
      </c>
      <c r="BK151" s="215">
        <f>SUM(BK152:BK163)</f>
        <v>0</v>
      </c>
    </row>
    <row r="152" spans="1:65" s="2" customFormat="1" ht="16.5" customHeight="1">
      <c r="A152" s="37"/>
      <c r="B152" s="38"/>
      <c r="C152" s="218" t="s">
        <v>290</v>
      </c>
      <c r="D152" s="218" t="s">
        <v>169</v>
      </c>
      <c r="E152" s="219" t="s">
        <v>3483</v>
      </c>
      <c r="F152" s="220" t="s">
        <v>3484</v>
      </c>
      <c r="G152" s="221" t="s">
        <v>215</v>
      </c>
      <c r="H152" s="222">
        <v>16</v>
      </c>
      <c r="I152" s="223"/>
      <c r="J152" s="224">
        <f>ROUND(I152*H152,0)</f>
        <v>0</v>
      </c>
      <c r="K152" s="225"/>
      <c r="L152" s="43"/>
      <c r="M152" s="226" t="s">
        <v>1</v>
      </c>
      <c r="N152" s="227" t="s">
        <v>42</v>
      </c>
      <c r="O152" s="90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0" t="s">
        <v>249</v>
      </c>
      <c r="AT152" s="230" t="s">
        <v>169</v>
      </c>
      <c r="AU152" s="230" t="s">
        <v>8</v>
      </c>
      <c r="AY152" s="16" t="s">
        <v>166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6" t="s">
        <v>8</v>
      </c>
      <c r="BK152" s="231">
        <f>ROUND(I152*H152,0)</f>
        <v>0</v>
      </c>
      <c r="BL152" s="16" t="s">
        <v>249</v>
      </c>
      <c r="BM152" s="230" t="s">
        <v>411</v>
      </c>
    </row>
    <row r="153" spans="1:65" s="2" customFormat="1" ht="16.5" customHeight="1">
      <c r="A153" s="37"/>
      <c r="B153" s="38"/>
      <c r="C153" s="218" t="s">
        <v>295</v>
      </c>
      <c r="D153" s="218" t="s">
        <v>169</v>
      </c>
      <c r="E153" s="219" t="s">
        <v>3485</v>
      </c>
      <c r="F153" s="220" t="s">
        <v>3486</v>
      </c>
      <c r="G153" s="221" t="s">
        <v>215</v>
      </c>
      <c r="H153" s="222">
        <v>4</v>
      </c>
      <c r="I153" s="223"/>
      <c r="J153" s="224">
        <f>ROUND(I153*H153,0)</f>
        <v>0</v>
      </c>
      <c r="K153" s="225"/>
      <c r="L153" s="43"/>
      <c r="M153" s="226" t="s">
        <v>1</v>
      </c>
      <c r="N153" s="227" t="s">
        <v>42</v>
      </c>
      <c r="O153" s="90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0" t="s">
        <v>249</v>
      </c>
      <c r="AT153" s="230" t="s">
        <v>169</v>
      </c>
      <c r="AU153" s="230" t="s">
        <v>8</v>
      </c>
      <c r="AY153" s="16" t="s">
        <v>166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6" t="s">
        <v>8</v>
      </c>
      <c r="BK153" s="231">
        <f>ROUND(I153*H153,0)</f>
        <v>0</v>
      </c>
      <c r="BL153" s="16" t="s">
        <v>249</v>
      </c>
      <c r="BM153" s="230" t="s">
        <v>423</v>
      </c>
    </row>
    <row r="154" spans="1:65" s="2" customFormat="1" ht="16.5" customHeight="1">
      <c r="A154" s="37"/>
      <c r="B154" s="38"/>
      <c r="C154" s="218" t="s">
        <v>300</v>
      </c>
      <c r="D154" s="218" t="s">
        <v>169</v>
      </c>
      <c r="E154" s="219" t="s">
        <v>3487</v>
      </c>
      <c r="F154" s="220" t="s">
        <v>3488</v>
      </c>
      <c r="G154" s="221" t="s">
        <v>215</v>
      </c>
      <c r="H154" s="222">
        <v>9</v>
      </c>
      <c r="I154" s="223"/>
      <c r="J154" s="224">
        <f>ROUND(I154*H154,0)</f>
        <v>0</v>
      </c>
      <c r="K154" s="225"/>
      <c r="L154" s="43"/>
      <c r="M154" s="226" t="s">
        <v>1</v>
      </c>
      <c r="N154" s="227" t="s">
        <v>42</v>
      </c>
      <c r="O154" s="90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0" t="s">
        <v>249</v>
      </c>
      <c r="AT154" s="230" t="s">
        <v>169</v>
      </c>
      <c r="AU154" s="230" t="s">
        <v>8</v>
      </c>
      <c r="AY154" s="16" t="s">
        <v>166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6" t="s">
        <v>8</v>
      </c>
      <c r="BK154" s="231">
        <f>ROUND(I154*H154,0)</f>
        <v>0</v>
      </c>
      <c r="BL154" s="16" t="s">
        <v>249</v>
      </c>
      <c r="BM154" s="230" t="s">
        <v>432</v>
      </c>
    </row>
    <row r="155" spans="1:65" s="2" customFormat="1" ht="16.5" customHeight="1">
      <c r="A155" s="37"/>
      <c r="B155" s="38"/>
      <c r="C155" s="218" t="s">
        <v>305</v>
      </c>
      <c r="D155" s="218" t="s">
        <v>169</v>
      </c>
      <c r="E155" s="219" t="s">
        <v>3489</v>
      </c>
      <c r="F155" s="220" t="s">
        <v>3490</v>
      </c>
      <c r="G155" s="221" t="s">
        <v>215</v>
      </c>
      <c r="H155" s="222">
        <v>10</v>
      </c>
      <c r="I155" s="223"/>
      <c r="J155" s="224">
        <f>ROUND(I155*H155,0)</f>
        <v>0</v>
      </c>
      <c r="K155" s="225"/>
      <c r="L155" s="43"/>
      <c r="M155" s="226" t="s">
        <v>1</v>
      </c>
      <c r="N155" s="227" t="s">
        <v>42</v>
      </c>
      <c r="O155" s="90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0" t="s">
        <v>249</v>
      </c>
      <c r="AT155" s="230" t="s">
        <v>169</v>
      </c>
      <c r="AU155" s="230" t="s">
        <v>8</v>
      </c>
      <c r="AY155" s="16" t="s">
        <v>166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6" t="s">
        <v>8</v>
      </c>
      <c r="BK155" s="231">
        <f>ROUND(I155*H155,0)</f>
        <v>0</v>
      </c>
      <c r="BL155" s="16" t="s">
        <v>249</v>
      </c>
      <c r="BM155" s="230" t="s">
        <v>442</v>
      </c>
    </row>
    <row r="156" spans="1:65" s="2" customFormat="1" ht="16.5" customHeight="1">
      <c r="A156" s="37"/>
      <c r="B156" s="38"/>
      <c r="C156" s="218" t="s">
        <v>310</v>
      </c>
      <c r="D156" s="218" t="s">
        <v>169</v>
      </c>
      <c r="E156" s="219" t="s">
        <v>3491</v>
      </c>
      <c r="F156" s="220" t="s">
        <v>3492</v>
      </c>
      <c r="G156" s="221" t="s">
        <v>215</v>
      </c>
      <c r="H156" s="222">
        <v>16</v>
      </c>
      <c r="I156" s="223"/>
      <c r="J156" s="224">
        <f>ROUND(I156*H156,0)</f>
        <v>0</v>
      </c>
      <c r="K156" s="225"/>
      <c r="L156" s="43"/>
      <c r="M156" s="226" t="s">
        <v>1</v>
      </c>
      <c r="N156" s="227" t="s">
        <v>42</v>
      </c>
      <c r="O156" s="90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0" t="s">
        <v>249</v>
      </c>
      <c r="AT156" s="230" t="s">
        <v>169</v>
      </c>
      <c r="AU156" s="230" t="s">
        <v>8</v>
      </c>
      <c r="AY156" s="16" t="s">
        <v>166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6" t="s">
        <v>8</v>
      </c>
      <c r="BK156" s="231">
        <f>ROUND(I156*H156,0)</f>
        <v>0</v>
      </c>
      <c r="BL156" s="16" t="s">
        <v>249</v>
      </c>
      <c r="BM156" s="230" t="s">
        <v>452</v>
      </c>
    </row>
    <row r="157" spans="1:65" s="2" customFormat="1" ht="16.5" customHeight="1">
      <c r="A157" s="37"/>
      <c r="B157" s="38"/>
      <c r="C157" s="218" t="s">
        <v>318</v>
      </c>
      <c r="D157" s="218" t="s">
        <v>169</v>
      </c>
      <c r="E157" s="219" t="s">
        <v>3493</v>
      </c>
      <c r="F157" s="220" t="s">
        <v>3494</v>
      </c>
      <c r="G157" s="221" t="s">
        <v>215</v>
      </c>
      <c r="H157" s="222">
        <v>4</v>
      </c>
      <c r="I157" s="223"/>
      <c r="J157" s="224">
        <f>ROUND(I157*H157,0)</f>
        <v>0</v>
      </c>
      <c r="K157" s="225"/>
      <c r="L157" s="43"/>
      <c r="M157" s="226" t="s">
        <v>1</v>
      </c>
      <c r="N157" s="227" t="s">
        <v>42</v>
      </c>
      <c r="O157" s="90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0" t="s">
        <v>249</v>
      </c>
      <c r="AT157" s="230" t="s">
        <v>169</v>
      </c>
      <c r="AU157" s="230" t="s">
        <v>8</v>
      </c>
      <c r="AY157" s="16" t="s">
        <v>166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6" t="s">
        <v>8</v>
      </c>
      <c r="BK157" s="231">
        <f>ROUND(I157*H157,0)</f>
        <v>0</v>
      </c>
      <c r="BL157" s="16" t="s">
        <v>249</v>
      </c>
      <c r="BM157" s="230" t="s">
        <v>461</v>
      </c>
    </row>
    <row r="158" spans="1:65" s="2" customFormat="1" ht="21.75" customHeight="1">
      <c r="A158" s="37"/>
      <c r="B158" s="38"/>
      <c r="C158" s="218" t="s">
        <v>322</v>
      </c>
      <c r="D158" s="218" t="s">
        <v>169</v>
      </c>
      <c r="E158" s="219" t="s">
        <v>3495</v>
      </c>
      <c r="F158" s="220" t="s">
        <v>3496</v>
      </c>
      <c r="G158" s="221" t="s">
        <v>215</v>
      </c>
      <c r="H158" s="222">
        <v>9</v>
      </c>
      <c r="I158" s="223"/>
      <c r="J158" s="224">
        <f>ROUND(I158*H158,0)</f>
        <v>0</v>
      </c>
      <c r="K158" s="225"/>
      <c r="L158" s="43"/>
      <c r="M158" s="226" t="s">
        <v>1</v>
      </c>
      <c r="N158" s="227" t="s">
        <v>42</v>
      </c>
      <c r="O158" s="90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0" t="s">
        <v>249</v>
      </c>
      <c r="AT158" s="230" t="s">
        <v>169</v>
      </c>
      <c r="AU158" s="230" t="s">
        <v>8</v>
      </c>
      <c r="AY158" s="16" t="s">
        <v>166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6" t="s">
        <v>8</v>
      </c>
      <c r="BK158" s="231">
        <f>ROUND(I158*H158,0)</f>
        <v>0</v>
      </c>
      <c r="BL158" s="16" t="s">
        <v>249</v>
      </c>
      <c r="BM158" s="230" t="s">
        <v>468</v>
      </c>
    </row>
    <row r="159" spans="1:65" s="2" customFormat="1" ht="21.75" customHeight="1">
      <c r="A159" s="37"/>
      <c r="B159" s="38"/>
      <c r="C159" s="218" t="s">
        <v>326</v>
      </c>
      <c r="D159" s="218" t="s">
        <v>169</v>
      </c>
      <c r="E159" s="219" t="s">
        <v>3497</v>
      </c>
      <c r="F159" s="220" t="s">
        <v>3498</v>
      </c>
      <c r="G159" s="221" t="s">
        <v>215</v>
      </c>
      <c r="H159" s="222">
        <v>10</v>
      </c>
      <c r="I159" s="223"/>
      <c r="J159" s="224">
        <f>ROUND(I159*H159,0)</f>
        <v>0</v>
      </c>
      <c r="K159" s="225"/>
      <c r="L159" s="43"/>
      <c r="M159" s="226" t="s">
        <v>1</v>
      </c>
      <c r="N159" s="227" t="s">
        <v>42</v>
      </c>
      <c r="O159" s="90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0" t="s">
        <v>249</v>
      </c>
      <c r="AT159" s="230" t="s">
        <v>169</v>
      </c>
      <c r="AU159" s="230" t="s">
        <v>8</v>
      </c>
      <c r="AY159" s="16" t="s">
        <v>166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6" t="s">
        <v>8</v>
      </c>
      <c r="BK159" s="231">
        <f>ROUND(I159*H159,0)</f>
        <v>0</v>
      </c>
      <c r="BL159" s="16" t="s">
        <v>249</v>
      </c>
      <c r="BM159" s="230" t="s">
        <v>479</v>
      </c>
    </row>
    <row r="160" spans="1:65" s="2" customFormat="1" ht="16.5" customHeight="1">
      <c r="A160" s="37"/>
      <c r="B160" s="38"/>
      <c r="C160" s="218" t="s">
        <v>331</v>
      </c>
      <c r="D160" s="218" t="s">
        <v>169</v>
      </c>
      <c r="E160" s="219" t="s">
        <v>3499</v>
      </c>
      <c r="F160" s="220" t="s">
        <v>3500</v>
      </c>
      <c r="G160" s="221" t="s">
        <v>183</v>
      </c>
      <c r="H160" s="222">
        <v>0.9</v>
      </c>
      <c r="I160" s="223"/>
      <c r="J160" s="224">
        <f>ROUND(I160*H160,0)</f>
        <v>0</v>
      </c>
      <c r="K160" s="225"/>
      <c r="L160" s="43"/>
      <c r="M160" s="226" t="s">
        <v>1</v>
      </c>
      <c r="N160" s="227" t="s">
        <v>42</v>
      </c>
      <c r="O160" s="90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0" t="s">
        <v>249</v>
      </c>
      <c r="AT160" s="230" t="s">
        <v>169</v>
      </c>
      <c r="AU160" s="230" t="s">
        <v>8</v>
      </c>
      <c r="AY160" s="16" t="s">
        <v>166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6" t="s">
        <v>8</v>
      </c>
      <c r="BK160" s="231">
        <f>ROUND(I160*H160,0)</f>
        <v>0</v>
      </c>
      <c r="BL160" s="16" t="s">
        <v>249</v>
      </c>
      <c r="BM160" s="230" t="s">
        <v>487</v>
      </c>
    </row>
    <row r="161" spans="1:65" s="2" customFormat="1" ht="21.75" customHeight="1">
      <c r="A161" s="37"/>
      <c r="B161" s="38"/>
      <c r="C161" s="218" t="s">
        <v>337</v>
      </c>
      <c r="D161" s="218" t="s">
        <v>169</v>
      </c>
      <c r="E161" s="219" t="s">
        <v>3501</v>
      </c>
      <c r="F161" s="220" t="s">
        <v>3502</v>
      </c>
      <c r="G161" s="221" t="s">
        <v>215</v>
      </c>
      <c r="H161" s="222">
        <v>25</v>
      </c>
      <c r="I161" s="223"/>
      <c r="J161" s="224">
        <f>ROUND(I161*H161,0)</f>
        <v>0</v>
      </c>
      <c r="K161" s="225"/>
      <c r="L161" s="43"/>
      <c r="M161" s="226" t="s">
        <v>1</v>
      </c>
      <c r="N161" s="227" t="s">
        <v>42</v>
      </c>
      <c r="O161" s="90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0" t="s">
        <v>249</v>
      </c>
      <c r="AT161" s="230" t="s">
        <v>169</v>
      </c>
      <c r="AU161" s="230" t="s">
        <v>8</v>
      </c>
      <c r="AY161" s="16" t="s">
        <v>166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6" t="s">
        <v>8</v>
      </c>
      <c r="BK161" s="231">
        <f>ROUND(I161*H161,0)</f>
        <v>0</v>
      </c>
      <c r="BL161" s="16" t="s">
        <v>249</v>
      </c>
      <c r="BM161" s="230" t="s">
        <v>495</v>
      </c>
    </row>
    <row r="162" spans="1:65" s="2" customFormat="1" ht="21.75" customHeight="1">
      <c r="A162" s="37"/>
      <c r="B162" s="38"/>
      <c r="C162" s="218" t="s">
        <v>345</v>
      </c>
      <c r="D162" s="218" t="s">
        <v>169</v>
      </c>
      <c r="E162" s="219" t="s">
        <v>3503</v>
      </c>
      <c r="F162" s="220" t="s">
        <v>3504</v>
      </c>
      <c r="G162" s="221" t="s">
        <v>215</v>
      </c>
      <c r="H162" s="222">
        <v>30</v>
      </c>
      <c r="I162" s="223"/>
      <c r="J162" s="224">
        <f>ROUND(I162*H162,0)</f>
        <v>0</v>
      </c>
      <c r="K162" s="225"/>
      <c r="L162" s="43"/>
      <c r="M162" s="226" t="s">
        <v>1</v>
      </c>
      <c r="N162" s="227" t="s">
        <v>42</v>
      </c>
      <c r="O162" s="90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0" t="s">
        <v>249</v>
      </c>
      <c r="AT162" s="230" t="s">
        <v>169</v>
      </c>
      <c r="AU162" s="230" t="s">
        <v>8</v>
      </c>
      <c r="AY162" s="16" t="s">
        <v>166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6" t="s">
        <v>8</v>
      </c>
      <c r="BK162" s="231">
        <f>ROUND(I162*H162,0)</f>
        <v>0</v>
      </c>
      <c r="BL162" s="16" t="s">
        <v>249</v>
      </c>
      <c r="BM162" s="230" t="s">
        <v>503</v>
      </c>
    </row>
    <row r="163" spans="1:65" s="2" customFormat="1" ht="21.75" customHeight="1">
      <c r="A163" s="37"/>
      <c r="B163" s="38"/>
      <c r="C163" s="218" t="s">
        <v>349</v>
      </c>
      <c r="D163" s="218" t="s">
        <v>169</v>
      </c>
      <c r="E163" s="219" t="s">
        <v>3505</v>
      </c>
      <c r="F163" s="220" t="s">
        <v>3506</v>
      </c>
      <c r="G163" s="221" t="s">
        <v>183</v>
      </c>
      <c r="H163" s="222">
        <v>0.8</v>
      </c>
      <c r="I163" s="223"/>
      <c r="J163" s="224">
        <f>ROUND(I163*H163,0)</f>
        <v>0</v>
      </c>
      <c r="K163" s="225"/>
      <c r="L163" s="43"/>
      <c r="M163" s="226" t="s">
        <v>1</v>
      </c>
      <c r="N163" s="227" t="s">
        <v>42</v>
      </c>
      <c r="O163" s="90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0" t="s">
        <v>249</v>
      </c>
      <c r="AT163" s="230" t="s">
        <v>169</v>
      </c>
      <c r="AU163" s="230" t="s">
        <v>8</v>
      </c>
      <c r="AY163" s="16" t="s">
        <v>166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6" t="s">
        <v>8</v>
      </c>
      <c r="BK163" s="231">
        <f>ROUND(I163*H163,0)</f>
        <v>0</v>
      </c>
      <c r="BL163" s="16" t="s">
        <v>249</v>
      </c>
      <c r="BM163" s="230" t="s">
        <v>511</v>
      </c>
    </row>
    <row r="164" spans="1:63" s="12" customFormat="1" ht="25.9" customHeight="1">
      <c r="A164" s="12"/>
      <c r="B164" s="202"/>
      <c r="C164" s="203"/>
      <c r="D164" s="204" t="s">
        <v>76</v>
      </c>
      <c r="E164" s="205" t="s">
        <v>3507</v>
      </c>
      <c r="F164" s="205" t="s">
        <v>3508</v>
      </c>
      <c r="G164" s="203"/>
      <c r="H164" s="203"/>
      <c r="I164" s="206"/>
      <c r="J164" s="207">
        <f>BK164</f>
        <v>0</v>
      </c>
      <c r="K164" s="203"/>
      <c r="L164" s="208"/>
      <c r="M164" s="209"/>
      <c r="N164" s="210"/>
      <c r="O164" s="210"/>
      <c r="P164" s="211">
        <f>SUM(P165:P192)</f>
        <v>0</v>
      </c>
      <c r="Q164" s="210"/>
      <c r="R164" s="211">
        <f>SUM(R165:R192)</f>
        <v>0</v>
      </c>
      <c r="S164" s="210"/>
      <c r="T164" s="212">
        <f>SUM(T165:T192)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3" t="s">
        <v>86</v>
      </c>
      <c r="AT164" s="214" t="s">
        <v>76</v>
      </c>
      <c r="AU164" s="214" t="s">
        <v>77</v>
      </c>
      <c r="AY164" s="213" t="s">
        <v>166</v>
      </c>
      <c r="BK164" s="215">
        <f>SUM(BK165:BK192)</f>
        <v>0</v>
      </c>
    </row>
    <row r="165" spans="1:65" s="2" customFormat="1" ht="16.5" customHeight="1">
      <c r="A165" s="37"/>
      <c r="B165" s="38"/>
      <c r="C165" s="218" t="s">
        <v>355</v>
      </c>
      <c r="D165" s="218" t="s">
        <v>169</v>
      </c>
      <c r="E165" s="219" t="s">
        <v>3509</v>
      </c>
      <c r="F165" s="220" t="s">
        <v>3510</v>
      </c>
      <c r="G165" s="221" t="s">
        <v>196</v>
      </c>
      <c r="H165" s="222">
        <v>8</v>
      </c>
      <c r="I165" s="223"/>
      <c r="J165" s="224">
        <f>ROUND(I165*H165,0)</f>
        <v>0</v>
      </c>
      <c r="K165" s="225"/>
      <c r="L165" s="43"/>
      <c r="M165" s="226" t="s">
        <v>1</v>
      </c>
      <c r="N165" s="227" t="s">
        <v>42</v>
      </c>
      <c r="O165" s="90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0" t="s">
        <v>249</v>
      </c>
      <c r="AT165" s="230" t="s">
        <v>169</v>
      </c>
      <c r="AU165" s="230" t="s">
        <v>8</v>
      </c>
      <c r="AY165" s="16" t="s">
        <v>166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6" t="s">
        <v>8</v>
      </c>
      <c r="BK165" s="231">
        <f>ROUND(I165*H165,0)</f>
        <v>0</v>
      </c>
      <c r="BL165" s="16" t="s">
        <v>249</v>
      </c>
      <c r="BM165" s="230" t="s">
        <v>519</v>
      </c>
    </row>
    <row r="166" spans="1:65" s="2" customFormat="1" ht="16.5" customHeight="1">
      <c r="A166" s="37"/>
      <c r="B166" s="38"/>
      <c r="C166" s="218" t="s">
        <v>359</v>
      </c>
      <c r="D166" s="218" t="s">
        <v>169</v>
      </c>
      <c r="E166" s="219" t="s">
        <v>3511</v>
      </c>
      <c r="F166" s="220" t="s">
        <v>3512</v>
      </c>
      <c r="G166" s="221" t="s">
        <v>196</v>
      </c>
      <c r="H166" s="222">
        <v>5</v>
      </c>
      <c r="I166" s="223"/>
      <c r="J166" s="224">
        <f>ROUND(I166*H166,0)</f>
        <v>0</v>
      </c>
      <c r="K166" s="225"/>
      <c r="L166" s="43"/>
      <c r="M166" s="226" t="s">
        <v>1</v>
      </c>
      <c r="N166" s="227" t="s">
        <v>42</v>
      </c>
      <c r="O166" s="90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0" t="s">
        <v>249</v>
      </c>
      <c r="AT166" s="230" t="s">
        <v>169</v>
      </c>
      <c r="AU166" s="230" t="s">
        <v>8</v>
      </c>
      <c r="AY166" s="16" t="s">
        <v>166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6" t="s">
        <v>8</v>
      </c>
      <c r="BK166" s="231">
        <f>ROUND(I166*H166,0)</f>
        <v>0</v>
      </c>
      <c r="BL166" s="16" t="s">
        <v>249</v>
      </c>
      <c r="BM166" s="230" t="s">
        <v>531</v>
      </c>
    </row>
    <row r="167" spans="1:65" s="2" customFormat="1" ht="16.5" customHeight="1">
      <c r="A167" s="37"/>
      <c r="B167" s="38"/>
      <c r="C167" s="218" t="s">
        <v>365</v>
      </c>
      <c r="D167" s="218" t="s">
        <v>169</v>
      </c>
      <c r="E167" s="219" t="s">
        <v>3513</v>
      </c>
      <c r="F167" s="220" t="s">
        <v>3514</v>
      </c>
      <c r="G167" s="221" t="s">
        <v>196</v>
      </c>
      <c r="H167" s="222">
        <v>6</v>
      </c>
      <c r="I167" s="223"/>
      <c r="J167" s="224">
        <f>ROUND(I167*H167,0)</f>
        <v>0</v>
      </c>
      <c r="K167" s="225"/>
      <c r="L167" s="43"/>
      <c r="M167" s="226" t="s">
        <v>1</v>
      </c>
      <c r="N167" s="227" t="s">
        <v>42</v>
      </c>
      <c r="O167" s="90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0" t="s">
        <v>249</v>
      </c>
      <c r="AT167" s="230" t="s">
        <v>169</v>
      </c>
      <c r="AU167" s="230" t="s">
        <v>8</v>
      </c>
      <c r="AY167" s="16" t="s">
        <v>166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6" t="s">
        <v>8</v>
      </c>
      <c r="BK167" s="231">
        <f>ROUND(I167*H167,0)</f>
        <v>0</v>
      </c>
      <c r="BL167" s="16" t="s">
        <v>249</v>
      </c>
      <c r="BM167" s="230" t="s">
        <v>538</v>
      </c>
    </row>
    <row r="168" spans="1:65" s="2" customFormat="1" ht="16.5" customHeight="1">
      <c r="A168" s="37"/>
      <c r="B168" s="38"/>
      <c r="C168" s="218" t="s">
        <v>371</v>
      </c>
      <c r="D168" s="218" t="s">
        <v>169</v>
      </c>
      <c r="E168" s="219" t="s">
        <v>3515</v>
      </c>
      <c r="F168" s="220" t="s">
        <v>3516</v>
      </c>
      <c r="G168" s="221" t="s">
        <v>196</v>
      </c>
      <c r="H168" s="222">
        <v>1</v>
      </c>
      <c r="I168" s="223"/>
      <c r="J168" s="224">
        <f>ROUND(I168*H168,0)</f>
        <v>0</v>
      </c>
      <c r="K168" s="225"/>
      <c r="L168" s="43"/>
      <c r="M168" s="226" t="s">
        <v>1</v>
      </c>
      <c r="N168" s="227" t="s">
        <v>42</v>
      </c>
      <c r="O168" s="90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0" t="s">
        <v>249</v>
      </c>
      <c r="AT168" s="230" t="s">
        <v>169</v>
      </c>
      <c r="AU168" s="230" t="s">
        <v>8</v>
      </c>
      <c r="AY168" s="16" t="s">
        <v>166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6" t="s">
        <v>8</v>
      </c>
      <c r="BK168" s="231">
        <f>ROUND(I168*H168,0)</f>
        <v>0</v>
      </c>
      <c r="BL168" s="16" t="s">
        <v>249</v>
      </c>
      <c r="BM168" s="230" t="s">
        <v>551</v>
      </c>
    </row>
    <row r="169" spans="1:65" s="2" customFormat="1" ht="16.5" customHeight="1">
      <c r="A169" s="37"/>
      <c r="B169" s="38"/>
      <c r="C169" s="218" t="s">
        <v>376</v>
      </c>
      <c r="D169" s="218" t="s">
        <v>169</v>
      </c>
      <c r="E169" s="219" t="s">
        <v>3517</v>
      </c>
      <c r="F169" s="220" t="s">
        <v>3518</v>
      </c>
      <c r="G169" s="221" t="s">
        <v>196</v>
      </c>
      <c r="H169" s="222">
        <v>4</v>
      </c>
      <c r="I169" s="223"/>
      <c r="J169" s="224">
        <f>ROUND(I169*H169,0)</f>
        <v>0</v>
      </c>
      <c r="K169" s="225"/>
      <c r="L169" s="43"/>
      <c r="M169" s="226" t="s">
        <v>1</v>
      </c>
      <c r="N169" s="227" t="s">
        <v>42</v>
      </c>
      <c r="O169" s="90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0" t="s">
        <v>249</v>
      </c>
      <c r="AT169" s="230" t="s">
        <v>169</v>
      </c>
      <c r="AU169" s="230" t="s">
        <v>8</v>
      </c>
      <c r="AY169" s="16" t="s">
        <v>166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6" t="s">
        <v>8</v>
      </c>
      <c r="BK169" s="231">
        <f>ROUND(I169*H169,0)</f>
        <v>0</v>
      </c>
      <c r="BL169" s="16" t="s">
        <v>249</v>
      </c>
      <c r="BM169" s="230" t="s">
        <v>561</v>
      </c>
    </row>
    <row r="170" spans="1:65" s="2" customFormat="1" ht="16.5" customHeight="1">
      <c r="A170" s="37"/>
      <c r="B170" s="38"/>
      <c r="C170" s="218" t="s">
        <v>381</v>
      </c>
      <c r="D170" s="218" t="s">
        <v>169</v>
      </c>
      <c r="E170" s="219" t="s">
        <v>3519</v>
      </c>
      <c r="F170" s="220" t="s">
        <v>3520</v>
      </c>
      <c r="G170" s="221" t="s">
        <v>547</v>
      </c>
      <c r="H170" s="222">
        <v>2</v>
      </c>
      <c r="I170" s="223"/>
      <c r="J170" s="224">
        <f>ROUND(I170*H170,0)</f>
        <v>0</v>
      </c>
      <c r="K170" s="225"/>
      <c r="L170" s="43"/>
      <c r="M170" s="226" t="s">
        <v>1</v>
      </c>
      <c r="N170" s="227" t="s">
        <v>42</v>
      </c>
      <c r="O170" s="90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0" t="s">
        <v>249</v>
      </c>
      <c r="AT170" s="230" t="s">
        <v>169</v>
      </c>
      <c r="AU170" s="230" t="s">
        <v>8</v>
      </c>
      <c r="AY170" s="16" t="s">
        <v>166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6" t="s">
        <v>8</v>
      </c>
      <c r="BK170" s="231">
        <f>ROUND(I170*H170,0)</f>
        <v>0</v>
      </c>
      <c r="BL170" s="16" t="s">
        <v>249</v>
      </c>
      <c r="BM170" s="230" t="s">
        <v>573</v>
      </c>
    </row>
    <row r="171" spans="1:65" s="2" customFormat="1" ht="16.5" customHeight="1">
      <c r="A171" s="37"/>
      <c r="B171" s="38"/>
      <c r="C171" s="218" t="s">
        <v>385</v>
      </c>
      <c r="D171" s="218" t="s">
        <v>169</v>
      </c>
      <c r="E171" s="219" t="s">
        <v>3521</v>
      </c>
      <c r="F171" s="220" t="s">
        <v>3522</v>
      </c>
      <c r="G171" s="221" t="s">
        <v>547</v>
      </c>
      <c r="H171" s="222">
        <v>1</v>
      </c>
      <c r="I171" s="223"/>
      <c r="J171" s="224">
        <f>ROUND(I171*H171,0)</f>
        <v>0</v>
      </c>
      <c r="K171" s="225"/>
      <c r="L171" s="43"/>
      <c r="M171" s="226" t="s">
        <v>1</v>
      </c>
      <c r="N171" s="227" t="s">
        <v>42</v>
      </c>
      <c r="O171" s="90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0" t="s">
        <v>249</v>
      </c>
      <c r="AT171" s="230" t="s">
        <v>169</v>
      </c>
      <c r="AU171" s="230" t="s">
        <v>8</v>
      </c>
      <c r="AY171" s="16" t="s">
        <v>166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6" t="s">
        <v>8</v>
      </c>
      <c r="BK171" s="231">
        <f>ROUND(I171*H171,0)</f>
        <v>0</v>
      </c>
      <c r="BL171" s="16" t="s">
        <v>249</v>
      </c>
      <c r="BM171" s="230" t="s">
        <v>582</v>
      </c>
    </row>
    <row r="172" spans="1:65" s="2" customFormat="1" ht="16.5" customHeight="1">
      <c r="A172" s="37"/>
      <c r="B172" s="38"/>
      <c r="C172" s="218" t="s">
        <v>389</v>
      </c>
      <c r="D172" s="218" t="s">
        <v>169</v>
      </c>
      <c r="E172" s="219" t="s">
        <v>3523</v>
      </c>
      <c r="F172" s="220" t="s">
        <v>3524</v>
      </c>
      <c r="G172" s="221" t="s">
        <v>547</v>
      </c>
      <c r="H172" s="222">
        <v>1</v>
      </c>
      <c r="I172" s="223"/>
      <c r="J172" s="224">
        <f>ROUND(I172*H172,0)</f>
        <v>0</v>
      </c>
      <c r="K172" s="225"/>
      <c r="L172" s="43"/>
      <c r="M172" s="226" t="s">
        <v>1</v>
      </c>
      <c r="N172" s="227" t="s">
        <v>42</v>
      </c>
      <c r="O172" s="90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0" t="s">
        <v>249</v>
      </c>
      <c r="AT172" s="230" t="s">
        <v>169</v>
      </c>
      <c r="AU172" s="230" t="s">
        <v>8</v>
      </c>
      <c r="AY172" s="16" t="s">
        <v>166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6" t="s">
        <v>8</v>
      </c>
      <c r="BK172" s="231">
        <f>ROUND(I172*H172,0)</f>
        <v>0</v>
      </c>
      <c r="BL172" s="16" t="s">
        <v>249</v>
      </c>
      <c r="BM172" s="230" t="s">
        <v>593</v>
      </c>
    </row>
    <row r="173" spans="1:65" s="2" customFormat="1" ht="16.5" customHeight="1">
      <c r="A173" s="37"/>
      <c r="B173" s="38"/>
      <c r="C173" s="218" t="s">
        <v>393</v>
      </c>
      <c r="D173" s="218" t="s">
        <v>169</v>
      </c>
      <c r="E173" s="219" t="s">
        <v>3525</v>
      </c>
      <c r="F173" s="220" t="s">
        <v>3526</v>
      </c>
      <c r="G173" s="221" t="s">
        <v>547</v>
      </c>
      <c r="H173" s="222">
        <v>1</v>
      </c>
      <c r="I173" s="223"/>
      <c r="J173" s="224">
        <f>ROUND(I173*H173,0)</f>
        <v>0</v>
      </c>
      <c r="K173" s="225"/>
      <c r="L173" s="43"/>
      <c r="M173" s="226" t="s">
        <v>1</v>
      </c>
      <c r="N173" s="227" t="s">
        <v>42</v>
      </c>
      <c r="O173" s="90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0" t="s">
        <v>249</v>
      </c>
      <c r="AT173" s="230" t="s">
        <v>169</v>
      </c>
      <c r="AU173" s="230" t="s">
        <v>8</v>
      </c>
      <c r="AY173" s="16" t="s">
        <v>166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6" t="s">
        <v>8</v>
      </c>
      <c r="BK173" s="231">
        <f>ROUND(I173*H173,0)</f>
        <v>0</v>
      </c>
      <c r="BL173" s="16" t="s">
        <v>249</v>
      </c>
      <c r="BM173" s="230" t="s">
        <v>601</v>
      </c>
    </row>
    <row r="174" spans="1:65" s="2" customFormat="1" ht="16.5" customHeight="1">
      <c r="A174" s="37"/>
      <c r="B174" s="38"/>
      <c r="C174" s="218" t="s">
        <v>397</v>
      </c>
      <c r="D174" s="218" t="s">
        <v>169</v>
      </c>
      <c r="E174" s="219" t="s">
        <v>3527</v>
      </c>
      <c r="F174" s="220" t="s">
        <v>3528</v>
      </c>
      <c r="G174" s="221" t="s">
        <v>196</v>
      </c>
      <c r="H174" s="222">
        <v>5</v>
      </c>
      <c r="I174" s="223"/>
      <c r="J174" s="224">
        <f>ROUND(I174*H174,0)</f>
        <v>0</v>
      </c>
      <c r="K174" s="225"/>
      <c r="L174" s="43"/>
      <c r="M174" s="226" t="s">
        <v>1</v>
      </c>
      <c r="N174" s="227" t="s">
        <v>42</v>
      </c>
      <c r="O174" s="90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30" t="s">
        <v>249</v>
      </c>
      <c r="AT174" s="230" t="s">
        <v>169</v>
      </c>
      <c r="AU174" s="230" t="s">
        <v>8</v>
      </c>
      <c r="AY174" s="16" t="s">
        <v>166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6" t="s">
        <v>8</v>
      </c>
      <c r="BK174" s="231">
        <f>ROUND(I174*H174,0)</f>
        <v>0</v>
      </c>
      <c r="BL174" s="16" t="s">
        <v>249</v>
      </c>
      <c r="BM174" s="230" t="s">
        <v>609</v>
      </c>
    </row>
    <row r="175" spans="1:65" s="2" customFormat="1" ht="16.5" customHeight="1">
      <c r="A175" s="37"/>
      <c r="B175" s="38"/>
      <c r="C175" s="218" t="s">
        <v>402</v>
      </c>
      <c r="D175" s="218" t="s">
        <v>169</v>
      </c>
      <c r="E175" s="219" t="s">
        <v>3529</v>
      </c>
      <c r="F175" s="220" t="s">
        <v>3530</v>
      </c>
      <c r="G175" s="221" t="s">
        <v>547</v>
      </c>
      <c r="H175" s="222">
        <v>4</v>
      </c>
      <c r="I175" s="223"/>
      <c r="J175" s="224">
        <f>ROUND(I175*H175,0)</f>
        <v>0</v>
      </c>
      <c r="K175" s="225"/>
      <c r="L175" s="43"/>
      <c r="M175" s="226" t="s">
        <v>1</v>
      </c>
      <c r="N175" s="227" t="s">
        <v>42</v>
      </c>
      <c r="O175" s="90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0" t="s">
        <v>249</v>
      </c>
      <c r="AT175" s="230" t="s">
        <v>169</v>
      </c>
      <c r="AU175" s="230" t="s">
        <v>8</v>
      </c>
      <c r="AY175" s="16" t="s">
        <v>166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6" t="s">
        <v>8</v>
      </c>
      <c r="BK175" s="231">
        <f>ROUND(I175*H175,0)</f>
        <v>0</v>
      </c>
      <c r="BL175" s="16" t="s">
        <v>249</v>
      </c>
      <c r="BM175" s="230" t="s">
        <v>617</v>
      </c>
    </row>
    <row r="176" spans="1:65" s="2" customFormat="1" ht="16.5" customHeight="1">
      <c r="A176" s="37"/>
      <c r="B176" s="38"/>
      <c r="C176" s="218" t="s">
        <v>407</v>
      </c>
      <c r="D176" s="218" t="s">
        <v>169</v>
      </c>
      <c r="E176" s="219" t="s">
        <v>3531</v>
      </c>
      <c r="F176" s="220" t="s">
        <v>3532</v>
      </c>
      <c r="G176" s="221" t="s">
        <v>477</v>
      </c>
      <c r="H176" s="222">
        <v>4</v>
      </c>
      <c r="I176" s="223"/>
      <c r="J176" s="224">
        <f>ROUND(I176*H176,0)</f>
        <v>0</v>
      </c>
      <c r="K176" s="225"/>
      <c r="L176" s="43"/>
      <c r="M176" s="226" t="s">
        <v>1</v>
      </c>
      <c r="N176" s="227" t="s">
        <v>42</v>
      </c>
      <c r="O176" s="90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30" t="s">
        <v>249</v>
      </c>
      <c r="AT176" s="230" t="s">
        <v>169</v>
      </c>
      <c r="AU176" s="230" t="s">
        <v>8</v>
      </c>
      <c r="AY176" s="16" t="s">
        <v>166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6" t="s">
        <v>8</v>
      </c>
      <c r="BK176" s="231">
        <f>ROUND(I176*H176,0)</f>
        <v>0</v>
      </c>
      <c r="BL176" s="16" t="s">
        <v>249</v>
      </c>
      <c r="BM176" s="230" t="s">
        <v>627</v>
      </c>
    </row>
    <row r="177" spans="1:65" s="2" customFormat="1" ht="16.5" customHeight="1">
      <c r="A177" s="37"/>
      <c r="B177" s="38"/>
      <c r="C177" s="218" t="s">
        <v>411</v>
      </c>
      <c r="D177" s="218" t="s">
        <v>169</v>
      </c>
      <c r="E177" s="219" t="s">
        <v>3533</v>
      </c>
      <c r="F177" s="220" t="s">
        <v>3534</v>
      </c>
      <c r="G177" s="221" t="s">
        <v>477</v>
      </c>
      <c r="H177" s="222">
        <v>1</v>
      </c>
      <c r="I177" s="223"/>
      <c r="J177" s="224">
        <f>ROUND(I177*H177,0)</f>
        <v>0</v>
      </c>
      <c r="K177" s="225"/>
      <c r="L177" s="43"/>
      <c r="M177" s="226" t="s">
        <v>1</v>
      </c>
      <c r="N177" s="227" t="s">
        <v>42</v>
      </c>
      <c r="O177" s="90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0" t="s">
        <v>249</v>
      </c>
      <c r="AT177" s="230" t="s">
        <v>169</v>
      </c>
      <c r="AU177" s="230" t="s">
        <v>8</v>
      </c>
      <c r="AY177" s="16" t="s">
        <v>166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6" t="s">
        <v>8</v>
      </c>
      <c r="BK177" s="231">
        <f>ROUND(I177*H177,0)</f>
        <v>0</v>
      </c>
      <c r="BL177" s="16" t="s">
        <v>249</v>
      </c>
      <c r="BM177" s="230" t="s">
        <v>639</v>
      </c>
    </row>
    <row r="178" spans="1:65" s="2" customFormat="1" ht="24.15" customHeight="1">
      <c r="A178" s="37"/>
      <c r="B178" s="38"/>
      <c r="C178" s="218" t="s">
        <v>417</v>
      </c>
      <c r="D178" s="218" t="s">
        <v>169</v>
      </c>
      <c r="E178" s="219" t="s">
        <v>3535</v>
      </c>
      <c r="F178" s="220" t="s">
        <v>3536</v>
      </c>
      <c r="G178" s="221" t="s">
        <v>477</v>
      </c>
      <c r="H178" s="222">
        <v>2</v>
      </c>
      <c r="I178" s="223"/>
      <c r="J178" s="224">
        <f>ROUND(I178*H178,0)</f>
        <v>0</v>
      </c>
      <c r="K178" s="225"/>
      <c r="L178" s="43"/>
      <c r="M178" s="226" t="s">
        <v>1</v>
      </c>
      <c r="N178" s="227" t="s">
        <v>42</v>
      </c>
      <c r="O178" s="90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30" t="s">
        <v>249</v>
      </c>
      <c r="AT178" s="230" t="s">
        <v>169</v>
      </c>
      <c r="AU178" s="230" t="s">
        <v>8</v>
      </c>
      <c r="AY178" s="16" t="s">
        <v>166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6" t="s">
        <v>8</v>
      </c>
      <c r="BK178" s="231">
        <f>ROUND(I178*H178,0)</f>
        <v>0</v>
      </c>
      <c r="BL178" s="16" t="s">
        <v>249</v>
      </c>
      <c r="BM178" s="230" t="s">
        <v>650</v>
      </c>
    </row>
    <row r="179" spans="1:65" s="2" customFormat="1" ht="16.5" customHeight="1">
      <c r="A179" s="37"/>
      <c r="B179" s="38"/>
      <c r="C179" s="218" t="s">
        <v>423</v>
      </c>
      <c r="D179" s="218" t="s">
        <v>169</v>
      </c>
      <c r="E179" s="219" t="s">
        <v>3537</v>
      </c>
      <c r="F179" s="220" t="s">
        <v>3538</v>
      </c>
      <c r="G179" s="221" t="s">
        <v>547</v>
      </c>
      <c r="H179" s="222">
        <v>2</v>
      </c>
      <c r="I179" s="223"/>
      <c r="J179" s="224">
        <f>ROUND(I179*H179,0)</f>
        <v>0</v>
      </c>
      <c r="K179" s="225"/>
      <c r="L179" s="43"/>
      <c r="M179" s="226" t="s">
        <v>1</v>
      </c>
      <c r="N179" s="227" t="s">
        <v>42</v>
      </c>
      <c r="O179" s="90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30" t="s">
        <v>249</v>
      </c>
      <c r="AT179" s="230" t="s">
        <v>169</v>
      </c>
      <c r="AU179" s="230" t="s">
        <v>8</v>
      </c>
      <c r="AY179" s="16" t="s">
        <v>166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6" t="s">
        <v>8</v>
      </c>
      <c r="BK179" s="231">
        <f>ROUND(I179*H179,0)</f>
        <v>0</v>
      </c>
      <c r="BL179" s="16" t="s">
        <v>249</v>
      </c>
      <c r="BM179" s="230" t="s">
        <v>659</v>
      </c>
    </row>
    <row r="180" spans="1:65" s="2" customFormat="1" ht="16.5" customHeight="1">
      <c r="A180" s="37"/>
      <c r="B180" s="38"/>
      <c r="C180" s="218" t="s">
        <v>428</v>
      </c>
      <c r="D180" s="218" t="s">
        <v>169</v>
      </c>
      <c r="E180" s="219" t="s">
        <v>3539</v>
      </c>
      <c r="F180" s="220" t="s">
        <v>3540</v>
      </c>
      <c r="G180" s="221" t="s">
        <v>547</v>
      </c>
      <c r="H180" s="222">
        <v>1</v>
      </c>
      <c r="I180" s="223"/>
      <c r="J180" s="224">
        <f>ROUND(I180*H180,0)</f>
        <v>0</v>
      </c>
      <c r="K180" s="225"/>
      <c r="L180" s="43"/>
      <c r="M180" s="226" t="s">
        <v>1</v>
      </c>
      <c r="N180" s="227" t="s">
        <v>42</v>
      </c>
      <c r="O180" s="90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0" t="s">
        <v>249</v>
      </c>
      <c r="AT180" s="230" t="s">
        <v>169</v>
      </c>
      <c r="AU180" s="230" t="s">
        <v>8</v>
      </c>
      <c r="AY180" s="16" t="s">
        <v>166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6" t="s">
        <v>8</v>
      </c>
      <c r="BK180" s="231">
        <f>ROUND(I180*H180,0)</f>
        <v>0</v>
      </c>
      <c r="BL180" s="16" t="s">
        <v>249</v>
      </c>
      <c r="BM180" s="230" t="s">
        <v>667</v>
      </c>
    </row>
    <row r="181" spans="1:65" s="2" customFormat="1" ht="16.5" customHeight="1">
      <c r="A181" s="37"/>
      <c r="B181" s="38"/>
      <c r="C181" s="218" t="s">
        <v>432</v>
      </c>
      <c r="D181" s="218" t="s">
        <v>169</v>
      </c>
      <c r="E181" s="219" t="s">
        <v>3541</v>
      </c>
      <c r="F181" s="220" t="s">
        <v>3542</v>
      </c>
      <c r="G181" s="221" t="s">
        <v>547</v>
      </c>
      <c r="H181" s="222">
        <v>2</v>
      </c>
      <c r="I181" s="223"/>
      <c r="J181" s="224">
        <f>ROUND(I181*H181,0)</f>
        <v>0</v>
      </c>
      <c r="K181" s="225"/>
      <c r="L181" s="43"/>
      <c r="M181" s="226" t="s">
        <v>1</v>
      </c>
      <c r="N181" s="227" t="s">
        <v>42</v>
      </c>
      <c r="O181" s="90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30" t="s">
        <v>249</v>
      </c>
      <c r="AT181" s="230" t="s">
        <v>169</v>
      </c>
      <c r="AU181" s="230" t="s">
        <v>8</v>
      </c>
      <c r="AY181" s="16" t="s">
        <v>166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6" t="s">
        <v>8</v>
      </c>
      <c r="BK181" s="231">
        <f>ROUND(I181*H181,0)</f>
        <v>0</v>
      </c>
      <c r="BL181" s="16" t="s">
        <v>249</v>
      </c>
      <c r="BM181" s="230" t="s">
        <v>675</v>
      </c>
    </row>
    <row r="182" spans="1:65" s="2" customFormat="1" ht="16.5" customHeight="1">
      <c r="A182" s="37"/>
      <c r="B182" s="38"/>
      <c r="C182" s="218" t="s">
        <v>436</v>
      </c>
      <c r="D182" s="218" t="s">
        <v>169</v>
      </c>
      <c r="E182" s="219" t="s">
        <v>3543</v>
      </c>
      <c r="F182" s="220" t="s">
        <v>3544</v>
      </c>
      <c r="G182" s="221" t="s">
        <v>547</v>
      </c>
      <c r="H182" s="222">
        <v>2</v>
      </c>
      <c r="I182" s="223"/>
      <c r="J182" s="224">
        <f>ROUND(I182*H182,0)</f>
        <v>0</v>
      </c>
      <c r="K182" s="225"/>
      <c r="L182" s="43"/>
      <c r="M182" s="226" t="s">
        <v>1</v>
      </c>
      <c r="N182" s="227" t="s">
        <v>42</v>
      </c>
      <c r="O182" s="90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30" t="s">
        <v>249</v>
      </c>
      <c r="AT182" s="230" t="s">
        <v>169</v>
      </c>
      <c r="AU182" s="230" t="s">
        <v>8</v>
      </c>
      <c r="AY182" s="16" t="s">
        <v>166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6" t="s">
        <v>8</v>
      </c>
      <c r="BK182" s="231">
        <f>ROUND(I182*H182,0)</f>
        <v>0</v>
      </c>
      <c r="BL182" s="16" t="s">
        <v>249</v>
      </c>
      <c r="BM182" s="230" t="s">
        <v>685</v>
      </c>
    </row>
    <row r="183" spans="1:65" s="2" customFormat="1" ht="21.75" customHeight="1">
      <c r="A183" s="37"/>
      <c r="B183" s="38"/>
      <c r="C183" s="218" t="s">
        <v>442</v>
      </c>
      <c r="D183" s="218" t="s">
        <v>169</v>
      </c>
      <c r="E183" s="219" t="s">
        <v>3545</v>
      </c>
      <c r="F183" s="220" t="s">
        <v>3546</v>
      </c>
      <c r="G183" s="221" t="s">
        <v>477</v>
      </c>
      <c r="H183" s="222">
        <v>4</v>
      </c>
      <c r="I183" s="223"/>
      <c r="J183" s="224">
        <f>ROUND(I183*H183,0)</f>
        <v>0</v>
      </c>
      <c r="K183" s="225"/>
      <c r="L183" s="43"/>
      <c r="M183" s="226" t="s">
        <v>1</v>
      </c>
      <c r="N183" s="227" t="s">
        <v>42</v>
      </c>
      <c r="O183" s="90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0" t="s">
        <v>249</v>
      </c>
      <c r="AT183" s="230" t="s">
        <v>169</v>
      </c>
      <c r="AU183" s="230" t="s">
        <v>8</v>
      </c>
      <c r="AY183" s="16" t="s">
        <v>166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6" t="s">
        <v>8</v>
      </c>
      <c r="BK183" s="231">
        <f>ROUND(I183*H183,0)</f>
        <v>0</v>
      </c>
      <c r="BL183" s="16" t="s">
        <v>249</v>
      </c>
      <c r="BM183" s="230" t="s">
        <v>693</v>
      </c>
    </row>
    <row r="184" spans="1:65" s="2" customFormat="1" ht="21.75" customHeight="1">
      <c r="A184" s="37"/>
      <c r="B184" s="38"/>
      <c r="C184" s="218" t="s">
        <v>448</v>
      </c>
      <c r="D184" s="218" t="s">
        <v>169</v>
      </c>
      <c r="E184" s="219" t="s">
        <v>3547</v>
      </c>
      <c r="F184" s="220" t="s">
        <v>3548</v>
      </c>
      <c r="G184" s="221" t="s">
        <v>477</v>
      </c>
      <c r="H184" s="222">
        <v>1</v>
      </c>
      <c r="I184" s="223"/>
      <c r="J184" s="224">
        <f>ROUND(I184*H184,0)</f>
        <v>0</v>
      </c>
      <c r="K184" s="225"/>
      <c r="L184" s="43"/>
      <c r="M184" s="226" t="s">
        <v>1</v>
      </c>
      <c r="N184" s="227" t="s">
        <v>42</v>
      </c>
      <c r="O184" s="90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30" t="s">
        <v>249</v>
      </c>
      <c r="AT184" s="230" t="s">
        <v>169</v>
      </c>
      <c r="AU184" s="230" t="s">
        <v>8</v>
      </c>
      <c r="AY184" s="16" t="s">
        <v>166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6" t="s">
        <v>8</v>
      </c>
      <c r="BK184" s="231">
        <f>ROUND(I184*H184,0)</f>
        <v>0</v>
      </c>
      <c r="BL184" s="16" t="s">
        <v>249</v>
      </c>
      <c r="BM184" s="230" t="s">
        <v>701</v>
      </c>
    </row>
    <row r="185" spans="1:65" s="2" customFormat="1" ht="24.15" customHeight="1">
      <c r="A185" s="37"/>
      <c r="B185" s="38"/>
      <c r="C185" s="218" t="s">
        <v>452</v>
      </c>
      <c r="D185" s="218" t="s">
        <v>169</v>
      </c>
      <c r="E185" s="219" t="s">
        <v>3549</v>
      </c>
      <c r="F185" s="220" t="s">
        <v>3550</v>
      </c>
      <c r="G185" s="221" t="s">
        <v>477</v>
      </c>
      <c r="H185" s="222">
        <v>2</v>
      </c>
      <c r="I185" s="223"/>
      <c r="J185" s="224">
        <f>ROUND(I185*H185,0)</f>
        <v>0</v>
      </c>
      <c r="K185" s="225"/>
      <c r="L185" s="43"/>
      <c r="M185" s="226" t="s">
        <v>1</v>
      </c>
      <c r="N185" s="227" t="s">
        <v>42</v>
      </c>
      <c r="O185" s="90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30" t="s">
        <v>249</v>
      </c>
      <c r="AT185" s="230" t="s">
        <v>169</v>
      </c>
      <c r="AU185" s="230" t="s">
        <v>8</v>
      </c>
      <c r="AY185" s="16" t="s">
        <v>166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6" t="s">
        <v>8</v>
      </c>
      <c r="BK185" s="231">
        <f>ROUND(I185*H185,0)</f>
        <v>0</v>
      </c>
      <c r="BL185" s="16" t="s">
        <v>249</v>
      </c>
      <c r="BM185" s="230" t="s">
        <v>709</v>
      </c>
    </row>
    <row r="186" spans="1:65" s="2" customFormat="1" ht="16.5" customHeight="1">
      <c r="A186" s="37"/>
      <c r="B186" s="38"/>
      <c r="C186" s="218" t="s">
        <v>457</v>
      </c>
      <c r="D186" s="218" t="s">
        <v>169</v>
      </c>
      <c r="E186" s="219" t="s">
        <v>3551</v>
      </c>
      <c r="F186" s="220" t="s">
        <v>3552</v>
      </c>
      <c r="G186" s="221" t="s">
        <v>547</v>
      </c>
      <c r="H186" s="222">
        <v>1</v>
      </c>
      <c r="I186" s="223"/>
      <c r="J186" s="224">
        <f>ROUND(I186*H186,0)</f>
        <v>0</v>
      </c>
      <c r="K186" s="225"/>
      <c r="L186" s="43"/>
      <c r="M186" s="226" t="s">
        <v>1</v>
      </c>
      <c r="N186" s="227" t="s">
        <v>42</v>
      </c>
      <c r="O186" s="90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0" t="s">
        <v>249</v>
      </c>
      <c r="AT186" s="230" t="s">
        <v>169</v>
      </c>
      <c r="AU186" s="230" t="s">
        <v>8</v>
      </c>
      <c r="AY186" s="16" t="s">
        <v>166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6" t="s">
        <v>8</v>
      </c>
      <c r="BK186" s="231">
        <f>ROUND(I186*H186,0)</f>
        <v>0</v>
      </c>
      <c r="BL186" s="16" t="s">
        <v>249</v>
      </c>
      <c r="BM186" s="230" t="s">
        <v>717</v>
      </c>
    </row>
    <row r="187" spans="1:65" s="2" customFormat="1" ht="16.5" customHeight="1">
      <c r="A187" s="37"/>
      <c r="B187" s="38"/>
      <c r="C187" s="218" t="s">
        <v>461</v>
      </c>
      <c r="D187" s="218" t="s">
        <v>169</v>
      </c>
      <c r="E187" s="219" t="s">
        <v>3553</v>
      </c>
      <c r="F187" s="220" t="s">
        <v>3554</v>
      </c>
      <c r="G187" s="221" t="s">
        <v>547</v>
      </c>
      <c r="H187" s="222">
        <v>1</v>
      </c>
      <c r="I187" s="223"/>
      <c r="J187" s="224">
        <f>ROUND(I187*H187,0)</f>
        <v>0</v>
      </c>
      <c r="K187" s="225"/>
      <c r="L187" s="43"/>
      <c r="M187" s="226" t="s">
        <v>1</v>
      </c>
      <c r="N187" s="227" t="s">
        <v>42</v>
      </c>
      <c r="O187" s="90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30" t="s">
        <v>249</v>
      </c>
      <c r="AT187" s="230" t="s">
        <v>169</v>
      </c>
      <c r="AU187" s="230" t="s">
        <v>8</v>
      </c>
      <c r="AY187" s="16" t="s">
        <v>166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6" t="s">
        <v>8</v>
      </c>
      <c r="BK187" s="231">
        <f>ROUND(I187*H187,0)</f>
        <v>0</v>
      </c>
      <c r="BL187" s="16" t="s">
        <v>249</v>
      </c>
      <c r="BM187" s="230" t="s">
        <v>727</v>
      </c>
    </row>
    <row r="188" spans="1:65" s="2" customFormat="1" ht="16.5" customHeight="1">
      <c r="A188" s="37"/>
      <c r="B188" s="38"/>
      <c r="C188" s="218" t="s">
        <v>464</v>
      </c>
      <c r="D188" s="218" t="s">
        <v>169</v>
      </c>
      <c r="E188" s="219" t="s">
        <v>3555</v>
      </c>
      <c r="F188" s="220" t="s">
        <v>3556</v>
      </c>
      <c r="G188" s="221" t="s">
        <v>183</v>
      </c>
      <c r="H188" s="222">
        <v>0.15</v>
      </c>
      <c r="I188" s="223"/>
      <c r="J188" s="224">
        <f>ROUND(I188*H188,0)</f>
        <v>0</v>
      </c>
      <c r="K188" s="225"/>
      <c r="L188" s="43"/>
      <c r="M188" s="226" t="s">
        <v>1</v>
      </c>
      <c r="N188" s="227" t="s">
        <v>42</v>
      </c>
      <c r="O188" s="90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30" t="s">
        <v>249</v>
      </c>
      <c r="AT188" s="230" t="s">
        <v>169</v>
      </c>
      <c r="AU188" s="230" t="s">
        <v>8</v>
      </c>
      <c r="AY188" s="16" t="s">
        <v>166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6" t="s">
        <v>8</v>
      </c>
      <c r="BK188" s="231">
        <f>ROUND(I188*H188,0)</f>
        <v>0</v>
      </c>
      <c r="BL188" s="16" t="s">
        <v>249</v>
      </c>
      <c r="BM188" s="230" t="s">
        <v>739</v>
      </c>
    </row>
    <row r="189" spans="1:65" s="2" customFormat="1" ht="16.5" customHeight="1">
      <c r="A189" s="37"/>
      <c r="B189" s="38"/>
      <c r="C189" s="218" t="s">
        <v>468</v>
      </c>
      <c r="D189" s="218" t="s">
        <v>169</v>
      </c>
      <c r="E189" s="219" t="s">
        <v>3557</v>
      </c>
      <c r="F189" s="220" t="s">
        <v>3558</v>
      </c>
      <c r="G189" s="221" t="s">
        <v>196</v>
      </c>
      <c r="H189" s="222">
        <v>6</v>
      </c>
      <c r="I189" s="223"/>
      <c r="J189" s="224">
        <f>ROUND(I189*H189,0)</f>
        <v>0</v>
      </c>
      <c r="K189" s="225"/>
      <c r="L189" s="43"/>
      <c r="M189" s="226" t="s">
        <v>1</v>
      </c>
      <c r="N189" s="227" t="s">
        <v>42</v>
      </c>
      <c r="O189" s="90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30" t="s">
        <v>249</v>
      </c>
      <c r="AT189" s="230" t="s">
        <v>169</v>
      </c>
      <c r="AU189" s="230" t="s">
        <v>8</v>
      </c>
      <c r="AY189" s="16" t="s">
        <v>166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6" t="s">
        <v>8</v>
      </c>
      <c r="BK189" s="231">
        <f>ROUND(I189*H189,0)</f>
        <v>0</v>
      </c>
      <c r="BL189" s="16" t="s">
        <v>249</v>
      </c>
      <c r="BM189" s="230" t="s">
        <v>749</v>
      </c>
    </row>
    <row r="190" spans="1:65" s="2" customFormat="1" ht="16.5" customHeight="1">
      <c r="A190" s="37"/>
      <c r="B190" s="38"/>
      <c r="C190" s="218" t="s">
        <v>474</v>
      </c>
      <c r="D190" s="218" t="s">
        <v>169</v>
      </c>
      <c r="E190" s="219" t="s">
        <v>3559</v>
      </c>
      <c r="F190" s="220" t="s">
        <v>3560</v>
      </c>
      <c r="G190" s="221" t="s">
        <v>196</v>
      </c>
      <c r="H190" s="222">
        <v>7</v>
      </c>
      <c r="I190" s="223"/>
      <c r="J190" s="224">
        <f>ROUND(I190*H190,0)</f>
        <v>0</v>
      </c>
      <c r="K190" s="225"/>
      <c r="L190" s="43"/>
      <c r="M190" s="226" t="s">
        <v>1</v>
      </c>
      <c r="N190" s="227" t="s">
        <v>42</v>
      </c>
      <c r="O190" s="90"/>
      <c r="P190" s="228">
        <f>O190*H190</f>
        <v>0</v>
      </c>
      <c r="Q190" s="228">
        <v>0</v>
      </c>
      <c r="R190" s="228">
        <f>Q190*H190</f>
        <v>0</v>
      </c>
      <c r="S190" s="228">
        <v>0</v>
      </c>
      <c r="T190" s="229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30" t="s">
        <v>249</v>
      </c>
      <c r="AT190" s="230" t="s">
        <v>169</v>
      </c>
      <c r="AU190" s="230" t="s">
        <v>8</v>
      </c>
      <c r="AY190" s="16" t="s">
        <v>166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6" t="s">
        <v>8</v>
      </c>
      <c r="BK190" s="231">
        <f>ROUND(I190*H190,0)</f>
        <v>0</v>
      </c>
      <c r="BL190" s="16" t="s">
        <v>249</v>
      </c>
      <c r="BM190" s="230" t="s">
        <v>759</v>
      </c>
    </row>
    <row r="191" spans="1:65" s="2" customFormat="1" ht="21.75" customHeight="1">
      <c r="A191" s="37"/>
      <c r="B191" s="38"/>
      <c r="C191" s="218" t="s">
        <v>479</v>
      </c>
      <c r="D191" s="218" t="s">
        <v>169</v>
      </c>
      <c r="E191" s="219" t="s">
        <v>3561</v>
      </c>
      <c r="F191" s="220" t="s">
        <v>3562</v>
      </c>
      <c r="G191" s="221" t="s">
        <v>196</v>
      </c>
      <c r="H191" s="222">
        <v>3</v>
      </c>
      <c r="I191" s="223"/>
      <c r="J191" s="224">
        <f>ROUND(I191*H191,0)</f>
        <v>0</v>
      </c>
      <c r="K191" s="225"/>
      <c r="L191" s="43"/>
      <c r="M191" s="226" t="s">
        <v>1</v>
      </c>
      <c r="N191" s="227" t="s">
        <v>42</v>
      </c>
      <c r="O191" s="90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30" t="s">
        <v>249</v>
      </c>
      <c r="AT191" s="230" t="s">
        <v>169</v>
      </c>
      <c r="AU191" s="230" t="s">
        <v>8</v>
      </c>
      <c r="AY191" s="16" t="s">
        <v>166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6" t="s">
        <v>8</v>
      </c>
      <c r="BK191" s="231">
        <f>ROUND(I191*H191,0)</f>
        <v>0</v>
      </c>
      <c r="BL191" s="16" t="s">
        <v>249</v>
      </c>
      <c r="BM191" s="230" t="s">
        <v>768</v>
      </c>
    </row>
    <row r="192" spans="1:65" s="2" customFormat="1" ht="21.75" customHeight="1">
      <c r="A192" s="37"/>
      <c r="B192" s="38"/>
      <c r="C192" s="218" t="s">
        <v>483</v>
      </c>
      <c r="D192" s="218" t="s">
        <v>169</v>
      </c>
      <c r="E192" s="219" t="s">
        <v>3563</v>
      </c>
      <c r="F192" s="220" t="s">
        <v>3564</v>
      </c>
      <c r="G192" s="221" t="s">
        <v>183</v>
      </c>
      <c r="H192" s="222">
        <v>0.2</v>
      </c>
      <c r="I192" s="223"/>
      <c r="J192" s="224">
        <f>ROUND(I192*H192,0)</f>
        <v>0</v>
      </c>
      <c r="K192" s="225"/>
      <c r="L192" s="43"/>
      <c r="M192" s="226" t="s">
        <v>1</v>
      </c>
      <c r="N192" s="227" t="s">
        <v>42</v>
      </c>
      <c r="O192" s="90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30" t="s">
        <v>249</v>
      </c>
      <c r="AT192" s="230" t="s">
        <v>169</v>
      </c>
      <c r="AU192" s="230" t="s">
        <v>8</v>
      </c>
      <c r="AY192" s="16" t="s">
        <v>166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6" t="s">
        <v>8</v>
      </c>
      <c r="BK192" s="231">
        <f>ROUND(I192*H192,0)</f>
        <v>0</v>
      </c>
      <c r="BL192" s="16" t="s">
        <v>249</v>
      </c>
      <c r="BM192" s="230" t="s">
        <v>777</v>
      </c>
    </row>
    <row r="193" spans="1:63" s="12" customFormat="1" ht="25.9" customHeight="1">
      <c r="A193" s="12"/>
      <c r="B193" s="202"/>
      <c r="C193" s="203"/>
      <c r="D193" s="204" t="s">
        <v>76</v>
      </c>
      <c r="E193" s="205" t="s">
        <v>923</v>
      </c>
      <c r="F193" s="205" t="s">
        <v>3565</v>
      </c>
      <c r="G193" s="203"/>
      <c r="H193" s="203"/>
      <c r="I193" s="206"/>
      <c r="J193" s="207">
        <f>BK193</f>
        <v>0</v>
      </c>
      <c r="K193" s="203"/>
      <c r="L193" s="208"/>
      <c r="M193" s="209"/>
      <c r="N193" s="210"/>
      <c r="O193" s="210"/>
      <c r="P193" s="211">
        <f>SUM(P194:P195)</f>
        <v>0</v>
      </c>
      <c r="Q193" s="210"/>
      <c r="R193" s="211">
        <f>SUM(R194:R195)</f>
        <v>0</v>
      </c>
      <c r="S193" s="210"/>
      <c r="T193" s="212">
        <f>SUM(T194:T195)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13" t="s">
        <v>86</v>
      </c>
      <c r="AT193" s="214" t="s">
        <v>76</v>
      </c>
      <c r="AU193" s="214" t="s">
        <v>77</v>
      </c>
      <c r="AY193" s="213" t="s">
        <v>166</v>
      </c>
      <c r="BK193" s="215">
        <f>SUM(BK194:BK195)</f>
        <v>0</v>
      </c>
    </row>
    <row r="194" spans="1:65" s="2" customFormat="1" ht="16.5" customHeight="1">
      <c r="A194" s="37"/>
      <c r="B194" s="38"/>
      <c r="C194" s="218" t="s">
        <v>487</v>
      </c>
      <c r="D194" s="218" t="s">
        <v>169</v>
      </c>
      <c r="E194" s="219" t="s">
        <v>3566</v>
      </c>
      <c r="F194" s="220" t="s">
        <v>3567</v>
      </c>
      <c r="G194" s="221" t="s">
        <v>215</v>
      </c>
      <c r="H194" s="222">
        <v>16</v>
      </c>
      <c r="I194" s="223"/>
      <c r="J194" s="224">
        <f>ROUND(I194*H194,0)</f>
        <v>0</v>
      </c>
      <c r="K194" s="225"/>
      <c r="L194" s="43"/>
      <c r="M194" s="226" t="s">
        <v>1</v>
      </c>
      <c r="N194" s="227" t="s">
        <v>42</v>
      </c>
      <c r="O194" s="90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30" t="s">
        <v>249</v>
      </c>
      <c r="AT194" s="230" t="s">
        <v>169</v>
      </c>
      <c r="AU194" s="230" t="s">
        <v>8</v>
      </c>
      <c r="AY194" s="16" t="s">
        <v>166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6" t="s">
        <v>8</v>
      </c>
      <c r="BK194" s="231">
        <f>ROUND(I194*H194,0)</f>
        <v>0</v>
      </c>
      <c r="BL194" s="16" t="s">
        <v>249</v>
      </c>
      <c r="BM194" s="230" t="s">
        <v>787</v>
      </c>
    </row>
    <row r="195" spans="1:65" s="2" customFormat="1" ht="21.75" customHeight="1">
      <c r="A195" s="37"/>
      <c r="B195" s="38"/>
      <c r="C195" s="218" t="s">
        <v>491</v>
      </c>
      <c r="D195" s="218" t="s">
        <v>169</v>
      </c>
      <c r="E195" s="219" t="s">
        <v>3568</v>
      </c>
      <c r="F195" s="220" t="s">
        <v>3569</v>
      </c>
      <c r="G195" s="221" t="s">
        <v>215</v>
      </c>
      <c r="H195" s="222">
        <v>23</v>
      </c>
      <c r="I195" s="223"/>
      <c r="J195" s="224">
        <f>ROUND(I195*H195,0)</f>
        <v>0</v>
      </c>
      <c r="K195" s="225"/>
      <c r="L195" s="43"/>
      <c r="M195" s="226" t="s">
        <v>1</v>
      </c>
      <c r="N195" s="227" t="s">
        <v>42</v>
      </c>
      <c r="O195" s="90"/>
      <c r="P195" s="228">
        <f>O195*H195</f>
        <v>0</v>
      </c>
      <c r="Q195" s="228">
        <v>0</v>
      </c>
      <c r="R195" s="228">
        <f>Q195*H195</f>
        <v>0</v>
      </c>
      <c r="S195" s="228">
        <v>0</v>
      </c>
      <c r="T195" s="229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30" t="s">
        <v>249</v>
      </c>
      <c r="AT195" s="230" t="s">
        <v>169</v>
      </c>
      <c r="AU195" s="230" t="s">
        <v>8</v>
      </c>
      <c r="AY195" s="16" t="s">
        <v>166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6" t="s">
        <v>8</v>
      </c>
      <c r="BK195" s="231">
        <f>ROUND(I195*H195,0)</f>
        <v>0</v>
      </c>
      <c r="BL195" s="16" t="s">
        <v>249</v>
      </c>
      <c r="BM195" s="230" t="s">
        <v>799</v>
      </c>
    </row>
    <row r="196" spans="1:63" s="12" customFormat="1" ht="25.9" customHeight="1">
      <c r="A196" s="12"/>
      <c r="B196" s="202"/>
      <c r="C196" s="203"/>
      <c r="D196" s="204" t="s">
        <v>76</v>
      </c>
      <c r="E196" s="205" t="s">
        <v>3570</v>
      </c>
      <c r="F196" s="205" t="s">
        <v>3571</v>
      </c>
      <c r="G196" s="203"/>
      <c r="H196" s="203"/>
      <c r="I196" s="206"/>
      <c r="J196" s="207">
        <f>BK196</f>
        <v>0</v>
      </c>
      <c r="K196" s="203"/>
      <c r="L196" s="208"/>
      <c r="M196" s="209"/>
      <c r="N196" s="210"/>
      <c r="O196" s="210"/>
      <c r="P196" s="211">
        <f>SUM(P197:P200)</f>
        <v>0</v>
      </c>
      <c r="Q196" s="210"/>
      <c r="R196" s="211">
        <f>SUM(R197:R200)</f>
        <v>0</v>
      </c>
      <c r="S196" s="210"/>
      <c r="T196" s="212">
        <f>SUM(T197:T200)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13" t="s">
        <v>173</v>
      </c>
      <c r="AT196" s="214" t="s">
        <v>76</v>
      </c>
      <c r="AU196" s="214" t="s">
        <v>77</v>
      </c>
      <c r="AY196" s="213" t="s">
        <v>166</v>
      </c>
      <c r="BK196" s="215">
        <f>SUM(BK197:BK200)</f>
        <v>0</v>
      </c>
    </row>
    <row r="197" spans="1:65" s="2" customFormat="1" ht="16.5" customHeight="1">
      <c r="A197" s="37"/>
      <c r="B197" s="38"/>
      <c r="C197" s="218" t="s">
        <v>495</v>
      </c>
      <c r="D197" s="218" t="s">
        <v>169</v>
      </c>
      <c r="E197" s="219" t="s">
        <v>3572</v>
      </c>
      <c r="F197" s="220" t="s">
        <v>3573</v>
      </c>
      <c r="G197" s="221" t="s">
        <v>3574</v>
      </c>
      <c r="H197" s="222">
        <v>72</v>
      </c>
      <c r="I197" s="223"/>
      <c r="J197" s="224">
        <f>ROUND(I197*H197,0)</f>
        <v>0</v>
      </c>
      <c r="K197" s="225"/>
      <c r="L197" s="43"/>
      <c r="M197" s="226" t="s">
        <v>1</v>
      </c>
      <c r="N197" s="227" t="s">
        <v>42</v>
      </c>
      <c r="O197" s="90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30" t="s">
        <v>3575</v>
      </c>
      <c r="AT197" s="230" t="s">
        <v>169</v>
      </c>
      <c r="AU197" s="230" t="s">
        <v>8</v>
      </c>
      <c r="AY197" s="16" t="s">
        <v>166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6" t="s">
        <v>8</v>
      </c>
      <c r="BK197" s="231">
        <f>ROUND(I197*H197,0)</f>
        <v>0</v>
      </c>
      <c r="BL197" s="16" t="s">
        <v>3575</v>
      </c>
      <c r="BM197" s="230" t="s">
        <v>807</v>
      </c>
    </row>
    <row r="198" spans="1:65" s="2" customFormat="1" ht="21.75" customHeight="1">
      <c r="A198" s="37"/>
      <c r="B198" s="38"/>
      <c r="C198" s="218" t="s">
        <v>499</v>
      </c>
      <c r="D198" s="218" t="s">
        <v>169</v>
      </c>
      <c r="E198" s="219" t="s">
        <v>3576</v>
      </c>
      <c r="F198" s="220" t="s">
        <v>3577</v>
      </c>
      <c r="G198" s="221" t="s">
        <v>477</v>
      </c>
      <c r="H198" s="222">
        <v>1</v>
      </c>
      <c r="I198" s="223"/>
      <c r="J198" s="224">
        <f>ROUND(I198*H198,0)</f>
        <v>0</v>
      </c>
      <c r="K198" s="225"/>
      <c r="L198" s="43"/>
      <c r="M198" s="226" t="s">
        <v>1</v>
      </c>
      <c r="N198" s="227" t="s">
        <v>42</v>
      </c>
      <c r="O198" s="90"/>
      <c r="P198" s="228">
        <f>O198*H198</f>
        <v>0</v>
      </c>
      <c r="Q198" s="228">
        <v>0</v>
      </c>
      <c r="R198" s="228">
        <f>Q198*H198</f>
        <v>0</v>
      </c>
      <c r="S198" s="228">
        <v>0</v>
      </c>
      <c r="T198" s="229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30" t="s">
        <v>3575</v>
      </c>
      <c r="AT198" s="230" t="s">
        <v>169</v>
      </c>
      <c r="AU198" s="230" t="s">
        <v>8</v>
      </c>
      <c r="AY198" s="16" t="s">
        <v>166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6" t="s">
        <v>8</v>
      </c>
      <c r="BK198" s="231">
        <f>ROUND(I198*H198,0)</f>
        <v>0</v>
      </c>
      <c r="BL198" s="16" t="s">
        <v>3575</v>
      </c>
      <c r="BM198" s="230" t="s">
        <v>817</v>
      </c>
    </row>
    <row r="199" spans="1:65" s="2" customFormat="1" ht="16.5" customHeight="1">
      <c r="A199" s="37"/>
      <c r="B199" s="38"/>
      <c r="C199" s="218" t="s">
        <v>503</v>
      </c>
      <c r="D199" s="218" t="s">
        <v>169</v>
      </c>
      <c r="E199" s="219" t="s">
        <v>3578</v>
      </c>
      <c r="F199" s="220" t="s">
        <v>3579</v>
      </c>
      <c r="G199" s="221" t="s">
        <v>477</v>
      </c>
      <c r="H199" s="222">
        <v>1</v>
      </c>
      <c r="I199" s="223"/>
      <c r="J199" s="224">
        <f>ROUND(I199*H199,0)</f>
        <v>0</v>
      </c>
      <c r="K199" s="225"/>
      <c r="L199" s="43"/>
      <c r="M199" s="226" t="s">
        <v>1</v>
      </c>
      <c r="N199" s="227" t="s">
        <v>42</v>
      </c>
      <c r="O199" s="90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30" t="s">
        <v>3575</v>
      </c>
      <c r="AT199" s="230" t="s">
        <v>169</v>
      </c>
      <c r="AU199" s="230" t="s">
        <v>8</v>
      </c>
      <c r="AY199" s="16" t="s">
        <v>166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6" t="s">
        <v>8</v>
      </c>
      <c r="BK199" s="231">
        <f>ROUND(I199*H199,0)</f>
        <v>0</v>
      </c>
      <c r="BL199" s="16" t="s">
        <v>3575</v>
      </c>
      <c r="BM199" s="230" t="s">
        <v>829</v>
      </c>
    </row>
    <row r="200" spans="1:65" s="2" customFormat="1" ht="16.5" customHeight="1">
      <c r="A200" s="37"/>
      <c r="B200" s="38"/>
      <c r="C200" s="218" t="s">
        <v>507</v>
      </c>
      <c r="D200" s="218" t="s">
        <v>169</v>
      </c>
      <c r="E200" s="219" t="s">
        <v>99</v>
      </c>
      <c r="F200" s="220" t="s">
        <v>3580</v>
      </c>
      <c r="G200" s="221" t="s">
        <v>477</v>
      </c>
      <c r="H200" s="222">
        <v>1</v>
      </c>
      <c r="I200" s="223"/>
      <c r="J200" s="224">
        <f>ROUND(I200*H200,0)</f>
        <v>0</v>
      </c>
      <c r="K200" s="225"/>
      <c r="L200" s="43"/>
      <c r="M200" s="226" t="s">
        <v>1</v>
      </c>
      <c r="N200" s="227" t="s">
        <v>42</v>
      </c>
      <c r="O200" s="90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30" t="s">
        <v>3575</v>
      </c>
      <c r="AT200" s="230" t="s">
        <v>169</v>
      </c>
      <c r="AU200" s="230" t="s">
        <v>8</v>
      </c>
      <c r="AY200" s="16" t="s">
        <v>166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6" t="s">
        <v>8</v>
      </c>
      <c r="BK200" s="231">
        <f>ROUND(I200*H200,0)</f>
        <v>0</v>
      </c>
      <c r="BL200" s="16" t="s">
        <v>3575</v>
      </c>
      <c r="BM200" s="230" t="s">
        <v>839</v>
      </c>
    </row>
    <row r="201" spans="1:63" s="12" customFormat="1" ht="25.9" customHeight="1">
      <c r="A201" s="12"/>
      <c r="B201" s="202"/>
      <c r="C201" s="203"/>
      <c r="D201" s="204" t="s">
        <v>76</v>
      </c>
      <c r="E201" s="205" t="s">
        <v>959</v>
      </c>
      <c r="F201" s="205" t="s">
        <v>960</v>
      </c>
      <c r="G201" s="203"/>
      <c r="H201" s="203"/>
      <c r="I201" s="206"/>
      <c r="J201" s="207">
        <f>BK201</f>
        <v>0</v>
      </c>
      <c r="K201" s="203"/>
      <c r="L201" s="208"/>
      <c r="M201" s="209"/>
      <c r="N201" s="210"/>
      <c r="O201" s="210"/>
      <c r="P201" s="211">
        <f>P202+P204</f>
        <v>0</v>
      </c>
      <c r="Q201" s="210"/>
      <c r="R201" s="211">
        <f>R202+R204</f>
        <v>0</v>
      </c>
      <c r="S201" s="210"/>
      <c r="T201" s="212">
        <f>T202+T204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13" t="s">
        <v>193</v>
      </c>
      <c r="AT201" s="214" t="s">
        <v>76</v>
      </c>
      <c r="AU201" s="214" t="s">
        <v>77</v>
      </c>
      <c r="AY201" s="213" t="s">
        <v>166</v>
      </c>
      <c r="BK201" s="215">
        <f>BK202+BK204</f>
        <v>0</v>
      </c>
    </row>
    <row r="202" spans="1:63" s="12" customFormat="1" ht="22.8" customHeight="1">
      <c r="A202" s="12"/>
      <c r="B202" s="202"/>
      <c r="C202" s="203"/>
      <c r="D202" s="204" t="s">
        <v>76</v>
      </c>
      <c r="E202" s="216" t="s">
        <v>961</v>
      </c>
      <c r="F202" s="216" t="s">
        <v>962</v>
      </c>
      <c r="G202" s="203"/>
      <c r="H202" s="203"/>
      <c r="I202" s="206"/>
      <c r="J202" s="217">
        <f>BK202</f>
        <v>0</v>
      </c>
      <c r="K202" s="203"/>
      <c r="L202" s="208"/>
      <c r="M202" s="209"/>
      <c r="N202" s="210"/>
      <c r="O202" s="210"/>
      <c r="P202" s="211">
        <f>P203</f>
        <v>0</v>
      </c>
      <c r="Q202" s="210"/>
      <c r="R202" s="211">
        <f>R203</f>
        <v>0</v>
      </c>
      <c r="S202" s="210"/>
      <c r="T202" s="212">
        <f>T203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13" t="s">
        <v>193</v>
      </c>
      <c r="AT202" s="214" t="s">
        <v>76</v>
      </c>
      <c r="AU202" s="214" t="s">
        <v>8</v>
      </c>
      <c r="AY202" s="213" t="s">
        <v>166</v>
      </c>
      <c r="BK202" s="215">
        <f>BK203</f>
        <v>0</v>
      </c>
    </row>
    <row r="203" spans="1:65" s="2" customFormat="1" ht="16.5" customHeight="1">
      <c r="A203" s="37"/>
      <c r="B203" s="38"/>
      <c r="C203" s="218" t="s">
        <v>511</v>
      </c>
      <c r="D203" s="218" t="s">
        <v>169</v>
      </c>
      <c r="E203" s="219" t="s">
        <v>964</v>
      </c>
      <c r="F203" s="220" t="s">
        <v>962</v>
      </c>
      <c r="G203" s="221" t="s">
        <v>405</v>
      </c>
      <c r="H203" s="265"/>
      <c r="I203" s="223"/>
      <c r="J203" s="224">
        <f>ROUND(I203*H203,0)</f>
        <v>0</v>
      </c>
      <c r="K203" s="225"/>
      <c r="L203" s="43"/>
      <c r="M203" s="226" t="s">
        <v>1</v>
      </c>
      <c r="N203" s="227" t="s">
        <v>42</v>
      </c>
      <c r="O203" s="90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30" t="s">
        <v>965</v>
      </c>
      <c r="AT203" s="230" t="s">
        <v>169</v>
      </c>
      <c r="AU203" s="230" t="s">
        <v>86</v>
      </c>
      <c r="AY203" s="16" t="s">
        <v>166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6" t="s">
        <v>8</v>
      </c>
      <c r="BK203" s="231">
        <f>ROUND(I203*H203,0)</f>
        <v>0</v>
      </c>
      <c r="BL203" s="16" t="s">
        <v>965</v>
      </c>
      <c r="BM203" s="230" t="s">
        <v>3581</v>
      </c>
    </row>
    <row r="204" spans="1:63" s="12" customFormat="1" ht="22.8" customHeight="1">
      <c r="A204" s="12"/>
      <c r="B204" s="202"/>
      <c r="C204" s="203"/>
      <c r="D204" s="204" t="s">
        <v>76</v>
      </c>
      <c r="E204" s="216" t="s">
        <v>3582</v>
      </c>
      <c r="F204" s="216" t="s">
        <v>3583</v>
      </c>
      <c r="G204" s="203"/>
      <c r="H204" s="203"/>
      <c r="I204" s="206"/>
      <c r="J204" s="217">
        <f>BK204</f>
        <v>0</v>
      </c>
      <c r="K204" s="203"/>
      <c r="L204" s="208"/>
      <c r="M204" s="209"/>
      <c r="N204" s="210"/>
      <c r="O204" s="210"/>
      <c r="P204" s="211">
        <f>P205</f>
        <v>0</v>
      </c>
      <c r="Q204" s="210"/>
      <c r="R204" s="211">
        <f>R205</f>
        <v>0</v>
      </c>
      <c r="S204" s="210"/>
      <c r="T204" s="212">
        <f>T205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3" t="s">
        <v>193</v>
      </c>
      <c r="AT204" s="214" t="s">
        <v>76</v>
      </c>
      <c r="AU204" s="214" t="s">
        <v>8</v>
      </c>
      <c r="AY204" s="213" t="s">
        <v>166</v>
      </c>
      <c r="BK204" s="215">
        <f>BK205</f>
        <v>0</v>
      </c>
    </row>
    <row r="205" spans="1:65" s="2" customFormat="1" ht="16.5" customHeight="1">
      <c r="A205" s="37"/>
      <c r="B205" s="38"/>
      <c r="C205" s="218" t="s">
        <v>515</v>
      </c>
      <c r="D205" s="218" t="s">
        <v>169</v>
      </c>
      <c r="E205" s="219" t="s">
        <v>3584</v>
      </c>
      <c r="F205" s="220" t="s">
        <v>3585</v>
      </c>
      <c r="G205" s="221" t="s">
        <v>405</v>
      </c>
      <c r="H205" s="265"/>
      <c r="I205" s="223"/>
      <c r="J205" s="224">
        <f>ROUND(I205*H205,0)</f>
        <v>0</v>
      </c>
      <c r="K205" s="225"/>
      <c r="L205" s="43"/>
      <c r="M205" s="266" t="s">
        <v>1</v>
      </c>
      <c r="N205" s="267" t="s">
        <v>42</v>
      </c>
      <c r="O205" s="268"/>
      <c r="P205" s="269">
        <f>O205*H205</f>
        <v>0</v>
      </c>
      <c r="Q205" s="269">
        <v>0</v>
      </c>
      <c r="R205" s="269">
        <f>Q205*H205</f>
        <v>0</v>
      </c>
      <c r="S205" s="269">
        <v>0</v>
      </c>
      <c r="T205" s="270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30" t="s">
        <v>965</v>
      </c>
      <c r="AT205" s="230" t="s">
        <v>169</v>
      </c>
      <c r="AU205" s="230" t="s">
        <v>86</v>
      </c>
      <c r="AY205" s="16" t="s">
        <v>166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6" t="s">
        <v>8</v>
      </c>
      <c r="BK205" s="231">
        <f>ROUND(I205*H205,0)</f>
        <v>0</v>
      </c>
      <c r="BL205" s="16" t="s">
        <v>965</v>
      </c>
      <c r="BM205" s="230" t="s">
        <v>3586</v>
      </c>
    </row>
    <row r="206" spans="1:31" s="2" customFormat="1" ht="6.95" customHeight="1">
      <c r="A206" s="37"/>
      <c r="B206" s="65"/>
      <c r="C206" s="66"/>
      <c r="D206" s="66"/>
      <c r="E206" s="66"/>
      <c r="F206" s="66"/>
      <c r="G206" s="66"/>
      <c r="H206" s="66"/>
      <c r="I206" s="66"/>
      <c r="J206" s="66"/>
      <c r="K206" s="66"/>
      <c r="L206" s="43"/>
      <c r="M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</row>
  </sheetData>
  <sheetProtection password="F695" sheet="1" objects="1" scenarios="1" formatColumns="0" formatRows="0" autoFilter="0"/>
  <autoFilter ref="C124:K205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98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114</v>
      </c>
      <c r="L4" s="19"/>
      <c r="M4" s="138" t="s">
        <v>11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17</v>
      </c>
      <c r="L6" s="19"/>
    </row>
    <row r="7" spans="2:12" s="1" customFormat="1" ht="26.25" customHeight="1">
      <c r="B7" s="19"/>
      <c r="E7" s="140" t="str">
        <f>'Rekapitulace stavby'!K6</f>
        <v>Východní přístavba a stavební úpravy Nemocnice následné péče LDN Horažďovice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115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3587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19</v>
      </c>
      <c r="E11" s="37"/>
      <c r="F11" s="142" t="s">
        <v>1</v>
      </c>
      <c r="G11" s="37"/>
      <c r="H11" s="37"/>
      <c r="I11" s="139" t="s">
        <v>20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21</v>
      </c>
      <c r="E12" s="37"/>
      <c r="F12" s="142" t="s">
        <v>22</v>
      </c>
      <c r="G12" s="37"/>
      <c r="H12" s="37"/>
      <c r="I12" s="139" t="s">
        <v>23</v>
      </c>
      <c r="J12" s="143" t="str">
        <f>'Rekapitulace stavby'!AN8</f>
        <v>26. 5. 2023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25</v>
      </c>
      <c r="E14" s="37"/>
      <c r="F14" s="37"/>
      <c r="G14" s="37"/>
      <c r="H14" s="37"/>
      <c r="I14" s="139" t="s">
        <v>26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29</v>
      </c>
      <c r="E17" s="37"/>
      <c r="F17" s="37"/>
      <c r="G17" s="37"/>
      <c r="H17" s="37"/>
      <c r="I17" s="139" t="s">
        <v>26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31</v>
      </c>
      <c r="E20" s="37"/>
      <c r="F20" s="37"/>
      <c r="G20" s="37"/>
      <c r="H20" s="37"/>
      <c r="I20" s="139" t="s">
        <v>26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33</v>
      </c>
      <c r="F21" s="37"/>
      <c r="G21" s="37"/>
      <c r="H21" s="37"/>
      <c r="I21" s="139" t="s">
        <v>28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34</v>
      </c>
      <c r="E23" s="37"/>
      <c r="F23" s="37"/>
      <c r="G23" s="37"/>
      <c r="H23" s="37"/>
      <c r="I23" s="139" t="s">
        <v>26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28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36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37</v>
      </c>
      <c r="E30" s="37"/>
      <c r="F30" s="37"/>
      <c r="G30" s="37"/>
      <c r="H30" s="37"/>
      <c r="I30" s="37"/>
      <c r="J30" s="150">
        <f>ROUND(J124,0)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39</v>
      </c>
      <c r="G32" s="37"/>
      <c r="H32" s="37"/>
      <c r="I32" s="151" t="s">
        <v>38</v>
      </c>
      <c r="J32" s="151" t="s">
        <v>40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41</v>
      </c>
      <c r="E33" s="139" t="s">
        <v>42</v>
      </c>
      <c r="F33" s="153">
        <f>ROUND((SUM(BE124:BE170)),0)</f>
        <v>0</v>
      </c>
      <c r="G33" s="37"/>
      <c r="H33" s="37"/>
      <c r="I33" s="154">
        <v>0.21</v>
      </c>
      <c r="J33" s="153">
        <f>ROUND(((SUM(BE124:BE170))*I33),0)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43</v>
      </c>
      <c r="F34" s="153">
        <f>ROUND((SUM(BF124:BF170)),0)</f>
        <v>0</v>
      </c>
      <c r="G34" s="37"/>
      <c r="H34" s="37"/>
      <c r="I34" s="154">
        <v>0.15</v>
      </c>
      <c r="J34" s="153">
        <f>ROUND(((SUM(BF124:BF170))*I34),0)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44</v>
      </c>
      <c r="F35" s="153">
        <f>ROUND((SUM(BG124:BG170)),0)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45</v>
      </c>
      <c r="F36" s="153">
        <f>ROUND((SUM(BH124:BH170)),0)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46</v>
      </c>
      <c r="F37" s="153">
        <f>ROUND((SUM(BI124:BI170)),0)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47</v>
      </c>
      <c r="E39" s="157"/>
      <c r="F39" s="157"/>
      <c r="G39" s="158" t="s">
        <v>48</v>
      </c>
      <c r="H39" s="159" t="s">
        <v>49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50</v>
      </c>
      <c r="E50" s="163"/>
      <c r="F50" s="163"/>
      <c r="G50" s="162" t="s">
        <v>51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52</v>
      </c>
      <c r="E61" s="165"/>
      <c r="F61" s="166" t="s">
        <v>53</v>
      </c>
      <c r="G61" s="164" t="s">
        <v>52</v>
      </c>
      <c r="H61" s="165"/>
      <c r="I61" s="165"/>
      <c r="J61" s="167" t="s">
        <v>53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54</v>
      </c>
      <c r="E65" s="168"/>
      <c r="F65" s="168"/>
      <c r="G65" s="162" t="s">
        <v>55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52</v>
      </c>
      <c r="E76" s="165"/>
      <c r="F76" s="166" t="s">
        <v>53</v>
      </c>
      <c r="G76" s="164" t="s">
        <v>52</v>
      </c>
      <c r="H76" s="165"/>
      <c r="I76" s="165"/>
      <c r="J76" s="167" t="s">
        <v>53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117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3" t="str">
        <f>E7</f>
        <v>Východní přístavba a stavební úpravy Nemocnice následné péče LDN Horažďovice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115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 xml:space="preserve">023 - SO 01  Vytápění - přístavba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21</v>
      </c>
      <c r="D89" s="39"/>
      <c r="E89" s="39"/>
      <c r="F89" s="26" t="str">
        <f>F12</f>
        <v>Horažďovice</v>
      </c>
      <c r="G89" s="39"/>
      <c r="H89" s="39"/>
      <c r="I89" s="31" t="s">
        <v>23</v>
      </c>
      <c r="J89" s="78" t="str">
        <f>IF(J12="","",J12)</f>
        <v>26. 5. 2023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25</v>
      </c>
      <c r="D91" s="39"/>
      <c r="E91" s="39"/>
      <c r="F91" s="26" t="str">
        <f>E15</f>
        <v>Plzeňský kraj</v>
      </c>
      <c r="G91" s="39"/>
      <c r="H91" s="39"/>
      <c r="I91" s="31" t="s">
        <v>31</v>
      </c>
      <c r="J91" s="35" t="str">
        <f>E21</f>
        <v>Ing. arch. Jiří Kučera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34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118</v>
      </c>
      <c r="D94" s="175"/>
      <c r="E94" s="175"/>
      <c r="F94" s="175"/>
      <c r="G94" s="175"/>
      <c r="H94" s="175"/>
      <c r="I94" s="175"/>
      <c r="J94" s="176" t="s">
        <v>119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120</v>
      </c>
      <c r="D96" s="39"/>
      <c r="E96" s="39"/>
      <c r="F96" s="39"/>
      <c r="G96" s="39"/>
      <c r="H96" s="39"/>
      <c r="I96" s="39"/>
      <c r="J96" s="109">
        <f>J124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121</v>
      </c>
    </row>
    <row r="97" spans="1:31" s="9" customFormat="1" ht="24.95" customHeight="1">
      <c r="A97" s="9"/>
      <c r="B97" s="178"/>
      <c r="C97" s="179"/>
      <c r="D97" s="180" t="s">
        <v>3427</v>
      </c>
      <c r="E97" s="181"/>
      <c r="F97" s="181"/>
      <c r="G97" s="181"/>
      <c r="H97" s="181"/>
      <c r="I97" s="181"/>
      <c r="J97" s="182">
        <f>J125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8"/>
      <c r="C98" s="179"/>
      <c r="D98" s="180" t="s">
        <v>3429</v>
      </c>
      <c r="E98" s="181"/>
      <c r="F98" s="181"/>
      <c r="G98" s="181"/>
      <c r="H98" s="181"/>
      <c r="I98" s="181"/>
      <c r="J98" s="182">
        <f>J132</f>
        <v>0</v>
      </c>
      <c r="K98" s="179"/>
      <c r="L98" s="18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8"/>
      <c r="C99" s="179"/>
      <c r="D99" s="180" t="s">
        <v>3430</v>
      </c>
      <c r="E99" s="181"/>
      <c r="F99" s="181"/>
      <c r="G99" s="181"/>
      <c r="H99" s="181"/>
      <c r="I99" s="181"/>
      <c r="J99" s="182">
        <f>J140</f>
        <v>0</v>
      </c>
      <c r="K99" s="179"/>
      <c r="L99" s="18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8"/>
      <c r="C100" s="179"/>
      <c r="D100" s="180" t="s">
        <v>3588</v>
      </c>
      <c r="E100" s="181"/>
      <c r="F100" s="181"/>
      <c r="G100" s="181"/>
      <c r="H100" s="181"/>
      <c r="I100" s="181"/>
      <c r="J100" s="182">
        <f>J149</f>
        <v>0</v>
      </c>
      <c r="K100" s="179"/>
      <c r="L100" s="18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8"/>
      <c r="C101" s="179"/>
      <c r="D101" s="180" t="s">
        <v>3432</v>
      </c>
      <c r="E101" s="181"/>
      <c r="F101" s="181"/>
      <c r="G101" s="181"/>
      <c r="H101" s="181"/>
      <c r="I101" s="181"/>
      <c r="J101" s="182">
        <f>J161</f>
        <v>0</v>
      </c>
      <c r="K101" s="179"/>
      <c r="L101" s="18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78"/>
      <c r="C102" s="179"/>
      <c r="D102" s="180" t="s">
        <v>148</v>
      </c>
      <c r="E102" s="181"/>
      <c r="F102" s="181"/>
      <c r="G102" s="181"/>
      <c r="H102" s="181"/>
      <c r="I102" s="181"/>
      <c r="J102" s="182">
        <f>J166</f>
        <v>0</v>
      </c>
      <c r="K102" s="179"/>
      <c r="L102" s="18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4"/>
      <c r="C103" s="185"/>
      <c r="D103" s="186" t="s">
        <v>149</v>
      </c>
      <c r="E103" s="187"/>
      <c r="F103" s="187"/>
      <c r="G103" s="187"/>
      <c r="H103" s="187"/>
      <c r="I103" s="187"/>
      <c r="J103" s="188">
        <f>J167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4"/>
      <c r="C104" s="185"/>
      <c r="D104" s="186" t="s">
        <v>3433</v>
      </c>
      <c r="E104" s="187"/>
      <c r="F104" s="187"/>
      <c r="G104" s="187"/>
      <c r="H104" s="187"/>
      <c r="I104" s="187"/>
      <c r="J104" s="188">
        <f>J169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pans="1:31" s="2" customFormat="1" ht="6.95" customHeight="1">
      <c r="A110" s="37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151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17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26.25" customHeight="1">
      <c r="A114" s="37"/>
      <c r="B114" s="38"/>
      <c r="C114" s="39"/>
      <c r="D114" s="39"/>
      <c r="E114" s="173" t="str">
        <f>E7</f>
        <v>Východní přístavba a stavební úpravy Nemocnice následné péče LDN Horažďovice</v>
      </c>
      <c r="F114" s="31"/>
      <c r="G114" s="31"/>
      <c r="H114" s="31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115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9"/>
      <c r="D116" s="39"/>
      <c r="E116" s="75" t="str">
        <f>E9</f>
        <v xml:space="preserve">023 - SO 01  Vytápění - přístavba</v>
      </c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21</v>
      </c>
      <c r="D118" s="39"/>
      <c r="E118" s="39"/>
      <c r="F118" s="26" t="str">
        <f>F12</f>
        <v>Horažďovice</v>
      </c>
      <c r="G118" s="39"/>
      <c r="H118" s="39"/>
      <c r="I118" s="31" t="s">
        <v>23</v>
      </c>
      <c r="J118" s="78" t="str">
        <f>IF(J12="","",J12)</f>
        <v>26. 5. 2023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25</v>
      </c>
      <c r="D120" s="39"/>
      <c r="E120" s="39"/>
      <c r="F120" s="26" t="str">
        <f>E15</f>
        <v>Plzeňský kraj</v>
      </c>
      <c r="G120" s="39"/>
      <c r="H120" s="39"/>
      <c r="I120" s="31" t="s">
        <v>31</v>
      </c>
      <c r="J120" s="35" t="str">
        <f>E21</f>
        <v>Ing. arch. Jiří Kučera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29</v>
      </c>
      <c r="D121" s="39"/>
      <c r="E121" s="39"/>
      <c r="F121" s="26" t="str">
        <f>IF(E18="","",E18)</f>
        <v>Vyplň údaj</v>
      </c>
      <c r="G121" s="39"/>
      <c r="H121" s="39"/>
      <c r="I121" s="31" t="s">
        <v>34</v>
      </c>
      <c r="J121" s="35" t="str">
        <f>E24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11" customFormat="1" ht="29.25" customHeight="1">
      <c r="A123" s="190"/>
      <c r="B123" s="191"/>
      <c r="C123" s="192" t="s">
        <v>152</v>
      </c>
      <c r="D123" s="193" t="s">
        <v>62</v>
      </c>
      <c r="E123" s="193" t="s">
        <v>58</v>
      </c>
      <c r="F123" s="193" t="s">
        <v>59</v>
      </c>
      <c r="G123" s="193" t="s">
        <v>153</v>
      </c>
      <c r="H123" s="193" t="s">
        <v>154</v>
      </c>
      <c r="I123" s="193" t="s">
        <v>155</v>
      </c>
      <c r="J123" s="194" t="s">
        <v>119</v>
      </c>
      <c r="K123" s="195" t="s">
        <v>156</v>
      </c>
      <c r="L123" s="196"/>
      <c r="M123" s="99" t="s">
        <v>1</v>
      </c>
      <c r="N123" s="100" t="s">
        <v>41</v>
      </c>
      <c r="O123" s="100" t="s">
        <v>157</v>
      </c>
      <c r="P123" s="100" t="s">
        <v>158</v>
      </c>
      <c r="Q123" s="100" t="s">
        <v>159</v>
      </c>
      <c r="R123" s="100" t="s">
        <v>160</v>
      </c>
      <c r="S123" s="100" t="s">
        <v>161</v>
      </c>
      <c r="T123" s="101" t="s">
        <v>162</v>
      </c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</row>
    <row r="124" spans="1:63" s="2" customFormat="1" ht="22.8" customHeight="1">
      <c r="A124" s="37"/>
      <c r="B124" s="38"/>
      <c r="C124" s="106" t="s">
        <v>163</v>
      </c>
      <c r="D124" s="39"/>
      <c r="E124" s="39"/>
      <c r="F124" s="39"/>
      <c r="G124" s="39"/>
      <c r="H124" s="39"/>
      <c r="I124" s="39"/>
      <c r="J124" s="197">
        <f>BK124</f>
        <v>0</v>
      </c>
      <c r="K124" s="39"/>
      <c r="L124" s="43"/>
      <c r="M124" s="102"/>
      <c r="N124" s="198"/>
      <c r="O124" s="103"/>
      <c r="P124" s="199">
        <f>P125+P132+P140+P149+P161+P166</f>
        <v>0</v>
      </c>
      <c r="Q124" s="103"/>
      <c r="R124" s="199">
        <f>R125+R132+R140+R149+R161+R166</f>
        <v>0</v>
      </c>
      <c r="S124" s="103"/>
      <c r="T124" s="200">
        <f>T125+T132+T140+T149+T161+T166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76</v>
      </c>
      <c r="AU124" s="16" t="s">
        <v>121</v>
      </c>
      <c r="BK124" s="201">
        <f>BK125+BK132+BK140+BK149+BK161+BK166</f>
        <v>0</v>
      </c>
    </row>
    <row r="125" spans="1:63" s="12" customFormat="1" ht="25.9" customHeight="1">
      <c r="A125" s="12"/>
      <c r="B125" s="202"/>
      <c r="C125" s="203"/>
      <c r="D125" s="204" t="s">
        <v>76</v>
      </c>
      <c r="E125" s="205" t="s">
        <v>343</v>
      </c>
      <c r="F125" s="205" t="s">
        <v>344</v>
      </c>
      <c r="G125" s="203"/>
      <c r="H125" s="203"/>
      <c r="I125" s="206"/>
      <c r="J125" s="207">
        <f>BK125</f>
        <v>0</v>
      </c>
      <c r="K125" s="203"/>
      <c r="L125" s="208"/>
      <c r="M125" s="209"/>
      <c r="N125" s="210"/>
      <c r="O125" s="210"/>
      <c r="P125" s="211">
        <f>SUM(P126:P131)</f>
        <v>0</v>
      </c>
      <c r="Q125" s="210"/>
      <c r="R125" s="211">
        <f>SUM(R126:R131)</f>
        <v>0</v>
      </c>
      <c r="S125" s="210"/>
      <c r="T125" s="212">
        <f>SUM(T126:T131)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86</v>
      </c>
      <c r="AT125" s="214" t="s">
        <v>76</v>
      </c>
      <c r="AU125" s="214" t="s">
        <v>77</v>
      </c>
      <c r="AY125" s="213" t="s">
        <v>166</v>
      </c>
      <c r="BK125" s="215">
        <f>SUM(BK126:BK131)</f>
        <v>0</v>
      </c>
    </row>
    <row r="126" spans="1:65" s="2" customFormat="1" ht="21.75" customHeight="1">
      <c r="A126" s="37"/>
      <c r="B126" s="38"/>
      <c r="C126" s="218" t="s">
        <v>8</v>
      </c>
      <c r="D126" s="218" t="s">
        <v>169</v>
      </c>
      <c r="E126" s="219" t="s">
        <v>3589</v>
      </c>
      <c r="F126" s="220" t="s">
        <v>3590</v>
      </c>
      <c r="G126" s="221" t="s">
        <v>215</v>
      </c>
      <c r="H126" s="222">
        <v>92</v>
      </c>
      <c r="I126" s="223"/>
      <c r="J126" s="224">
        <f>ROUND(I126*H126,0)</f>
        <v>0</v>
      </c>
      <c r="K126" s="225"/>
      <c r="L126" s="43"/>
      <c r="M126" s="226" t="s">
        <v>1</v>
      </c>
      <c r="N126" s="227" t="s">
        <v>42</v>
      </c>
      <c r="O126" s="90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0" t="s">
        <v>249</v>
      </c>
      <c r="AT126" s="230" t="s">
        <v>169</v>
      </c>
      <c r="AU126" s="230" t="s">
        <v>8</v>
      </c>
      <c r="AY126" s="16" t="s">
        <v>166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6" t="s">
        <v>8</v>
      </c>
      <c r="BK126" s="231">
        <f>ROUND(I126*H126,0)</f>
        <v>0</v>
      </c>
      <c r="BL126" s="16" t="s">
        <v>249</v>
      </c>
      <c r="BM126" s="230" t="s">
        <v>86</v>
      </c>
    </row>
    <row r="127" spans="1:65" s="2" customFormat="1" ht="21.75" customHeight="1">
      <c r="A127" s="37"/>
      <c r="B127" s="38"/>
      <c r="C127" s="218" t="s">
        <v>86</v>
      </c>
      <c r="D127" s="218" t="s">
        <v>169</v>
      </c>
      <c r="E127" s="219" t="s">
        <v>3591</v>
      </c>
      <c r="F127" s="220" t="s">
        <v>3592</v>
      </c>
      <c r="G127" s="221" t="s">
        <v>215</v>
      </c>
      <c r="H127" s="222">
        <v>131</v>
      </c>
      <c r="I127" s="223"/>
      <c r="J127" s="224">
        <f>ROUND(I127*H127,0)</f>
        <v>0</v>
      </c>
      <c r="K127" s="225"/>
      <c r="L127" s="43"/>
      <c r="M127" s="226" t="s">
        <v>1</v>
      </c>
      <c r="N127" s="227" t="s">
        <v>42</v>
      </c>
      <c r="O127" s="90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0" t="s">
        <v>249</v>
      </c>
      <c r="AT127" s="230" t="s">
        <v>169</v>
      </c>
      <c r="AU127" s="230" t="s">
        <v>8</v>
      </c>
      <c r="AY127" s="16" t="s">
        <v>166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6" t="s">
        <v>8</v>
      </c>
      <c r="BK127" s="231">
        <f>ROUND(I127*H127,0)</f>
        <v>0</v>
      </c>
      <c r="BL127" s="16" t="s">
        <v>249</v>
      </c>
      <c r="BM127" s="230" t="s">
        <v>173</v>
      </c>
    </row>
    <row r="128" spans="1:65" s="2" customFormat="1" ht="21.75" customHeight="1">
      <c r="A128" s="37"/>
      <c r="B128" s="38"/>
      <c r="C128" s="218" t="s">
        <v>167</v>
      </c>
      <c r="D128" s="218" t="s">
        <v>169</v>
      </c>
      <c r="E128" s="219" t="s">
        <v>3593</v>
      </c>
      <c r="F128" s="220" t="s">
        <v>3594</v>
      </c>
      <c r="G128" s="221" t="s">
        <v>215</v>
      </c>
      <c r="H128" s="222">
        <v>78</v>
      </c>
      <c r="I128" s="223"/>
      <c r="J128" s="224">
        <f>ROUND(I128*H128,0)</f>
        <v>0</v>
      </c>
      <c r="K128" s="225"/>
      <c r="L128" s="43"/>
      <c r="M128" s="226" t="s">
        <v>1</v>
      </c>
      <c r="N128" s="227" t="s">
        <v>42</v>
      </c>
      <c r="O128" s="90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0" t="s">
        <v>249</v>
      </c>
      <c r="AT128" s="230" t="s">
        <v>169</v>
      </c>
      <c r="AU128" s="230" t="s">
        <v>8</v>
      </c>
      <c r="AY128" s="16" t="s">
        <v>166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6" t="s">
        <v>8</v>
      </c>
      <c r="BK128" s="231">
        <f>ROUND(I128*H128,0)</f>
        <v>0</v>
      </c>
      <c r="BL128" s="16" t="s">
        <v>249</v>
      </c>
      <c r="BM128" s="230" t="s">
        <v>191</v>
      </c>
    </row>
    <row r="129" spans="1:65" s="2" customFormat="1" ht="21.75" customHeight="1">
      <c r="A129" s="37"/>
      <c r="B129" s="38"/>
      <c r="C129" s="218" t="s">
        <v>173</v>
      </c>
      <c r="D129" s="218" t="s">
        <v>169</v>
      </c>
      <c r="E129" s="219" t="s">
        <v>3595</v>
      </c>
      <c r="F129" s="220" t="s">
        <v>3596</v>
      </c>
      <c r="G129" s="221" t="s">
        <v>215</v>
      </c>
      <c r="H129" s="222">
        <v>12</v>
      </c>
      <c r="I129" s="223"/>
      <c r="J129" s="224">
        <f>ROUND(I129*H129,0)</f>
        <v>0</v>
      </c>
      <c r="K129" s="225"/>
      <c r="L129" s="43"/>
      <c r="M129" s="226" t="s">
        <v>1</v>
      </c>
      <c r="N129" s="227" t="s">
        <v>42</v>
      </c>
      <c r="O129" s="90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0" t="s">
        <v>249</v>
      </c>
      <c r="AT129" s="230" t="s">
        <v>169</v>
      </c>
      <c r="AU129" s="230" t="s">
        <v>8</v>
      </c>
      <c r="AY129" s="16" t="s">
        <v>166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6" t="s">
        <v>8</v>
      </c>
      <c r="BK129" s="231">
        <f>ROUND(I129*H129,0)</f>
        <v>0</v>
      </c>
      <c r="BL129" s="16" t="s">
        <v>249</v>
      </c>
      <c r="BM129" s="230" t="s">
        <v>208</v>
      </c>
    </row>
    <row r="130" spans="1:65" s="2" customFormat="1" ht="21.75" customHeight="1">
      <c r="A130" s="37"/>
      <c r="B130" s="38"/>
      <c r="C130" s="218" t="s">
        <v>193</v>
      </c>
      <c r="D130" s="218" t="s">
        <v>169</v>
      </c>
      <c r="E130" s="219" t="s">
        <v>3434</v>
      </c>
      <c r="F130" s="220" t="s">
        <v>3435</v>
      </c>
      <c r="G130" s="221" t="s">
        <v>215</v>
      </c>
      <c r="H130" s="222">
        <v>133</v>
      </c>
      <c r="I130" s="223"/>
      <c r="J130" s="224">
        <f>ROUND(I130*H130,0)</f>
        <v>0</v>
      </c>
      <c r="K130" s="225"/>
      <c r="L130" s="43"/>
      <c r="M130" s="226" t="s">
        <v>1</v>
      </c>
      <c r="N130" s="227" t="s">
        <v>42</v>
      </c>
      <c r="O130" s="90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0" t="s">
        <v>249</v>
      </c>
      <c r="AT130" s="230" t="s">
        <v>169</v>
      </c>
      <c r="AU130" s="230" t="s">
        <v>8</v>
      </c>
      <c r="AY130" s="16" t="s">
        <v>166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6" t="s">
        <v>8</v>
      </c>
      <c r="BK130" s="231">
        <f>ROUND(I130*H130,0)</f>
        <v>0</v>
      </c>
      <c r="BL130" s="16" t="s">
        <v>249</v>
      </c>
      <c r="BM130" s="230" t="s">
        <v>218</v>
      </c>
    </row>
    <row r="131" spans="1:65" s="2" customFormat="1" ht="16.5" customHeight="1">
      <c r="A131" s="37"/>
      <c r="B131" s="38"/>
      <c r="C131" s="218" t="s">
        <v>191</v>
      </c>
      <c r="D131" s="218" t="s">
        <v>169</v>
      </c>
      <c r="E131" s="219" t="s">
        <v>3444</v>
      </c>
      <c r="F131" s="220" t="s">
        <v>3445</v>
      </c>
      <c r="G131" s="221" t="s">
        <v>188</v>
      </c>
      <c r="H131" s="222">
        <v>66</v>
      </c>
      <c r="I131" s="223"/>
      <c r="J131" s="224">
        <f>ROUND(I131*H131,0)</f>
        <v>0</v>
      </c>
      <c r="K131" s="225"/>
      <c r="L131" s="43"/>
      <c r="M131" s="226" t="s">
        <v>1</v>
      </c>
      <c r="N131" s="227" t="s">
        <v>42</v>
      </c>
      <c r="O131" s="90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249</v>
      </c>
      <c r="AT131" s="230" t="s">
        <v>169</v>
      </c>
      <c r="AU131" s="230" t="s">
        <v>8</v>
      </c>
      <c r="AY131" s="16" t="s">
        <v>166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</v>
      </c>
      <c r="BK131" s="231">
        <f>ROUND(I131*H131,0)</f>
        <v>0</v>
      </c>
      <c r="BL131" s="16" t="s">
        <v>249</v>
      </c>
      <c r="BM131" s="230" t="s">
        <v>229</v>
      </c>
    </row>
    <row r="132" spans="1:63" s="12" customFormat="1" ht="25.9" customHeight="1">
      <c r="A132" s="12"/>
      <c r="B132" s="202"/>
      <c r="C132" s="203"/>
      <c r="D132" s="204" t="s">
        <v>76</v>
      </c>
      <c r="E132" s="205" t="s">
        <v>3481</v>
      </c>
      <c r="F132" s="205" t="s">
        <v>3482</v>
      </c>
      <c r="G132" s="203"/>
      <c r="H132" s="203"/>
      <c r="I132" s="206"/>
      <c r="J132" s="207">
        <f>BK132</f>
        <v>0</v>
      </c>
      <c r="K132" s="203"/>
      <c r="L132" s="208"/>
      <c r="M132" s="209"/>
      <c r="N132" s="210"/>
      <c r="O132" s="210"/>
      <c r="P132" s="211">
        <f>SUM(P133:P139)</f>
        <v>0</v>
      </c>
      <c r="Q132" s="210"/>
      <c r="R132" s="211">
        <f>SUM(R133:R139)</f>
        <v>0</v>
      </c>
      <c r="S132" s="210"/>
      <c r="T132" s="212">
        <f>SUM(T133:T139)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3" t="s">
        <v>86</v>
      </c>
      <c r="AT132" s="214" t="s">
        <v>76</v>
      </c>
      <c r="AU132" s="214" t="s">
        <v>77</v>
      </c>
      <c r="AY132" s="213" t="s">
        <v>166</v>
      </c>
      <c r="BK132" s="215">
        <f>SUM(BK133:BK139)</f>
        <v>0</v>
      </c>
    </row>
    <row r="133" spans="1:65" s="2" customFormat="1" ht="16.5" customHeight="1">
      <c r="A133" s="37"/>
      <c r="B133" s="38"/>
      <c r="C133" s="218" t="s">
        <v>203</v>
      </c>
      <c r="D133" s="218" t="s">
        <v>169</v>
      </c>
      <c r="E133" s="219" t="s">
        <v>3597</v>
      </c>
      <c r="F133" s="220" t="s">
        <v>3598</v>
      </c>
      <c r="G133" s="221" t="s">
        <v>215</v>
      </c>
      <c r="H133" s="222">
        <v>92</v>
      </c>
      <c r="I133" s="223"/>
      <c r="J133" s="224">
        <f>ROUND(I133*H133,0)</f>
        <v>0</v>
      </c>
      <c r="K133" s="225"/>
      <c r="L133" s="43"/>
      <c r="M133" s="226" t="s">
        <v>1</v>
      </c>
      <c r="N133" s="227" t="s">
        <v>42</v>
      </c>
      <c r="O133" s="90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249</v>
      </c>
      <c r="AT133" s="230" t="s">
        <v>169</v>
      </c>
      <c r="AU133" s="230" t="s">
        <v>8</v>
      </c>
      <c r="AY133" s="16" t="s">
        <v>166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</v>
      </c>
      <c r="BK133" s="231">
        <f>ROUND(I133*H133,0)</f>
        <v>0</v>
      </c>
      <c r="BL133" s="16" t="s">
        <v>249</v>
      </c>
      <c r="BM133" s="230" t="s">
        <v>237</v>
      </c>
    </row>
    <row r="134" spans="1:65" s="2" customFormat="1" ht="16.5" customHeight="1">
      <c r="A134" s="37"/>
      <c r="B134" s="38"/>
      <c r="C134" s="218" t="s">
        <v>208</v>
      </c>
      <c r="D134" s="218" t="s">
        <v>169</v>
      </c>
      <c r="E134" s="219" t="s">
        <v>3599</v>
      </c>
      <c r="F134" s="220" t="s">
        <v>3600</v>
      </c>
      <c r="G134" s="221" t="s">
        <v>215</v>
      </c>
      <c r="H134" s="222">
        <v>131</v>
      </c>
      <c r="I134" s="223"/>
      <c r="J134" s="224">
        <f>ROUND(I134*H134,0)</f>
        <v>0</v>
      </c>
      <c r="K134" s="225"/>
      <c r="L134" s="43"/>
      <c r="M134" s="226" t="s">
        <v>1</v>
      </c>
      <c r="N134" s="227" t="s">
        <v>42</v>
      </c>
      <c r="O134" s="90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0" t="s">
        <v>249</v>
      </c>
      <c r="AT134" s="230" t="s">
        <v>169</v>
      </c>
      <c r="AU134" s="230" t="s">
        <v>8</v>
      </c>
      <c r="AY134" s="16" t="s">
        <v>166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6" t="s">
        <v>8</v>
      </c>
      <c r="BK134" s="231">
        <f>ROUND(I134*H134,0)</f>
        <v>0</v>
      </c>
      <c r="BL134" s="16" t="s">
        <v>249</v>
      </c>
      <c r="BM134" s="230" t="s">
        <v>249</v>
      </c>
    </row>
    <row r="135" spans="1:65" s="2" customFormat="1" ht="16.5" customHeight="1">
      <c r="A135" s="37"/>
      <c r="B135" s="38"/>
      <c r="C135" s="218" t="s">
        <v>212</v>
      </c>
      <c r="D135" s="218" t="s">
        <v>169</v>
      </c>
      <c r="E135" s="219" t="s">
        <v>3601</v>
      </c>
      <c r="F135" s="220" t="s">
        <v>3602</v>
      </c>
      <c r="G135" s="221" t="s">
        <v>215</v>
      </c>
      <c r="H135" s="222">
        <v>78</v>
      </c>
      <c r="I135" s="223"/>
      <c r="J135" s="224">
        <f>ROUND(I135*H135,0)</f>
        <v>0</v>
      </c>
      <c r="K135" s="225"/>
      <c r="L135" s="43"/>
      <c r="M135" s="226" t="s">
        <v>1</v>
      </c>
      <c r="N135" s="227" t="s">
        <v>42</v>
      </c>
      <c r="O135" s="90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0" t="s">
        <v>249</v>
      </c>
      <c r="AT135" s="230" t="s">
        <v>169</v>
      </c>
      <c r="AU135" s="230" t="s">
        <v>8</v>
      </c>
      <c r="AY135" s="16" t="s">
        <v>166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6" t="s">
        <v>8</v>
      </c>
      <c r="BK135" s="231">
        <f>ROUND(I135*H135,0)</f>
        <v>0</v>
      </c>
      <c r="BL135" s="16" t="s">
        <v>249</v>
      </c>
      <c r="BM135" s="230" t="s">
        <v>261</v>
      </c>
    </row>
    <row r="136" spans="1:65" s="2" customFormat="1" ht="16.5" customHeight="1">
      <c r="A136" s="37"/>
      <c r="B136" s="38"/>
      <c r="C136" s="218" t="s">
        <v>218</v>
      </c>
      <c r="D136" s="218" t="s">
        <v>169</v>
      </c>
      <c r="E136" s="219" t="s">
        <v>3603</v>
      </c>
      <c r="F136" s="220" t="s">
        <v>3604</v>
      </c>
      <c r="G136" s="221" t="s">
        <v>215</v>
      </c>
      <c r="H136" s="222">
        <v>12</v>
      </c>
      <c r="I136" s="223"/>
      <c r="J136" s="224">
        <f>ROUND(I136*H136,0)</f>
        <v>0</v>
      </c>
      <c r="K136" s="225"/>
      <c r="L136" s="43"/>
      <c r="M136" s="226" t="s">
        <v>1</v>
      </c>
      <c r="N136" s="227" t="s">
        <v>42</v>
      </c>
      <c r="O136" s="90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0" t="s">
        <v>249</v>
      </c>
      <c r="AT136" s="230" t="s">
        <v>169</v>
      </c>
      <c r="AU136" s="230" t="s">
        <v>8</v>
      </c>
      <c r="AY136" s="16" t="s">
        <v>166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6" t="s">
        <v>8</v>
      </c>
      <c r="BK136" s="231">
        <f>ROUND(I136*H136,0)</f>
        <v>0</v>
      </c>
      <c r="BL136" s="16" t="s">
        <v>249</v>
      </c>
      <c r="BM136" s="230" t="s">
        <v>271</v>
      </c>
    </row>
    <row r="137" spans="1:65" s="2" customFormat="1" ht="16.5" customHeight="1">
      <c r="A137" s="37"/>
      <c r="B137" s="38"/>
      <c r="C137" s="218" t="s">
        <v>225</v>
      </c>
      <c r="D137" s="218" t="s">
        <v>169</v>
      </c>
      <c r="E137" s="219" t="s">
        <v>3605</v>
      </c>
      <c r="F137" s="220" t="s">
        <v>3606</v>
      </c>
      <c r="G137" s="221" t="s">
        <v>215</v>
      </c>
      <c r="H137" s="222">
        <v>133</v>
      </c>
      <c r="I137" s="223"/>
      <c r="J137" s="224">
        <f>ROUND(I137*H137,0)</f>
        <v>0</v>
      </c>
      <c r="K137" s="225"/>
      <c r="L137" s="43"/>
      <c r="M137" s="226" t="s">
        <v>1</v>
      </c>
      <c r="N137" s="227" t="s">
        <v>42</v>
      </c>
      <c r="O137" s="90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0" t="s">
        <v>249</v>
      </c>
      <c r="AT137" s="230" t="s">
        <v>169</v>
      </c>
      <c r="AU137" s="230" t="s">
        <v>8</v>
      </c>
      <c r="AY137" s="16" t="s">
        <v>166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6" t="s">
        <v>8</v>
      </c>
      <c r="BK137" s="231">
        <f>ROUND(I137*H137,0)</f>
        <v>0</v>
      </c>
      <c r="BL137" s="16" t="s">
        <v>249</v>
      </c>
      <c r="BM137" s="230" t="s">
        <v>279</v>
      </c>
    </row>
    <row r="138" spans="1:65" s="2" customFormat="1" ht="16.5" customHeight="1">
      <c r="A138" s="37"/>
      <c r="B138" s="38"/>
      <c r="C138" s="218" t="s">
        <v>229</v>
      </c>
      <c r="D138" s="218" t="s">
        <v>169</v>
      </c>
      <c r="E138" s="219" t="s">
        <v>3607</v>
      </c>
      <c r="F138" s="220" t="s">
        <v>3608</v>
      </c>
      <c r="G138" s="221" t="s">
        <v>215</v>
      </c>
      <c r="H138" s="222">
        <v>446</v>
      </c>
      <c r="I138" s="223"/>
      <c r="J138" s="224">
        <f>ROUND(I138*H138,0)</f>
        <v>0</v>
      </c>
      <c r="K138" s="225"/>
      <c r="L138" s="43"/>
      <c r="M138" s="226" t="s">
        <v>1</v>
      </c>
      <c r="N138" s="227" t="s">
        <v>42</v>
      </c>
      <c r="O138" s="90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249</v>
      </c>
      <c r="AT138" s="230" t="s">
        <v>169</v>
      </c>
      <c r="AU138" s="230" t="s">
        <v>8</v>
      </c>
      <c r="AY138" s="16" t="s">
        <v>166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</v>
      </c>
      <c r="BK138" s="231">
        <f>ROUND(I138*H138,0)</f>
        <v>0</v>
      </c>
      <c r="BL138" s="16" t="s">
        <v>249</v>
      </c>
      <c r="BM138" s="230" t="s">
        <v>290</v>
      </c>
    </row>
    <row r="139" spans="1:65" s="2" customFormat="1" ht="21.75" customHeight="1">
      <c r="A139" s="37"/>
      <c r="B139" s="38"/>
      <c r="C139" s="218" t="s">
        <v>233</v>
      </c>
      <c r="D139" s="218" t="s">
        <v>169</v>
      </c>
      <c r="E139" s="219" t="s">
        <v>3609</v>
      </c>
      <c r="F139" s="220" t="s">
        <v>3610</v>
      </c>
      <c r="G139" s="221" t="s">
        <v>183</v>
      </c>
      <c r="H139" s="222">
        <v>0.7</v>
      </c>
      <c r="I139" s="223"/>
      <c r="J139" s="224">
        <f>ROUND(I139*H139,0)</f>
        <v>0</v>
      </c>
      <c r="K139" s="225"/>
      <c r="L139" s="43"/>
      <c r="M139" s="226" t="s">
        <v>1</v>
      </c>
      <c r="N139" s="227" t="s">
        <v>42</v>
      </c>
      <c r="O139" s="90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0" t="s">
        <v>249</v>
      </c>
      <c r="AT139" s="230" t="s">
        <v>169</v>
      </c>
      <c r="AU139" s="230" t="s">
        <v>8</v>
      </c>
      <c r="AY139" s="16" t="s">
        <v>166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6" t="s">
        <v>8</v>
      </c>
      <c r="BK139" s="231">
        <f>ROUND(I139*H139,0)</f>
        <v>0</v>
      </c>
      <c r="BL139" s="16" t="s">
        <v>249</v>
      </c>
      <c r="BM139" s="230" t="s">
        <v>300</v>
      </c>
    </row>
    <row r="140" spans="1:63" s="12" customFormat="1" ht="25.9" customHeight="1">
      <c r="A140" s="12"/>
      <c r="B140" s="202"/>
      <c r="C140" s="203"/>
      <c r="D140" s="204" t="s">
        <v>76</v>
      </c>
      <c r="E140" s="205" t="s">
        <v>3507</v>
      </c>
      <c r="F140" s="205" t="s">
        <v>3508</v>
      </c>
      <c r="G140" s="203"/>
      <c r="H140" s="203"/>
      <c r="I140" s="206"/>
      <c r="J140" s="207">
        <f>BK140</f>
        <v>0</v>
      </c>
      <c r="K140" s="203"/>
      <c r="L140" s="208"/>
      <c r="M140" s="209"/>
      <c r="N140" s="210"/>
      <c r="O140" s="210"/>
      <c r="P140" s="211">
        <f>SUM(P141:P148)</f>
        <v>0</v>
      </c>
      <c r="Q140" s="210"/>
      <c r="R140" s="211">
        <f>SUM(R141:R148)</f>
        <v>0</v>
      </c>
      <c r="S140" s="210"/>
      <c r="T140" s="212">
        <f>SUM(T141:T148)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3" t="s">
        <v>86</v>
      </c>
      <c r="AT140" s="214" t="s">
        <v>76</v>
      </c>
      <c r="AU140" s="214" t="s">
        <v>77</v>
      </c>
      <c r="AY140" s="213" t="s">
        <v>166</v>
      </c>
      <c r="BK140" s="215">
        <f>SUM(BK141:BK148)</f>
        <v>0</v>
      </c>
    </row>
    <row r="141" spans="1:65" s="2" customFormat="1" ht="16.5" customHeight="1">
      <c r="A141" s="37"/>
      <c r="B141" s="38"/>
      <c r="C141" s="218" t="s">
        <v>237</v>
      </c>
      <c r="D141" s="218" t="s">
        <v>169</v>
      </c>
      <c r="E141" s="219" t="s">
        <v>3611</v>
      </c>
      <c r="F141" s="220" t="s">
        <v>3612</v>
      </c>
      <c r="G141" s="221" t="s">
        <v>196</v>
      </c>
      <c r="H141" s="222">
        <v>44</v>
      </c>
      <c r="I141" s="223"/>
      <c r="J141" s="224">
        <f>ROUND(I141*H141,0)</f>
        <v>0</v>
      </c>
      <c r="K141" s="225"/>
      <c r="L141" s="43"/>
      <c r="M141" s="226" t="s">
        <v>1</v>
      </c>
      <c r="N141" s="227" t="s">
        <v>42</v>
      </c>
      <c r="O141" s="90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249</v>
      </c>
      <c r="AT141" s="230" t="s">
        <v>169</v>
      </c>
      <c r="AU141" s="230" t="s">
        <v>8</v>
      </c>
      <c r="AY141" s="16" t="s">
        <v>166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</v>
      </c>
      <c r="BK141" s="231">
        <f>ROUND(I141*H141,0)</f>
        <v>0</v>
      </c>
      <c r="BL141" s="16" t="s">
        <v>249</v>
      </c>
      <c r="BM141" s="230" t="s">
        <v>310</v>
      </c>
    </row>
    <row r="142" spans="1:65" s="2" customFormat="1" ht="16.5" customHeight="1">
      <c r="A142" s="37"/>
      <c r="B142" s="38"/>
      <c r="C142" s="218" t="s">
        <v>9</v>
      </c>
      <c r="D142" s="218" t="s">
        <v>169</v>
      </c>
      <c r="E142" s="219" t="s">
        <v>3613</v>
      </c>
      <c r="F142" s="220" t="s">
        <v>3614</v>
      </c>
      <c r="G142" s="221" t="s">
        <v>196</v>
      </c>
      <c r="H142" s="222">
        <v>93</v>
      </c>
      <c r="I142" s="223"/>
      <c r="J142" s="224">
        <f>ROUND(I142*H142,0)</f>
        <v>0</v>
      </c>
      <c r="K142" s="225"/>
      <c r="L142" s="43"/>
      <c r="M142" s="226" t="s">
        <v>1</v>
      </c>
      <c r="N142" s="227" t="s">
        <v>42</v>
      </c>
      <c r="O142" s="90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0" t="s">
        <v>249</v>
      </c>
      <c r="AT142" s="230" t="s">
        <v>169</v>
      </c>
      <c r="AU142" s="230" t="s">
        <v>8</v>
      </c>
      <c r="AY142" s="16" t="s">
        <v>166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6" t="s">
        <v>8</v>
      </c>
      <c r="BK142" s="231">
        <f>ROUND(I142*H142,0)</f>
        <v>0</v>
      </c>
      <c r="BL142" s="16" t="s">
        <v>249</v>
      </c>
      <c r="BM142" s="230" t="s">
        <v>322</v>
      </c>
    </row>
    <row r="143" spans="1:65" s="2" customFormat="1" ht="16.5" customHeight="1">
      <c r="A143" s="37"/>
      <c r="B143" s="38"/>
      <c r="C143" s="218" t="s">
        <v>249</v>
      </c>
      <c r="D143" s="218" t="s">
        <v>169</v>
      </c>
      <c r="E143" s="219" t="s">
        <v>3517</v>
      </c>
      <c r="F143" s="220" t="s">
        <v>3518</v>
      </c>
      <c r="G143" s="221" t="s">
        <v>196</v>
      </c>
      <c r="H143" s="222">
        <v>6</v>
      </c>
      <c r="I143" s="223"/>
      <c r="J143" s="224">
        <f>ROUND(I143*H143,0)</f>
        <v>0</v>
      </c>
      <c r="K143" s="225"/>
      <c r="L143" s="43"/>
      <c r="M143" s="226" t="s">
        <v>1</v>
      </c>
      <c r="N143" s="227" t="s">
        <v>42</v>
      </c>
      <c r="O143" s="90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0" t="s">
        <v>249</v>
      </c>
      <c r="AT143" s="230" t="s">
        <v>169</v>
      </c>
      <c r="AU143" s="230" t="s">
        <v>8</v>
      </c>
      <c r="AY143" s="16" t="s">
        <v>166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6" t="s">
        <v>8</v>
      </c>
      <c r="BK143" s="231">
        <f>ROUND(I143*H143,0)</f>
        <v>0</v>
      </c>
      <c r="BL143" s="16" t="s">
        <v>249</v>
      </c>
      <c r="BM143" s="230" t="s">
        <v>331</v>
      </c>
    </row>
    <row r="144" spans="1:65" s="2" customFormat="1" ht="21.75" customHeight="1">
      <c r="A144" s="37"/>
      <c r="B144" s="38"/>
      <c r="C144" s="218" t="s">
        <v>256</v>
      </c>
      <c r="D144" s="218" t="s">
        <v>169</v>
      </c>
      <c r="E144" s="219" t="s">
        <v>3615</v>
      </c>
      <c r="F144" s="220" t="s">
        <v>3616</v>
      </c>
      <c r="G144" s="221" t="s">
        <v>547</v>
      </c>
      <c r="H144" s="222">
        <v>44</v>
      </c>
      <c r="I144" s="223"/>
      <c r="J144" s="224">
        <f>ROUND(I144*H144,0)</f>
        <v>0</v>
      </c>
      <c r="K144" s="225"/>
      <c r="L144" s="43"/>
      <c r="M144" s="226" t="s">
        <v>1</v>
      </c>
      <c r="N144" s="227" t="s">
        <v>42</v>
      </c>
      <c r="O144" s="90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249</v>
      </c>
      <c r="AT144" s="230" t="s">
        <v>169</v>
      </c>
      <c r="AU144" s="230" t="s">
        <v>8</v>
      </c>
      <c r="AY144" s="16" t="s">
        <v>166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</v>
      </c>
      <c r="BK144" s="231">
        <f>ROUND(I144*H144,0)</f>
        <v>0</v>
      </c>
      <c r="BL144" s="16" t="s">
        <v>249</v>
      </c>
      <c r="BM144" s="230" t="s">
        <v>345</v>
      </c>
    </row>
    <row r="145" spans="1:65" s="2" customFormat="1" ht="21.75" customHeight="1">
      <c r="A145" s="37"/>
      <c r="B145" s="38"/>
      <c r="C145" s="218" t="s">
        <v>261</v>
      </c>
      <c r="D145" s="218" t="s">
        <v>169</v>
      </c>
      <c r="E145" s="219" t="s">
        <v>3617</v>
      </c>
      <c r="F145" s="220" t="s">
        <v>3618</v>
      </c>
      <c r="G145" s="221" t="s">
        <v>547</v>
      </c>
      <c r="H145" s="222">
        <v>88</v>
      </c>
      <c r="I145" s="223"/>
      <c r="J145" s="224">
        <f>ROUND(I145*H145,0)</f>
        <v>0</v>
      </c>
      <c r="K145" s="225"/>
      <c r="L145" s="43"/>
      <c r="M145" s="226" t="s">
        <v>1</v>
      </c>
      <c r="N145" s="227" t="s">
        <v>42</v>
      </c>
      <c r="O145" s="90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0" t="s">
        <v>249</v>
      </c>
      <c r="AT145" s="230" t="s">
        <v>169</v>
      </c>
      <c r="AU145" s="230" t="s">
        <v>8</v>
      </c>
      <c r="AY145" s="16" t="s">
        <v>166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6" t="s">
        <v>8</v>
      </c>
      <c r="BK145" s="231">
        <f>ROUND(I145*H145,0)</f>
        <v>0</v>
      </c>
      <c r="BL145" s="16" t="s">
        <v>249</v>
      </c>
      <c r="BM145" s="230" t="s">
        <v>355</v>
      </c>
    </row>
    <row r="146" spans="1:65" s="2" customFormat="1" ht="21.75" customHeight="1">
      <c r="A146" s="37"/>
      <c r="B146" s="38"/>
      <c r="C146" s="218" t="s">
        <v>265</v>
      </c>
      <c r="D146" s="218" t="s">
        <v>169</v>
      </c>
      <c r="E146" s="219" t="s">
        <v>3619</v>
      </c>
      <c r="F146" s="220" t="s">
        <v>3620</v>
      </c>
      <c r="G146" s="221" t="s">
        <v>547</v>
      </c>
      <c r="H146" s="222">
        <v>88</v>
      </c>
      <c r="I146" s="223"/>
      <c r="J146" s="224">
        <f>ROUND(I146*H146,0)</f>
        <v>0</v>
      </c>
      <c r="K146" s="225"/>
      <c r="L146" s="43"/>
      <c r="M146" s="226" t="s">
        <v>1</v>
      </c>
      <c r="N146" s="227" t="s">
        <v>42</v>
      </c>
      <c r="O146" s="90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0" t="s">
        <v>249</v>
      </c>
      <c r="AT146" s="230" t="s">
        <v>169</v>
      </c>
      <c r="AU146" s="230" t="s">
        <v>8</v>
      </c>
      <c r="AY146" s="16" t="s">
        <v>166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6" t="s">
        <v>8</v>
      </c>
      <c r="BK146" s="231">
        <f>ROUND(I146*H146,0)</f>
        <v>0</v>
      </c>
      <c r="BL146" s="16" t="s">
        <v>249</v>
      </c>
      <c r="BM146" s="230" t="s">
        <v>365</v>
      </c>
    </row>
    <row r="147" spans="1:65" s="2" customFormat="1" ht="21.75" customHeight="1">
      <c r="A147" s="37"/>
      <c r="B147" s="38"/>
      <c r="C147" s="218" t="s">
        <v>271</v>
      </c>
      <c r="D147" s="218" t="s">
        <v>169</v>
      </c>
      <c r="E147" s="219" t="s">
        <v>3621</v>
      </c>
      <c r="F147" s="220" t="s">
        <v>3622</v>
      </c>
      <c r="G147" s="221" t="s">
        <v>547</v>
      </c>
      <c r="H147" s="222">
        <v>44</v>
      </c>
      <c r="I147" s="223"/>
      <c r="J147" s="224">
        <f>ROUND(I147*H147,0)</f>
        <v>0</v>
      </c>
      <c r="K147" s="225"/>
      <c r="L147" s="43"/>
      <c r="M147" s="226" t="s">
        <v>1</v>
      </c>
      <c r="N147" s="227" t="s">
        <v>42</v>
      </c>
      <c r="O147" s="90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0" t="s">
        <v>249</v>
      </c>
      <c r="AT147" s="230" t="s">
        <v>169</v>
      </c>
      <c r="AU147" s="230" t="s">
        <v>8</v>
      </c>
      <c r="AY147" s="16" t="s">
        <v>166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6" t="s">
        <v>8</v>
      </c>
      <c r="BK147" s="231">
        <f>ROUND(I147*H147,0)</f>
        <v>0</v>
      </c>
      <c r="BL147" s="16" t="s">
        <v>249</v>
      </c>
      <c r="BM147" s="230" t="s">
        <v>376</v>
      </c>
    </row>
    <row r="148" spans="1:65" s="2" customFormat="1" ht="16.5" customHeight="1">
      <c r="A148" s="37"/>
      <c r="B148" s="38"/>
      <c r="C148" s="218" t="s">
        <v>7</v>
      </c>
      <c r="D148" s="218" t="s">
        <v>169</v>
      </c>
      <c r="E148" s="219" t="s">
        <v>3623</v>
      </c>
      <c r="F148" s="220" t="s">
        <v>3624</v>
      </c>
      <c r="G148" s="221" t="s">
        <v>183</v>
      </c>
      <c r="H148" s="222">
        <v>0.05</v>
      </c>
      <c r="I148" s="223"/>
      <c r="J148" s="224">
        <f>ROUND(I148*H148,0)</f>
        <v>0</v>
      </c>
      <c r="K148" s="225"/>
      <c r="L148" s="43"/>
      <c r="M148" s="226" t="s">
        <v>1</v>
      </c>
      <c r="N148" s="227" t="s">
        <v>42</v>
      </c>
      <c r="O148" s="90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0" t="s">
        <v>249</v>
      </c>
      <c r="AT148" s="230" t="s">
        <v>169</v>
      </c>
      <c r="AU148" s="230" t="s">
        <v>8</v>
      </c>
      <c r="AY148" s="16" t="s">
        <v>166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6" t="s">
        <v>8</v>
      </c>
      <c r="BK148" s="231">
        <f>ROUND(I148*H148,0)</f>
        <v>0</v>
      </c>
      <c r="BL148" s="16" t="s">
        <v>249</v>
      </c>
      <c r="BM148" s="230" t="s">
        <v>385</v>
      </c>
    </row>
    <row r="149" spans="1:63" s="12" customFormat="1" ht="25.9" customHeight="1">
      <c r="A149" s="12"/>
      <c r="B149" s="202"/>
      <c r="C149" s="203"/>
      <c r="D149" s="204" t="s">
        <v>76</v>
      </c>
      <c r="E149" s="205" t="s">
        <v>3625</v>
      </c>
      <c r="F149" s="205" t="s">
        <v>3626</v>
      </c>
      <c r="G149" s="203"/>
      <c r="H149" s="203"/>
      <c r="I149" s="206"/>
      <c r="J149" s="207">
        <f>BK149</f>
        <v>0</v>
      </c>
      <c r="K149" s="203"/>
      <c r="L149" s="208"/>
      <c r="M149" s="209"/>
      <c r="N149" s="210"/>
      <c r="O149" s="210"/>
      <c r="P149" s="211">
        <f>SUM(P150:P160)</f>
        <v>0</v>
      </c>
      <c r="Q149" s="210"/>
      <c r="R149" s="211">
        <f>SUM(R150:R160)</f>
        <v>0</v>
      </c>
      <c r="S149" s="210"/>
      <c r="T149" s="212">
        <f>SUM(T150:T160)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3" t="s">
        <v>86</v>
      </c>
      <c r="AT149" s="214" t="s">
        <v>76</v>
      </c>
      <c r="AU149" s="214" t="s">
        <v>77</v>
      </c>
      <c r="AY149" s="213" t="s">
        <v>166</v>
      </c>
      <c r="BK149" s="215">
        <f>SUM(BK150:BK160)</f>
        <v>0</v>
      </c>
    </row>
    <row r="150" spans="1:65" s="2" customFormat="1" ht="21.75" customHeight="1">
      <c r="A150" s="37"/>
      <c r="B150" s="38"/>
      <c r="C150" s="218" t="s">
        <v>279</v>
      </c>
      <c r="D150" s="218" t="s">
        <v>169</v>
      </c>
      <c r="E150" s="219" t="s">
        <v>3627</v>
      </c>
      <c r="F150" s="220" t="s">
        <v>3628</v>
      </c>
      <c r="G150" s="221" t="s">
        <v>547</v>
      </c>
      <c r="H150" s="222">
        <v>4</v>
      </c>
      <c r="I150" s="223"/>
      <c r="J150" s="224">
        <f>ROUND(I150*H150,0)</f>
        <v>0</v>
      </c>
      <c r="K150" s="225"/>
      <c r="L150" s="43"/>
      <c r="M150" s="226" t="s">
        <v>1</v>
      </c>
      <c r="N150" s="227" t="s">
        <v>42</v>
      </c>
      <c r="O150" s="90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0" t="s">
        <v>249</v>
      </c>
      <c r="AT150" s="230" t="s">
        <v>169</v>
      </c>
      <c r="AU150" s="230" t="s">
        <v>8</v>
      </c>
      <c r="AY150" s="16" t="s">
        <v>166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6" t="s">
        <v>8</v>
      </c>
      <c r="BK150" s="231">
        <f>ROUND(I150*H150,0)</f>
        <v>0</v>
      </c>
      <c r="BL150" s="16" t="s">
        <v>249</v>
      </c>
      <c r="BM150" s="230" t="s">
        <v>393</v>
      </c>
    </row>
    <row r="151" spans="1:65" s="2" customFormat="1" ht="21.75" customHeight="1">
      <c r="A151" s="37"/>
      <c r="B151" s="38"/>
      <c r="C151" s="218" t="s">
        <v>285</v>
      </c>
      <c r="D151" s="218" t="s">
        <v>169</v>
      </c>
      <c r="E151" s="219" t="s">
        <v>3629</v>
      </c>
      <c r="F151" s="220" t="s">
        <v>3630</v>
      </c>
      <c r="G151" s="221" t="s">
        <v>547</v>
      </c>
      <c r="H151" s="222">
        <v>1</v>
      </c>
      <c r="I151" s="223"/>
      <c r="J151" s="224">
        <f>ROUND(I151*H151,0)</f>
        <v>0</v>
      </c>
      <c r="K151" s="225"/>
      <c r="L151" s="43"/>
      <c r="M151" s="226" t="s">
        <v>1</v>
      </c>
      <c r="N151" s="227" t="s">
        <v>42</v>
      </c>
      <c r="O151" s="90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0" t="s">
        <v>249</v>
      </c>
      <c r="AT151" s="230" t="s">
        <v>169</v>
      </c>
      <c r="AU151" s="230" t="s">
        <v>8</v>
      </c>
      <c r="AY151" s="16" t="s">
        <v>166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6" t="s">
        <v>8</v>
      </c>
      <c r="BK151" s="231">
        <f>ROUND(I151*H151,0)</f>
        <v>0</v>
      </c>
      <c r="BL151" s="16" t="s">
        <v>249</v>
      </c>
      <c r="BM151" s="230" t="s">
        <v>402</v>
      </c>
    </row>
    <row r="152" spans="1:65" s="2" customFormat="1" ht="21.75" customHeight="1">
      <c r="A152" s="37"/>
      <c r="B152" s="38"/>
      <c r="C152" s="218" t="s">
        <v>290</v>
      </c>
      <c r="D152" s="218" t="s">
        <v>169</v>
      </c>
      <c r="E152" s="219" t="s">
        <v>3631</v>
      </c>
      <c r="F152" s="220" t="s">
        <v>3632</v>
      </c>
      <c r="G152" s="221" t="s">
        <v>547</v>
      </c>
      <c r="H152" s="222">
        <v>13</v>
      </c>
      <c r="I152" s="223"/>
      <c r="J152" s="224">
        <f>ROUND(I152*H152,0)</f>
        <v>0</v>
      </c>
      <c r="K152" s="225"/>
      <c r="L152" s="43"/>
      <c r="M152" s="226" t="s">
        <v>1</v>
      </c>
      <c r="N152" s="227" t="s">
        <v>42</v>
      </c>
      <c r="O152" s="90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0" t="s">
        <v>249</v>
      </c>
      <c r="AT152" s="230" t="s">
        <v>169</v>
      </c>
      <c r="AU152" s="230" t="s">
        <v>8</v>
      </c>
      <c r="AY152" s="16" t="s">
        <v>166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6" t="s">
        <v>8</v>
      </c>
      <c r="BK152" s="231">
        <f>ROUND(I152*H152,0)</f>
        <v>0</v>
      </c>
      <c r="BL152" s="16" t="s">
        <v>249</v>
      </c>
      <c r="BM152" s="230" t="s">
        <v>411</v>
      </c>
    </row>
    <row r="153" spans="1:65" s="2" customFormat="1" ht="21.75" customHeight="1">
      <c r="A153" s="37"/>
      <c r="B153" s="38"/>
      <c r="C153" s="218" t="s">
        <v>295</v>
      </c>
      <c r="D153" s="218" t="s">
        <v>169</v>
      </c>
      <c r="E153" s="219" t="s">
        <v>3633</v>
      </c>
      <c r="F153" s="220" t="s">
        <v>3634</v>
      </c>
      <c r="G153" s="221" t="s">
        <v>547</v>
      </c>
      <c r="H153" s="222">
        <v>1</v>
      </c>
      <c r="I153" s="223"/>
      <c r="J153" s="224">
        <f>ROUND(I153*H153,0)</f>
        <v>0</v>
      </c>
      <c r="K153" s="225"/>
      <c r="L153" s="43"/>
      <c r="M153" s="226" t="s">
        <v>1</v>
      </c>
      <c r="N153" s="227" t="s">
        <v>42</v>
      </c>
      <c r="O153" s="90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0" t="s">
        <v>249</v>
      </c>
      <c r="AT153" s="230" t="s">
        <v>169</v>
      </c>
      <c r="AU153" s="230" t="s">
        <v>8</v>
      </c>
      <c r="AY153" s="16" t="s">
        <v>166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6" t="s">
        <v>8</v>
      </c>
      <c r="BK153" s="231">
        <f>ROUND(I153*H153,0)</f>
        <v>0</v>
      </c>
      <c r="BL153" s="16" t="s">
        <v>249</v>
      </c>
      <c r="BM153" s="230" t="s">
        <v>423</v>
      </c>
    </row>
    <row r="154" spans="1:65" s="2" customFormat="1" ht="21.75" customHeight="1">
      <c r="A154" s="37"/>
      <c r="B154" s="38"/>
      <c r="C154" s="218" t="s">
        <v>300</v>
      </c>
      <c r="D154" s="218" t="s">
        <v>169</v>
      </c>
      <c r="E154" s="219" t="s">
        <v>3635</v>
      </c>
      <c r="F154" s="220" t="s">
        <v>3636</v>
      </c>
      <c r="G154" s="221" t="s">
        <v>547</v>
      </c>
      <c r="H154" s="222">
        <v>20</v>
      </c>
      <c r="I154" s="223"/>
      <c r="J154" s="224">
        <f>ROUND(I154*H154,0)</f>
        <v>0</v>
      </c>
      <c r="K154" s="225"/>
      <c r="L154" s="43"/>
      <c r="M154" s="226" t="s">
        <v>1</v>
      </c>
      <c r="N154" s="227" t="s">
        <v>42</v>
      </c>
      <c r="O154" s="90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0" t="s">
        <v>249</v>
      </c>
      <c r="AT154" s="230" t="s">
        <v>169</v>
      </c>
      <c r="AU154" s="230" t="s">
        <v>8</v>
      </c>
      <c r="AY154" s="16" t="s">
        <v>166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6" t="s">
        <v>8</v>
      </c>
      <c r="BK154" s="231">
        <f>ROUND(I154*H154,0)</f>
        <v>0</v>
      </c>
      <c r="BL154" s="16" t="s">
        <v>249</v>
      </c>
      <c r="BM154" s="230" t="s">
        <v>432</v>
      </c>
    </row>
    <row r="155" spans="1:65" s="2" customFormat="1" ht="24.15" customHeight="1">
      <c r="A155" s="37"/>
      <c r="B155" s="38"/>
      <c r="C155" s="218" t="s">
        <v>305</v>
      </c>
      <c r="D155" s="218" t="s">
        <v>169</v>
      </c>
      <c r="E155" s="219" t="s">
        <v>3637</v>
      </c>
      <c r="F155" s="220" t="s">
        <v>3638</v>
      </c>
      <c r="G155" s="221" t="s">
        <v>547</v>
      </c>
      <c r="H155" s="222">
        <v>1</v>
      </c>
      <c r="I155" s="223"/>
      <c r="J155" s="224">
        <f>ROUND(I155*H155,0)</f>
        <v>0</v>
      </c>
      <c r="K155" s="225"/>
      <c r="L155" s="43"/>
      <c r="M155" s="226" t="s">
        <v>1</v>
      </c>
      <c r="N155" s="227" t="s">
        <v>42</v>
      </c>
      <c r="O155" s="90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0" t="s">
        <v>249</v>
      </c>
      <c r="AT155" s="230" t="s">
        <v>169</v>
      </c>
      <c r="AU155" s="230" t="s">
        <v>8</v>
      </c>
      <c r="AY155" s="16" t="s">
        <v>166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6" t="s">
        <v>8</v>
      </c>
      <c r="BK155" s="231">
        <f>ROUND(I155*H155,0)</f>
        <v>0</v>
      </c>
      <c r="BL155" s="16" t="s">
        <v>249</v>
      </c>
      <c r="BM155" s="230" t="s">
        <v>442</v>
      </c>
    </row>
    <row r="156" spans="1:65" s="2" customFormat="1" ht="21.75" customHeight="1">
      <c r="A156" s="37"/>
      <c r="B156" s="38"/>
      <c r="C156" s="218" t="s">
        <v>310</v>
      </c>
      <c r="D156" s="218" t="s">
        <v>169</v>
      </c>
      <c r="E156" s="219" t="s">
        <v>3639</v>
      </c>
      <c r="F156" s="220" t="s">
        <v>3640</v>
      </c>
      <c r="G156" s="221" t="s">
        <v>547</v>
      </c>
      <c r="H156" s="222">
        <v>3</v>
      </c>
      <c r="I156" s="223"/>
      <c r="J156" s="224">
        <f>ROUND(I156*H156,0)</f>
        <v>0</v>
      </c>
      <c r="K156" s="225"/>
      <c r="L156" s="43"/>
      <c r="M156" s="226" t="s">
        <v>1</v>
      </c>
      <c r="N156" s="227" t="s">
        <v>42</v>
      </c>
      <c r="O156" s="90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0" t="s">
        <v>249</v>
      </c>
      <c r="AT156" s="230" t="s">
        <v>169</v>
      </c>
      <c r="AU156" s="230" t="s">
        <v>8</v>
      </c>
      <c r="AY156" s="16" t="s">
        <v>166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6" t="s">
        <v>8</v>
      </c>
      <c r="BK156" s="231">
        <f>ROUND(I156*H156,0)</f>
        <v>0</v>
      </c>
      <c r="BL156" s="16" t="s">
        <v>249</v>
      </c>
      <c r="BM156" s="230" t="s">
        <v>452</v>
      </c>
    </row>
    <row r="157" spans="1:65" s="2" customFormat="1" ht="24.15" customHeight="1">
      <c r="A157" s="37"/>
      <c r="B157" s="38"/>
      <c r="C157" s="218" t="s">
        <v>318</v>
      </c>
      <c r="D157" s="218" t="s">
        <v>169</v>
      </c>
      <c r="E157" s="219" t="s">
        <v>3641</v>
      </c>
      <c r="F157" s="220" t="s">
        <v>3642</v>
      </c>
      <c r="G157" s="221" t="s">
        <v>547</v>
      </c>
      <c r="H157" s="222">
        <v>1</v>
      </c>
      <c r="I157" s="223"/>
      <c r="J157" s="224">
        <f>ROUND(I157*H157,0)</f>
        <v>0</v>
      </c>
      <c r="K157" s="225"/>
      <c r="L157" s="43"/>
      <c r="M157" s="226" t="s">
        <v>1</v>
      </c>
      <c r="N157" s="227" t="s">
        <v>42</v>
      </c>
      <c r="O157" s="90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0" t="s">
        <v>249</v>
      </c>
      <c r="AT157" s="230" t="s">
        <v>169</v>
      </c>
      <c r="AU157" s="230" t="s">
        <v>8</v>
      </c>
      <c r="AY157" s="16" t="s">
        <v>166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6" t="s">
        <v>8</v>
      </c>
      <c r="BK157" s="231">
        <f>ROUND(I157*H157,0)</f>
        <v>0</v>
      </c>
      <c r="BL157" s="16" t="s">
        <v>249</v>
      </c>
      <c r="BM157" s="230" t="s">
        <v>461</v>
      </c>
    </row>
    <row r="158" spans="1:65" s="2" customFormat="1" ht="16.5" customHeight="1">
      <c r="A158" s="37"/>
      <c r="B158" s="38"/>
      <c r="C158" s="218" t="s">
        <v>322</v>
      </c>
      <c r="D158" s="218" t="s">
        <v>169</v>
      </c>
      <c r="E158" s="219" t="s">
        <v>3643</v>
      </c>
      <c r="F158" s="220" t="s">
        <v>3644</v>
      </c>
      <c r="G158" s="221" t="s">
        <v>196</v>
      </c>
      <c r="H158" s="222">
        <v>44</v>
      </c>
      <c r="I158" s="223"/>
      <c r="J158" s="224">
        <f>ROUND(I158*H158,0)</f>
        <v>0</v>
      </c>
      <c r="K158" s="225"/>
      <c r="L158" s="43"/>
      <c r="M158" s="226" t="s">
        <v>1</v>
      </c>
      <c r="N158" s="227" t="s">
        <v>42</v>
      </c>
      <c r="O158" s="90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0" t="s">
        <v>249</v>
      </c>
      <c r="AT158" s="230" t="s">
        <v>169</v>
      </c>
      <c r="AU158" s="230" t="s">
        <v>8</v>
      </c>
      <c r="AY158" s="16" t="s">
        <v>166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6" t="s">
        <v>8</v>
      </c>
      <c r="BK158" s="231">
        <f>ROUND(I158*H158,0)</f>
        <v>0</v>
      </c>
      <c r="BL158" s="16" t="s">
        <v>249</v>
      </c>
      <c r="BM158" s="230" t="s">
        <v>468</v>
      </c>
    </row>
    <row r="159" spans="1:65" s="2" customFormat="1" ht="16.5" customHeight="1">
      <c r="A159" s="37"/>
      <c r="B159" s="38"/>
      <c r="C159" s="218" t="s">
        <v>326</v>
      </c>
      <c r="D159" s="218" t="s">
        <v>169</v>
      </c>
      <c r="E159" s="219" t="s">
        <v>3645</v>
      </c>
      <c r="F159" s="220" t="s">
        <v>3646</v>
      </c>
      <c r="G159" s="221" t="s">
        <v>196</v>
      </c>
      <c r="H159" s="222">
        <v>44</v>
      </c>
      <c r="I159" s="223"/>
      <c r="J159" s="224">
        <f>ROUND(I159*H159,0)</f>
        <v>0</v>
      </c>
      <c r="K159" s="225"/>
      <c r="L159" s="43"/>
      <c r="M159" s="226" t="s">
        <v>1</v>
      </c>
      <c r="N159" s="227" t="s">
        <v>42</v>
      </c>
      <c r="O159" s="90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0" t="s">
        <v>249</v>
      </c>
      <c r="AT159" s="230" t="s">
        <v>169</v>
      </c>
      <c r="AU159" s="230" t="s">
        <v>8</v>
      </c>
      <c r="AY159" s="16" t="s">
        <v>166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6" t="s">
        <v>8</v>
      </c>
      <c r="BK159" s="231">
        <f>ROUND(I159*H159,0)</f>
        <v>0</v>
      </c>
      <c r="BL159" s="16" t="s">
        <v>249</v>
      </c>
      <c r="BM159" s="230" t="s">
        <v>479</v>
      </c>
    </row>
    <row r="160" spans="1:65" s="2" customFormat="1" ht="16.5" customHeight="1">
      <c r="A160" s="37"/>
      <c r="B160" s="38"/>
      <c r="C160" s="218" t="s">
        <v>331</v>
      </c>
      <c r="D160" s="218" t="s">
        <v>169</v>
      </c>
      <c r="E160" s="219" t="s">
        <v>3647</v>
      </c>
      <c r="F160" s="220" t="s">
        <v>3648</v>
      </c>
      <c r="G160" s="221" t="s">
        <v>183</v>
      </c>
      <c r="H160" s="222">
        <v>1.4</v>
      </c>
      <c r="I160" s="223"/>
      <c r="J160" s="224">
        <f>ROUND(I160*H160,0)</f>
        <v>0</v>
      </c>
      <c r="K160" s="225"/>
      <c r="L160" s="43"/>
      <c r="M160" s="226" t="s">
        <v>1</v>
      </c>
      <c r="N160" s="227" t="s">
        <v>42</v>
      </c>
      <c r="O160" s="90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0" t="s">
        <v>249</v>
      </c>
      <c r="AT160" s="230" t="s">
        <v>169</v>
      </c>
      <c r="AU160" s="230" t="s">
        <v>8</v>
      </c>
      <c r="AY160" s="16" t="s">
        <v>166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6" t="s">
        <v>8</v>
      </c>
      <c r="BK160" s="231">
        <f>ROUND(I160*H160,0)</f>
        <v>0</v>
      </c>
      <c r="BL160" s="16" t="s">
        <v>249</v>
      </c>
      <c r="BM160" s="230" t="s">
        <v>487</v>
      </c>
    </row>
    <row r="161" spans="1:63" s="12" customFormat="1" ht="25.9" customHeight="1">
      <c r="A161" s="12"/>
      <c r="B161" s="202"/>
      <c r="C161" s="203"/>
      <c r="D161" s="204" t="s">
        <v>76</v>
      </c>
      <c r="E161" s="205" t="s">
        <v>3570</v>
      </c>
      <c r="F161" s="205" t="s">
        <v>3571</v>
      </c>
      <c r="G161" s="203"/>
      <c r="H161" s="203"/>
      <c r="I161" s="206"/>
      <c r="J161" s="207">
        <f>BK161</f>
        <v>0</v>
      </c>
      <c r="K161" s="203"/>
      <c r="L161" s="208"/>
      <c r="M161" s="209"/>
      <c r="N161" s="210"/>
      <c r="O161" s="210"/>
      <c r="P161" s="211">
        <f>SUM(P162:P165)</f>
        <v>0</v>
      </c>
      <c r="Q161" s="210"/>
      <c r="R161" s="211">
        <f>SUM(R162:R165)</f>
        <v>0</v>
      </c>
      <c r="S161" s="210"/>
      <c r="T161" s="212">
        <f>SUM(T162:T165)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3" t="s">
        <v>173</v>
      </c>
      <c r="AT161" s="214" t="s">
        <v>76</v>
      </c>
      <c r="AU161" s="214" t="s">
        <v>77</v>
      </c>
      <c r="AY161" s="213" t="s">
        <v>166</v>
      </c>
      <c r="BK161" s="215">
        <f>SUM(BK162:BK165)</f>
        <v>0</v>
      </c>
    </row>
    <row r="162" spans="1:65" s="2" customFormat="1" ht="16.5" customHeight="1">
      <c r="A162" s="37"/>
      <c r="B162" s="38"/>
      <c r="C162" s="218" t="s">
        <v>337</v>
      </c>
      <c r="D162" s="218" t="s">
        <v>169</v>
      </c>
      <c r="E162" s="219" t="s">
        <v>3572</v>
      </c>
      <c r="F162" s="220" t="s">
        <v>3573</v>
      </c>
      <c r="G162" s="221" t="s">
        <v>3574</v>
      </c>
      <c r="H162" s="222">
        <v>24</v>
      </c>
      <c r="I162" s="223"/>
      <c r="J162" s="224">
        <f>ROUND(I162*H162,0)</f>
        <v>0</v>
      </c>
      <c r="K162" s="225"/>
      <c r="L162" s="43"/>
      <c r="M162" s="226" t="s">
        <v>1</v>
      </c>
      <c r="N162" s="227" t="s">
        <v>42</v>
      </c>
      <c r="O162" s="90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0" t="s">
        <v>3575</v>
      </c>
      <c r="AT162" s="230" t="s">
        <v>169</v>
      </c>
      <c r="AU162" s="230" t="s">
        <v>8</v>
      </c>
      <c r="AY162" s="16" t="s">
        <v>166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6" t="s">
        <v>8</v>
      </c>
      <c r="BK162" s="231">
        <f>ROUND(I162*H162,0)</f>
        <v>0</v>
      </c>
      <c r="BL162" s="16" t="s">
        <v>3575</v>
      </c>
      <c r="BM162" s="230" t="s">
        <v>495</v>
      </c>
    </row>
    <row r="163" spans="1:65" s="2" customFormat="1" ht="21.75" customHeight="1">
      <c r="A163" s="37"/>
      <c r="B163" s="38"/>
      <c r="C163" s="218" t="s">
        <v>345</v>
      </c>
      <c r="D163" s="218" t="s">
        <v>169</v>
      </c>
      <c r="E163" s="219" t="s">
        <v>3576</v>
      </c>
      <c r="F163" s="220" t="s">
        <v>3577</v>
      </c>
      <c r="G163" s="221" t="s">
        <v>477</v>
      </c>
      <c r="H163" s="222">
        <v>1</v>
      </c>
      <c r="I163" s="223"/>
      <c r="J163" s="224">
        <f>ROUND(I163*H163,0)</f>
        <v>0</v>
      </c>
      <c r="K163" s="225"/>
      <c r="L163" s="43"/>
      <c r="M163" s="226" t="s">
        <v>1</v>
      </c>
      <c r="N163" s="227" t="s">
        <v>42</v>
      </c>
      <c r="O163" s="90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0" t="s">
        <v>3575</v>
      </c>
      <c r="AT163" s="230" t="s">
        <v>169</v>
      </c>
      <c r="AU163" s="230" t="s">
        <v>8</v>
      </c>
      <c r="AY163" s="16" t="s">
        <v>166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6" t="s">
        <v>8</v>
      </c>
      <c r="BK163" s="231">
        <f>ROUND(I163*H163,0)</f>
        <v>0</v>
      </c>
      <c r="BL163" s="16" t="s">
        <v>3575</v>
      </c>
      <c r="BM163" s="230" t="s">
        <v>503</v>
      </c>
    </row>
    <row r="164" spans="1:65" s="2" customFormat="1" ht="16.5" customHeight="1">
      <c r="A164" s="37"/>
      <c r="B164" s="38"/>
      <c r="C164" s="218" t="s">
        <v>349</v>
      </c>
      <c r="D164" s="218" t="s">
        <v>169</v>
      </c>
      <c r="E164" s="219" t="s">
        <v>3578</v>
      </c>
      <c r="F164" s="220" t="s">
        <v>3579</v>
      </c>
      <c r="G164" s="221" t="s">
        <v>477</v>
      </c>
      <c r="H164" s="222">
        <v>1</v>
      </c>
      <c r="I164" s="223"/>
      <c r="J164" s="224">
        <f>ROUND(I164*H164,0)</f>
        <v>0</v>
      </c>
      <c r="K164" s="225"/>
      <c r="L164" s="43"/>
      <c r="M164" s="226" t="s">
        <v>1</v>
      </c>
      <c r="N164" s="227" t="s">
        <v>42</v>
      </c>
      <c r="O164" s="90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0" t="s">
        <v>3575</v>
      </c>
      <c r="AT164" s="230" t="s">
        <v>169</v>
      </c>
      <c r="AU164" s="230" t="s">
        <v>8</v>
      </c>
      <c r="AY164" s="16" t="s">
        <v>166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6" t="s">
        <v>8</v>
      </c>
      <c r="BK164" s="231">
        <f>ROUND(I164*H164,0)</f>
        <v>0</v>
      </c>
      <c r="BL164" s="16" t="s">
        <v>3575</v>
      </c>
      <c r="BM164" s="230" t="s">
        <v>511</v>
      </c>
    </row>
    <row r="165" spans="1:65" s="2" customFormat="1" ht="16.5" customHeight="1">
      <c r="A165" s="37"/>
      <c r="B165" s="38"/>
      <c r="C165" s="218" t="s">
        <v>355</v>
      </c>
      <c r="D165" s="218" t="s">
        <v>169</v>
      </c>
      <c r="E165" s="219" t="s">
        <v>99</v>
      </c>
      <c r="F165" s="220" t="s">
        <v>3580</v>
      </c>
      <c r="G165" s="221" t="s">
        <v>477</v>
      </c>
      <c r="H165" s="222">
        <v>1</v>
      </c>
      <c r="I165" s="223"/>
      <c r="J165" s="224">
        <f>ROUND(I165*H165,0)</f>
        <v>0</v>
      </c>
      <c r="K165" s="225"/>
      <c r="L165" s="43"/>
      <c r="M165" s="226" t="s">
        <v>1</v>
      </c>
      <c r="N165" s="227" t="s">
        <v>42</v>
      </c>
      <c r="O165" s="90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0" t="s">
        <v>3575</v>
      </c>
      <c r="AT165" s="230" t="s">
        <v>169</v>
      </c>
      <c r="AU165" s="230" t="s">
        <v>8</v>
      </c>
      <c r="AY165" s="16" t="s">
        <v>166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6" t="s">
        <v>8</v>
      </c>
      <c r="BK165" s="231">
        <f>ROUND(I165*H165,0)</f>
        <v>0</v>
      </c>
      <c r="BL165" s="16" t="s">
        <v>3575</v>
      </c>
      <c r="BM165" s="230" t="s">
        <v>519</v>
      </c>
    </row>
    <row r="166" spans="1:63" s="12" customFormat="1" ht="25.9" customHeight="1">
      <c r="A166" s="12"/>
      <c r="B166" s="202"/>
      <c r="C166" s="203"/>
      <c r="D166" s="204" t="s">
        <v>76</v>
      </c>
      <c r="E166" s="205" t="s">
        <v>959</v>
      </c>
      <c r="F166" s="205" t="s">
        <v>960</v>
      </c>
      <c r="G166" s="203"/>
      <c r="H166" s="203"/>
      <c r="I166" s="206"/>
      <c r="J166" s="207">
        <f>BK166</f>
        <v>0</v>
      </c>
      <c r="K166" s="203"/>
      <c r="L166" s="208"/>
      <c r="M166" s="209"/>
      <c r="N166" s="210"/>
      <c r="O166" s="210"/>
      <c r="P166" s="211">
        <f>P167+P169</f>
        <v>0</v>
      </c>
      <c r="Q166" s="210"/>
      <c r="R166" s="211">
        <f>R167+R169</f>
        <v>0</v>
      </c>
      <c r="S166" s="210"/>
      <c r="T166" s="212">
        <f>T167+T169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3" t="s">
        <v>193</v>
      </c>
      <c r="AT166" s="214" t="s">
        <v>76</v>
      </c>
      <c r="AU166" s="214" t="s">
        <v>77</v>
      </c>
      <c r="AY166" s="213" t="s">
        <v>166</v>
      </c>
      <c r="BK166" s="215">
        <f>BK167+BK169</f>
        <v>0</v>
      </c>
    </row>
    <row r="167" spans="1:63" s="12" customFormat="1" ht="22.8" customHeight="1">
      <c r="A167" s="12"/>
      <c r="B167" s="202"/>
      <c r="C167" s="203"/>
      <c r="D167" s="204" t="s">
        <v>76</v>
      </c>
      <c r="E167" s="216" t="s">
        <v>961</v>
      </c>
      <c r="F167" s="216" t="s">
        <v>962</v>
      </c>
      <c r="G167" s="203"/>
      <c r="H167" s="203"/>
      <c r="I167" s="206"/>
      <c r="J167" s="217">
        <f>BK167</f>
        <v>0</v>
      </c>
      <c r="K167" s="203"/>
      <c r="L167" s="208"/>
      <c r="M167" s="209"/>
      <c r="N167" s="210"/>
      <c r="O167" s="210"/>
      <c r="P167" s="211">
        <f>P168</f>
        <v>0</v>
      </c>
      <c r="Q167" s="210"/>
      <c r="R167" s="211">
        <f>R168</f>
        <v>0</v>
      </c>
      <c r="S167" s="210"/>
      <c r="T167" s="212">
        <f>T168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3" t="s">
        <v>193</v>
      </c>
      <c r="AT167" s="214" t="s">
        <v>76</v>
      </c>
      <c r="AU167" s="214" t="s">
        <v>8</v>
      </c>
      <c r="AY167" s="213" t="s">
        <v>166</v>
      </c>
      <c r="BK167" s="215">
        <f>BK168</f>
        <v>0</v>
      </c>
    </row>
    <row r="168" spans="1:65" s="2" customFormat="1" ht="16.5" customHeight="1">
      <c r="A168" s="37"/>
      <c r="B168" s="38"/>
      <c r="C168" s="218" t="s">
        <v>359</v>
      </c>
      <c r="D168" s="218" t="s">
        <v>169</v>
      </c>
      <c r="E168" s="219" t="s">
        <v>964</v>
      </c>
      <c r="F168" s="220" t="s">
        <v>962</v>
      </c>
      <c r="G168" s="221" t="s">
        <v>405</v>
      </c>
      <c r="H168" s="265"/>
      <c r="I168" s="223"/>
      <c r="J168" s="224">
        <f>ROUND(I168*H168,0)</f>
        <v>0</v>
      </c>
      <c r="K168" s="225"/>
      <c r="L168" s="43"/>
      <c r="M168" s="226" t="s">
        <v>1</v>
      </c>
      <c r="N168" s="227" t="s">
        <v>42</v>
      </c>
      <c r="O168" s="90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0" t="s">
        <v>965</v>
      </c>
      <c r="AT168" s="230" t="s">
        <v>169</v>
      </c>
      <c r="AU168" s="230" t="s">
        <v>86</v>
      </c>
      <c r="AY168" s="16" t="s">
        <v>166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6" t="s">
        <v>8</v>
      </c>
      <c r="BK168" s="231">
        <f>ROUND(I168*H168,0)</f>
        <v>0</v>
      </c>
      <c r="BL168" s="16" t="s">
        <v>965</v>
      </c>
      <c r="BM168" s="230" t="s">
        <v>3649</v>
      </c>
    </row>
    <row r="169" spans="1:63" s="12" customFormat="1" ht="22.8" customHeight="1">
      <c r="A169" s="12"/>
      <c r="B169" s="202"/>
      <c r="C169" s="203"/>
      <c r="D169" s="204" t="s">
        <v>76</v>
      </c>
      <c r="E169" s="216" t="s">
        <v>3582</v>
      </c>
      <c r="F169" s="216" t="s">
        <v>3583</v>
      </c>
      <c r="G169" s="203"/>
      <c r="H169" s="203"/>
      <c r="I169" s="206"/>
      <c r="J169" s="217">
        <f>BK169</f>
        <v>0</v>
      </c>
      <c r="K169" s="203"/>
      <c r="L169" s="208"/>
      <c r="M169" s="209"/>
      <c r="N169" s="210"/>
      <c r="O169" s="210"/>
      <c r="P169" s="211">
        <f>P170</f>
        <v>0</v>
      </c>
      <c r="Q169" s="210"/>
      <c r="R169" s="211">
        <f>R170</f>
        <v>0</v>
      </c>
      <c r="S169" s="210"/>
      <c r="T169" s="212">
        <f>T170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3" t="s">
        <v>193</v>
      </c>
      <c r="AT169" s="214" t="s">
        <v>76</v>
      </c>
      <c r="AU169" s="214" t="s">
        <v>8</v>
      </c>
      <c r="AY169" s="213" t="s">
        <v>166</v>
      </c>
      <c r="BK169" s="215">
        <f>BK170</f>
        <v>0</v>
      </c>
    </row>
    <row r="170" spans="1:65" s="2" customFormat="1" ht="16.5" customHeight="1">
      <c r="A170" s="37"/>
      <c r="B170" s="38"/>
      <c r="C170" s="218" t="s">
        <v>365</v>
      </c>
      <c r="D170" s="218" t="s">
        <v>169</v>
      </c>
      <c r="E170" s="219" t="s">
        <v>3584</v>
      </c>
      <c r="F170" s="220" t="s">
        <v>3585</v>
      </c>
      <c r="G170" s="221" t="s">
        <v>405</v>
      </c>
      <c r="H170" s="265"/>
      <c r="I170" s="223"/>
      <c r="J170" s="224">
        <f>ROUND(I170*H170,0)</f>
        <v>0</v>
      </c>
      <c r="K170" s="225"/>
      <c r="L170" s="43"/>
      <c r="M170" s="266" t="s">
        <v>1</v>
      </c>
      <c r="N170" s="267" t="s">
        <v>42</v>
      </c>
      <c r="O170" s="268"/>
      <c r="P170" s="269">
        <f>O170*H170</f>
        <v>0</v>
      </c>
      <c r="Q170" s="269">
        <v>0</v>
      </c>
      <c r="R170" s="269">
        <f>Q170*H170</f>
        <v>0</v>
      </c>
      <c r="S170" s="269">
        <v>0</v>
      </c>
      <c r="T170" s="270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0" t="s">
        <v>965</v>
      </c>
      <c r="AT170" s="230" t="s">
        <v>169</v>
      </c>
      <c r="AU170" s="230" t="s">
        <v>86</v>
      </c>
      <c r="AY170" s="16" t="s">
        <v>166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6" t="s">
        <v>8</v>
      </c>
      <c r="BK170" s="231">
        <f>ROUND(I170*H170,0)</f>
        <v>0</v>
      </c>
      <c r="BL170" s="16" t="s">
        <v>965</v>
      </c>
      <c r="BM170" s="230" t="s">
        <v>3650</v>
      </c>
    </row>
    <row r="171" spans="1:31" s="2" customFormat="1" ht="6.95" customHeight="1">
      <c r="A171" s="37"/>
      <c r="B171" s="65"/>
      <c r="C171" s="66"/>
      <c r="D171" s="66"/>
      <c r="E171" s="66"/>
      <c r="F171" s="66"/>
      <c r="G171" s="66"/>
      <c r="H171" s="66"/>
      <c r="I171" s="66"/>
      <c r="J171" s="66"/>
      <c r="K171" s="66"/>
      <c r="L171" s="43"/>
      <c r="M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</row>
  </sheetData>
  <sheetProtection password="F695" sheet="1" objects="1" scenarios="1" formatColumns="0" formatRows="0" autoFilter="0"/>
  <autoFilter ref="C123:K170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101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114</v>
      </c>
      <c r="L4" s="19"/>
      <c r="M4" s="138" t="s">
        <v>11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17</v>
      </c>
      <c r="L6" s="19"/>
    </row>
    <row r="7" spans="2:12" s="1" customFormat="1" ht="26.25" customHeight="1">
      <c r="B7" s="19"/>
      <c r="E7" s="140" t="str">
        <f>'Rekapitulace stavby'!K6</f>
        <v>Východní přístavba a stavební úpravy Nemocnice následné péče LDN Horažďovice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115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3651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19</v>
      </c>
      <c r="E11" s="37"/>
      <c r="F11" s="142" t="s">
        <v>1</v>
      </c>
      <c r="G11" s="37"/>
      <c r="H11" s="37"/>
      <c r="I11" s="139" t="s">
        <v>20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21</v>
      </c>
      <c r="E12" s="37"/>
      <c r="F12" s="142" t="s">
        <v>22</v>
      </c>
      <c r="G12" s="37"/>
      <c r="H12" s="37"/>
      <c r="I12" s="139" t="s">
        <v>23</v>
      </c>
      <c r="J12" s="143" t="str">
        <f>'Rekapitulace stavby'!AN8</f>
        <v>26. 5. 2023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25</v>
      </c>
      <c r="E14" s="37"/>
      <c r="F14" s="37"/>
      <c r="G14" s="37"/>
      <c r="H14" s="37"/>
      <c r="I14" s="139" t="s">
        <v>26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29</v>
      </c>
      <c r="E17" s="37"/>
      <c r="F17" s="37"/>
      <c r="G17" s="37"/>
      <c r="H17" s="37"/>
      <c r="I17" s="139" t="s">
        <v>26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31</v>
      </c>
      <c r="E20" s="37"/>
      <c r="F20" s="37"/>
      <c r="G20" s="37"/>
      <c r="H20" s="37"/>
      <c r="I20" s="139" t="s">
        <v>26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33</v>
      </c>
      <c r="F21" s="37"/>
      <c r="G21" s="37"/>
      <c r="H21" s="37"/>
      <c r="I21" s="139" t="s">
        <v>28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34</v>
      </c>
      <c r="E23" s="37"/>
      <c r="F23" s="37"/>
      <c r="G23" s="37"/>
      <c r="H23" s="37"/>
      <c r="I23" s="139" t="s">
        <v>26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28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36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37</v>
      </c>
      <c r="E30" s="37"/>
      <c r="F30" s="37"/>
      <c r="G30" s="37"/>
      <c r="H30" s="37"/>
      <c r="I30" s="37"/>
      <c r="J30" s="150">
        <f>ROUND(J126,0)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39</v>
      </c>
      <c r="G32" s="37"/>
      <c r="H32" s="37"/>
      <c r="I32" s="151" t="s">
        <v>38</v>
      </c>
      <c r="J32" s="151" t="s">
        <v>40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41</v>
      </c>
      <c r="E33" s="139" t="s">
        <v>42</v>
      </c>
      <c r="F33" s="153">
        <f>ROUND((SUM(BE126:BE196)),0)</f>
        <v>0</v>
      </c>
      <c r="G33" s="37"/>
      <c r="H33" s="37"/>
      <c r="I33" s="154">
        <v>0.21</v>
      </c>
      <c r="J33" s="153">
        <f>ROUND(((SUM(BE126:BE196))*I33),0)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43</v>
      </c>
      <c r="F34" s="153">
        <f>ROUND((SUM(BF126:BF196)),0)</f>
        <v>0</v>
      </c>
      <c r="G34" s="37"/>
      <c r="H34" s="37"/>
      <c r="I34" s="154">
        <v>0.15</v>
      </c>
      <c r="J34" s="153">
        <f>ROUND(((SUM(BF126:BF196))*I34),0)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44</v>
      </c>
      <c r="F35" s="153">
        <f>ROUND((SUM(BG126:BG196)),0)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45</v>
      </c>
      <c r="F36" s="153">
        <f>ROUND((SUM(BH126:BH196)),0)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46</v>
      </c>
      <c r="F37" s="153">
        <f>ROUND((SUM(BI126:BI196)),0)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47</v>
      </c>
      <c r="E39" s="157"/>
      <c r="F39" s="157"/>
      <c r="G39" s="158" t="s">
        <v>48</v>
      </c>
      <c r="H39" s="159" t="s">
        <v>49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50</v>
      </c>
      <c r="E50" s="163"/>
      <c r="F50" s="163"/>
      <c r="G50" s="162" t="s">
        <v>51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52</v>
      </c>
      <c r="E61" s="165"/>
      <c r="F61" s="166" t="s">
        <v>53</v>
      </c>
      <c r="G61" s="164" t="s">
        <v>52</v>
      </c>
      <c r="H61" s="165"/>
      <c r="I61" s="165"/>
      <c r="J61" s="167" t="s">
        <v>53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54</v>
      </c>
      <c r="E65" s="168"/>
      <c r="F65" s="168"/>
      <c r="G65" s="162" t="s">
        <v>55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52</v>
      </c>
      <c r="E76" s="165"/>
      <c r="F76" s="166" t="s">
        <v>53</v>
      </c>
      <c r="G76" s="164" t="s">
        <v>52</v>
      </c>
      <c r="H76" s="165"/>
      <c r="I76" s="165"/>
      <c r="J76" s="167" t="s">
        <v>53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117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3" t="str">
        <f>E7</f>
        <v>Východní přístavba a stavební úpravy Nemocnice následné péče LDN Horažďovice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115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 xml:space="preserve">024 - SO 01  VZT a klimatizace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21</v>
      </c>
      <c r="D89" s="39"/>
      <c r="E89" s="39"/>
      <c r="F89" s="26" t="str">
        <f>F12</f>
        <v>Horažďovice</v>
      </c>
      <c r="G89" s="39"/>
      <c r="H89" s="39"/>
      <c r="I89" s="31" t="s">
        <v>23</v>
      </c>
      <c r="J89" s="78" t="str">
        <f>IF(J12="","",J12)</f>
        <v>26. 5. 2023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25</v>
      </c>
      <c r="D91" s="39"/>
      <c r="E91" s="39"/>
      <c r="F91" s="26" t="str">
        <f>E15</f>
        <v>Plzeňský kraj</v>
      </c>
      <c r="G91" s="39"/>
      <c r="H91" s="39"/>
      <c r="I91" s="31" t="s">
        <v>31</v>
      </c>
      <c r="J91" s="35" t="str">
        <f>E21</f>
        <v>Ing. arch. Jiří Kučera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34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118</v>
      </c>
      <c r="D94" s="175"/>
      <c r="E94" s="175"/>
      <c r="F94" s="175"/>
      <c r="G94" s="175"/>
      <c r="H94" s="175"/>
      <c r="I94" s="175"/>
      <c r="J94" s="176" t="s">
        <v>119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120</v>
      </c>
      <c r="D96" s="39"/>
      <c r="E96" s="39"/>
      <c r="F96" s="39"/>
      <c r="G96" s="39"/>
      <c r="H96" s="39"/>
      <c r="I96" s="39"/>
      <c r="J96" s="109">
        <f>J126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121</v>
      </c>
    </row>
    <row r="97" spans="1:31" s="9" customFormat="1" ht="24.95" customHeight="1">
      <c r="A97" s="9"/>
      <c r="B97" s="178"/>
      <c r="C97" s="179"/>
      <c r="D97" s="180" t="s">
        <v>3652</v>
      </c>
      <c r="E97" s="181"/>
      <c r="F97" s="181"/>
      <c r="G97" s="181"/>
      <c r="H97" s="181"/>
      <c r="I97" s="181"/>
      <c r="J97" s="182">
        <f>J127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8"/>
      <c r="C98" s="179"/>
      <c r="D98" s="180" t="s">
        <v>3653</v>
      </c>
      <c r="E98" s="181"/>
      <c r="F98" s="181"/>
      <c r="G98" s="181"/>
      <c r="H98" s="181"/>
      <c r="I98" s="181"/>
      <c r="J98" s="182">
        <f>J142</f>
        <v>0</v>
      </c>
      <c r="K98" s="179"/>
      <c r="L98" s="18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8"/>
      <c r="C99" s="179"/>
      <c r="D99" s="180" t="s">
        <v>3654</v>
      </c>
      <c r="E99" s="181"/>
      <c r="F99" s="181"/>
      <c r="G99" s="181"/>
      <c r="H99" s="181"/>
      <c r="I99" s="181"/>
      <c r="J99" s="182">
        <f>J148</f>
        <v>0</v>
      </c>
      <c r="K99" s="179"/>
      <c r="L99" s="18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8"/>
      <c r="C100" s="179"/>
      <c r="D100" s="180" t="s">
        <v>3655</v>
      </c>
      <c r="E100" s="181"/>
      <c r="F100" s="181"/>
      <c r="G100" s="181"/>
      <c r="H100" s="181"/>
      <c r="I100" s="181"/>
      <c r="J100" s="182">
        <f>J153</f>
        <v>0</v>
      </c>
      <c r="K100" s="179"/>
      <c r="L100" s="18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8"/>
      <c r="C101" s="179"/>
      <c r="D101" s="180" t="s">
        <v>3656</v>
      </c>
      <c r="E101" s="181"/>
      <c r="F101" s="181"/>
      <c r="G101" s="181"/>
      <c r="H101" s="181"/>
      <c r="I101" s="181"/>
      <c r="J101" s="182">
        <f>J158</f>
        <v>0</v>
      </c>
      <c r="K101" s="179"/>
      <c r="L101" s="18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78"/>
      <c r="C102" s="179"/>
      <c r="D102" s="180" t="s">
        <v>3657</v>
      </c>
      <c r="E102" s="181"/>
      <c r="F102" s="181"/>
      <c r="G102" s="181"/>
      <c r="H102" s="181"/>
      <c r="I102" s="181"/>
      <c r="J102" s="182">
        <f>J174</f>
        <v>0</v>
      </c>
      <c r="K102" s="179"/>
      <c r="L102" s="18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78"/>
      <c r="C103" s="179"/>
      <c r="D103" s="180" t="s">
        <v>3658</v>
      </c>
      <c r="E103" s="181"/>
      <c r="F103" s="181"/>
      <c r="G103" s="181"/>
      <c r="H103" s="181"/>
      <c r="I103" s="181"/>
      <c r="J103" s="182">
        <f>J187</f>
        <v>0</v>
      </c>
      <c r="K103" s="179"/>
      <c r="L103" s="18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78"/>
      <c r="C104" s="179"/>
      <c r="D104" s="180" t="s">
        <v>148</v>
      </c>
      <c r="E104" s="181"/>
      <c r="F104" s="181"/>
      <c r="G104" s="181"/>
      <c r="H104" s="181"/>
      <c r="I104" s="181"/>
      <c r="J104" s="182">
        <f>J192</f>
        <v>0</v>
      </c>
      <c r="K104" s="179"/>
      <c r="L104" s="183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4"/>
      <c r="C105" s="185"/>
      <c r="D105" s="186" t="s">
        <v>149</v>
      </c>
      <c r="E105" s="187"/>
      <c r="F105" s="187"/>
      <c r="G105" s="187"/>
      <c r="H105" s="187"/>
      <c r="I105" s="187"/>
      <c r="J105" s="188">
        <f>J193</f>
        <v>0</v>
      </c>
      <c r="K105" s="185"/>
      <c r="L105" s="18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4"/>
      <c r="C106" s="185"/>
      <c r="D106" s="186" t="s">
        <v>3433</v>
      </c>
      <c r="E106" s="187"/>
      <c r="F106" s="187"/>
      <c r="G106" s="187"/>
      <c r="H106" s="187"/>
      <c r="I106" s="187"/>
      <c r="J106" s="188">
        <f>J195</f>
        <v>0</v>
      </c>
      <c r="K106" s="185"/>
      <c r="L106" s="18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12" spans="1:31" s="2" customFormat="1" ht="6.95" customHeight="1">
      <c r="A112" s="37"/>
      <c r="B112" s="67"/>
      <c r="C112" s="68"/>
      <c r="D112" s="68"/>
      <c r="E112" s="68"/>
      <c r="F112" s="68"/>
      <c r="G112" s="68"/>
      <c r="H112" s="68"/>
      <c r="I112" s="68"/>
      <c r="J112" s="68"/>
      <c r="K112" s="68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24.95" customHeight="1">
      <c r="A113" s="37"/>
      <c r="B113" s="38"/>
      <c r="C113" s="22" t="s">
        <v>151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17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6.25" customHeight="1">
      <c r="A116" s="37"/>
      <c r="B116" s="38"/>
      <c r="C116" s="39"/>
      <c r="D116" s="39"/>
      <c r="E116" s="173" t="str">
        <f>E7</f>
        <v>Východní přístavba a stavební úpravy Nemocnice následné péče LDN Horažďovice</v>
      </c>
      <c r="F116" s="31"/>
      <c r="G116" s="31"/>
      <c r="H116" s="31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115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75" t="str">
        <f>E9</f>
        <v xml:space="preserve">024 - SO 01  VZT a klimatizace</v>
      </c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21</v>
      </c>
      <c r="D120" s="39"/>
      <c r="E120" s="39"/>
      <c r="F120" s="26" t="str">
        <f>F12</f>
        <v>Horažďovice</v>
      </c>
      <c r="G120" s="39"/>
      <c r="H120" s="39"/>
      <c r="I120" s="31" t="s">
        <v>23</v>
      </c>
      <c r="J120" s="78" t="str">
        <f>IF(J12="","",J12)</f>
        <v>26. 5. 2023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25</v>
      </c>
      <c r="D122" s="39"/>
      <c r="E122" s="39"/>
      <c r="F122" s="26" t="str">
        <f>E15</f>
        <v>Plzeňský kraj</v>
      </c>
      <c r="G122" s="39"/>
      <c r="H122" s="39"/>
      <c r="I122" s="31" t="s">
        <v>31</v>
      </c>
      <c r="J122" s="35" t="str">
        <f>E21</f>
        <v>Ing. arch. Jiří Kučera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5.15" customHeight="1">
      <c r="A123" s="37"/>
      <c r="B123" s="38"/>
      <c r="C123" s="31" t="s">
        <v>29</v>
      </c>
      <c r="D123" s="39"/>
      <c r="E123" s="39"/>
      <c r="F123" s="26" t="str">
        <f>IF(E18="","",E18)</f>
        <v>Vyplň údaj</v>
      </c>
      <c r="G123" s="39"/>
      <c r="H123" s="39"/>
      <c r="I123" s="31" t="s">
        <v>34</v>
      </c>
      <c r="J123" s="35" t="str">
        <f>E24</f>
        <v xml:space="preserve"> 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0.3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11" customFormat="1" ht="29.25" customHeight="1">
      <c r="A125" s="190"/>
      <c r="B125" s="191"/>
      <c r="C125" s="192" t="s">
        <v>152</v>
      </c>
      <c r="D125" s="193" t="s">
        <v>62</v>
      </c>
      <c r="E125" s="193" t="s">
        <v>58</v>
      </c>
      <c r="F125" s="193" t="s">
        <v>59</v>
      </c>
      <c r="G125" s="193" t="s">
        <v>153</v>
      </c>
      <c r="H125" s="193" t="s">
        <v>154</v>
      </c>
      <c r="I125" s="193" t="s">
        <v>155</v>
      </c>
      <c r="J125" s="194" t="s">
        <v>119</v>
      </c>
      <c r="K125" s="195" t="s">
        <v>156</v>
      </c>
      <c r="L125" s="196"/>
      <c r="M125" s="99" t="s">
        <v>1</v>
      </c>
      <c r="N125" s="100" t="s">
        <v>41</v>
      </c>
      <c r="O125" s="100" t="s">
        <v>157</v>
      </c>
      <c r="P125" s="100" t="s">
        <v>158</v>
      </c>
      <c r="Q125" s="100" t="s">
        <v>159</v>
      </c>
      <c r="R125" s="100" t="s">
        <v>160</v>
      </c>
      <c r="S125" s="100" t="s">
        <v>161</v>
      </c>
      <c r="T125" s="101" t="s">
        <v>162</v>
      </c>
      <c r="U125" s="190"/>
      <c r="V125" s="190"/>
      <c r="W125" s="190"/>
      <c r="X125" s="190"/>
      <c r="Y125" s="190"/>
      <c r="Z125" s="190"/>
      <c r="AA125" s="190"/>
      <c r="AB125" s="190"/>
      <c r="AC125" s="190"/>
      <c r="AD125" s="190"/>
      <c r="AE125" s="190"/>
    </row>
    <row r="126" spans="1:63" s="2" customFormat="1" ht="22.8" customHeight="1">
      <c r="A126" s="37"/>
      <c r="B126" s="38"/>
      <c r="C126" s="106" t="s">
        <v>163</v>
      </c>
      <c r="D126" s="39"/>
      <c r="E126" s="39"/>
      <c r="F126" s="39"/>
      <c r="G126" s="39"/>
      <c r="H126" s="39"/>
      <c r="I126" s="39"/>
      <c r="J126" s="197">
        <f>BK126</f>
        <v>0</v>
      </c>
      <c r="K126" s="39"/>
      <c r="L126" s="43"/>
      <c r="M126" s="102"/>
      <c r="N126" s="198"/>
      <c r="O126" s="103"/>
      <c r="P126" s="199">
        <f>P127+P142+P148+P153+P158+P174+P187+P192</f>
        <v>0</v>
      </c>
      <c r="Q126" s="103"/>
      <c r="R126" s="199">
        <f>R127+R142+R148+R153+R158+R174+R187+R192</f>
        <v>0</v>
      </c>
      <c r="S126" s="103"/>
      <c r="T126" s="200">
        <f>T127+T142+T148+T153+T158+T174+T187+T192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76</v>
      </c>
      <c r="AU126" s="16" t="s">
        <v>121</v>
      </c>
      <c r="BK126" s="201">
        <f>BK127+BK142+BK148+BK153+BK158+BK174+BK187+BK192</f>
        <v>0</v>
      </c>
    </row>
    <row r="127" spans="1:63" s="12" customFormat="1" ht="25.9" customHeight="1">
      <c r="A127" s="12"/>
      <c r="B127" s="202"/>
      <c r="C127" s="203"/>
      <c r="D127" s="204" t="s">
        <v>76</v>
      </c>
      <c r="E127" s="205" t="s">
        <v>3659</v>
      </c>
      <c r="F127" s="205" t="s">
        <v>3660</v>
      </c>
      <c r="G127" s="203"/>
      <c r="H127" s="203"/>
      <c r="I127" s="206"/>
      <c r="J127" s="207">
        <f>BK127</f>
        <v>0</v>
      </c>
      <c r="K127" s="203"/>
      <c r="L127" s="208"/>
      <c r="M127" s="209"/>
      <c r="N127" s="210"/>
      <c r="O127" s="210"/>
      <c r="P127" s="211">
        <f>SUM(P128:P141)</f>
        <v>0</v>
      </c>
      <c r="Q127" s="210"/>
      <c r="R127" s="211">
        <f>SUM(R128:R141)</f>
        <v>0</v>
      </c>
      <c r="S127" s="210"/>
      <c r="T127" s="212">
        <f>SUM(T128:T141)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3" t="s">
        <v>8</v>
      </c>
      <c r="AT127" s="214" t="s">
        <v>76</v>
      </c>
      <c r="AU127" s="214" t="s">
        <v>77</v>
      </c>
      <c r="AY127" s="213" t="s">
        <v>166</v>
      </c>
      <c r="BK127" s="215">
        <f>SUM(BK128:BK141)</f>
        <v>0</v>
      </c>
    </row>
    <row r="128" spans="1:65" s="2" customFormat="1" ht="16.5" customHeight="1">
      <c r="A128" s="37"/>
      <c r="B128" s="38"/>
      <c r="C128" s="218" t="s">
        <v>8</v>
      </c>
      <c r="D128" s="218" t="s">
        <v>169</v>
      </c>
      <c r="E128" s="219" t="s">
        <v>3661</v>
      </c>
      <c r="F128" s="220" t="s">
        <v>3662</v>
      </c>
      <c r="G128" s="221" t="s">
        <v>547</v>
      </c>
      <c r="H128" s="222">
        <v>1</v>
      </c>
      <c r="I128" s="223"/>
      <c r="J128" s="224">
        <f>ROUND(I128*H128,0)</f>
        <v>0</v>
      </c>
      <c r="K128" s="225"/>
      <c r="L128" s="43"/>
      <c r="M128" s="226" t="s">
        <v>1</v>
      </c>
      <c r="N128" s="227" t="s">
        <v>42</v>
      </c>
      <c r="O128" s="90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0" t="s">
        <v>173</v>
      </c>
      <c r="AT128" s="230" t="s">
        <v>169</v>
      </c>
      <c r="AU128" s="230" t="s">
        <v>8</v>
      </c>
      <c r="AY128" s="16" t="s">
        <v>166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6" t="s">
        <v>8</v>
      </c>
      <c r="BK128" s="231">
        <f>ROUND(I128*H128,0)</f>
        <v>0</v>
      </c>
      <c r="BL128" s="16" t="s">
        <v>173</v>
      </c>
      <c r="BM128" s="230" t="s">
        <v>86</v>
      </c>
    </row>
    <row r="129" spans="1:65" s="2" customFormat="1" ht="16.5" customHeight="1">
      <c r="A129" s="37"/>
      <c r="B129" s="38"/>
      <c r="C129" s="218" t="s">
        <v>86</v>
      </c>
      <c r="D129" s="218" t="s">
        <v>169</v>
      </c>
      <c r="E129" s="219" t="s">
        <v>3663</v>
      </c>
      <c r="F129" s="220" t="s">
        <v>3664</v>
      </c>
      <c r="G129" s="221" t="s">
        <v>547</v>
      </c>
      <c r="H129" s="222">
        <v>6</v>
      </c>
      <c r="I129" s="223"/>
      <c r="J129" s="224">
        <f>ROUND(I129*H129,0)</f>
        <v>0</v>
      </c>
      <c r="K129" s="225"/>
      <c r="L129" s="43"/>
      <c r="M129" s="226" t="s">
        <v>1</v>
      </c>
      <c r="N129" s="227" t="s">
        <v>42</v>
      </c>
      <c r="O129" s="90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0" t="s">
        <v>173</v>
      </c>
      <c r="AT129" s="230" t="s">
        <v>169</v>
      </c>
      <c r="AU129" s="230" t="s">
        <v>8</v>
      </c>
      <c r="AY129" s="16" t="s">
        <v>166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6" t="s">
        <v>8</v>
      </c>
      <c r="BK129" s="231">
        <f>ROUND(I129*H129,0)</f>
        <v>0</v>
      </c>
      <c r="BL129" s="16" t="s">
        <v>173</v>
      </c>
      <c r="BM129" s="230" t="s">
        <v>173</v>
      </c>
    </row>
    <row r="130" spans="1:65" s="2" customFormat="1" ht="16.5" customHeight="1">
      <c r="A130" s="37"/>
      <c r="B130" s="38"/>
      <c r="C130" s="218" t="s">
        <v>167</v>
      </c>
      <c r="D130" s="218" t="s">
        <v>169</v>
      </c>
      <c r="E130" s="219" t="s">
        <v>3665</v>
      </c>
      <c r="F130" s="220" t="s">
        <v>3666</v>
      </c>
      <c r="G130" s="221" t="s">
        <v>547</v>
      </c>
      <c r="H130" s="222">
        <v>1</v>
      </c>
      <c r="I130" s="223"/>
      <c r="J130" s="224">
        <f>ROUND(I130*H130,0)</f>
        <v>0</v>
      </c>
      <c r="K130" s="225"/>
      <c r="L130" s="43"/>
      <c r="M130" s="226" t="s">
        <v>1</v>
      </c>
      <c r="N130" s="227" t="s">
        <v>42</v>
      </c>
      <c r="O130" s="90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0" t="s">
        <v>173</v>
      </c>
      <c r="AT130" s="230" t="s">
        <v>169</v>
      </c>
      <c r="AU130" s="230" t="s">
        <v>8</v>
      </c>
      <c r="AY130" s="16" t="s">
        <v>166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6" t="s">
        <v>8</v>
      </c>
      <c r="BK130" s="231">
        <f>ROUND(I130*H130,0)</f>
        <v>0</v>
      </c>
      <c r="BL130" s="16" t="s">
        <v>173</v>
      </c>
      <c r="BM130" s="230" t="s">
        <v>191</v>
      </c>
    </row>
    <row r="131" spans="1:65" s="2" customFormat="1" ht="16.5" customHeight="1">
      <c r="A131" s="37"/>
      <c r="B131" s="38"/>
      <c r="C131" s="218" t="s">
        <v>173</v>
      </c>
      <c r="D131" s="218" t="s">
        <v>169</v>
      </c>
      <c r="E131" s="219" t="s">
        <v>3667</v>
      </c>
      <c r="F131" s="220" t="s">
        <v>3668</v>
      </c>
      <c r="G131" s="221" t="s">
        <v>547</v>
      </c>
      <c r="H131" s="222">
        <v>1</v>
      </c>
      <c r="I131" s="223"/>
      <c r="J131" s="224">
        <f>ROUND(I131*H131,0)</f>
        <v>0</v>
      </c>
      <c r="K131" s="225"/>
      <c r="L131" s="43"/>
      <c r="M131" s="226" t="s">
        <v>1</v>
      </c>
      <c r="N131" s="227" t="s">
        <v>42</v>
      </c>
      <c r="O131" s="90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173</v>
      </c>
      <c r="AT131" s="230" t="s">
        <v>169</v>
      </c>
      <c r="AU131" s="230" t="s">
        <v>8</v>
      </c>
      <c r="AY131" s="16" t="s">
        <v>166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</v>
      </c>
      <c r="BK131" s="231">
        <f>ROUND(I131*H131,0)</f>
        <v>0</v>
      </c>
      <c r="BL131" s="16" t="s">
        <v>173</v>
      </c>
      <c r="BM131" s="230" t="s">
        <v>208</v>
      </c>
    </row>
    <row r="132" spans="1:65" s="2" customFormat="1" ht="16.5" customHeight="1">
      <c r="A132" s="37"/>
      <c r="B132" s="38"/>
      <c r="C132" s="218" t="s">
        <v>193</v>
      </c>
      <c r="D132" s="218" t="s">
        <v>169</v>
      </c>
      <c r="E132" s="219" t="s">
        <v>3669</v>
      </c>
      <c r="F132" s="220" t="s">
        <v>3670</v>
      </c>
      <c r="G132" s="221" t="s">
        <v>215</v>
      </c>
      <c r="H132" s="222">
        <v>12</v>
      </c>
      <c r="I132" s="223"/>
      <c r="J132" s="224">
        <f>ROUND(I132*H132,0)</f>
        <v>0</v>
      </c>
      <c r="K132" s="225"/>
      <c r="L132" s="43"/>
      <c r="M132" s="226" t="s">
        <v>1</v>
      </c>
      <c r="N132" s="227" t="s">
        <v>42</v>
      </c>
      <c r="O132" s="90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0" t="s">
        <v>173</v>
      </c>
      <c r="AT132" s="230" t="s">
        <v>169</v>
      </c>
      <c r="AU132" s="230" t="s">
        <v>8</v>
      </c>
      <c r="AY132" s="16" t="s">
        <v>166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</v>
      </c>
      <c r="BK132" s="231">
        <f>ROUND(I132*H132,0)</f>
        <v>0</v>
      </c>
      <c r="BL132" s="16" t="s">
        <v>173</v>
      </c>
      <c r="BM132" s="230" t="s">
        <v>218</v>
      </c>
    </row>
    <row r="133" spans="1:65" s="2" customFormat="1" ht="16.5" customHeight="1">
      <c r="A133" s="37"/>
      <c r="B133" s="38"/>
      <c r="C133" s="218" t="s">
        <v>191</v>
      </c>
      <c r="D133" s="218" t="s">
        <v>169</v>
      </c>
      <c r="E133" s="219" t="s">
        <v>3671</v>
      </c>
      <c r="F133" s="220" t="s">
        <v>3672</v>
      </c>
      <c r="G133" s="221" t="s">
        <v>547</v>
      </c>
      <c r="H133" s="222">
        <v>2</v>
      </c>
      <c r="I133" s="223"/>
      <c r="J133" s="224">
        <f>ROUND(I133*H133,0)</f>
        <v>0</v>
      </c>
      <c r="K133" s="225"/>
      <c r="L133" s="43"/>
      <c r="M133" s="226" t="s">
        <v>1</v>
      </c>
      <c r="N133" s="227" t="s">
        <v>42</v>
      </c>
      <c r="O133" s="90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173</v>
      </c>
      <c r="AT133" s="230" t="s">
        <v>169</v>
      </c>
      <c r="AU133" s="230" t="s">
        <v>8</v>
      </c>
      <c r="AY133" s="16" t="s">
        <v>166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</v>
      </c>
      <c r="BK133" s="231">
        <f>ROUND(I133*H133,0)</f>
        <v>0</v>
      </c>
      <c r="BL133" s="16" t="s">
        <v>173</v>
      </c>
      <c r="BM133" s="230" t="s">
        <v>229</v>
      </c>
    </row>
    <row r="134" spans="1:65" s="2" customFormat="1" ht="16.5" customHeight="1">
      <c r="A134" s="37"/>
      <c r="B134" s="38"/>
      <c r="C134" s="218" t="s">
        <v>203</v>
      </c>
      <c r="D134" s="218" t="s">
        <v>169</v>
      </c>
      <c r="E134" s="219" t="s">
        <v>3673</v>
      </c>
      <c r="F134" s="220" t="s">
        <v>3674</v>
      </c>
      <c r="G134" s="221" t="s">
        <v>547</v>
      </c>
      <c r="H134" s="222">
        <v>5</v>
      </c>
      <c r="I134" s="223"/>
      <c r="J134" s="224">
        <f>ROUND(I134*H134,0)</f>
        <v>0</v>
      </c>
      <c r="K134" s="225"/>
      <c r="L134" s="43"/>
      <c r="M134" s="226" t="s">
        <v>1</v>
      </c>
      <c r="N134" s="227" t="s">
        <v>42</v>
      </c>
      <c r="O134" s="90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0" t="s">
        <v>173</v>
      </c>
      <c r="AT134" s="230" t="s">
        <v>169</v>
      </c>
      <c r="AU134" s="230" t="s">
        <v>8</v>
      </c>
      <c r="AY134" s="16" t="s">
        <v>166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6" t="s">
        <v>8</v>
      </c>
      <c r="BK134" s="231">
        <f>ROUND(I134*H134,0)</f>
        <v>0</v>
      </c>
      <c r="BL134" s="16" t="s">
        <v>173</v>
      </c>
      <c r="BM134" s="230" t="s">
        <v>237</v>
      </c>
    </row>
    <row r="135" spans="1:65" s="2" customFormat="1" ht="16.5" customHeight="1">
      <c r="A135" s="37"/>
      <c r="B135" s="38"/>
      <c r="C135" s="218" t="s">
        <v>208</v>
      </c>
      <c r="D135" s="218" t="s">
        <v>169</v>
      </c>
      <c r="E135" s="219" t="s">
        <v>3675</v>
      </c>
      <c r="F135" s="220" t="s">
        <v>3676</v>
      </c>
      <c r="G135" s="221" t="s">
        <v>547</v>
      </c>
      <c r="H135" s="222">
        <v>1</v>
      </c>
      <c r="I135" s="223"/>
      <c r="J135" s="224">
        <f>ROUND(I135*H135,0)</f>
        <v>0</v>
      </c>
      <c r="K135" s="225"/>
      <c r="L135" s="43"/>
      <c r="M135" s="226" t="s">
        <v>1</v>
      </c>
      <c r="N135" s="227" t="s">
        <v>42</v>
      </c>
      <c r="O135" s="90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0" t="s">
        <v>173</v>
      </c>
      <c r="AT135" s="230" t="s">
        <v>169</v>
      </c>
      <c r="AU135" s="230" t="s">
        <v>8</v>
      </c>
      <c r="AY135" s="16" t="s">
        <v>166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6" t="s">
        <v>8</v>
      </c>
      <c r="BK135" s="231">
        <f>ROUND(I135*H135,0)</f>
        <v>0</v>
      </c>
      <c r="BL135" s="16" t="s">
        <v>173</v>
      </c>
      <c r="BM135" s="230" t="s">
        <v>249</v>
      </c>
    </row>
    <row r="136" spans="1:65" s="2" customFormat="1" ht="16.5" customHeight="1">
      <c r="A136" s="37"/>
      <c r="B136" s="38"/>
      <c r="C136" s="218" t="s">
        <v>212</v>
      </c>
      <c r="D136" s="218" t="s">
        <v>169</v>
      </c>
      <c r="E136" s="219" t="s">
        <v>3677</v>
      </c>
      <c r="F136" s="220" t="s">
        <v>3678</v>
      </c>
      <c r="G136" s="221" t="s">
        <v>547</v>
      </c>
      <c r="H136" s="222">
        <v>3</v>
      </c>
      <c r="I136" s="223"/>
      <c r="J136" s="224">
        <f>ROUND(I136*H136,0)</f>
        <v>0</v>
      </c>
      <c r="K136" s="225"/>
      <c r="L136" s="43"/>
      <c r="M136" s="226" t="s">
        <v>1</v>
      </c>
      <c r="N136" s="227" t="s">
        <v>42</v>
      </c>
      <c r="O136" s="90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0" t="s">
        <v>173</v>
      </c>
      <c r="AT136" s="230" t="s">
        <v>169</v>
      </c>
      <c r="AU136" s="230" t="s">
        <v>8</v>
      </c>
      <c r="AY136" s="16" t="s">
        <v>166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6" t="s">
        <v>8</v>
      </c>
      <c r="BK136" s="231">
        <f>ROUND(I136*H136,0)</f>
        <v>0</v>
      </c>
      <c r="BL136" s="16" t="s">
        <v>173</v>
      </c>
      <c r="BM136" s="230" t="s">
        <v>261</v>
      </c>
    </row>
    <row r="137" spans="1:65" s="2" customFormat="1" ht="16.5" customHeight="1">
      <c r="A137" s="37"/>
      <c r="B137" s="38"/>
      <c r="C137" s="218" t="s">
        <v>218</v>
      </c>
      <c r="D137" s="218" t="s">
        <v>169</v>
      </c>
      <c r="E137" s="219" t="s">
        <v>3679</v>
      </c>
      <c r="F137" s="220" t="s">
        <v>3680</v>
      </c>
      <c r="G137" s="221" t="s">
        <v>547</v>
      </c>
      <c r="H137" s="222">
        <v>2</v>
      </c>
      <c r="I137" s="223"/>
      <c r="J137" s="224">
        <f>ROUND(I137*H137,0)</f>
        <v>0</v>
      </c>
      <c r="K137" s="225"/>
      <c r="L137" s="43"/>
      <c r="M137" s="226" t="s">
        <v>1</v>
      </c>
      <c r="N137" s="227" t="s">
        <v>42</v>
      </c>
      <c r="O137" s="90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0" t="s">
        <v>173</v>
      </c>
      <c r="AT137" s="230" t="s">
        <v>169</v>
      </c>
      <c r="AU137" s="230" t="s">
        <v>8</v>
      </c>
      <c r="AY137" s="16" t="s">
        <v>166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6" t="s">
        <v>8</v>
      </c>
      <c r="BK137" s="231">
        <f>ROUND(I137*H137,0)</f>
        <v>0</v>
      </c>
      <c r="BL137" s="16" t="s">
        <v>173</v>
      </c>
      <c r="BM137" s="230" t="s">
        <v>271</v>
      </c>
    </row>
    <row r="138" spans="1:65" s="2" customFormat="1" ht="21.75" customHeight="1">
      <c r="A138" s="37"/>
      <c r="B138" s="38"/>
      <c r="C138" s="218" t="s">
        <v>225</v>
      </c>
      <c r="D138" s="218" t="s">
        <v>169</v>
      </c>
      <c r="E138" s="219" t="s">
        <v>3681</v>
      </c>
      <c r="F138" s="220" t="s">
        <v>3682</v>
      </c>
      <c r="G138" s="221" t="s">
        <v>547</v>
      </c>
      <c r="H138" s="222">
        <v>1</v>
      </c>
      <c r="I138" s="223"/>
      <c r="J138" s="224">
        <f>ROUND(I138*H138,0)</f>
        <v>0</v>
      </c>
      <c r="K138" s="225"/>
      <c r="L138" s="43"/>
      <c r="M138" s="226" t="s">
        <v>1</v>
      </c>
      <c r="N138" s="227" t="s">
        <v>42</v>
      </c>
      <c r="O138" s="90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173</v>
      </c>
      <c r="AT138" s="230" t="s">
        <v>169</v>
      </c>
      <c r="AU138" s="230" t="s">
        <v>8</v>
      </c>
      <c r="AY138" s="16" t="s">
        <v>166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</v>
      </c>
      <c r="BK138" s="231">
        <f>ROUND(I138*H138,0)</f>
        <v>0</v>
      </c>
      <c r="BL138" s="16" t="s">
        <v>173</v>
      </c>
      <c r="BM138" s="230" t="s">
        <v>279</v>
      </c>
    </row>
    <row r="139" spans="1:65" s="2" customFormat="1" ht="16.5" customHeight="1">
      <c r="A139" s="37"/>
      <c r="B139" s="38"/>
      <c r="C139" s="218" t="s">
        <v>229</v>
      </c>
      <c r="D139" s="218" t="s">
        <v>169</v>
      </c>
      <c r="E139" s="219" t="s">
        <v>3683</v>
      </c>
      <c r="F139" s="220" t="s">
        <v>611</v>
      </c>
      <c r="G139" s="221" t="s">
        <v>477</v>
      </c>
      <c r="H139" s="222">
        <v>1</v>
      </c>
      <c r="I139" s="223"/>
      <c r="J139" s="224">
        <f>ROUND(I139*H139,0)</f>
        <v>0</v>
      </c>
      <c r="K139" s="225"/>
      <c r="L139" s="43"/>
      <c r="M139" s="226" t="s">
        <v>1</v>
      </c>
      <c r="N139" s="227" t="s">
        <v>42</v>
      </c>
      <c r="O139" s="90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0" t="s">
        <v>173</v>
      </c>
      <c r="AT139" s="230" t="s">
        <v>169</v>
      </c>
      <c r="AU139" s="230" t="s">
        <v>8</v>
      </c>
      <c r="AY139" s="16" t="s">
        <v>166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6" t="s">
        <v>8</v>
      </c>
      <c r="BK139" s="231">
        <f>ROUND(I139*H139,0)</f>
        <v>0</v>
      </c>
      <c r="BL139" s="16" t="s">
        <v>173</v>
      </c>
      <c r="BM139" s="230" t="s">
        <v>290</v>
      </c>
    </row>
    <row r="140" spans="1:65" s="2" customFormat="1" ht="16.5" customHeight="1">
      <c r="A140" s="37"/>
      <c r="B140" s="38"/>
      <c r="C140" s="218" t="s">
        <v>233</v>
      </c>
      <c r="D140" s="218" t="s">
        <v>169</v>
      </c>
      <c r="E140" s="219" t="s">
        <v>3684</v>
      </c>
      <c r="F140" s="220" t="s">
        <v>3685</v>
      </c>
      <c r="G140" s="221" t="s">
        <v>477</v>
      </c>
      <c r="H140" s="222">
        <v>1</v>
      </c>
      <c r="I140" s="223"/>
      <c r="J140" s="224">
        <f>ROUND(I140*H140,0)</f>
        <v>0</v>
      </c>
      <c r="K140" s="225"/>
      <c r="L140" s="43"/>
      <c r="M140" s="226" t="s">
        <v>1</v>
      </c>
      <c r="N140" s="227" t="s">
        <v>42</v>
      </c>
      <c r="O140" s="90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0" t="s">
        <v>173</v>
      </c>
      <c r="AT140" s="230" t="s">
        <v>169</v>
      </c>
      <c r="AU140" s="230" t="s">
        <v>8</v>
      </c>
      <c r="AY140" s="16" t="s">
        <v>166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6" t="s">
        <v>8</v>
      </c>
      <c r="BK140" s="231">
        <f>ROUND(I140*H140,0)</f>
        <v>0</v>
      </c>
      <c r="BL140" s="16" t="s">
        <v>173</v>
      </c>
      <c r="BM140" s="230" t="s">
        <v>300</v>
      </c>
    </row>
    <row r="141" spans="1:65" s="2" customFormat="1" ht="16.5" customHeight="1">
      <c r="A141" s="37"/>
      <c r="B141" s="38"/>
      <c r="C141" s="218" t="s">
        <v>237</v>
      </c>
      <c r="D141" s="218" t="s">
        <v>169</v>
      </c>
      <c r="E141" s="219" t="s">
        <v>3686</v>
      </c>
      <c r="F141" s="220" t="s">
        <v>3580</v>
      </c>
      <c r="G141" s="221" t="s">
        <v>477</v>
      </c>
      <c r="H141" s="222">
        <v>1</v>
      </c>
      <c r="I141" s="223"/>
      <c r="J141" s="224">
        <f>ROUND(I141*H141,0)</f>
        <v>0</v>
      </c>
      <c r="K141" s="225"/>
      <c r="L141" s="43"/>
      <c r="M141" s="226" t="s">
        <v>1</v>
      </c>
      <c r="N141" s="227" t="s">
        <v>42</v>
      </c>
      <c r="O141" s="90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173</v>
      </c>
      <c r="AT141" s="230" t="s">
        <v>169</v>
      </c>
      <c r="AU141" s="230" t="s">
        <v>8</v>
      </c>
      <c r="AY141" s="16" t="s">
        <v>166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</v>
      </c>
      <c r="BK141" s="231">
        <f>ROUND(I141*H141,0)</f>
        <v>0</v>
      </c>
      <c r="BL141" s="16" t="s">
        <v>173</v>
      </c>
      <c r="BM141" s="230" t="s">
        <v>310</v>
      </c>
    </row>
    <row r="142" spans="1:63" s="12" customFormat="1" ht="25.9" customHeight="1">
      <c r="A142" s="12"/>
      <c r="B142" s="202"/>
      <c r="C142" s="203"/>
      <c r="D142" s="204" t="s">
        <v>76</v>
      </c>
      <c r="E142" s="205" t="s">
        <v>3687</v>
      </c>
      <c r="F142" s="205" t="s">
        <v>3688</v>
      </c>
      <c r="G142" s="203"/>
      <c r="H142" s="203"/>
      <c r="I142" s="206"/>
      <c r="J142" s="207">
        <f>BK142</f>
        <v>0</v>
      </c>
      <c r="K142" s="203"/>
      <c r="L142" s="208"/>
      <c r="M142" s="209"/>
      <c r="N142" s="210"/>
      <c r="O142" s="210"/>
      <c r="P142" s="211">
        <f>SUM(P143:P147)</f>
        <v>0</v>
      </c>
      <c r="Q142" s="210"/>
      <c r="R142" s="211">
        <f>SUM(R143:R147)</f>
        <v>0</v>
      </c>
      <c r="S142" s="210"/>
      <c r="T142" s="212">
        <f>SUM(T143:T147)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3" t="s">
        <v>8</v>
      </c>
      <c r="AT142" s="214" t="s">
        <v>76</v>
      </c>
      <c r="AU142" s="214" t="s">
        <v>77</v>
      </c>
      <c r="AY142" s="213" t="s">
        <v>166</v>
      </c>
      <c r="BK142" s="215">
        <f>SUM(BK143:BK147)</f>
        <v>0</v>
      </c>
    </row>
    <row r="143" spans="1:65" s="2" customFormat="1" ht="21.75" customHeight="1">
      <c r="A143" s="37"/>
      <c r="B143" s="38"/>
      <c r="C143" s="218" t="s">
        <v>9</v>
      </c>
      <c r="D143" s="218" t="s">
        <v>169</v>
      </c>
      <c r="E143" s="219" t="s">
        <v>3689</v>
      </c>
      <c r="F143" s="220" t="s">
        <v>3690</v>
      </c>
      <c r="G143" s="221" t="s">
        <v>547</v>
      </c>
      <c r="H143" s="222">
        <v>1</v>
      </c>
      <c r="I143" s="223"/>
      <c r="J143" s="224">
        <f>ROUND(I143*H143,0)</f>
        <v>0</v>
      </c>
      <c r="K143" s="225"/>
      <c r="L143" s="43"/>
      <c r="M143" s="226" t="s">
        <v>1</v>
      </c>
      <c r="N143" s="227" t="s">
        <v>42</v>
      </c>
      <c r="O143" s="90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0" t="s">
        <v>173</v>
      </c>
      <c r="AT143" s="230" t="s">
        <v>169</v>
      </c>
      <c r="AU143" s="230" t="s">
        <v>8</v>
      </c>
      <c r="AY143" s="16" t="s">
        <v>166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6" t="s">
        <v>8</v>
      </c>
      <c r="BK143" s="231">
        <f>ROUND(I143*H143,0)</f>
        <v>0</v>
      </c>
      <c r="BL143" s="16" t="s">
        <v>173</v>
      </c>
      <c r="BM143" s="230" t="s">
        <v>322</v>
      </c>
    </row>
    <row r="144" spans="1:65" s="2" customFormat="1" ht="16.5" customHeight="1">
      <c r="A144" s="37"/>
      <c r="B144" s="38"/>
      <c r="C144" s="218" t="s">
        <v>249</v>
      </c>
      <c r="D144" s="218" t="s">
        <v>169</v>
      </c>
      <c r="E144" s="219" t="s">
        <v>3691</v>
      </c>
      <c r="F144" s="220" t="s">
        <v>3692</v>
      </c>
      <c r="G144" s="221" t="s">
        <v>547</v>
      </c>
      <c r="H144" s="222">
        <v>2</v>
      </c>
      <c r="I144" s="223"/>
      <c r="J144" s="224">
        <f>ROUND(I144*H144,0)</f>
        <v>0</v>
      </c>
      <c r="K144" s="225"/>
      <c r="L144" s="43"/>
      <c r="M144" s="226" t="s">
        <v>1</v>
      </c>
      <c r="N144" s="227" t="s">
        <v>42</v>
      </c>
      <c r="O144" s="90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173</v>
      </c>
      <c r="AT144" s="230" t="s">
        <v>169</v>
      </c>
      <c r="AU144" s="230" t="s">
        <v>8</v>
      </c>
      <c r="AY144" s="16" t="s">
        <v>166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</v>
      </c>
      <c r="BK144" s="231">
        <f>ROUND(I144*H144,0)</f>
        <v>0</v>
      </c>
      <c r="BL144" s="16" t="s">
        <v>173</v>
      </c>
      <c r="BM144" s="230" t="s">
        <v>331</v>
      </c>
    </row>
    <row r="145" spans="1:65" s="2" customFormat="1" ht="16.5" customHeight="1">
      <c r="A145" s="37"/>
      <c r="B145" s="38"/>
      <c r="C145" s="218" t="s">
        <v>256</v>
      </c>
      <c r="D145" s="218" t="s">
        <v>169</v>
      </c>
      <c r="E145" s="219" t="s">
        <v>3693</v>
      </c>
      <c r="F145" s="220" t="s">
        <v>3694</v>
      </c>
      <c r="G145" s="221" t="s">
        <v>547</v>
      </c>
      <c r="H145" s="222">
        <v>1</v>
      </c>
      <c r="I145" s="223"/>
      <c r="J145" s="224">
        <f>ROUND(I145*H145,0)</f>
        <v>0</v>
      </c>
      <c r="K145" s="225"/>
      <c r="L145" s="43"/>
      <c r="M145" s="226" t="s">
        <v>1</v>
      </c>
      <c r="N145" s="227" t="s">
        <v>42</v>
      </c>
      <c r="O145" s="90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0" t="s">
        <v>173</v>
      </c>
      <c r="AT145" s="230" t="s">
        <v>169</v>
      </c>
      <c r="AU145" s="230" t="s">
        <v>8</v>
      </c>
      <c r="AY145" s="16" t="s">
        <v>166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6" t="s">
        <v>8</v>
      </c>
      <c r="BK145" s="231">
        <f>ROUND(I145*H145,0)</f>
        <v>0</v>
      </c>
      <c r="BL145" s="16" t="s">
        <v>173</v>
      </c>
      <c r="BM145" s="230" t="s">
        <v>345</v>
      </c>
    </row>
    <row r="146" spans="1:65" s="2" customFormat="1" ht="16.5" customHeight="1">
      <c r="A146" s="37"/>
      <c r="B146" s="38"/>
      <c r="C146" s="218" t="s">
        <v>261</v>
      </c>
      <c r="D146" s="218" t="s">
        <v>169</v>
      </c>
      <c r="E146" s="219" t="s">
        <v>3695</v>
      </c>
      <c r="F146" s="220" t="s">
        <v>3696</v>
      </c>
      <c r="G146" s="221" t="s">
        <v>477</v>
      </c>
      <c r="H146" s="222">
        <v>1</v>
      </c>
      <c r="I146" s="223"/>
      <c r="J146" s="224">
        <f>ROUND(I146*H146,0)</f>
        <v>0</v>
      </c>
      <c r="K146" s="225"/>
      <c r="L146" s="43"/>
      <c r="M146" s="226" t="s">
        <v>1</v>
      </c>
      <c r="N146" s="227" t="s">
        <v>42</v>
      </c>
      <c r="O146" s="90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0" t="s">
        <v>173</v>
      </c>
      <c r="AT146" s="230" t="s">
        <v>169</v>
      </c>
      <c r="AU146" s="230" t="s">
        <v>8</v>
      </c>
      <c r="AY146" s="16" t="s">
        <v>166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6" t="s">
        <v>8</v>
      </c>
      <c r="BK146" s="231">
        <f>ROUND(I146*H146,0)</f>
        <v>0</v>
      </c>
      <c r="BL146" s="16" t="s">
        <v>173</v>
      </c>
      <c r="BM146" s="230" t="s">
        <v>355</v>
      </c>
    </row>
    <row r="147" spans="1:65" s="2" customFormat="1" ht="16.5" customHeight="1">
      <c r="A147" s="37"/>
      <c r="B147" s="38"/>
      <c r="C147" s="218" t="s">
        <v>265</v>
      </c>
      <c r="D147" s="218" t="s">
        <v>169</v>
      </c>
      <c r="E147" s="219" t="s">
        <v>3697</v>
      </c>
      <c r="F147" s="220" t="s">
        <v>3580</v>
      </c>
      <c r="G147" s="221" t="s">
        <v>477</v>
      </c>
      <c r="H147" s="222">
        <v>1</v>
      </c>
      <c r="I147" s="223"/>
      <c r="J147" s="224">
        <f>ROUND(I147*H147,0)</f>
        <v>0</v>
      </c>
      <c r="K147" s="225"/>
      <c r="L147" s="43"/>
      <c r="M147" s="226" t="s">
        <v>1</v>
      </c>
      <c r="N147" s="227" t="s">
        <v>42</v>
      </c>
      <c r="O147" s="90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0" t="s">
        <v>173</v>
      </c>
      <c r="AT147" s="230" t="s">
        <v>169</v>
      </c>
      <c r="AU147" s="230" t="s">
        <v>8</v>
      </c>
      <c r="AY147" s="16" t="s">
        <v>166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6" t="s">
        <v>8</v>
      </c>
      <c r="BK147" s="231">
        <f>ROUND(I147*H147,0)</f>
        <v>0</v>
      </c>
      <c r="BL147" s="16" t="s">
        <v>173</v>
      </c>
      <c r="BM147" s="230" t="s">
        <v>365</v>
      </c>
    </row>
    <row r="148" spans="1:63" s="12" customFormat="1" ht="25.9" customHeight="1">
      <c r="A148" s="12"/>
      <c r="B148" s="202"/>
      <c r="C148" s="203"/>
      <c r="D148" s="204" t="s">
        <v>76</v>
      </c>
      <c r="E148" s="205" t="s">
        <v>3698</v>
      </c>
      <c r="F148" s="205" t="s">
        <v>3699</v>
      </c>
      <c r="G148" s="203"/>
      <c r="H148" s="203"/>
      <c r="I148" s="206"/>
      <c r="J148" s="207">
        <f>BK148</f>
        <v>0</v>
      </c>
      <c r="K148" s="203"/>
      <c r="L148" s="208"/>
      <c r="M148" s="209"/>
      <c r="N148" s="210"/>
      <c r="O148" s="210"/>
      <c r="P148" s="211">
        <f>SUM(P149:P152)</f>
        <v>0</v>
      </c>
      <c r="Q148" s="210"/>
      <c r="R148" s="211">
        <f>SUM(R149:R152)</f>
        <v>0</v>
      </c>
      <c r="S148" s="210"/>
      <c r="T148" s="212">
        <f>SUM(T149:T152)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3" t="s">
        <v>8</v>
      </c>
      <c r="AT148" s="214" t="s">
        <v>76</v>
      </c>
      <c r="AU148" s="214" t="s">
        <v>77</v>
      </c>
      <c r="AY148" s="213" t="s">
        <v>166</v>
      </c>
      <c r="BK148" s="215">
        <f>SUM(BK149:BK152)</f>
        <v>0</v>
      </c>
    </row>
    <row r="149" spans="1:65" s="2" customFormat="1" ht="16.5" customHeight="1">
      <c r="A149" s="37"/>
      <c r="B149" s="38"/>
      <c r="C149" s="218" t="s">
        <v>271</v>
      </c>
      <c r="D149" s="218" t="s">
        <v>169</v>
      </c>
      <c r="E149" s="219" t="s">
        <v>3700</v>
      </c>
      <c r="F149" s="220" t="s">
        <v>3694</v>
      </c>
      <c r="G149" s="221" t="s">
        <v>547</v>
      </c>
      <c r="H149" s="222">
        <v>6</v>
      </c>
      <c r="I149" s="223"/>
      <c r="J149" s="224">
        <f>ROUND(I149*H149,0)</f>
        <v>0</v>
      </c>
      <c r="K149" s="225"/>
      <c r="L149" s="43"/>
      <c r="M149" s="226" t="s">
        <v>1</v>
      </c>
      <c r="N149" s="227" t="s">
        <v>42</v>
      </c>
      <c r="O149" s="90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0" t="s">
        <v>173</v>
      </c>
      <c r="AT149" s="230" t="s">
        <v>169</v>
      </c>
      <c r="AU149" s="230" t="s">
        <v>8</v>
      </c>
      <c r="AY149" s="16" t="s">
        <v>166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6" t="s">
        <v>8</v>
      </c>
      <c r="BK149" s="231">
        <f>ROUND(I149*H149,0)</f>
        <v>0</v>
      </c>
      <c r="BL149" s="16" t="s">
        <v>173</v>
      </c>
      <c r="BM149" s="230" t="s">
        <v>376</v>
      </c>
    </row>
    <row r="150" spans="1:65" s="2" customFormat="1" ht="16.5" customHeight="1">
      <c r="A150" s="37"/>
      <c r="B150" s="38"/>
      <c r="C150" s="218" t="s">
        <v>7</v>
      </c>
      <c r="D150" s="218" t="s">
        <v>169</v>
      </c>
      <c r="E150" s="219" t="s">
        <v>3701</v>
      </c>
      <c r="F150" s="220" t="s">
        <v>3680</v>
      </c>
      <c r="G150" s="221" t="s">
        <v>547</v>
      </c>
      <c r="H150" s="222">
        <v>1</v>
      </c>
      <c r="I150" s="223"/>
      <c r="J150" s="224">
        <f>ROUND(I150*H150,0)</f>
        <v>0</v>
      </c>
      <c r="K150" s="225"/>
      <c r="L150" s="43"/>
      <c r="M150" s="226" t="s">
        <v>1</v>
      </c>
      <c r="N150" s="227" t="s">
        <v>42</v>
      </c>
      <c r="O150" s="90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0" t="s">
        <v>173</v>
      </c>
      <c r="AT150" s="230" t="s">
        <v>169</v>
      </c>
      <c r="AU150" s="230" t="s">
        <v>8</v>
      </c>
      <c r="AY150" s="16" t="s">
        <v>166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6" t="s">
        <v>8</v>
      </c>
      <c r="BK150" s="231">
        <f>ROUND(I150*H150,0)</f>
        <v>0</v>
      </c>
      <c r="BL150" s="16" t="s">
        <v>173</v>
      </c>
      <c r="BM150" s="230" t="s">
        <v>385</v>
      </c>
    </row>
    <row r="151" spans="1:65" s="2" customFormat="1" ht="16.5" customHeight="1">
      <c r="A151" s="37"/>
      <c r="B151" s="38"/>
      <c r="C151" s="218" t="s">
        <v>279</v>
      </c>
      <c r="D151" s="218" t="s">
        <v>169</v>
      </c>
      <c r="E151" s="219" t="s">
        <v>3702</v>
      </c>
      <c r="F151" s="220" t="s">
        <v>3703</v>
      </c>
      <c r="G151" s="221" t="s">
        <v>477</v>
      </c>
      <c r="H151" s="222">
        <v>1</v>
      </c>
      <c r="I151" s="223"/>
      <c r="J151" s="224">
        <f>ROUND(I151*H151,0)</f>
        <v>0</v>
      </c>
      <c r="K151" s="225"/>
      <c r="L151" s="43"/>
      <c r="M151" s="226" t="s">
        <v>1</v>
      </c>
      <c r="N151" s="227" t="s">
        <v>42</v>
      </c>
      <c r="O151" s="90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0" t="s">
        <v>173</v>
      </c>
      <c r="AT151" s="230" t="s">
        <v>169</v>
      </c>
      <c r="AU151" s="230" t="s">
        <v>8</v>
      </c>
      <c r="AY151" s="16" t="s">
        <v>166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6" t="s">
        <v>8</v>
      </c>
      <c r="BK151" s="231">
        <f>ROUND(I151*H151,0)</f>
        <v>0</v>
      </c>
      <c r="BL151" s="16" t="s">
        <v>173</v>
      </c>
      <c r="BM151" s="230" t="s">
        <v>393</v>
      </c>
    </row>
    <row r="152" spans="1:65" s="2" customFormat="1" ht="16.5" customHeight="1">
      <c r="A152" s="37"/>
      <c r="B152" s="38"/>
      <c r="C152" s="218" t="s">
        <v>285</v>
      </c>
      <c r="D152" s="218" t="s">
        <v>169</v>
      </c>
      <c r="E152" s="219" t="s">
        <v>3704</v>
      </c>
      <c r="F152" s="220" t="s">
        <v>3580</v>
      </c>
      <c r="G152" s="221" t="s">
        <v>477</v>
      </c>
      <c r="H152" s="222">
        <v>1</v>
      </c>
      <c r="I152" s="223"/>
      <c r="J152" s="224">
        <f>ROUND(I152*H152,0)</f>
        <v>0</v>
      </c>
      <c r="K152" s="225"/>
      <c r="L152" s="43"/>
      <c r="M152" s="226" t="s">
        <v>1</v>
      </c>
      <c r="N152" s="227" t="s">
        <v>42</v>
      </c>
      <c r="O152" s="90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0" t="s">
        <v>173</v>
      </c>
      <c r="AT152" s="230" t="s">
        <v>169</v>
      </c>
      <c r="AU152" s="230" t="s">
        <v>8</v>
      </c>
      <c r="AY152" s="16" t="s">
        <v>166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6" t="s">
        <v>8</v>
      </c>
      <c r="BK152" s="231">
        <f>ROUND(I152*H152,0)</f>
        <v>0</v>
      </c>
      <c r="BL152" s="16" t="s">
        <v>173</v>
      </c>
      <c r="BM152" s="230" t="s">
        <v>402</v>
      </c>
    </row>
    <row r="153" spans="1:63" s="12" customFormat="1" ht="25.9" customHeight="1">
      <c r="A153" s="12"/>
      <c r="B153" s="202"/>
      <c r="C153" s="203"/>
      <c r="D153" s="204" t="s">
        <v>76</v>
      </c>
      <c r="E153" s="205" t="s">
        <v>3705</v>
      </c>
      <c r="F153" s="205" t="s">
        <v>3706</v>
      </c>
      <c r="G153" s="203"/>
      <c r="H153" s="203"/>
      <c r="I153" s="206"/>
      <c r="J153" s="207">
        <f>BK153</f>
        <v>0</v>
      </c>
      <c r="K153" s="203"/>
      <c r="L153" s="208"/>
      <c r="M153" s="209"/>
      <c r="N153" s="210"/>
      <c r="O153" s="210"/>
      <c r="P153" s="211">
        <f>SUM(P154:P157)</f>
        <v>0</v>
      </c>
      <c r="Q153" s="210"/>
      <c r="R153" s="211">
        <f>SUM(R154:R157)</f>
        <v>0</v>
      </c>
      <c r="S153" s="210"/>
      <c r="T153" s="212">
        <f>SUM(T154:T157)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3" t="s">
        <v>8</v>
      </c>
      <c r="AT153" s="214" t="s">
        <v>76</v>
      </c>
      <c r="AU153" s="214" t="s">
        <v>77</v>
      </c>
      <c r="AY153" s="213" t="s">
        <v>166</v>
      </c>
      <c r="BK153" s="215">
        <f>SUM(BK154:BK157)</f>
        <v>0</v>
      </c>
    </row>
    <row r="154" spans="1:65" s="2" customFormat="1" ht="16.5" customHeight="1">
      <c r="A154" s="37"/>
      <c r="B154" s="38"/>
      <c r="C154" s="218" t="s">
        <v>290</v>
      </c>
      <c r="D154" s="218" t="s">
        <v>169</v>
      </c>
      <c r="E154" s="219" t="s">
        <v>3707</v>
      </c>
      <c r="F154" s="220" t="s">
        <v>3692</v>
      </c>
      <c r="G154" s="221" t="s">
        <v>547</v>
      </c>
      <c r="H154" s="222">
        <v>1</v>
      </c>
      <c r="I154" s="223"/>
      <c r="J154" s="224">
        <f>ROUND(I154*H154,0)</f>
        <v>0</v>
      </c>
      <c r="K154" s="225"/>
      <c r="L154" s="43"/>
      <c r="M154" s="226" t="s">
        <v>1</v>
      </c>
      <c r="N154" s="227" t="s">
        <v>42</v>
      </c>
      <c r="O154" s="90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0" t="s">
        <v>173</v>
      </c>
      <c r="AT154" s="230" t="s">
        <v>169</v>
      </c>
      <c r="AU154" s="230" t="s">
        <v>8</v>
      </c>
      <c r="AY154" s="16" t="s">
        <v>166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6" t="s">
        <v>8</v>
      </c>
      <c r="BK154" s="231">
        <f>ROUND(I154*H154,0)</f>
        <v>0</v>
      </c>
      <c r="BL154" s="16" t="s">
        <v>173</v>
      </c>
      <c r="BM154" s="230" t="s">
        <v>411</v>
      </c>
    </row>
    <row r="155" spans="1:65" s="2" customFormat="1" ht="16.5" customHeight="1">
      <c r="A155" s="37"/>
      <c r="B155" s="38"/>
      <c r="C155" s="218" t="s">
        <v>295</v>
      </c>
      <c r="D155" s="218" t="s">
        <v>169</v>
      </c>
      <c r="E155" s="219" t="s">
        <v>3708</v>
      </c>
      <c r="F155" s="220" t="s">
        <v>3694</v>
      </c>
      <c r="G155" s="221" t="s">
        <v>547</v>
      </c>
      <c r="H155" s="222">
        <v>5</v>
      </c>
      <c r="I155" s="223"/>
      <c r="J155" s="224">
        <f>ROUND(I155*H155,0)</f>
        <v>0</v>
      </c>
      <c r="K155" s="225"/>
      <c r="L155" s="43"/>
      <c r="M155" s="226" t="s">
        <v>1</v>
      </c>
      <c r="N155" s="227" t="s">
        <v>42</v>
      </c>
      <c r="O155" s="90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0" t="s">
        <v>173</v>
      </c>
      <c r="AT155" s="230" t="s">
        <v>169</v>
      </c>
      <c r="AU155" s="230" t="s">
        <v>8</v>
      </c>
      <c r="AY155" s="16" t="s">
        <v>166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6" t="s">
        <v>8</v>
      </c>
      <c r="BK155" s="231">
        <f>ROUND(I155*H155,0)</f>
        <v>0</v>
      </c>
      <c r="BL155" s="16" t="s">
        <v>173</v>
      </c>
      <c r="BM155" s="230" t="s">
        <v>423</v>
      </c>
    </row>
    <row r="156" spans="1:65" s="2" customFormat="1" ht="16.5" customHeight="1">
      <c r="A156" s="37"/>
      <c r="B156" s="38"/>
      <c r="C156" s="218" t="s">
        <v>300</v>
      </c>
      <c r="D156" s="218" t="s">
        <v>169</v>
      </c>
      <c r="E156" s="219" t="s">
        <v>3709</v>
      </c>
      <c r="F156" s="220" t="s">
        <v>3703</v>
      </c>
      <c r="G156" s="221" t="s">
        <v>477</v>
      </c>
      <c r="H156" s="222">
        <v>1</v>
      </c>
      <c r="I156" s="223"/>
      <c r="J156" s="224">
        <f>ROUND(I156*H156,0)</f>
        <v>0</v>
      </c>
      <c r="K156" s="225"/>
      <c r="L156" s="43"/>
      <c r="M156" s="226" t="s">
        <v>1</v>
      </c>
      <c r="N156" s="227" t="s">
        <v>42</v>
      </c>
      <c r="O156" s="90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0" t="s">
        <v>173</v>
      </c>
      <c r="AT156" s="230" t="s">
        <v>169</v>
      </c>
      <c r="AU156" s="230" t="s">
        <v>8</v>
      </c>
      <c r="AY156" s="16" t="s">
        <v>166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6" t="s">
        <v>8</v>
      </c>
      <c r="BK156" s="231">
        <f>ROUND(I156*H156,0)</f>
        <v>0</v>
      </c>
      <c r="BL156" s="16" t="s">
        <v>173</v>
      </c>
      <c r="BM156" s="230" t="s">
        <v>432</v>
      </c>
    </row>
    <row r="157" spans="1:65" s="2" customFormat="1" ht="16.5" customHeight="1">
      <c r="A157" s="37"/>
      <c r="B157" s="38"/>
      <c r="C157" s="218" t="s">
        <v>305</v>
      </c>
      <c r="D157" s="218" t="s">
        <v>169</v>
      </c>
      <c r="E157" s="219" t="s">
        <v>3710</v>
      </c>
      <c r="F157" s="220" t="s">
        <v>3580</v>
      </c>
      <c r="G157" s="221" t="s">
        <v>477</v>
      </c>
      <c r="H157" s="222">
        <v>1</v>
      </c>
      <c r="I157" s="223"/>
      <c r="J157" s="224">
        <f>ROUND(I157*H157,0)</f>
        <v>0</v>
      </c>
      <c r="K157" s="225"/>
      <c r="L157" s="43"/>
      <c r="M157" s="226" t="s">
        <v>1</v>
      </c>
      <c r="N157" s="227" t="s">
        <v>42</v>
      </c>
      <c r="O157" s="90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0" t="s">
        <v>173</v>
      </c>
      <c r="AT157" s="230" t="s">
        <v>169</v>
      </c>
      <c r="AU157" s="230" t="s">
        <v>8</v>
      </c>
      <c r="AY157" s="16" t="s">
        <v>166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6" t="s">
        <v>8</v>
      </c>
      <c r="BK157" s="231">
        <f>ROUND(I157*H157,0)</f>
        <v>0</v>
      </c>
      <c r="BL157" s="16" t="s">
        <v>173</v>
      </c>
      <c r="BM157" s="230" t="s">
        <v>442</v>
      </c>
    </row>
    <row r="158" spans="1:63" s="12" customFormat="1" ht="25.9" customHeight="1">
      <c r="A158" s="12"/>
      <c r="B158" s="202"/>
      <c r="C158" s="203"/>
      <c r="D158" s="204" t="s">
        <v>76</v>
      </c>
      <c r="E158" s="205" t="s">
        <v>3711</v>
      </c>
      <c r="F158" s="205" t="s">
        <v>3712</v>
      </c>
      <c r="G158" s="203"/>
      <c r="H158" s="203"/>
      <c r="I158" s="206"/>
      <c r="J158" s="207">
        <f>BK158</f>
        <v>0</v>
      </c>
      <c r="K158" s="203"/>
      <c r="L158" s="208"/>
      <c r="M158" s="209"/>
      <c r="N158" s="210"/>
      <c r="O158" s="210"/>
      <c r="P158" s="211">
        <f>SUM(P159:P173)</f>
        <v>0</v>
      </c>
      <c r="Q158" s="210"/>
      <c r="R158" s="211">
        <f>SUM(R159:R173)</f>
        <v>0</v>
      </c>
      <c r="S158" s="210"/>
      <c r="T158" s="212">
        <f>SUM(T159:T173)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3" t="s">
        <v>8</v>
      </c>
      <c r="AT158" s="214" t="s">
        <v>76</v>
      </c>
      <c r="AU158" s="214" t="s">
        <v>77</v>
      </c>
      <c r="AY158" s="213" t="s">
        <v>166</v>
      </c>
      <c r="BK158" s="215">
        <f>SUM(BK159:BK173)</f>
        <v>0</v>
      </c>
    </row>
    <row r="159" spans="1:65" s="2" customFormat="1" ht="16.5" customHeight="1">
      <c r="A159" s="37"/>
      <c r="B159" s="38"/>
      <c r="C159" s="218" t="s">
        <v>310</v>
      </c>
      <c r="D159" s="218" t="s">
        <v>169</v>
      </c>
      <c r="E159" s="219" t="s">
        <v>3713</v>
      </c>
      <c r="F159" s="220" t="s">
        <v>3714</v>
      </c>
      <c r="G159" s="221" t="s">
        <v>547</v>
      </c>
      <c r="H159" s="222">
        <v>6</v>
      </c>
      <c r="I159" s="223"/>
      <c r="J159" s="224">
        <f>ROUND(I159*H159,0)</f>
        <v>0</v>
      </c>
      <c r="K159" s="225"/>
      <c r="L159" s="43"/>
      <c r="M159" s="226" t="s">
        <v>1</v>
      </c>
      <c r="N159" s="227" t="s">
        <v>42</v>
      </c>
      <c r="O159" s="90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0" t="s">
        <v>173</v>
      </c>
      <c r="AT159" s="230" t="s">
        <v>169</v>
      </c>
      <c r="AU159" s="230" t="s">
        <v>8</v>
      </c>
      <c r="AY159" s="16" t="s">
        <v>166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6" t="s">
        <v>8</v>
      </c>
      <c r="BK159" s="231">
        <f>ROUND(I159*H159,0)</f>
        <v>0</v>
      </c>
      <c r="BL159" s="16" t="s">
        <v>173</v>
      </c>
      <c r="BM159" s="230" t="s">
        <v>452</v>
      </c>
    </row>
    <row r="160" spans="1:65" s="2" customFormat="1" ht="16.5" customHeight="1">
      <c r="A160" s="37"/>
      <c r="B160" s="38"/>
      <c r="C160" s="218" t="s">
        <v>318</v>
      </c>
      <c r="D160" s="218" t="s">
        <v>169</v>
      </c>
      <c r="E160" s="219" t="s">
        <v>3715</v>
      </c>
      <c r="F160" s="220" t="s">
        <v>3670</v>
      </c>
      <c r="G160" s="221" t="s">
        <v>215</v>
      </c>
      <c r="H160" s="222">
        <v>6</v>
      </c>
      <c r="I160" s="223"/>
      <c r="J160" s="224">
        <f>ROUND(I160*H160,0)</f>
        <v>0</v>
      </c>
      <c r="K160" s="225"/>
      <c r="L160" s="43"/>
      <c r="M160" s="226" t="s">
        <v>1</v>
      </c>
      <c r="N160" s="227" t="s">
        <v>42</v>
      </c>
      <c r="O160" s="90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0" t="s">
        <v>173</v>
      </c>
      <c r="AT160" s="230" t="s">
        <v>169</v>
      </c>
      <c r="AU160" s="230" t="s">
        <v>8</v>
      </c>
      <c r="AY160" s="16" t="s">
        <v>166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6" t="s">
        <v>8</v>
      </c>
      <c r="BK160" s="231">
        <f>ROUND(I160*H160,0)</f>
        <v>0</v>
      </c>
      <c r="BL160" s="16" t="s">
        <v>173</v>
      </c>
      <c r="BM160" s="230" t="s">
        <v>461</v>
      </c>
    </row>
    <row r="161" spans="1:65" s="2" customFormat="1" ht="16.5" customHeight="1">
      <c r="A161" s="37"/>
      <c r="B161" s="38"/>
      <c r="C161" s="218" t="s">
        <v>322</v>
      </c>
      <c r="D161" s="218" t="s">
        <v>169</v>
      </c>
      <c r="E161" s="219" t="s">
        <v>3716</v>
      </c>
      <c r="F161" s="220" t="s">
        <v>3717</v>
      </c>
      <c r="G161" s="221" t="s">
        <v>547</v>
      </c>
      <c r="H161" s="222">
        <v>2</v>
      </c>
      <c r="I161" s="223"/>
      <c r="J161" s="224">
        <f>ROUND(I161*H161,0)</f>
        <v>0</v>
      </c>
      <c r="K161" s="225"/>
      <c r="L161" s="43"/>
      <c r="M161" s="226" t="s">
        <v>1</v>
      </c>
      <c r="N161" s="227" t="s">
        <v>42</v>
      </c>
      <c r="O161" s="90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0" t="s">
        <v>173</v>
      </c>
      <c r="AT161" s="230" t="s">
        <v>169</v>
      </c>
      <c r="AU161" s="230" t="s">
        <v>8</v>
      </c>
      <c r="AY161" s="16" t="s">
        <v>166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6" t="s">
        <v>8</v>
      </c>
      <c r="BK161" s="231">
        <f>ROUND(I161*H161,0)</f>
        <v>0</v>
      </c>
      <c r="BL161" s="16" t="s">
        <v>173</v>
      </c>
      <c r="BM161" s="230" t="s">
        <v>468</v>
      </c>
    </row>
    <row r="162" spans="1:65" s="2" customFormat="1" ht="16.5" customHeight="1">
      <c r="A162" s="37"/>
      <c r="B162" s="38"/>
      <c r="C162" s="218" t="s">
        <v>326</v>
      </c>
      <c r="D162" s="218" t="s">
        <v>169</v>
      </c>
      <c r="E162" s="219" t="s">
        <v>3718</v>
      </c>
      <c r="F162" s="220" t="s">
        <v>3719</v>
      </c>
      <c r="G162" s="221" t="s">
        <v>547</v>
      </c>
      <c r="H162" s="222">
        <v>2</v>
      </c>
      <c r="I162" s="223"/>
      <c r="J162" s="224">
        <f>ROUND(I162*H162,0)</f>
        <v>0</v>
      </c>
      <c r="K162" s="225"/>
      <c r="L162" s="43"/>
      <c r="M162" s="226" t="s">
        <v>1</v>
      </c>
      <c r="N162" s="227" t="s">
        <v>42</v>
      </c>
      <c r="O162" s="90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0" t="s">
        <v>173</v>
      </c>
      <c r="AT162" s="230" t="s">
        <v>169</v>
      </c>
      <c r="AU162" s="230" t="s">
        <v>8</v>
      </c>
      <c r="AY162" s="16" t="s">
        <v>166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6" t="s">
        <v>8</v>
      </c>
      <c r="BK162" s="231">
        <f>ROUND(I162*H162,0)</f>
        <v>0</v>
      </c>
      <c r="BL162" s="16" t="s">
        <v>173</v>
      </c>
      <c r="BM162" s="230" t="s">
        <v>479</v>
      </c>
    </row>
    <row r="163" spans="1:65" s="2" customFormat="1" ht="16.5" customHeight="1">
      <c r="A163" s="37"/>
      <c r="B163" s="38"/>
      <c r="C163" s="218" t="s">
        <v>331</v>
      </c>
      <c r="D163" s="218" t="s">
        <v>169</v>
      </c>
      <c r="E163" s="219" t="s">
        <v>3720</v>
      </c>
      <c r="F163" s="220" t="s">
        <v>3721</v>
      </c>
      <c r="G163" s="221" t="s">
        <v>547</v>
      </c>
      <c r="H163" s="222">
        <v>1</v>
      </c>
      <c r="I163" s="223"/>
      <c r="J163" s="224">
        <f>ROUND(I163*H163,0)</f>
        <v>0</v>
      </c>
      <c r="K163" s="225"/>
      <c r="L163" s="43"/>
      <c r="M163" s="226" t="s">
        <v>1</v>
      </c>
      <c r="N163" s="227" t="s">
        <v>42</v>
      </c>
      <c r="O163" s="90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0" t="s">
        <v>173</v>
      </c>
      <c r="AT163" s="230" t="s">
        <v>169</v>
      </c>
      <c r="AU163" s="230" t="s">
        <v>8</v>
      </c>
      <c r="AY163" s="16" t="s">
        <v>166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6" t="s">
        <v>8</v>
      </c>
      <c r="BK163" s="231">
        <f>ROUND(I163*H163,0)</f>
        <v>0</v>
      </c>
      <c r="BL163" s="16" t="s">
        <v>173</v>
      </c>
      <c r="BM163" s="230" t="s">
        <v>487</v>
      </c>
    </row>
    <row r="164" spans="1:65" s="2" customFormat="1" ht="16.5" customHeight="1">
      <c r="A164" s="37"/>
      <c r="B164" s="38"/>
      <c r="C164" s="218" t="s">
        <v>337</v>
      </c>
      <c r="D164" s="218" t="s">
        <v>169</v>
      </c>
      <c r="E164" s="219" t="s">
        <v>3722</v>
      </c>
      <c r="F164" s="220" t="s">
        <v>3674</v>
      </c>
      <c r="G164" s="221" t="s">
        <v>547</v>
      </c>
      <c r="H164" s="222">
        <v>3</v>
      </c>
      <c r="I164" s="223"/>
      <c r="J164" s="224">
        <f>ROUND(I164*H164,0)</f>
        <v>0</v>
      </c>
      <c r="K164" s="225"/>
      <c r="L164" s="43"/>
      <c r="M164" s="226" t="s">
        <v>1</v>
      </c>
      <c r="N164" s="227" t="s">
        <v>42</v>
      </c>
      <c r="O164" s="90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0" t="s">
        <v>173</v>
      </c>
      <c r="AT164" s="230" t="s">
        <v>169</v>
      </c>
      <c r="AU164" s="230" t="s">
        <v>8</v>
      </c>
      <c r="AY164" s="16" t="s">
        <v>166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6" t="s">
        <v>8</v>
      </c>
      <c r="BK164" s="231">
        <f>ROUND(I164*H164,0)</f>
        <v>0</v>
      </c>
      <c r="BL164" s="16" t="s">
        <v>173</v>
      </c>
      <c r="BM164" s="230" t="s">
        <v>495</v>
      </c>
    </row>
    <row r="165" spans="1:65" s="2" customFormat="1" ht="16.5" customHeight="1">
      <c r="A165" s="37"/>
      <c r="B165" s="38"/>
      <c r="C165" s="218" t="s">
        <v>345</v>
      </c>
      <c r="D165" s="218" t="s">
        <v>169</v>
      </c>
      <c r="E165" s="219" t="s">
        <v>3723</v>
      </c>
      <c r="F165" s="220" t="s">
        <v>3676</v>
      </c>
      <c r="G165" s="221" t="s">
        <v>547</v>
      </c>
      <c r="H165" s="222">
        <v>1</v>
      </c>
      <c r="I165" s="223"/>
      <c r="J165" s="224">
        <f>ROUND(I165*H165,0)</f>
        <v>0</v>
      </c>
      <c r="K165" s="225"/>
      <c r="L165" s="43"/>
      <c r="M165" s="226" t="s">
        <v>1</v>
      </c>
      <c r="N165" s="227" t="s">
        <v>42</v>
      </c>
      <c r="O165" s="90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0" t="s">
        <v>173</v>
      </c>
      <c r="AT165" s="230" t="s">
        <v>169</v>
      </c>
      <c r="AU165" s="230" t="s">
        <v>8</v>
      </c>
      <c r="AY165" s="16" t="s">
        <v>166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6" t="s">
        <v>8</v>
      </c>
      <c r="BK165" s="231">
        <f>ROUND(I165*H165,0)</f>
        <v>0</v>
      </c>
      <c r="BL165" s="16" t="s">
        <v>173</v>
      </c>
      <c r="BM165" s="230" t="s">
        <v>503</v>
      </c>
    </row>
    <row r="166" spans="1:65" s="2" customFormat="1" ht="16.5" customHeight="1">
      <c r="A166" s="37"/>
      <c r="B166" s="38"/>
      <c r="C166" s="218" t="s">
        <v>349</v>
      </c>
      <c r="D166" s="218" t="s">
        <v>169</v>
      </c>
      <c r="E166" s="219" t="s">
        <v>3724</v>
      </c>
      <c r="F166" s="220" t="s">
        <v>3725</v>
      </c>
      <c r="G166" s="221" t="s">
        <v>215</v>
      </c>
      <c r="H166" s="222">
        <v>10</v>
      </c>
      <c r="I166" s="223"/>
      <c r="J166" s="224">
        <f>ROUND(I166*H166,0)</f>
        <v>0</v>
      </c>
      <c r="K166" s="225"/>
      <c r="L166" s="43"/>
      <c r="M166" s="226" t="s">
        <v>1</v>
      </c>
      <c r="N166" s="227" t="s">
        <v>42</v>
      </c>
      <c r="O166" s="90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0" t="s">
        <v>173</v>
      </c>
      <c r="AT166" s="230" t="s">
        <v>169</v>
      </c>
      <c r="AU166" s="230" t="s">
        <v>8</v>
      </c>
      <c r="AY166" s="16" t="s">
        <v>166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6" t="s">
        <v>8</v>
      </c>
      <c r="BK166" s="231">
        <f>ROUND(I166*H166,0)</f>
        <v>0</v>
      </c>
      <c r="BL166" s="16" t="s">
        <v>173</v>
      </c>
      <c r="BM166" s="230" t="s">
        <v>511</v>
      </c>
    </row>
    <row r="167" spans="1:65" s="2" customFormat="1" ht="16.5" customHeight="1">
      <c r="A167" s="37"/>
      <c r="B167" s="38"/>
      <c r="C167" s="218" t="s">
        <v>355</v>
      </c>
      <c r="D167" s="218" t="s">
        <v>169</v>
      </c>
      <c r="E167" s="219" t="s">
        <v>3726</v>
      </c>
      <c r="F167" s="220" t="s">
        <v>3727</v>
      </c>
      <c r="G167" s="221" t="s">
        <v>547</v>
      </c>
      <c r="H167" s="222">
        <v>8</v>
      </c>
      <c r="I167" s="223"/>
      <c r="J167" s="224">
        <f>ROUND(I167*H167,0)</f>
        <v>0</v>
      </c>
      <c r="K167" s="225"/>
      <c r="L167" s="43"/>
      <c r="M167" s="226" t="s">
        <v>1</v>
      </c>
      <c r="N167" s="227" t="s">
        <v>42</v>
      </c>
      <c r="O167" s="90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0" t="s">
        <v>173</v>
      </c>
      <c r="AT167" s="230" t="s">
        <v>169</v>
      </c>
      <c r="AU167" s="230" t="s">
        <v>8</v>
      </c>
      <c r="AY167" s="16" t="s">
        <v>166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6" t="s">
        <v>8</v>
      </c>
      <c r="BK167" s="231">
        <f>ROUND(I167*H167,0)</f>
        <v>0</v>
      </c>
      <c r="BL167" s="16" t="s">
        <v>173</v>
      </c>
      <c r="BM167" s="230" t="s">
        <v>519</v>
      </c>
    </row>
    <row r="168" spans="1:65" s="2" customFormat="1" ht="16.5" customHeight="1">
      <c r="A168" s="37"/>
      <c r="B168" s="38"/>
      <c r="C168" s="218" t="s">
        <v>359</v>
      </c>
      <c r="D168" s="218" t="s">
        <v>169</v>
      </c>
      <c r="E168" s="219" t="s">
        <v>3728</v>
      </c>
      <c r="F168" s="220" t="s">
        <v>3729</v>
      </c>
      <c r="G168" s="221" t="s">
        <v>547</v>
      </c>
      <c r="H168" s="222">
        <v>2</v>
      </c>
      <c r="I168" s="223"/>
      <c r="J168" s="224">
        <f>ROUND(I168*H168,0)</f>
        <v>0</v>
      </c>
      <c r="K168" s="225"/>
      <c r="L168" s="43"/>
      <c r="M168" s="226" t="s">
        <v>1</v>
      </c>
      <c r="N168" s="227" t="s">
        <v>42</v>
      </c>
      <c r="O168" s="90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0" t="s">
        <v>173</v>
      </c>
      <c r="AT168" s="230" t="s">
        <v>169</v>
      </c>
      <c r="AU168" s="230" t="s">
        <v>8</v>
      </c>
      <c r="AY168" s="16" t="s">
        <v>166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6" t="s">
        <v>8</v>
      </c>
      <c r="BK168" s="231">
        <f>ROUND(I168*H168,0)</f>
        <v>0</v>
      </c>
      <c r="BL168" s="16" t="s">
        <v>173</v>
      </c>
      <c r="BM168" s="230" t="s">
        <v>531</v>
      </c>
    </row>
    <row r="169" spans="1:65" s="2" customFormat="1" ht="16.5" customHeight="1">
      <c r="A169" s="37"/>
      <c r="B169" s="38"/>
      <c r="C169" s="218" t="s">
        <v>365</v>
      </c>
      <c r="D169" s="218" t="s">
        <v>169</v>
      </c>
      <c r="E169" s="219" t="s">
        <v>3730</v>
      </c>
      <c r="F169" s="220" t="s">
        <v>3678</v>
      </c>
      <c r="G169" s="221" t="s">
        <v>547</v>
      </c>
      <c r="H169" s="222">
        <v>1</v>
      </c>
      <c r="I169" s="223"/>
      <c r="J169" s="224">
        <f>ROUND(I169*H169,0)</f>
        <v>0</v>
      </c>
      <c r="K169" s="225"/>
      <c r="L169" s="43"/>
      <c r="M169" s="226" t="s">
        <v>1</v>
      </c>
      <c r="N169" s="227" t="s">
        <v>42</v>
      </c>
      <c r="O169" s="90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0" t="s">
        <v>173</v>
      </c>
      <c r="AT169" s="230" t="s">
        <v>169</v>
      </c>
      <c r="AU169" s="230" t="s">
        <v>8</v>
      </c>
      <c r="AY169" s="16" t="s">
        <v>166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6" t="s">
        <v>8</v>
      </c>
      <c r="BK169" s="231">
        <f>ROUND(I169*H169,0)</f>
        <v>0</v>
      </c>
      <c r="BL169" s="16" t="s">
        <v>173</v>
      </c>
      <c r="BM169" s="230" t="s">
        <v>538</v>
      </c>
    </row>
    <row r="170" spans="1:65" s="2" customFormat="1" ht="16.5" customHeight="1">
      <c r="A170" s="37"/>
      <c r="B170" s="38"/>
      <c r="C170" s="218" t="s">
        <v>371</v>
      </c>
      <c r="D170" s="218" t="s">
        <v>169</v>
      </c>
      <c r="E170" s="219" t="s">
        <v>3731</v>
      </c>
      <c r="F170" s="220" t="s">
        <v>611</v>
      </c>
      <c r="G170" s="221" t="s">
        <v>477</v>
      </c>
      <c r="H170" s="222">
        <v>1</v>
      </c>
      <c r="I170" s="223"/>
      <c r="J170" s="224">
        <f>ROUND(I170*H170,0)</f>
        <v>0</v>
      </c>
      <c r="K170" s="225"/>
      <c r="L170" s="43"/>
      <c r="M170" s="226" t="s">
        <v>1</v>
      </c>
      <c r="N170" s="227" t="s">
        <v>42</v>
      </c>
      <c r="O170" s="90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0" t="s">
        <v>173</v>
      </c>
      <c r="AT170" s="230" t="s">
        <v>169</v>
      </c>
      <c r="AU170" s="230" t="s">
        <v>8</v>
      </c>
      <c r="AY170" s="16" t="s">
        <v>166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6" t="s">
        <v>8</v>
      </c>
      <c r="BK170" s="231">
        <f>ROUND(I170*H170,0)</f>
        <v>0</v>
      </c>
      <c r="BL170" s="16" t="s">
        <v>173</v>
      </c>
      <c r="BM170" s="230" t="s">
        <v>551</v>
      </c>
    </row>
    <row r="171" spans="1:65" s="2" customFormat="1" ht="16.5" customHeight="1">
      <c r="A171" s="37"/>
      <c r="B171" s="38"/>
      <c r="C171" s="218" t="s">
        <v>376</v>
      </c>
      <c r="D171" s="218" t="s">
        <v>169</v>
      </c>
      <c r="E171" s="219" t="s">
        <v>3732</v>
      </c>
      <c r="F171" s="220" t="s">
        <v>615</v>
      </c>
      <c r="G171" s="221" t="s">
        <v>188</v>
      </c>
      <c r="H171" s="222">
        <v>1.2</v>
      </c>
      <c r="I171" s="223"/>
      <c r="J171" s="224">
        <f>ROUND(I171*H171,0)</f>
        <v>0</v>
      </c>
      <c r="K171" s="225"/>
      <c r="L171" s="43"/>
      <c r="M171" s="226" t="s">
        <v>1</v>
      </c>
      <c r="N171" s="227" t="s">
        <v>42</v>
      </c>
      <c r="O171" s="90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0" t="s">
        <v>173</v>
      </c>
      <c r="AT171" s="230" t="s">
        <v>169</v>
      </c>
      <c r="AU171" s="230" t="s">
        <v>8</v>
      </c>
      <c r="AY171" s="16" t="s">
        <v>166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6" t="s">
        <v>8</v>
      </c>
      <c r="BK171" s="231">
        <f>ROUND(I171*H171,0)</f>
        <v>0</v>
      </c>
      <c r="BL171" s="16" t="s">
        <v>173</v>
      </c>
      <c r="BM171" s="230" t="s">
        <v>561</v>
      </c>
    </row>
    <row r="172" spans="1:65" s="2" customFormat="1" ht="16.5" customHeight="1">
      <c r="A172" s="37"/>
      <c r="B172" s="38"/>
      <c r="C172" s="218" t="s">
        <v>381</v>
      </c>
      <c r="D172" s="218" t="s">
        <v>169</v>
      </c>
      <c r="E172" s="219" t="s">
        <v>3733</v>
      </c>
      <c r="F172" s="220" t="s">
        <v>3734</v>
      </c>
      <c r="G172" s="221" t="s">
        <v>477</v>
      </c>
      <c r="H172" s="222">
        <v>1</v>
      </c>
      <c r="I172" s="223"/>
      <c r="J172" s="224">
        <f>ROUND(I172*H172,0)</f>
        <v>0</v>
      </c>
      <c r="K172" s="225"/>
      <c r="L172" s="43"/>
      <c r="M172" s="226" t="s">
        <v>1</v>
      </c>
      <c r="N172" s="227" t="s">
        <v>42</v>
      </c>
      <c r="O172" s="90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0" t="s">
        <v>173</v>
      </c>
      <c r="AT172" s="230" t="s">
        <v>169</v>
      </c>
      <c r="AU172" s="230" t="s">
        <v>8</v>
      </c>
      <c r="AY172" s="16" t="s">
        <v>166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6" t="s">
        <v>8</v>
      </c>
      <c r="BK172" s="231">
        <f>ROUND(I172*H172,0)</f>
        <v>0</v>
      </c>
      <c r="BL172" s="16" t="s">
        <v>173</v>
      </c>
      <c r="BM172" s="230" t="s">
        <v>573</v>
      </c>
    </row>
    <row r="173" spans="1:65" s="2" customFormat="1" ht="16.5" customHeight="1">
      <c r="A173" s="37"/>
      <c r="B173" s="38"/>
      <c r="C173" s="218" t="s">
        <v>385</v>
      </c>
      <c r="D173" s="218" t="s">
        <v>169</v>
      </c>
      <c r="E173" s="219" t="s">
        <v>3735</v>
      </c>
      <c r="F173" s="220" t="s">
        <v>619</v>
      </c>
      <c r="G173" s="221" t="s">
        <v>477</v>
      </c>
      <c r="H173" s="222">
        <v>1</v>
      </c>
      <c r="I173" s="223"/>
      <c r="J173" s="224">
        <f>ROUND(I173*H173,0)</f>
        <v>0</v>
      </c>
      <c r="K173" s="225"/>
      <c r="L173" s="43"/>
      <c r="M173" s="226" t="s">
        <v>1</v>
      </c>
      <c r="N173" s="227" t="s">
        <v>42</v>
      </c>
      <c r="O173" s="90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0" t="s">
        <v>173</v>
      </c>
      <c r="AT173" s="230" t="s">
        <v>169</v>
      </c>
      <c r="AU173" s="230" t="s">
        <v>8</v>
      </c>
      <c r="AY173" s="16" t="s">
        <v>166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6" t="s">
        <v>8</v>
      </c>
      <c r="BK173" s="231">
        <f>ROUND(I173*H173,0)</f>
        <v>0</v>
      </c>
      <c r="BL173" s="16" t="s">
        <v>173</v>
      </c>
      <c r="BM173" s="230" t="s">
        <v>582</v>
      </c>
    </row>
    <row r="174" spans="1:63" s="12" customFormat="1" ht="25.9" customHeight="1">
      <c r="A174" s="12"/>
      <c r="B174" s="202"/>
      <c r="C174" s="203"/>
      <c r="D174" s="204" t="s">
        <v>76</v>
      </c>
      <c r="E174" s="205" t="s">
        <v>3736</v>
      </c>
      <c r="F174" s="205" t="s">
        <v>3737</v>
      </c>
      <c r="G174" s="203"/>
      <c r="H174" s="203"/>
      <c r="I174" s="206"/>
      <c r="J174" s="207">
        <f>BK174</f>
        <v>0</v>
      </c>
      <c r="K174" s="203"/>
      <c r="L174" s="208"/>
      <c r="M174" s="209"/>
      <c r="N174" s="210"/>
      <c r="O174" s="210"/>
      <c r="P174" s="211">
        <f>SUM(P175:P186)</f>
        <v>0</v>
      </c>
      <c r="Q174" s="210"/>
      <c r="R174" s="211">
        <f>SUM(R175:R186)</f>
        <v>0</v>
      </c>
      <c r="S174" s="210"/>
      <c r="T174" s="212">
        <f>SUM(T175:T186)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3" t="s">
        <v>8</v>
      </c>
      <c r="AT174" s="214" t="s">
        <v>76</v>
      </c>
      <c r="AU174" s="214" t="s">
        <v>77</v>
      </c>
      <c r="AY174" s="213" t="s">
        <v>166</v>
      </c>
      <c r="BK174" s="215">
        <f>SUM(BK175:BK186)</f>
        <v>0</v>
      </c>
    </row>
    <row r="175" spans="1:65" s="2" customFormat="1" ht="24.15" customHeight="1">
      <c r="A175" s="37"/>
      <c r="B175" s="38"/>
      <c r="C175" s="218" t="s">
        <v>389</v>
      </c>
      <c r="D175" s="218" t="s">
        <v>169</v>
      </c>
      <c r="E175" s="219" t="s">
        <v>3738</v>
      </c>
      <c r="F175" s="220" t="s">
        <v>3739</v>
      </c>
      <c r="G175" s="221" t="s">
        <v>547</v>
      </c>
      <c r="H175" s="222">
        <v>1</v>
      </c>
      <c r="I175" s="223"/>
      <c r="J175" s="224">
        <f>ROUND(I175*H175,0)</f>
        <v>0</v>
      </c>
      <c r="K175" s="225"/>
      <c r="L175" s="43"/>
      <c r="M175" s="226" t="s">
        <v>1</v>
      </c>
      <c r="N175" s="227" t="s">
        <v>42</v>
      </c>
      <c r="O175" s="90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0" t="s">
        <v>173</v>
      </c>
      <c r="AT175" s="230" t="s">
        <v>169</v>
      </c>
      <c r="AU175" s="230" t="s">
        <v>8</v>
      </c>
      <c r="AY175" s="16" t="s">
        <v>166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6" t="s">
        <v>8</v>
      </c>
      <c r="BK175" s="231">
        <f>ROUND(I175*H175,0)</f>
        <v>0</v>
      </c>
      <c r="BL175" s="16" t="s">
        <v>173</v>
      </c>
      <c r="BM175" s="230" t="s">
        <v>593</v>
      </c>
    </row>
    <row r="176" spans="1:65" s="2" customFormat="1" ht="21.75" customHeight="1">
      <c r="A176" s="37"/>
      <c r="B176" s="38"/>
      <c r="C176" s="218" t="s">
        <v>393</v>
      </c>
      <c r="D176" s="218" t="s">
        <v>169</v>
      </c>
      <c r="E176" s="219" t="s">
        <v>3740</v>
      </c>
      <c r="F176" s="220" t="s">
        <v>3741</v>
      </c>
      <c r="G176" s="221" t="s">
        <v>547</v>
      </c>
      <c r="H176" s="222">
        <v>2</v>
      </c>
      <c r="I176" s="223"/>
      <c r="J176" s="224">
        <f>ROUND(I176*H176,0)</f>
        <v>0</v>
      </c>
      <c r="K176" s="225"/>
      <c r="L176" s="43"/>
      <c r="M176" s="226" t="s">
        <v>1</v>
      </c>
      <c r="N176" s="227" t="s">
        <v>42</v>
      </c>
      <c r="O176" s="90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30" t="s">
        <v>173</v>
      </c>
      <c r="AT176" s="230" t="s">
        <v>169</v>
      </c>
      <c r="AU176" s="230" t="s">
        <v>8</v>
      </c>
      <c r="AY176" s="16" t="s">
        <v>166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6" t="s">
        <v>8</v>
      </c>
      <c r="BK176" s="231">
        <f>ROUND(I176*H176,0)</f>
        <v>0</v>
      </c>
      <c r="BL176" s="16" t="s">
        <v>173</v>
      </c>
      <c r="BM176" s="230" t="s">
        <v>601</v>
      </c>
    </row>
    <row r="177" spans="1:65" s="2" customFormat="1" ht="16.5" customHeight="1">
      <c r="A177" s="37"/>
      <c r="B177" s="38"/>
      <c r="C177" s="218" t="s">
        <v>397</v>
      </c>
      <c r="D177" s="218" t="s">
        <v>169</v>
      </c>
      <c r="E177" s="219" t="s">
        <v>3742</v>
      </c>
      <c r="F177" s="220" t="s">
        <v>3743</v>
      </c>
      <c r="G177" s="221" t="s">
        <v>547</v>
      </c>
      <c r="H177" s="222">
        <v>1</v>
      </c>
      <c r="I177" s="223"/>
      <c r="J177" s="224">
        <f>ROUND(I177*H177,0)</f>
        <v>0</v>
      </c>
      <c r="K177" s="225"/>
      <c r="L177" s="43"/>
      <c r="M177" s="226" t="s">
        <v>1</v>
      </c>
      <c r="N177" s="227" t="s">
        <v>42</v>
      </c>
      <c r="O177" s="90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0" t="s">
        <v>173</v>
      </c>
      <c r="AT177" s="230" t="s">
        <v>169</v>
      </c>
      <c r="AU177" s="230" t="s">
        <v>8</v>
      </c>
      <c r="AY177" s="16" t="s">
        <v>166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6" t="s">
        <v>8</v>
      </c>
      <c r="BK177" s="231">
        <f>ROUND(I177*H177,0)</f>
        <v>0</v>
      </c>
      <c r="BL177" s="16" t="s">
        <v>173</v>
      </c>
      <c r="BM177" s="230" t="s">
        <v>609</v>
      </c>
    </row>
    <row r="178" spans="1:65" s="2" customFormat="1" ht="16.5" customHeight="1">
      <c r="A178" s="37"/>
      <c r="B178" s="38"/>
      <c r="C178" s="218" t="s">
        <v>402</v>
      </c>
      <c r="D178" s="218" t="s">
        <v>169</v>
      </c>
      <c r="E178" s="219" t="s">
        <v>3744</v>
      </c>
      <c r="F178" s="220" t="s">
        <v>3745</v>
      </c>
      <c r="G178" s="221" t="s">
        <v>547</v>
      </c>
      <c r="H178" s="222">
        <v>2</v>
      </c>
      <c r="I178" s="223"/>
      <c r="J178" s="224">
        <f>ROUND(I178*H178,0)</f>
        <v>0</v>
      </c>
      <c r="K178" s="225"/>
      <c r="L178" s="43"/>
      <c r="M178" s="226" t="s">
        <v>1</v>
      </c>
      <c r="N178" s="227" t="s">
        <v>42</v>
      </c>
      <c r="O178" s="90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30" t="s">
        <v>173</v>
      </c>
      <c r="AT178" s="230" t="s">
        <v>169</v>
      </c>
      <c r="AU178" s="230" t="s">
        <v>8</v>
      </c>
      <c r="AY178" s="16" t="s">
        <v>166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6" t="s">
        <v>8</v>
      </c>
      <c r="BK178" s="231">
        <f>ROUND(I178*H178,0)</f>
        <v>0</v>
      </c>
      <c r="BL178" s="16" t="s">
        <v>173</v>
      </c>
      <c r="BM178" s="230" t="s">
        <v>617</v>
      </c>
    </row>
    <row r="179" spans="1:65" s="2" customFormat="1" ht="16.5" customHeight="1">
      <c r="A179" s="37"/>
      <c r="B179" s="38"/>
      <c r="C179" s="218" t="s">
        <v>407</v>
      </c>
      <c r="D179" s="218" t="s">
        <v>169</v>
      </c>
      <c r="E179" s="219" t="s">
        <v>3746</v>
      </c>
      <c r="F179" s="220" t="s">
        <v>3747</v>
      </c>
      <c r="G179" s="221" t="s">
        <v>547</v>
      </c>
      <c r="H179" s="222">
        <v>1</v>
      </c>
      <c r="I179" s="223"/>
      <c r="J179" s="224">
        <f>ROUND(I179*H179,0)</f>
        <v>0</v>
      </c>
      <c r="K179" s="225"/>
      <c r="L179" s="43"/>
      <c r="M179" s="226" t="s">
        <v>1</v>
      </c>
      <c r="N179" s="227" t="s">
        <v>42</v>
      </c>
      <c r="O179" s="90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30" t="s">
        <v>173</v>
      </c>
      <c r="AT179" s="230" t="s">
        <v>169</v>
      </c>
      <c r="AU179" s="230" t="s">
        <v>8</v>
      </c>
      <c r="AY179" s="16" t="s">
        <v>166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6" t="s">
        <v>8</v>
      </c>
      <c r="BK179" s="231">
        <f>ROUND(I179*H179,0)</f>
        <v>0</v>
      </c>
      <c r="BL179" s="16" t="s">
        <v>173</v>
      </c>
      <c r="BM179" s="230" t="s">
        <v>627</v>
      </c>
    </row>
    <row r="180" spans="1:65" s="2" customFormat="1" ht="16.5" customHeight="1">
      <c r="A180" s="37"/>
      <c r="B180" s="38"/>
      <c r="C180" s="218" t="s">
        <v>411</v>
      </c>
      <c r="D180" s="218" t="s">
        <v>169</v>
      </c>
      <c r="E180" s="219" t="s">
        <v>3748</v>
      </c>
      <c r="F180" s="220" t="s">
        <v>3749</v>
      </c>
      <c r="G180" s="221" t="s">
        <v>547</v>
      </c>
      <c r="H180" s="222">
        <v>2</v>
      </c>
      <c r="I180" s="223"/>
      <c r="J180" s="224">
        <f>ROUND(I180*H180,0)</f>
        <v>0</v>
      </c>
      <c r="K180" s="225"/>
      <c r="L180" s="43"/>
      <c r="M180" s="226" t="s">
        <v>1</v>
      </c>
      <c r="N180" s="227" t="s">
        <v>42</v>
      </c>
      <c r="O180" s="90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0" t="s">
        <v>173</v>
      </c>
      <c r="AT180" s="230" t="s">
        <v>169</v>
      </c>
      <c r="AU180" s="230" t="s">
        <v>8</v>
      </c>
      <c r="AY180" s="16" t="s">
        <v>166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6" t="s">
        <v>8</v>
      </c>
      <c r="BK180" s="231">
        <f>ROUND(I180*H180,0)</f>
        <v>0</v>
      </c>
      <c r="BL180" s="16" t="s">
        <v>173</v>
      </c>
      <c r="BM180" s="230" t="s">
        <v>639</v>
      </c>
    </row>
    <row r="181" spans="1:65" s="2" customFormat="1" ht="24.15" customHeight="1">
      <c r="A181" s="37"/>
      <c r="B181" s="38"/>
      <c r="C181" s="218" t="s">
        <v>417</v>
      </c>
      <c r="D181" s="218" t="s">
        <v>169</v>
      </c>
      <c r="E181" s="219" t="s">
        <v>3750</v>
      </c>
      <c r="F181" s="220" t="s">
        <v>3751</v>
      </c>
      <c r="G181" s="221" t="s">
        <v>215</v>
      </c>
      <c r="H181" s="222">
        <v>35</v>
      </c>
      <c r="I181" s="223"/>
      <c r="J181" s="224">
        <f>ROUND(I181*H181,0)</f>
        <v>0</v>
      </c>
      <c r="K181" s="225"/>
      <c r="L181" s="43"/>
      <c r="M181" s="226" t="s">
        <v>1</v>
      </c>
      <c r="N181" s="227" t="s">
        <v>42</v>
      </c>
      <c r="O181" s="90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30" t="s">
        <v>173</v>
      </c>
      <c r="AT181" s="230" t="s">
        <v>169</v>
      </c>
      <c r="AU181" s="230" t="s">
        <v>8</v>
      </c>
      <c r="AY181" s="16" t="s">
        <v>166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6" t="s">
        <v>8</v>
      </c>
      <c r="BK181" s="231">
        <f>ROUND(I181*H181,0)</f>
        <v>0</v>
      </c>
      <c r="BL181" s="16" t="s">
        <v>173</v>
      </c>
      <c r="BM181" s="230" t="s">
        <v>650</v>
      </c>
    </row>
    <row r="182" spans="1:65" s="2" customFormat="1" ht="16.5" customHeight="1">
      <c r="A182" s="37"/>
      <c r="B182" s="38"/>
      <c r="C182" s="218" t="s">
        <v>423</v>
      </c>
      <c r="D182" s="218" t="s">
        <v>169</v>
      </c>
      <c r="E182" s="219" t="s">
        <v>3752</v>
      </c>
      <c r="F182" s="220" t="s">
        <v>3753</v>
      </c>
      <c r="G182" s="221" t="s">
        <v>1133</v>
      </c>
      <c r="H182" s="222">
        <v>0.5</v>
      </c>
      <c r="I182" s="223"/>
      <c r="J182" s="224">
        <f>ROUND(I182*H182,0)</f>
        <v>0</v>
      </c>
      <c r="K182" s="225"/>
      <c r="L182" s="43"/>
      <c r="M182" s="226" t="s">
        <v>1</v>
      </c>
      <c r="N182" s="227" t="s">
        <v>42</v>
      </c>
      <c r="O182" s="90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30" t="s">
        <v>173</v>
      </c>
      <c r="AT182" s="230" t="s">
        <v>169</v>
      </c>
      <c r="AU182" s="230" t="s">
        <v>8</v>
      </c>
      <c r="AY182" s="16" t="s">
        <v>166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6" t="s">
        <v>8</v>
      </c>
      <c r="BK182" s="231">
        <f>ROUND(I182*H182,0)</f>
        <v>0</v>
      </c>
      <c r="BL182" s="16" t="s">
        <v>173</v>
      </c>
      <c r="BM182" s="230" t="s">
        <v>659</v>
      </c>
    </row>
    <row r="183" spans="1:65" s="2" customFormat="1" ht="16.5" customHeight="1">
      <c r="A183" s="37"/>
      <c r="B183" s="38"/>
      <c r="C183" s="218" t="s">
        <v>428</v>
      </c>
      <c r="D183" s="218" t="s">
        <v>169</v>
      </c>
      <c r="E183" s="219" t="s">
        <v>3754</v>
      </c>
      <c r="F183" s="220" t="s">
        <v>3755</v>
      </c>
      <c r="G183" s="221" t="s">
        <v>1133</v>
      </c>
      <c r="H183" s="222">
        <v>0.5</v>
      </c>
      <c r="I183" s="223"/>
      <c r="J183" s="224">
        <f>ROUND(I183*H183,0)</f>
        <v>0</v>
      </c>
      <c r="K183" s="225"/>
      <c r="L183" s="43"/>
      <c r="M183" s="226" t="s">
        <v>1</v>
      </c>
      <c r="N183" s="227" t="s">
        <v>42</v>
      </c>
      <c r="O183" s="90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0" t="s">
        <v>173</v>
      </c>
      <c r="AT183" s="230" t="s">
        <v>169</v>
      </c>
      <c r="AU183" s="230" t="s">
        <v>8</v>
      </c>
      <c r="AY183" s="16" t="s">
        <v>166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6" t="s">
        <v>8</v>
      </c>
      <c r="BK183" s="231">
        <f>ROUND(I183*H183,0)</f>
        <v>0</v>
      </c>
      <c r="BL183" s="16" t="s">
        <v>173</v>
      </c>
      <c r="BM183" s="230" t="s">
        <v>667</v>
      </c>
    </row>
    <row r="184" spans="1:65" s="2" customFormat="1" ht="16.5" customHeight="1">
      <c r="A184" s="37"/>
      <c r="B184" s="38"/>
      <c r="C184" s="218" t="s">
        <v>432</v>
      </c>
      <c r="D184" s="218" t="s">
        <v>169</v>
      </c>
      <c r="E184" s="219" t="s">
        <v>3756</v>
      </c>
      <c r="F184" s="220" t="s">
        <v>611</v>
      </c>
      <c r="G184" s="221" t="s">
        <v>477</v>
      </c>
      <c r="H184" s="222">
        <v>1</v>
      </c>
      <c r="I184" s="223"/>
      <c r="J184" s="224">
        <f>ROUND(I184*H184,0)</f>
        <v>0</v>
      </c>
      <c r="K184" s="225"/>
      <c r="L184" s="43"/>
      <c r="M184" s="226" t="s">
        <v>1</v>
      </c>
      <c r="N184" s="227" t="s">
        <v>42</v>
      </c>
      <c r="O184" s="90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30" t="s">
        <v>173</v>
      </c>
      <c r="AT184" s="230" t="s">
        <v>169</v>
      </c>
      <c r="AU184" s="230" t="s">
        <v>8</v>
      </c>
      <c r="AY184" s="16" t="s">
        <v>166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6" t="s">
        <v>8</v>
      </c>
      <c r="BK184" s="231">
        <f>ROUND(I184*H184,0)</f>
        <v>0</v>
      </c>
      <c r="BL184" s="16" t="s">
        <v>173</v>
      </c>
      <c r="BM184" s="230" t="s">
        <v>675</v>
      </c>
    </row>
    <row r="185" spans="1:65" s="2" customFormat="1" ht="16.5" customHeight="1">
      <c r="A185" s="37"/>
      <c r="B185" s="38"/>
      <c r="C185" s="218" t="s">
        <v>436</v>
      </c>
      <c r="D185" s="218" t="s">
        <v>169</v>
      </c>
      <c r="E185" s="219" t="s">
        <v>3757</v>
      </c>
      <c r="F185" s="220" t="s">
        <v>3758</v>
      </c>
      <c r="G185" s="221" t="s">
        <v>477</v>
      </c>
      <c r="H185" s="222">
        <v>1</v>
      </c>
      <c r="I185" s="223"/>
      <c r="J185" s="224">
        <f>ROUND(I185*H185,0)</f>
        <v>0</v>
      </c>
      <c r="K185" s="225"/>
      <c r="L185" s="43"/>
      <c r="M185" s="226" t="s">
        <v>1</v>
      </c>
      <c r="N185" s="227" t="s">
        <v>42</v>
      </c>
      <c r="O185" s="90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30" t="s">
        <v>173</v>
      </c>
      <c r="AT185" s="230" t="s">
        <v>169</v>
      </c>
      <c r="AU185" s="230" t="s">
        <v>8</v>
      </c>
      <c r="AY185" s="16" t="s">
        <v>166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6" t="s">
        <v>8</v>
      </c>
      <c r="BK185" s="231">
        <f>ROUND(I185*H185,0)</f>
        <v>0</v>
      </c>
      <c r="BL185" s="16" t="s">
        <v>173</v>
      </c>
      <c r="BM185" s="230" t="s">
        <v>685</v>
      </c>
    </row>
    <row r="186" spans="1:65" s="2" customFormat="1" ht="16.5" customHeight="1">
      <c r="A186" s="37"/>
      <c r="B186" s="38"/>
      <c r="C186" s="218" t="s">
        <v>442</v>
      </c>
      <c r="D186" s="218" t="s">
        <v>169</v>
      </c>
      <c r="E186" s="219" t="s">
        <v>3759</v>
      </c>
      <c r="F186" s="220" t="s">
        <v>3760</v>
      </c>
      <c r="G186" s="221" t="s">
        <v>477</v>
      </c>
      <c r="H186" s="222">
        <v>1</v>
      </c>
      <c r="I186" s="223"/>
      <c r="J186" s="224">
        <f>ROUND(I186*H186,0)</f>
        <v>0</v>
      </c>
      <c r="K186" s="225"/>
      <c r="L186" s="43"/>
      <c r="M186" s="226" t="s">
        <v>1</v>
      </c>
      <c r="N186" s="227" t="s">
        <v>42</v>
      </c>
      <c r="O186" s="90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0" t="s">
        <v>173</v>
      </c>
      <c r="AT186" s="230" t="s">
        <v>169</v>
      </c>
      <c r="AU186" s="230" t="s">
        <v>8</v>
      </c>
      <c r="AY186" s="16" t="s">
        <v>166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6" t="s">
        <v>8</v>
      </c>
      <c r="BK186" s="231">
        <f>ROUND(I186*H186,0)</f>
        <v>0</v>
      </c>
      <c r="BL186" s="16" t="s">
        <v>173</v>
      </c>
      <c r="BM186" s="230" t="s">
        <v>693</v>
      </c>
    </row>
    <row r="187" spans="1:63" s="12" customFormat="1" ht="25.9" customHeight="1">
      <c r="A187" s="12"/>
      <c r="B187" s="202"/>
      <c r="C187" s="203"/>
      <c r="D187" s="204" t="s">
        <v>76</v>
      </c>
      <c r="E187" s="205" t="s">
        <v>3761</v>
      </c>
      <c r="F187" s="205" t="s">
        <v>3762</v>
      </c>
      <c r="G187" s="203"/>
      <c r="H187" s="203"/>
      <c r="I187" s="206"/>
      <c r="J187" s="207">
        <f>BK187</f>
        <v>0</v>
      </c>
      <c r="K187" s="203"/>
      <c r="L187" s="208"/>
      <c r="M187" s="209"/>
      <c r="N187" s="210"/>
      <c r="O187" s="210"/>
      <c r="P187" s="211">
        <f>SUM(P188:P191)</f>
        <v>0</v>
      </c>
      <c r="Q187" s="210"/>
      <c r="R187" s="211">
        <f>SUM(R188:R191)</f>
        <v>0</v>
      </c>
      <c r="S187" s="210"/>
      <c r="T187" s="212">
        <f>SUM(T188:T191)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13" t="s">
        <v>8</v>
      </c>
      <c r="AT187" s="214" t="s">
        <v>76</v>
      </c>
      <c r="AU187" s="214" t="s">
        <v>77</v>
      </c>
      <c r="AY187" s="213" t="s">
        <v>166</v>
      </c>
      <c r="BK187" s="215">
        <f>SUM(BK188:BK191)</f>
        <v>0</v>
      </c>
    </row>
    <row r="188" spans="1:65" s="2" customFormat="1" ht="16.5" customHeight="1">
      <c r="A188" s="37"/>
      <c r="B188" s="38"/>
      <c r="C188" s="218" t="s">
        <v>448</v>
      </c>
      <c r="D188" s="218" t="s">
        <v>169</v>
      </c>
      <c r="E188" s="219" t="s">
        <v>3763</v>
      </c>
      <c r="F188" s="220" t="s">
        <v>3764</v>
      </c>
      <c r="G188" s="221" t="s">
        <v>547</v>
      </c>
      <c r="H188" s="222">
        <v>1</v>
      </c>
      <c r="I188" s="223"/>
      <c r="J188" s="224">
        <f>ROUND(I188*H188,0)</f>
        <v>0</v>
      </c>
      <c r="K188" s="225"/>
      <c r="L188" s="43"/>
      <c r="M188" s="226" t="s">
        <v>1</v>
      </c>
      <c r="N188" s="227" t="s">
        <v>42</v>
      </c>
      <c r="O188" s="90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30" t="s">
        <v>173</v>
      </c>
      <c r="AT188" s="230" t="s">
        <v>169</v>
      </c>
      <c r="AU188" s="230" t="s">
        <v>8</v>
      </c>
      <c r="AY188" s="16" t="s">
        <v>166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6" t="s">
        <v>8</v>
      </c>
      <c r="BK188" s="231">
        <f>ROUND(I188*H188,0)</f>
        <v>0</v>
      </c>
      <c r="BL188" s="16" t="s">
        <v>173</v>
      </c>
      <c r="BM188" s="230" t="s">
        <v>701</v>
      </c>
    </row>
    <row r="189" spans="1:65" s="2" customFormat="1" ht="16.5" customHeight="1">
      <c r="A189" s="37"/>
      <c r="B189" s="38"/>
      <c r="C189" s="218" t="s">
        <v>452</v>
      </c>
      <c r="D189" s="218" t="s">
        <v>169</v>
      </c>
      <c r="E189" s="219" t="s">
        <v>3765</v>
      </c>
      <c r="F189" s="220" t="s">
        <v>3766</v>
      </c>
      <c r="G189" s="221" t="s">
        <v>547</v>
      </c>
      <c r="H189" s="222">
        <v>2</v>
      </c>
      <c r="I189" s="223"/>
      <c r="J189" s="224">
        <f>ROUND(I189*H189,0)</f>
        <v>0</v>
      </c>
      <c r="K189" s="225"/>
      <c r="L189" s="43"/>
      <c r="M189" s="226" t="s">
        <v>1</v>
      </c>
      <c r="N189" s="227" t="s">
        <v>42</v>
      </c>
      <c r="O189" s="90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30" t="s">
        <v>173</v>
      </c>
      <c r="AT189" s="230" t="s">
        <v>169</v>
      </c>
      <c r="AU189" s="230" t="s">
        <v>8</v>
      </c>
      <c r="AY189" s="16" t="s">
        <v>166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6" t="s">
        <v>8</v>
      </c>
      <c r="BK189" s="231">
        <f>ROUND(I189*H189,0)</f>
        <v>0</v>
      </c>
      <c r="BL189" s="16" t="s">
        <v>173</v>
      </c>
      <c r="BM189" s="230" t="s">
        <v>709</v>
      </c>
    </row>
    <row r="190" spans="1:65" s="2" customFormat="1" ht="16.5" customHeight="1">
      <c r="A190" s="37"/>
      <c r="B190" s="38"/>
      <c r="C190" s="218" t="s">
        <v>457</v>
      </c>
      <c r="D190" s="218" t="s">
        <v>169</v>
      </c>
      <c r="E190" s="219" t="s">
        <v>3767</v>
      </c>
      <c r="F190" s="220" t="s">
        <v>3768</v>
      </c>
      <c r="G190" s="221" t="s">
        <v>477</v>
      </c>
      <c r="H190" s="222">
        <v>1</v>
      </c>
      <c r="I190" s="223"/>
      <c r="J190" s="224">
        <f>ROUND(I190*H190,0)</f>
        <v>0</v>
      </c>
      <c r="K190" s="225"/>
      <c r="L190" s="43"/>
      <c r="M190" s="226" t="s">
        <v>1</v>
      </c>
      <c r="N190" s="227" t="s">
        <v>42</v>
      </c>
      <c r="O190" s="90"/>
      <c r="P190" s="228">
        <f>O190*H190</f>
        <v>0</v>
      </c>
      <c r="Q190" s="228">
        <v>0</v>
      </c>
      <c r="R190" s="228">
        <f>Q190*H190</f>
        <v>0</v>
      </c>
      <c r="S190" s="228">
        <v>0</v>
      </c>
      <c r="T190" s="229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30" t="s">
        <v>173</v>
      </c>
      <c r="AT190" s="230" t="s">
        <v>169</v>
      </c>
      <c r="AU190" s="230" t="s">
        <v>8</v>
      </c>
      <c r="AY190" s="16" t="s">
        <v>166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6" t="s">
        <v>8</v>
      </c>
      <c r="BK190" s="231">
        <f>ROUND(I190*H190,0)</f>
        <v>0</v>
      </c>
      <c r="BL190" s="16" t="s">
        <v>173</v>
      </c>
      <c r="BM190" s="230" t="s">
        <v>717</v>
      </c>
    </row>
    <row r="191" spans="1:65" s="2" customFormat="1" ht="16.5" customHeight="1">
      <c r="A191" s="37"/>
      <c r="B191" s="38"/>
      <c r="C191" s="218" t="s">
        <v>461</v>
      </c>
      <c r="D191" s="218" t="s">
        <v>169</v>
      </c>
      <c r="E191" s="219" t="s">
        <v>3769</v>
      </c>
      <c r="F191" s="220" t="s">
        <v>3770</v>
      </c>
      <c r="G191" s="221" t="s">
        <v>477</v>
      </c>
      <c r="H191" s="222">
        <v>1</v>
      </c>
      <c r="I191" s="223"/>
      <c r="J191" s="224">
        <f>ROUND(I191*H191,0)</f>
        <v>0</v>
      </c>
      <c r="K191" s="225"/>
      <c r="L191" s="43"/>
      <c r="M191" s="226" t="s">
        <v>1</v>
      </c>
      <c r="N191" s="227" t="s">
        <v>42</v>
      </c>
      <c r="O191" s="90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30" t="s">
        <v>173</v>
      </c>
      <c r="AT191" s="230" t="s">
        <v>169</v>
      </c>
      <c r="AU191" s="230" t="s">
        <v>8</v>
      </c>
      <c r="AY191" s="16" t="s">
        <v>166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6" t="s">
        <v>8</v>
      </c>
      <c r="BK191" s="231">
        <f>ROUND(I191*H191,0)</f>
        <v>0</v>
      </c>
      <c r="BL191" s="16" t="s">
        <v>173</v>
      </c>
      <c r="BM191" s="230" t="s">
        <v>727</v>
      </c>
    </row>
    <row r="192" spans="1:63" s="12" customFormat="1" ht="25.9" customHeight="1">
      <c r="A192" s="12"/>
      <c r="B192" s="202"/>
      <c r="C192" s="203"/>
      <c r="D192" s="204" t="s">
        <v>76</v>
      </c>
      <c r="E192" s="205" t="s">
        <v>959</v>
      </c>
      <c r="F192" s="205" t="s">
        <v>960</v>
      </c>
      <c r="G192" s="203"/>
      <c r="H192" s="203"/>
      <c r="I192" s="206"/>
      <c r="J192" s="207">
        <f>BK192</f>
        <v>0</v>
      </c>
      <c r="K192" s="203"/>
      <c r="L192" s="208"/>
      <c r="M192" s="209"/>
      <c r="N192" s="210"/>
      <c r="O192" s="210"/>
      <c r="P192" s="211">
        <f>P193+P195</f>
        <v>0</v>
      </c>
      <c r="Q192" s="210"/>
      <c r="R192" s="211">
        <f>R193+R195</f>
        <v>0</v>
      </c>
      <c r="S192" s="210"/>
      <c r="T192" s="212">
        <f>T193+T195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3" t="s">
        <v>193</v>
      </c>
      <c r="AT192" s="214" t="s">
        <v>76</v>
      </c>
      <c r="AU192" s="214" t="s">
        <v>77</v>
      </c>
      <c r="AY192" s="213" t="s">
        <v>166</v>
      </c>
      <c r="BK192" s="215">
        <f>BK193+BK195</f>
        <v>0</v>
      </c>
    </row>
    <row r="193" spans="1:63" s="12" customFormat="1" ht="22.8" customHeight="1">
      <c r="A193" s="12"/>
      <c r="B193" s="202"/>
      <c r="C193" s="203"/>
      <c r="D193" s="204" t="s">
        <v>76</v>
      </c>
      <c r="E193" s="216" t="s">
        <v>961</v>
      </c>
      <c r="F193" s="216" t="s">
        <v>962</v>
      </c>
      <c r="G193" s="203"/>
      <c r="H193" s="203"/>
      <c r="I193" s="206"/>
      <c r="J193" s="217">
        <f>BK193</f>
        <v>0</v>
      </c>
      <c r="K193" s="203"/>
      <c r="L193" s="208"/>
      <c r="M193" s="209"/>
      <c r="N193" s="210"/>
      <c r="O193" s="210"/>
      <c r="P193" s="211">
        <f>P194</f>
        <v>0</v>
      </c>
      <c r="Q193" s="210"/>
      <c r="R193" s="211">
        <f>R194</f>
        <v>0</v>
      </c>
      <c r="S193" s="210"/>
      <c r="T193" s="212">
        <f>T194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13" t="s">
        <v>193</v>
      </c>
      <c r="AT193" s="214" t="s">
        <v>76</v>
      </c>
      <c r="AU193" s="214" t="s">
        <v>8</v>
      </c>
      <c r="AY193" s="213" t="s">
        <v>166</v>
      </c>
      <c r="BK193" s="215">
        <f>BK194</f>
        <v>0</v>
      </c>
    </row>
    <row r="194" spans="1:65" s="2" customFormat="1" ht="16.5" customHeight="1">
      <c r="A194" s="37"/>
      <c r="B194" s="38"/>
      <c r="C194" s="218" t="s">
        <v>464</v>
      </c>
      <c r="D194" s="218" t="s">
        <v>169</v>
      </c>
      <c r="E194" s="219" t="s">
        <v>964</v>
      </c>
      <c r="F194" s="220" t="s">
        <v>962</v>
      </c>
      <c r="G194" s="221" t="s">
        <v>405</v>
      </c>
      <c r="H194" s="265"/>
      <c r="I194" s="223"/>
      <c r="J194" s="224">
        <f>ROUND(I194*H194,0)</f>
        <v>0</v>
      </c>
      <c r="K194" s="225"/>
      <c r="L194" s="43"/>
      <c r="M194" s="226" t="s">
        <v>1</v>
      </c>
      <c r="N194" s="227" t="s">
        <v>42</v>
      </c>
      <c r="O194" s="90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30" t="s">
        <v>965</v>
      </c>
      <c r="AT194" s="230" t="s">
        <v>169</v>
      </c>
      <c r="AU194" s="230" t="s">
        <v>86</v>
      </c>
      <c r="AY194" s="16" t="s">
        <v>166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6" t="s">
        <v>8</v>
      </c>
      <c r="BK194" s="231">
        <f>ROUND(I194*H194,0)</f>
        <v>0</v>
      </c>
      <c r="BL194" s="16" t="s">
        <v>965</v>
      </c>
      <c r="BM194" s="230" t="s">
        <v>3771</v>
      </c>
    </row>
    <row r="195" spans="1:63" s="12" customFormat="1" ht="22.8" customHeight="1">
      <c r="A195" s="12"/>
      <c r="B195" s="202"/>
      <c r="C195" s="203"/>
      <c r="D195" s="204" t="s">
        <v>76</v>
      </c>
      <c r="E195" s="216" t="s">
        <v>3582</v>
      </c>
      <c r="F195" s="216" t="s">
        <v>3583</v>
      </c>
      <c r="G195" s="203"/>
      <c r="H195" s="203"/>
      <c r="I195" s="206"/>
      <c r="J195" s="217">
        <f>BK195</f>
        <v>0</v>
      </c>
      <c r="K195" s="203"/>
      <c r="L195" s="208"/>
      <c r="M195" s="209"/>
      <c r="N195" s="210"/>
      <c r="O195" s="210"/>
      <c r="P195" s="211">
        <f>P196</f>
        <v>0</v>
      </c>
      <c r="Q195" s="210"/>
      <c r="R195" s="211">
        <f>R196</f>
        <v>0</v>
      </c>
      <c r="S195" s="210"/>
      <c r="T195" s="212">
        <f>T196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3" t="s">
        <v>193</v>
      </c>
      <c r="AT195" s="214" t="s">
        <v>76</v>
      </c>
      <c r="AU195" s="214" t="s">
        <v>8</v>
      </c>
      <c r="AY195" s="213" t="s">
        <v>166</v>
      </c>
      <c r="BK195" s="215">
        <f>BK196</f>
        <v>0</v>
      </c>
    </row>
    <row r="196" spans="1:65" s="2" customFormat="1" ht="16.5" customHeight="1">
      <c r="A196" s="37"/>
      <c r="B196" s="38"/>
      <c r="C196" s="218" t="s">
        <v>468</v>
      </c>
      <c r="D196" s="218" t="s">
        <v>169</v>
      </c>
      <c r="E196" s="219" t="s">
        <v>3584</v>
      </c>
      <c r="F196" s="220" t="s">
        <v>3585</v>
      </c>
      <c r="G196" s="221" t="s">
        <v>405</v>
      </c>
      <c r="H196" s="265"/>
      <c r="I196" s="223"/>
      <c r="J196" s="224">
        <f>ROUND(I196*H196,0)</f>
        <v>0</v>
      </c>
      <c r="K196" s="225"/>
      <c r="L196" s="43"/>
      <c r="M196" s="266" t="s">
        <v>1</v>
      </c>
      <c r="N196" s="267" t="s">
        <v>42</v>
      </c>
      <c r="O196" s="268"/>
      <c r="P196" s="269">
        <f>O196*H196</f>
        <v>0</v>
      </c>
      <c r="Q196" s="269">
        <v>0</v>
      </c>
      <c r="R196" s="269">
        <f>Q196*H196</f>
        <v>0</v>
      </c>
      <c r="S196" s="269">
        <v>0</v>
      </c>
      <c r="T196" s="270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30" t="s">
        <v>965</v>
      </c>
      <c r="AT196" s="230" t="s">
        <v>169</v>
      </c>
      <c r="AU196" s="230" t="s">
        <v>86</v>
      </c>
      <c r="AY196" s="16" t="s">
        <v>166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6" t="s">
        <v>8</v>
      </c>
      <c r="BK196" s="231">
        <f>ROUND(I196*H196,0)</f>
        <v>0</v>
      </c>
      <c r="BL196" s="16" t="s">
        <v>965</v>
      </c>
      <c r="BM196" s="230" t="s">
        <v>3772</v>
      </c>
    </row>
    <row r="197" spans="1:31" s="2" customFormat="1" ht="6.95" customHeight="1">
      <c r="A197" s="37"/>
      <c r="B197" s="65"/>
      <c r="C197" s="66"/>
      <c r="D197" s="66"/>
      <c r="E197" s="66"/>
      <c r="F197" s="66"/>
      <c r="G197" s="66"/>
      <c r="H197" s="66"/>
      <c r="I197" s="66"/>
      <c r="J197" s="66"/>
      <c r="K197" s="66"/>
      <c r="L197" s="43"/>
      <c r="M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</row>
  </sheetData>
  <sheetProtection password="F695" sheet="1" objects="1" scenarios="1" formatColumns="0" formatRows="0" autoFilter="0"/>
  <autoFilter ref="C125:K196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104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114</v>
      </c>
      <c r="L4" s="19"/>
      <c r="M4" s="138" t="s">
        <v>11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17</v>
      </c>
      <c r="L6" s="19"/>
    </row>
    <row r="7" spans="2:12" s="1" customFormat="1" ht="26.25" customHeight="1">
      <c r="B7" s="19"/>
      <c r="E7" s="140" t="str">
        <f>'Rekapitulace stavby'!K6</f>
        <v>Východní přístavba a stavební úpravy Nemocnice následné péče LDN Horažďovice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115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3773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19</v>
      </c>
      <c r="E11" s="37"/>
      <c r="F11" s="142" t="s">
        <v>1</v>
      </c>
      <c r="G11" s="37"/>
      <c r="H11" s="37"/>
      <c r="I11" s="139" t="s">
        <v>20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21</v>
      </c>
      <c r="E12" s="37"/>
      <c r="F12" s="142" t="s">
        <v>22</v>
      </c>
      <c r="G12" s="37"/>
      <c r="H12" s="37"/>
      <c r="I12" s="139" t="s">
        <v>23</v>
      </c>
      <c r="J12" s="143" t="str">
        <f>'Rekapitulace stavby'!AN8</f>
        <v>26. 5. 2023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25</v>
      </c>
      <c r="E14" s="37"/>
      <c r="F14" s="37"/>
      <c r="G14" s="37"/>
      <c r="H14" s="37"/>
      <c r="I14" s="139" t="s">
        <v>26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29</v>
      </c>
      <c r="E17" s="37"/>
      <c r="F17" s="37"/>
      <c r="G17" s="37"/>
      <c r="H17" s="37"/>
      <c r="I17" s="139" t="s">
        <v>26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31</v>
      </c>
      <c r="E20" s="37"/>
      <c r="F20" s="37"/>
      <c r="G20" s="37"/>
      <c r="H20" s="37"/>
      <c r="I20" s="139" t="s">
        <v>26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33</v>
      </c>
      <c r="F21" s="37"/>
      <c r="G21" s="37"/>
      <c r="H21" s="37"/>
      <c r="I21" s="139" t="s">
        <v>28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34</v>
      </c>
      <c r="E23" s="37"/>
      <c r="F23" s="37"/>
      <c r="G23" s="37"/>
      <c r="H23" s="37"/>
      <c r="I23" s="139" t="s">
        <v>26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28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36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37</v>
      </c>
      <c r="E30" s="37"/>
      <c r="F30" s="37"/>
      <c r="G30" s="37"/>
      <c r="H30" s="37"/>
      <c r="I30" s="37"/>
      <c r="J30" s="150">
        <f>ROUND(J121,0)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39</v>
      </c>
      <c r="G32" s="37"/>
      <c r="H32" s="37"/>
      <c r="I32" s="151" t="s">
        <v>38</v>
      </c>
      <c r="J32" s="151" t="s">
        <v>40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41</v>
      </c>
      <c r="E33" s="139" t="s">
        <v>42</v>
      </c>
      <c r="F33" s="153">
        <f>ROUND((SUM(BE121:BE139)),0)</f>
        <v>0</v>
      </c>
      <c r="G33" s="37"/>
      <c r="H33" s="37"/>
      <c r="I33" s="154">
        <v>0.21</v>
      </c>
      <c r="J33" s="153">
        <f>ROUND(((SUM(BE121:BE139))*I33),0)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43</v>
      </c>
      <c r="F34" s="153">
        <f>ROUND((SUM(BF121:BF139)),0)</f>
        <v>0</v>
      </c>
      <c r="G34" s="37"/>
      <c r="H34" s="37"/>
      <c r="I34" s="154">
        <v>0.15</v>
      </c>
      <c r="J34" s="153">
        <f>ROUND(((SUM(BF121:BF139))*I34),0)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44</v>
      </c>
      <c r="F35" s="153">
        <f>ROUND((SUM(BG121:BG139)),0)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45</v>
      </c>
      <c r="F36" s="153">
        <f>ROUND((SUM(BH121:BH139)),0)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46</v>
      </c>
      <c r="F37" s="153">
        <f>ROUND((SUM(BI121:BI139)),0)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47</v>
      </c>
      <c r="E39" s="157"/>
      <c r="F39" s="157"/>
      <c r="G39" s="158" t="s">
        <v>48</v>
      </c>
      <c r="H39" s="159" t="s">
        <v>49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50</v>
      </c>
      <c r="E50" s="163"/>
      <c r="F50" s="163"/>
      <c r="G50" s="162" t="s">
        <v>51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52</v>
      </c>
      <c r="E61" s="165"/>
      <c r="F61" s="166" t="s">
        <v>53</v>
      </c>
      <c r="G61" s="164" t="s">
        <v>52</v>
      </c>
      <c r="H61" s="165"/>
      <c r="I61" s="165"/>
      <c r="J61" s="167" t="s">
        <v>53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54</v>
      </c>
      <c r="E65" s="168"/>
      <c r="F65" s="168"/>
      <c r="G65" s="162" t="s">
        <v>55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52</v>
      </c>
      <c r="E76" s="165"/>
      <c r="F76" s="166" t="s">
        <v>53</v>
      </c>
      <c r="G76" s="164" t="s">
        <v>52</v>
      </c>
      <c r="H76" s="165"/>
      <c r="I76" s="165"/>
      <c r="J76" s="167" t="s">
        <v>53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117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3" t="str">
        <f>E7</f>
        <v>Východní přístavba a stavební úpravy Nemocnice následné péče LDN Horažďovice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115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 xml:space="preserve">025 - SO 01  MaR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21</v>
      </c>
      <c r="D89" s="39"/>
      <c r="E89" s="39"/>
      <c r="F89" s="26" t="str">
        <f>F12</f>
        <v>Horažďovice</v>
      </c>
      <c r="G89" s="39"/>
      <c r="H89" s="39"/>
      <c r="I89" s="31" t="s">
        <v>23</v>
      </c>
      <c r="J89" s="78" t="str">
        <f>IF(J12="","",J12)</f>
        <v>26. 5. 2023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25</v>
      </c>
      <c r="D91" s="39"/>
      <c r="E91" s="39"/>
      <c r="F91" s="26" t="str">
        <f>E15</f>
        <v>Plzeňský kraj</v>
      </c>
      <c r="G91" s="39"/>
      <c r="H91" s="39"/>
      <c r="I91" s="31" t="s">
        <v>31</v>
      </c>
      <c r="J91" s="35" t="str">
        <f>E21</f>
        <v>Ing. arch. Jiří Kučera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34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118</v>
      </c>
      <c r="D94" s="175"/>
      <c r="E94" s="175"/>
      <c r="F94" s="175"/>
      <c r="G94" s="175"/>
      <c r="H94" s="175"/>
      <c r="I94" s="175"/>
      <c r="J94" s="176" t="s">
        <v>119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120</v>
      </c>
      <c r="D96" s="39"/>
      <c r="E96" s="39"/>
      <c r="F96" s="39"/>
      <c r="G96" s="39"/>
      <c r="H96" s="39"/>
      <c r="I96" s="39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121</v>
      </c>
    </row>
    <row r="97" spans="1:31" s="9" customFormat="1" ht="24.95" customHeight="1">
      <c r="A97" s="9"/>
      <c r="B97" s="178"/>
      <c r="C97" s="179"/>
      <c r="D97" s="180" t="s">
        <v>128</v>
      </c>
      <c r="E97" s="181"/>
      <c r="F97" s="181"/>
      <c r="G97" s="181"/>
      <c r="H97" s="181"/>
      <c r="I97" s="181"/>
      <c r="J97" s="182">
        <f>J122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3774</v>
      </c>
      <c r="E98" s="187"/>
      <c r="F98" s="187"/>
      <c r="G98" s="187"/>
      <c r="H98" s="187"/>
      <c r="I98" s="187"/>
      <c r="J98" s="188">
        <f>J123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78"/>
      <c r="C99" s="179"/>
      <c r="D99" s="180" t="s">
        <v>148</v>
      </c>
      <c r="E99" s="181"/>
      <c r="F99" s="181"/>
      <c r="G99" s="181"/>
      <c r="H99" s="181"/>
      <c r="I99" s="181"/>
      <c r="J99" s="182">
        <f>J135</f>
        <v>0</v>
      </c>
      <c r="K99" s="179"/>
      <c r="L99" s="18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84"/>
      <c r="C100" s="185"/>
      <c r="D100" s="186" t="s">
        <v>149</v>
      </c>
      <c r="E100" s="187"/>
      <c r="F100" s="187"/>
      <c r="G100" s="187"/>
      <c r="H100" s="187"/>
      <c r="I100" s="187"/>
      <c r="J100" s="188">
        <f>J136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3433</v>
      </c>
      <c r="E101" s="187"/>
      <c r="F101" s="187"/>
      <c r="G101" s="187"/>
      <c r="H101" s="187"/>
      <c r="I101" s="187"/>
      <c r="J101" s="188">
        <f>J138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151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17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6.25" customHeight="1">
      <c r="A111" s="37"/>
      <c r="B111" s="38"/>
      <c r="C111" s="39"/>
      <c r="D111" s="39"/>
      <c r="E111" s="173" t="str">
        <f>E7</f>
        <v>Východní přístavba a stavební úpravy Nemocnice následné péče LDN Horažďovice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115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E9</f>
        <v xml:space="preserve">025 - SO 01  MaR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21</v>
      </c>
      <c r="D115" s="39"/>
      <c r="E115" s="39"/>
      <c r="F115" s="26" t="str">
        <f>F12</f>
        <v>Horažďovice</v>
      </c>
      <c r="G115" s="39"/>
      <c r="H115" s="39"/>
      <c r="I115" s="31" t="s">
        <v>23</v>
      </c>
      <c r="J115" s="78" t="str">
        <f>IF(J12="","",J12)</f>
        <v>26. 5. 2023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25</v>
      </c>
      <c r="D117" s="39"/>
      <c r="E117" s="39"/>
      <c r="F117" s="26" t="str">
        <f>E15</f>
        <v>Plzeňský kraj</v>
      </c>
      <c r="G117" s="39"/>
      <c r="H117" s="39"/>
      <c r="I117" s="31" t="s">
        <v>31</v>
      </c>
      <c r="J117" s="35" t="str">
        <f>E21</f>
        <v>Ing. arch. Jiří Kučera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29</v>
      </c>
      <c r="D118" s="39"/>
      <c r="E118" s="39"/>
      <c r="F118" s="26" t="str">
        <f>IF(E18="","",E18)</f>
        <v>Vyplň údaj</v>
      </c>
      <c r="G118" s="39"/>
      <c r="H118" s="39"/>
      <c r="I118" s="31" t="s">
        <v>34</v>
      </c>
      <c r="J118" s="35" t="str">
        <f>E24</f>
        <v xml:space="preserve"> 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90"/>
      <c r="B120" s="191"/>
      <c r="C120" s="192" t="s">
        <v>152</v>
      </c>
      <c r="D120" s="193" t="s">
        <v>62</v>
      </c>
      <c r="E120" s="193" t="s">
        <v>58</v>
      </c>
      <c r="F120" s="193" t="s">
        <v>59</v>
      </c>
      <c r="G120" s="193" t="s">
        <v>153</v>
      </c>
      <c r="H120" s="193" t="s">
        <v>154</v>
      </c>
      <c r="I120" s="193" t="s">
        <v>155</v>
      </c>
      <c r="J120" s="194" t="s">
        <v>119</v>
      </c>
      <c r="K120" s="195" t="s">
        <v>156</v>
      </c>
      <c r="L120" s="196"/>
      <c r="M120" s="99" t="s">
        <v>1</v>
      </c>
      <c r="N120" s="100" t="s">
        <v>41</v>
      </c>
      <c r="O120" s="100" t="s">
        <v>157</v>
      </c>
      <c r="P120" s="100" t="s">
        <v>158</v>
      </c>
      <c r="Q120" s="100" t="s">
        <v>159</v>
      </c>
      <c r="R120" s="100" t="s">
        <v>160</v>
      </c>
      <c r="S120" s="100" t="s">
        <v>161</v>
      </c>
      <c r="T120" s="101" t="s">
        <v>162</v>
      </c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</row>
    <row r="121" spans="1:63" s="2" customFormat="1" ht="22.8" customHeight="1">
      <c r="A121" s="37"/>
      <c r="B121" s="38"/>
      <c r="C121" s="106" t="s">
        <v>163</v>
      </c>
      <c r="D121" s="39"/>
      <c r="E121" s="39"/>
      <c r="F121" s="39"/>
      <c r="G121" s="39"/>
      <c r="H121" s="39"/>
      <c r="I121" s="39"/>
      <c r="J121" s="197">
        <f>BK121</f>
        <v>0</v>
      </c>
      <c r="K121" s="39"/>
      <c r="L121" s="43"/>
      <c r="M121" s="102"/>
      <c r="N121" s="198"/>
      <c r="O121" s="103"/>
      <c r="P121" s="199">
        <f>P122+P135</f>
        <v>0</v>
      </c>
      <c r="Q121" s="103"/>
      <c r="R121" s="199">
        <f>R122+R135</f>
        <v>0</v>
      </c>
      <c r="S121" s="103"/>
      <c r="T121" s="200">
        <f>T122+T135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76</v>
      </c>
      <c r="AU121" s="16" t="s">
        <v>121</v>
      </c>
      <c r="BK121" s="201">
        <f>BK122+BK135</f>
        <v>0</v>
      </c>
    </row>
    <row r="122" spans="1:63" s="12" customFormat="1" ht="25.9" customHeight="1">
      <c r="A122" s="12"/>
      <c r="B122" s="202"/>
      <c r="C122" s="203"/>
      <c r="D122" s="204" t="s">
        <v>76</v>
      </c>
      <c r="E122" s="205" t="s">
        <v>341</v>
      </c>
      <c r="F122" s="205" t="s">
        <v>342</v>
      </c>
      <c r="G122" s="203"/>
      <c r="H122" s="203"/>
      <c r="I122" s="206"/>
      <c r="J122" s="207">
        <f>BK122</f>
        <v>0</v>
      </c>
      <c r="K122" s="203"/>
      <c r="L122" s="208"/>
      <c r="M122" s="209"/>
      <c r="N122" s="210"/>
      <c r="O122" s="210"/>
      <c r="P122" s="211">
        <f>P123</f>
        <v>0</v>
      </c>
      <c r="Q122" s="210"/>
      <c r="R122" s="211">
        <f>R123</f>
        <v>0</v>
      </c>
      <c r="S122" s="210"/>
      <c r="T122" s="212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86</v>
      </c>
      <c r="AT122" s="214" t="s">
        <v>76</v>
      </c>
      <c r="AU122" s="214" t="s">
        <v>77</v>
      </c>
      <c r="AY122" s="213" t="s">
        <v>166</v>
      </c>
      <c r="BK122" s="215">
        <f>BK123</f>
        <v>0</v>
      </c>
    </row>
    <row r="123" spans="1:63" s="12" customFormat="1" ht="22.8" customHeight="1">
      <c r="A123" s="12"/>
      <c r="B123" s="202"/>
      <c r="C123" s="203"/>
      <c r="D123" s="204" t="s">
        <v>76</v>
      </c>
      <c r="E123" s="216" t="s">
        <v>3775</v>
      </c>
      <c r="F123" s="216" t="s">
        <v>3776</v>
      </c>
      <c r="G123" s="203"/>
      <c r="H123" s="203"/>
      <c r="I123" s="206"/>
      <c r="J123" s="217">
        <f>BK123</f>
        <v>0</v>
      </c>
      <c r="K123" s="203"/>
      <c r="L123" s="208"/>
      <c r="M123" s="209"/>
      <c r="N123" s="210"/>
      <c r="O123" s="210"/>
      <c r="P123" s="211">
        <f>SUM(P124:P134)</f>
        <v>0</v>
      </c>
      <c r="Q123" s="210"/>
      <c r="R123" s="211">
        <f>SUM(R124:R134)</f>
        <v>0</v>
      </c>
      <c r="S123" s="210"/>
      <c r="T123" s="212">
        <f>SUM(T124:T134)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86</v>
      </c>
      <c r="AT123" s="214" t="s">
        <v>76</v>
      </c>
      <c r="AU123" s="214" t="s">
        <v>8</v>
      </c>
      <c r="AY123" s="213" t="s">
        <v>166</v>
      </c>
      <c r="BK123" s="215">
        <f>SUM(BK124:BK134)</f>
        <v>0</v>
      </c>
    </row>
    <row r="124" spans="1:65" s="2" customFormat="1" ht="76.35" customHeight="1">
      <c r="A124" s="37"/>
      <c r="B124" s="38"/>
      <c r="C124" s="218" t="s">
        <v>8</v>
      </c>
      <c r="D124" s="218" t="s">
        <v>169</v>
      </c>
      <c r="E124" s="219" t="s">
        <v>3661</v>
      </c>
      <c r="F124" s="220" t="s">
        <v>3777</v>
      </c>
      <c r="G124" s="221" t="s">
        <v>547</v>
      </c>
      <c r="H124" s="222">
        <v>1</v>
      </c>
      <c r="I124" s="223"/>
      <c r="J124" s="224">
        <f>ROUND(I124*H124,0)</f>
        <v>0</v>
      </c>
      <c r="K124" s="225"/>
      <c r="L124" s="43"/>
      <c r="M124" s="226" t="s">
        <v>1</v>
      </c>
      <c r="N124" s="227" t="s">
        <v>42</v>
      </c>
      <c r="O124" s="90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30" t="s">
        <v>173</v>
      </c>
      <c r="AT124" s="230" t="s">
        <v>169</v>
      </c>
      <c r="AU124" s="230" t="s">
        <v>86</v>
      </c>
      <c r="AY124" s="16" t="s">
        <v>166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6" t="s">
        <v>8</v>
      </c>
      <c r="BK124" s="231">
        <f>ROUND(I124*H124,0)</f>
        <v>0</v>
      </c>
      <c r="BL124" s="16" t="s">
        <v>173</v>
      </c>
      <c r="BM124" s="230" t="s">
        <v>86</v>
      </c>
    </row>
    <row r="125" spans="1:65" s="2" customFormat="1" ht="21.75" customHeight="1">
      <c r="A125" s="37"/>
      <c r="B125" s="38"/>
      <c r="C125" s="218" t="s">
        <v>86</v>
      </c>
      <c r="D125" s="218" t="s">
        <v>169</v>
      </c>
      <c r="E125" s="219" t="s">
        <v>3663</v>
      </c>
      <c r="F125" s="220" t="s">
        <v>3778</v>
      </c>
      <c r="G125" s="221" t="s">
        <v>547</v>
      </c>
      <c r="H125" s="222">
        <v>1</v>
      </c>
      <c r="I125" s="223"/>
      <c r="J125" s="224">
        <f>ROUND(I125*H125,0)</f>
        <v>0</v>
      </c>
      <c r="K125" s="225"/>
      <c r="L125" s="43"/>
      <c r="M125" s="226" t="s">
        <v>1</v>
      </c>
      <c r="N125" s="227" t="s">
        <v>42</v>
      </c>
      <c r="O125" s="90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0" t="s">
        <v>173</v>
      </c>
      <c r="AT125" s="230" t="s">
        <v>169</v>
      </c>
      <c r="AU125" s="230" t="s">
        <v>86</v>
      </c>
      <c r="AY125" s="16" t="s">
        <v>166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6" t="s">
        <v>8</v>
      </c>
      <c r="BK125" s="231">
        <f>ROUND(I125*H125,0)</f>
        <v>0</v>
      </c>
      <c r="BL125" s="16" t="s">
        <v>173</v>
      </c>
      <c r="BM125" s="230" t="s">
        <v>173</v>
      </c>
    </row>
    <row r="126" spans="1:65" s="2" customFormat="1" ht="16.5" customHeight="1">
      <c r="A126" s="37"/>
      <c r="B126" s="38"/>
      <c r="C126" s="218" t="s">
        <v>167</v>
      </c>
      <c r="D126" s="218" t="s">
        <v>169</v>
      </c>
      <c r="E126" s="219" t="s">
        <v>3665</v>
      </c>
      <c r="F126" s="220" t="s">
        <v>3779</v>
      </c>
      <c r="G126" s="221" t="s">
        <v>547</v>
      </c>
      <c r="H126" s="222">
        <v>1</v>
      </c>
      <c r="I126" s="223"/>
      <c r="J126" s="224">
        <f>ROUND(I126*H126,0)</f>
        <v>0</v>
      </c>
      <c r="K126" s="225"/>
      <c r="L126" s="43"/>
      <c r="M126" s="226" t="s">
        <v>1</v>
      </c>
      <c r="N126" s="227" t="s">
        <v>42</v>
      </c>
      <c r="O126" s="90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0" t="s">
        <v>173</v>
      </c>
      <c r="AT126" s="230" t="s">
        <v>169</v>
      </c>
      <c r="AU126" s="230" t="s">
        <v>86</v>
      </c>
      <c r="AY126" s="16" t="s">
        <v>166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6" t="s">
        <v>8</v>
      </c>
      <c r="BK126" s="231">
        <f>ROUND(I126*H126,0)</f>
        <v>0</v>
      </c>
      <c r="BL126" s="16" t="s">
        <v>173</v>
      </c>
      <c r="BM126" s="230" t="s">
        <v>191</v>
      </c>
    </row>
    <row r="127" spans="1:65" s="2" customFormat="1" ht="16.5" customHeight="1">
      <c r="A127" s="37"/>
      <c r="B127" s="38"/>
      <c r="C127" s="218" t="s">
        <v>173</v>
      </c>
      <c r="D127" s="218" t="s">
        <v>169</v>
      </c>
      <c r="E127" s="219" t="s">
        <v>3667</v>
      </c>
      <c r="F127" s="220" t="s">
        <v>3780</v>
      </c>
      <c r="G127" s="221" t="s">
        <v>547</v>
      </c>
      <c r="H127" s="222">
        <v>1</v>
      </c>
      <c r="I127" s="223"/>
      <c r="J127" s="224">
        <f>ROUND(I127*H127,0)</f>
        <v>0</v>
      </c>
      <c r="K127" s="225"/>
      <c r="L127" s="43"/>
      <c r="M127" s="226" t="s">
        <v>1</v>
      </c>
      <c r="N127" s="227" t="s">
        <v>42</v>
      </c>
      <c r="O127" s="90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0" t="s">
        <v>173</v>
      </c>
      <c r="AT127" s="230" t="s">
        <v>169</v>
      </c>
      <c r="AU127" s="230" t="s">
        <v>86</v>
      </c>
      <c r="AY127" s="16" t="s">
        <v>166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6" t="s">
        <v>8</v>
      </c>
      <c r="BK127" s="231">
        <f>ROUND(I127*H127,0)</f>
        <v>0</v>
      </c>
      <c r="BL127" s="16" t="s">
        <v>173</v>
      </c>
      <c r="BM127" s="230" t="s">
        <v>208</v>
      </c>
    </row>
    <row r="128" spans="1:65" s="2" customFormat="1" ht="16.5" customHeight="1">
      <c r="A128" s="37"/>
      <c r="B128" s="38"/>
      <c r="C128" s="218" t="s">
        <v>193</v>
      </c>
      <c r="D128" s="218" t="s">
        <v>169</v>
      </c>
      <c r="E128" s="219" t="s">
        <v>3669</v>
      </c>
      <c r="F128" s="220" t="s">
        <v>3781</v>
      </c>
      <c r="G128" s="221" t="s">
        <v>477</v>
      </c>
      <c r="H128" s="222">
        <v>1</v>
      </c>
      <c r="I128" s="223"/>
      <c r="J128" s="224">
        <f>ROUND(I128*H128,0)</f>
        <v>0</v>
      </c>
      <c r="K128" s="225"/>
      <c r="L128" s="43"/>
      <c r="M128" s="226" t="s">
        <v>1</v>
      </c>
      <c r="N128" s="227" t="s">
        <v>42</v>
      </c>
      <c r="O128" s="90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0" t="s">
        <v>173</v>
      </c>
      <c r="AT128" s="230" t="s">
        <v>169</v>
      </c>
      <c r="AU128" s="230" t="s">
        <v>86</v>
      </c>
      <c r="AY128" s="16" t="s">
        <v>166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6" t="s">
        <v>8</v>
      </c>
      <c r="BK128" s="231">
        <f>ROUND(I128*H128,0)</f>
        <v>0</v>
      </c>
      <c r="BL128" s="16" t="s">
        <v>173</v>
      </c>
      <c r="BM128" s="230" t="s">
        <v>218</v>
      </c>
    </row>
    <row r="129" spans="1:65" s="2" customFormat="1" ht="16.5" customHeight="1">
      <c r="A129" s="37"/>
      <c r="B129" s="38"/>
      <c r="C129" s="218" t="s">
        <v>191</v>
      </c>
      <c r="D129" s="218" t="s">
        <v>169</v>
      </c>
      <c r="E129" s="219" t="s">
        <v>3671</v>
      </c>
      <c r="F129" s="220" t="s">
        <v>3782</v>
      </c>
      <c r="G129" s="221" t="s">
        <v>547</v>
      </c>
      <c r="H129" s="222">
        <v>1</v>
      </c>
      <c r="I129" s="223"/>
      <c r="J129" s="224">
        <f>ROUND(I129*H129,0)</f>
        <v>0</v>
      </c>
      <c r="K129" s="225"/>
      <c r="L129" s="43"/>
      <c r="M129" s="226" t="s">
        <v>1</v>
      </c>
      <c r="N129" s="227" t="s">
        <v>42</v>
      </c>
      <c r="O129" s="90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0" t="s">
        <v>173</v>
      </c>
      <c r="AT129" s="230" t="s">
        <v>169</v>
      </c>
      <c r="AU129" s="230" t="s">
        <v>86</v>
      </c>
      <c r="AY129" s="16" t="s">
        <v>166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6" t="s">
        <v>8</v>
      </c>
      <c r="BK129" s="231">
        <f>ROUND(I129*H129,0)</f>
        <v>0</v>
      </c>
      <c r="BL129" s="16" t="s">
        <v>173</v>
      </c>
      <c r="BM129" s="230" t="s">
        <v>229</v>
      </c>
    </row>
    <row r="130" spans="1:65" s="2" customFormat="1" ht="16.5" customHeight="1">
      <c r="A130" s="37"/>
      <c r="B130" s="38"/>
      <c r="C130" s="218" t="s">
        <v>203</v>
      </c>
      <c r="D130" s="218" t="s">
        <v>169</v>
      </c>
      <c r="E130" s="219" t="s">
        <v>3673</v>
      </c>
      <c r="F130" s="220" t="s">
        <v>3783</v>
      </c>
      <c r="G130" s="221" t="s">
        <v>547</v>
      </c>
      <c r="H130" s="222">
        <v>1</v>
      </c>
      <c r="I130" s="223"/>
      <c r="J130" s="224">
        <f>ROUND(I130*H130,0)</f>
        <v>0</v>
      </c>
      <c r="K130" s="225"/>
      <c r="L130" s="43"/>
      <c r="M130" s="226" t="s">
        <v>1</v>
      </c>
      <c r="N130" s="227" t="s">
        <v>42</v>
      </c>
      <c r="O130" s="90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0" t="s">
        <v>173</v>
      </c>
      <c r="AT130" s="230" t="s">
        <v>169</v>
      </c>
      <c r="AU130" s="230" t="s">
        <v>86</v>
      </c>
      <c r="AY130" s="16" t="s">
        <v>166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6" t="s">
        <v>8</v>
      </c>
      <c r="BK130" s="231">
        <f>ROUND(I130*H130,0)</f>
        <v>0</v>
      </c>
      <c r="BL130" s="16" t="s">
        <v>173</v>
      </c>
      <c r="BM130" s="230" t="s">
        <v>237</v>
      </c>
    </row>
    <row r="131" spans="1:65" s="2" customFormat="1" ht="16.5" customHeight="1">
      <c r="A131" s="37"/>
      <c r="B131" s="38"/>
      <c r="C131" s="218" t="s">
        <v>208</v>
      </c>
      <c r="D131" s="218" t="s">
        <v>169</v>
      </c>
      <c r="E131" s="219" t="s">
        <v>3675</v>
      </c>
      <c r="F131" s="220" t="s">
        <v>3784</v>
      </c>
      <c r="G131" s="221" t="s">
        <v>547</v>
      </c>
      <c r="H131" s="222">
        <v>1</v>
      </c>
      <c r="I131" s="223"/>
      <c r="J131" s="224">
        <f>ROUND(I131*H131,0)</f>
        <v>0</v>
      </c>
      <c r="K131" s="225"/>
      <c r="L131" s="43"/>
      <c r="M131" s="226" t="s">
        <v>1</v>
      </c>
      <c r="N131" s="227" t="s">
        <v>42</v>
      </c>
      <c r="O131" s="90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173</v>
      </c>
      <c r="AT131" s="230" t="s">
        <v>169</v>
      </c>
      <c r="AU131" s="230" t="s">
        <v>86</v>
      </c>
      <c r="AY131" s="16" t="s">
        <v>166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</v>
      </c>
      <c r="BK131" s="231">
        <f>ROUND(I131*H131,0)</f>
        <v>0</v>
      </c>
      <c r="BL131" s="16" t="s">
        <v>173</v>
      </c>
      <c r="BM131" s="230" t="s">
        <v>249</v>
      </c>
    </row>
    <row r="132" spans="1:65" s="2" customFormat="1" ht="16.5" customHeight="1">
      <c r="A132" s="37"/>
      <c r="B132" s="38"/>
      <c r="C132" s="218" t="s">
        <v>212</v>
      </c>
      <c r="D132" s="218" t="s">
        <v>169</v>
      </c>
      <c r="E132" s="219" t="s">
        <v>3677</v>
      </c>
      <c r="F132" s="220" t="s">
        <v>3785</v>
      </c>
      <c r="G132" s="221" t="s">
        <v>547</v>
      </c>
      <c r="H132" s="222">
        <v>1</v>
      </c>
      <c r="I132" s="223"/>
      <c r="J132" s="224">
        <f>ROUND(I132*H132,0)</f>
        <v>0</v>
      </c>
      <c r="K132" s="225"/>
      <c r="L132" s="43"/>
      <c r="M132" s="226" t="s">
        <v>1</v>
      </c>
      <c r="N132" s="227" t="s">
        <v>42</v>
      </c>
      <c r="O132" s="90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0" t="s">
        <v>173</v>
      </c>
      <c r="AT132" s="230" t="s">
        <v>169</v>
      </c>
      <c r="AU132" s="230" t="s">
        <v>86</v>
      </c>
      <c r="AY132" s="16" t="s">
        <v>166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</v>
      </c>
      <c r="BK132" s="231">
        <f>ROUND(I132*H132,0)</f>
        <v>0</v>
      </c>
      <c r="BL132" s="16" t="s">
        <v>173</v>
      </c>
      <c r="BM132" s="230" t="s">
        <v>261</v>
      </c>
    </row>
    <row r="133" spans="1:65" s="2" customFormat="1" ht="16.5" customHeight="1">
      <c r="A133" s="37"/>
      <c r="B133" s="38"/>
      <c r="C133" s="218" t="s">
        <v>218</v>
      </c>
      <c r="D133" s="218" t="s">
        <v>169</v>
      </c>
      <c r="E133" s="219" t="s">
        <v>3679</v>
      </c>
      <c r="F133" s="220" t="s">
        <v>3786</v>
      </c>
      <c r="G133" s="221" t="s">
        <v>547</v>
      </c>
      <c r="H133" s="222">
        <v>1</v>
      </c>
      <c r="I133" s="223"/>
      <c r="J133" s="224">
        <f>ROUND(I133*H133,0)</f>
        <v>0</v>
      </c>
      <c r="K133" s="225"/>
      <c r="L133" s="43"/>
      <c r="M133" s="226" t="s">
        <v>1</v>
      </c>
      <c r="N133" s="227" t="s">
        <v>42</v>
      </c>
      <c r="O133" s="90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173</v>
      </c>
      <c r="AT133" s="230" t="s">
        <v>169</v>
      </c>
      <c r="AU133" s="230" t="s">
        <v>86</v>
      </c>
      <c r="AY133" s="16" t="s">
        <v>166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</v>
      </c>
      <c r="BK133" s="231">
        <f>ROUND(I133*H133,0)</f>
        <v>0</v>
      </c>
      <c r="BL133" s="16" t="s">
        <v>173</v>
      </c>
      <c r="BM133" s="230" t="s">
        <v>271</v>
      </c>
    </row>
    <row r="134" spans="1:65" s="2" customFormat="1" ht="16.5" customHeight="1">
      <c r="A134" s="37"/>
      <c r="B134" s="38"/>
      <c r="C134" s="218" t="s">
        <v>225</v>
      </c>
      <c r="D134" s="218" t="s">
        <v>169</v>
      </c>
      <c r="E134" s="219" t="s">
        <v>3681</v>
      </c>
      <c r="F134" s="220" t="s">
        <v>3787</v>
      </c>
      <c r="G134" s="221" t="s">
        <v>3788</v>
      </c>
      <c r="H134" s="222">
        <v>40</v>
      </c>
      <c r="I134" s="223"/>
      <c r="J134" s="224">
        <f>ROUND(I134*H134,0)</f>
        <v>0</v>
      </c>
      <c r="K134" s="225"/>
      <c r="L134" s="43"/>
      <c r="M134" s="226" t="s">
        <v>1</v>
      </c>
      <c r="N134" s="227" t="s">
        <v>42</v>
      </c>
      <c r="O134" s="90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0" t="s">
        <v>173</v>
      </c>
      <c r="AT134" s="230" t="s">
        <v>169</v>
      </c>
      <c r="AU134" s="230" t="s">
        <v>86</v>
      </c>
      <c r="AY134" s="16" t="s">
        <v>166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6" t="s">
        <v>8</v>
      </c>
      <c r="BK134" s="231">
        <f>ROUND(I134*H134,0)</f>
        <v>0</v>
      </c>
      <c r="BL134" s="16" t="s">
        <v>173</v>
      </c>
      <c r="BM134" s="230" t="s">
        <v>279</v>
      </c>
    </row>
    <row r="135" spans="1:63" s="12" customFormat="1" ht="25.9" customHeight="1">
      <c r="A135" s="12"/>
      <c r="B135" s="202"/>
      <c r="C135" s="203"/>
      <c r="D135" s="204" t="s">
        <v>76</v>
      </c>
      <c r="E135" s="205" t="s">
        <v>959</v>
      </c>
      <c r="F135" s="205" t="s">
        <v>960</v>
      </c>
      <c r="G135" s="203"/>
      <c r="H135" s="203"/>
      <c r="I135" s="206"/>
      <c r="J135" s="207">
        <f>BK135</f>
        <v>0</v>
      </c>
      <c r="K135" s="203"/>
      <c r="L135" s="208"/>
      <c r="M135" s="209"/>
      <c r="N135" s="210"/>
      <c r="O135" s="210"/>
      <c r="P135" s="211">
        <f>P136+P138</f>
        <v>0</v>
      </c>
      <c r="Q135" s="210"/>
      <c r="R135" s="211">
        <f>R136+R138</f>
        <v>0</v>
      </c>
      <c r="S135" s="210"/>
      <c r="T135" s="212">
        <f>T136+T138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3" t="s">
        <v>193</v>
      </c>
      <c r="AT135" s="214" t="s">
        <v>76</v>
      </c>
      <c r="AU135" s="214" t="s">
        <v>77</v>
      </c>
      <c r="AY135" s="213" t="s">
        <v>166</v>
      </c>
      <c r="BK135" s="215">
        <f>BK136+BK138</f>
        <v>0</v>
      </c>
    </row>
    <row r="136" spans="1:63" s="12" customFormat="1" ht="22.8" customHeight="1">
      <c r="A136" s="12"/>
      <c r="B136" s="202"/>
      <c r="C136" s="203"/>
      <c r="D136" s="204" t="s">
        <v>76</v>
      </c>
      <c r="E136" s="216" t="s">
        <v>961</v>
      </c>
      <c r="F136" s="216" t="s">
        <v>962</v>
      </c>
      <c r="G136" s="203"/>
      <c r="H136" s="203"/>
      <c r="I136" s="206"/>
      <c r="J136" s="217">
        <f>BK136</f>
        <v>0</v>
      </c>
      <c r="K136" s="203"/>
      <c r="L136" s="208"/>
      <c r="M136" s="209"/>
      <c r="N136" s="210"/>
      <c r="O136" s="210"/>
      <c r="P136" s="211">
        <f>P137</f>
        <v>0</v>
      </c>
      <c r="Q136" s="210"/>
      <c r="R136" s="211">
        <f>R137</f>
        <v>0</v>
      </c>
      <c r="S136" s="210"/>
      <c r="T136" s="212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3" t="s">
        <v>193</v>
      </c>
      <c r="AT136" s="214" t="s">
        <v>76</v>
      </c>
      <c r="AU136" s="214" t="s">
        <v>8</v>
      </c>
      <c r="AY136" s="213" t="s">
        <v>166</v>
      </c>
      <c r="BK136" s="215">
        <f>BK137</f>
        <v>0</v>
      </c>
    </row>
    <row r="137" spans="1:65" s="2" customFormat="1" ht="16.5" customHeight="1">
      <c r="A137" s="37"/>
      <c r="B137" s="38"/>
      <c r="C137" s="218" t="s">
        <v>229</v>
      </c>
      <c r="D137" s="218" t="s">
        <v>169</v>
      </c>
      <c r="E137" s="219" t="s">
        <v>964</v>
      </c>
      <c r="F137" s="220" t="s">
        <v>962</v>
      </c>
      <c r="G137" s="221" t="s">
        <v>405</v>
      </c>
      <c r="H137" s="265"/>
      <c r="I137" s="223"/>
      <c r="J137" s="224">
        <f>ROUND(I137*H137,0)</f>
        <v>0</v>
      </c>
      <c r="K137" s="225"/>
      <c r="L137" s="43"/>
      <c r="M137" s="226" t="s">
        <v>1</v>
      </c>
      <c r="N137" s="227" t="s">
        <v>42</v>
      </c>
      <c r="O137" s="90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0" t="s">
        <v>965</v>
      </c>
      <c r="AT137" s="230" t="s">
        <v>169</v>
      </c>
      <c r="AU137" s="230" t="s">
        <v>86</v>
      </c>
      <c r="AY137" s="16" t="s">
        <v>166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6" t="s">
        <v>8</v>
      </c>
      <c r="BK137" s="231">
        <f>ROUND(I137*H137,0)</f>
        <v>0</v>
      </c>
      <c r="BL137" s="16" t="s">
        <v>965</v>
      </c>
      <c r="BM137" s="230" t="s">
        <v>3789</v>
      </c>
    </row>
    <row r="138" spans="1:63" s="12" customFormat="1" ht="22.8" customHeight="1">
      <c r="A138" s="12"/>
      <c r="B138" s="202"/>
      <c r="C138" s="203"/>
      <c r="D138" s="204" t="s">
        <v>76</v>
      </c>
      <c r="E138" s="216" t="s">
        <v>3582</v>
      </c>
      <c r="F138" s="216" t="s">
        <v>3583</v>
      </c>
      <c r="G138" s="203"/>
      <c r="H138" s="203"/>
      <c r="I138" s="206"/>
      <c r="J138" s="217">
        <f>BK138</f>
        <v>0</v>
      </c>
      <c r="K138" s="203"/>
      <c r="L138" s="208"/>
      <c r="M138" s="209"/>
      <c r="N138" s="210"/>
      <c r="O138" s="210"/>
      <c r="P138" s="211">
        <f>P139</f>
        <v>0</v>
      </c>
      <c r="Q138" s="210"/>
      <c r="R138" s="211">
        <f>R139</f>
        <v>0</v>
      </c>
      <c r="S138" s="210"/>
      <c r="T138" s="212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3" t="s">
        <v>193</v>
      </c>
      <c r="AT138" s="214" t="s">
        <v>76</v>
      </c>
      <c r="AU138" s="214" t="s">
        <v>8</v>
      </c>
      <c r="AY138" s="213" t="s">
        <v>166</v>
      </c>
      <c r="BK138" s="215">
        <f>BK139</f>
        <v>0</v>
      </c>
    </row>
    <row r="139" spans="1:65" s="2" customFormat="1" ht="16.5" customHeight="1">
      <c r="A139" s="37"/>
      <c r="B139" s="38"/>
      <c r="C139" s="218" t="s">
        <v>233</v>
      </c>
      <c r="D139" s="218" t="s">
        <v>169</v>
      </c>
      <c r="E139" s="219" t="s">
        <v>3584</v>
      </c>
      <c r="F139" s="220" t="s">
        <v>3585</v>
      </c>
      <c r="G139" s="221" t="s">
        <v>405</v>
      </c>
      <c r="H139" s="265"/>
      <c r="I139" s="223"/>
      <c r="J139" s="224">
        <f>ROUND(I139*H139,0)</f>
        <v>0</v>
      </c>
      <c r="K139" s="225"/>
      <c r="L139" s="43"/>
      <c r="M139" s="266" t="s">
        <v>1</v>
      </c>
      <c r="N139" s="267" t="s">
        <v>42</v>
      </c>
      <c r="O139" s="268"/>
      <c r="P139" s="269">
        <f>O139*H139</f>
        <v>0</v>
      </c>
      <c r="Q139" s="269">
        <v>0</v>
      </c>
      <c r="R139" s="269">
        <f>Q139*H139</f>
        <v>0</v>
      </c>
      <c r="S139" s="269">
        <v>0</v>
      </c>
      <c r="T139" s="270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0" t="s">
        <v>965</v>
      </c>
      <c r="AT139" s="230" t="s">
        <v>169</v>
      </c>
      <c r="AU139" s="230" t="s">
        <v>86</v>
      </c>
      <c r="AY139" s="16" t="s">
        <v>166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6" t="s">
        <v>8</v>
      </c>
      <c r="BK139" s="231">
        <f>ROUND(I139*H139,0)</f>
        <v>0</v>
      </c>
      <c r="BL139" s="16" t="s">
        <v>965</v>
      </c>
      <c r="BM139" s="230" t="s">
        <v>3790</v>
      </c>
    </row>
    <row r="140" spans="1:31" s="2" customFormat="1" ht="6.95" customHeight="1">
      <c r="A140" s="37"/>
      <c r="B140" s="65"/>
      <c r="C140" s="66"/>
      <c r="D140" s="66"/>
      <c r="E140" s="66"/>
      <c r="F140" s="66"/>
      <c r="G140" s="66"/>
      <c r="H140" s="66"/>
      <c r="I140" s="66"/>
      <c r="J140" s="66"/>
      <c r="K140" s="66"/>
      <c r="L140" s="43"/>
      <c r="M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</row>
  </sheetData>
  <sheetProtection password="F695" sheet="1" objects="1" scenarios="1" formatColumns="0" formatRows="0" autoFilter="0"/>
  <autoFilter ref="C120:K139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107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114</v>
      </c>
      <c r="L4" s="19"/>
      <c r="M4" s="138" t="s">
        <v>11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17</v>
      </c>
      <c r="L6" s="19"/>
    </row>
    <row r="7" spans="2:12" s="1" customFormat="1" ht="26.25" customHeight="1">
      <c r="B7" s="19"/>
      <c r="E7" s="140" t="str">
        <f>'Rekapitulace stavby'!K6</f>
        <v>Východní přístavba a stavební úpravy Nemocnice následné péče LDN Horažďovice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115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3791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19</v>
      </c>
      <c r="E11" s="37"/>
      <c r="F11" s="142" t="s">
        <v>1</v>
      </c>
      <c r="G11" s="37"/>
      <c r="H11" s="37"/>
      <c r="I11" s="139" t="s">
        <v>20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21</v>
      </c>
      <c r="E12" s="37"/>
      <c r="F12" s="142" t="s">
        <v>22</v>
      </c>
      <c r="G12" s="37"/>
      <c r="H12" s="37"/>
      <c r="I12" s="139" t="s">
        <v>23</v>
      </c>
      <c r="J12" s="143" t="str">
        <f>'Rekapitulace stavby'!AN8</f>
        <v>26. 5. 2023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25</v>
      </c>
      <c r="E14" s="37"/>
      <c r="F14" s="37"/>
      <c r="G14" s="37"/>
      <c r="H14" s="37"/>
      <c r="I14" s="139" t="s">
        <v>26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29</v>
      </c>
      <c r="E17" s="37"/>
      <c r="F17" s="37"/>
      <c r="G17" s="37"/>
      <c r="H17" s="37"/>
      <c r="I17" s="139" t="s">
        <v>26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31</v>
      </c>
      <c r="E20" s="37"/>
      <c r="F20" s="37"/>
      <c r="G20" s="37"/>
      <c r="H20" s="37"/>
      <c r="I20" s="139" t="s">
        <v>26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33</v>
      </c>
      <c r="F21" s="37"/>
      <c r="G21" s="37"/>
      <c r="H21" s="37"/>
      <c r="I21" s="139" t="s">
        <v>28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34</v>
      </c>
      <c r="E23" s="37"/>
      <c r="F23" s="37"/>
      <c r="G23" s="37"/>
      <c r="H23" s="37"/>
      <c r="I23" s="139" t="s">
        <v>26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28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36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37</v>
      </c>
      <c r="E30" s="37"/>
      <c r="F30" s="37"/>
      <c r="G30" s="37"/>
      <c r="H30" s="37"/>
      <c r="I30" s="37"/>
      <c r="J30" s="150">
        <f>ROUND(J123,0)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39</v>
      </c>
      <c r="G32" s="37"/>
      <c r="H32" s="37"/>
      <c r="I32" s="151" t="s">
        <v>38</v>
      </c>
      <c r="J32" s="151" t="s">
        <v>40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41</v>
      </c>
      <c r="E33" s="139" t="s">
        <v>42</v>
      </c>
      <c r="F33" s="153">
        <f>ROUND((SUM(BE123:BE191)),0)</f>
        <v>0</v>
      </c>
      <c r="G33" s="37"/>
      <c r="H33" s="37"/>
      <c r="I33" s="154">
        <v>0.21</v>
      </c>
      <c r="J33" s="153">
        <f>ROUND(((SUM(BE123:BE191))*I33),0)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43</v>
      </c>
      <c r="F34" s="153">
        <f>ROUND((SUM(BF123:BF191)),0)</f>
        <v>0</v>
      </c>
      <c r="G34" s="37"/>
      <c r="H34" s="37"/>
      <c r="I34" s="154">
        <v>0.15</v>
      </c>
      <c r="J34" s="153">
        <f>ROUND(((SUM(BF123:BF191))*I34),0)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44</v>
      </c>
      <c r="F35" s="153">
        <f>ROUND((SUM(BG123:BG191)),0)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45</v>
      </c>
      <c r="F36" s="153">
        <f>ROUND((SUM(BH123:BH191)),0)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46</v>
      </c>
      <c r="F37" s="153">
        <f>ROUND((SUM(BI123:BI191)),0)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47</v>
      </c>
      <c r="E39" s="157"/>
      <c r="F39" s="157"/>
      <c r="G39" s="158" t="s">
        <v>48</v>
      </c>
      <c r="H39" s="159" t="s">
        <v>49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50</v>
      </c>
      <c r="E50" s="163"/>
      <c r="F50" s="163"/>
      <c r="G50" s="162" t="s">
        <v>51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52</v>
      </c>
      <c r="E61" s="165"/>
      <c r="F61" s="166" t="s">
        <v>53</v>
      </c>
      <c r="G61" s="164" t="s">
        <v>52</v>
      </c>
      <c r="H61" s="165"/>
      <c r="I61" s="165"/>
      <c r="J61" s="167" t="s">
        <v>53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54</v>
      </c>
      <c r="E65" s="168"/>
      <c r="F65" s="168"/>
      <c r="G65" s="162" t="s">
        <v>55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52</v>
      </c>
      <c r="E76" s="165"/>
      <c r="F76" s="166" t="s">
        <v>53</v>
      </c>
      <c r="G76" s="164" t="s">
        <v>52</v>
      </c>
      <c r="H76" s="165"/>
      <c r="I76" s="165"/>
      <c r="J76" s="167" t="s">
        <v>53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117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3" t="str">
        <f>E7</f>
        <v>Východní přístavba a stavební úpravy Nemocnice následné péče LDN Horažďovice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115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 xml:space="preserve">026 - SO 01  Elektroinstalace - silnoproud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21</v>
      </c>
      <c r="D89" s="39"/>
      <c r="E89" s="39"/>
      <c r="F89" s="26" t="str">
        <f>F12</f>
        <v>Horažďovice</v>
      </c>
      <c r="G89" s="39"/>
      <c r="H89" s="39"/>
      <c r="I89" s="31" t="s">
        <v>23</v>
      </c>
      <c r="J89" s="78" t="str">
        <f>IF(J12="","",J12)</f>
        <v>26. 5. 2023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25</v>
      </c>
      <c r="D91" s="39"/>
      <c r="E91" s="39"/>
      <c r="F91" s="26" t="str">
        <f>E15</f>
        <v>Plzeňský kraj</v>
      </c>
      <c r="G91" s="39"/>
      <c r="H91" s="39"/>
      <c r="I91" s="31" t="s">
        <v>31</v>
      </c>
      <c r="J91" s="35" t="str">
        <f>E21</f>
        <v>Ing. arch. Jiří Kučera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34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118</v>
      </c>
      <c r="D94" s="175"/>
      <c r="E94" s="175"/>
      <c r="F94" s="175"/>
      <c r="G94" s="175"/>
      <c r="H94" s="175"/>
      <c r="I94" s="175"/>
      <c r="J94" s="176" t="s">
        <v>119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120</v>
      </c>
      <c r="D96" s="39"/>
      <c r="E96" s="39"/>
      <c r="F96" s="39"/>
      <c r="G96" s="39"/>
      <c r="H96" s="39"/>
      <c r="I96" s="39"/>
      <c r="J96" s="109">
        <f>J123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121</v>
      </c>
    </row>
    <row r="97" spans="1:31" s="9" customFormat="1" ht="24.95" customHeight="1">
      <c r="A97" s="9"/>
      <c r="B97" s="178"/>
      <c r="C97" s="179"/>
      <c r="D97" s="180" t="s">
        <v>3792</v>
      </c>
      <c r="E97" s="181"/>
      <c r="F97" s="181"/>
      <c r="G97" s="181"/>
      <c r="H97" s="181"/>
      <c r="I97" s="181"/>
      <c r="J97" s="182">
        <f>J124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8"/>
      <c r="C98" s="179"/>
      <c r="D98" s="180" t="s">
        <v>3793</v>
      </c>
      <c r="E98" s="181"/>
      <c r="F98" s="181"/>
      <c r="G98" s="181"/>
      <c r="H98" s="181"/>
      <c r="I98" s="181"/>
      <c r="J98" s="182">
        <f>J139</f>
        <v>0</v>
      </c>
      <c r="K98" s="179"/>
      <c r="L98" s="18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8"/>
      <c r="C99" s="179"/>
      <c r="D99" s="180" t="s">
        <v>3794</v>
      </c>
      <c r="E99" s="181"/>
      <c r="F99" s="181"/>
      <c r="G99" s="181"/>
      <c r="H99" s="181"/>
      <c r="I99" s="181"/>
      <c r="J99" s="182">
        <f>J142</f>
        <v>0</v>
      </c>
      <c r="K99" s="179"/>
      <c r="L99" s="18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8"/>
      <c r="C100" s="179"/>
      <c r="D100" s="180" t="s">
        <v>3795</v>
      </c>
      <c r="E100" s="181"/>
      <c r="F100" s="181"/>
      <c r="G100" s="181"/>
      <c r="H100" s="181"/>
      <c r="I100" s="181"/>
      <c r="J100" s="182">
        <f>J154</f>
        <v>0</v>
      </c>
      <c r="K100" s="179"/>
      <c r="L100" s="18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8"/>
      <c r="C101" s="179"/>
      <c r="D101" s="180" t="s">
        <v>3796</v>
      </c>
      <c r="E101" s="181"/>
      <c r="F101" s="181"/>
      <c r="G101" s="181"/>
      <c r="H101" s="181"/>
      <c r="I101" s="181"/>
      <c r="J101" s="182">
        <f>J165</f>
        <v>0</v>
      </c>
      <c r="K101" s="179"/>
      <c r="L101" s="18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78"/>
      <c r="C102" s="179"/>
      <c r="D102" s="180" t="s">
        <v>3797</v>
      </c>
      <c r="E102" s="181"/>
      <c r="F102" s="181"/>
      <c r="G102" s="181"/>
      <c r="H102" s="181"/>
      <c r="I102" s="181"/>
      <c r="J102" s="182">
        <f>J171</f>
        <v>0</v>
      </c>
      <c r="K102" s="179"/>
      <c r="L102" s="18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78"/>
      <c r="C103" s="179"/>
      <c r="D103" s="180" t="s">
        <v>3798</v>
      </c>
      <c r="E103" s="181"/>
      <c r="F103" s="181"/>
      <c r="G103" s="181"/>
      <c r="H103" s="181"/>
      <c r="I103" s="181"/>
      <c r="J103" s="182">
        <f>J187</f>
        <v>0</v>
      </c>
      <c r="K103" s="179"/>
      <c r="L103" s="18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pans="1:31" s="2" customFormat="1" ht="6.95" customHeight="1">
      <c r="A109" s="37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4.95" customHeight="1">
      <c r="A110" s="37"/>
      <c r="B110" s="38"/>
      <c r="C110" s="22" t="s">
        <v>151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17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26.25" customHeight="1">
      <c r="A113" s="37"/>
      <c r="B113" s="38"/>
      <c r="C113" s="39"/>
      <c r="D113" s="39"/>
      <c r="E113" s="173" t="str">
        <f>E7</f>
        <v>Východní přístavba a stavební úpravy Nemocnice následné péče LDN Horažďovice</v>
      </c>
      <c r="F113" s="31"/>
      <c r="G113" s="31"/>
      <c r="H113" s="31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115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9"/>
      <c r="D115" s="39"/>
      <c r="E115" s="75" t="str">
        <f>E9</f>
        <v xml:space="preserve">026 - SO 01  Elektroinstalace - silnoproud</v>
      </c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21</v>
      </c>
      <c r="D117" s="39"/>
      <c r="E117" s="39"/>
      <c r="F117" s="26" t="str">
        <f>F12</f>
        <v>Horažďovice</v>
      </c>
      <c r="G117" s="39"/>
      <c r="H117" s="39"/>
      <c r="I117" s="31" t="s">
        <v>23</v>
      </c>
      <c r="J117" s="78" t="str">
        <f>IF(J12="","",J12)</f>
        <v>26. 5. 2023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25</v>
      </c>
      <c r="D119" s="39"/>
      <c r="E119" s="39"/>
      <c r="F119" s="26" t="str">
        <f>E15</f>
        <v>Plzeňský kraj</v>
      </c>
      <c r="G119" s="39"/>
      <c r="H119" s="39"/>
      <c r="I119" s="31" t="s">
        <v>31</v>
      </c>
      <c r="J119" s="35" t="str">
        <f>E21</f>
        <v>Ing. arch. Jiří Kučera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29</v>
      </c>
      <c r="D120" s="39"/>
      <c r="E120" s="39"/>
      <c r="F120" s="26" t="str">
        <f>IF(E18="","",E18)</f>
        <v>Vyplň údaj</v>
      </c>
      <c r="G120" s="39"/>
      <c r="H120" s="39"/>
      <c r="I120" s="31" t="s">
        <v>34</v>
      </c>
      <c r="J120" s="35" t="str">
        <f>E24</f>
        <v xml:space="preserve"> 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0.3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11" customFormat="1" ht="29.25" customHeight="1">
      <c r="A122" s="190"/>
      <c r="B122" s="191"/>
      <c r="C122" s="192" t="s">
        <v>152</v>
      </c>
      <c r="D122" s="193" t="s">
        <v>62</v>
      </c>
      <c r="E122" s="193" t="s">
        <v>58</v>
      </c>
      <c r="F122" s="193" t="s">
        <v>59</v>
      </c>
      <c r="G122" s="193" t="s">
        <v>153</v>
      </c>
      <c r="H122" s="193" t="s">
        <v>154</v>
      </c>
      <c r="I122" s="193" t="s">
        <v>155</v>
      </c>
      <c r="J122" s="194" t="s">
        <v>119</v>
      </c>
      <c r="K122" s="195" t="s">
        <v>156</v>
      </c>
      <c r="L122" s="196"/>
      <c r="M122" s="99" t="s">
        <v>1</v>
      </c>
      <c r="N122" s="100" t="s">
        <v>41</v>
      </c>
      <c r="O122" s="100" t="s">
        <v>157</v>
      </c>
      <c r="P122" s="100" t="s">
        <v>158</v>
      </c>
      <c r="Q122" s="100" t="s">
        <v>159</v>
      </c>
      <c r="R122" s="100" t="s">
        <v>160</v>
      </c>
      <c r="S122" s="100" t="s">
        <v>161</v>
      </c>
      <c r="T122" s="101" t="s">
        <v>162</v>
      </c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</row>
    <row r="123" spans="1:63" s="2" customFormat="1" ht="22.8" customHeight="1">
      <c r="A123" s="37"/>
      <c r="B123" s="38"/>
      <c r="C123" s="106" t="s">
        <v>163</v>
      </c>
      <c r="D123" s="39"/>
      <c r="E123" s="39"/>
      <c r="F123" s="39"/>
      <c r="G123" s="39"/>
      <c r="H123" s="39"/>
      <c r="I123" s="39"/>
      <c r="J123" s="197">
        <f>BK123</f>
        <v>0</v>
      </c>
      <c r="K123" s="39"/>
      <c r="L123" s="43"/>
      <c r="M123" s="102"/>
      <c r="N123" s="198"/>
      <c r="O123" s="103"/>
      <c r="P123" s="199">
        <f>P124+P139+P142+P154+P165+P171+P187</f>
        <v>0</v>
      </c>
      <c r="Q123" s="103"/>
      <c r="R123" s="199">
        <f>R124+R139+R142+R154+R165+R171+R187</f>
        <v>0</v>
      </c>
      <c r="S123" s="103"/>
      <c r="T123" s="200">
        <f>T124+T139+T142+T154+T165+T171+T187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76</v>
      </c>
      <c r="AU123" s="16" t="s">
        <v>121</v>
      </c>
      <c r="BK123" s="201">
        <f>BK124+BK139+BK142+BK154+BK165+BK171+BK187</f>
        <v>0</v>
      </c>
    </row>
    <row r="124" spans="1:63" s="12" customFormat="1" ht="25.9" customHeight="1">
      <c r="A124" s="12"/>
      <c r="B124" s="202"/>
      <c r="C124" s="203"/>
      <c r="D124" s="204" t="s">
        <v>76</v>
      </c>
      <c r="E124" s="205" t="s">
        <v>3799</v>
      </c>
      <c r="F124" s="205" t="s">
        <v>530</v>
      </c>
      <c r="G124" s="203"/>
      <c r="H124" s="203"/>
      <c r="I124" s="206"/>
      <c r="J124" s="207">
        <f>BK124</f>
        <v>0</v>
      </c>
      <c r="K124" s="203"/>
      <c r="L124" s="208"/>
      <c r="M124" s="209"/>
      <c r="N124" s="210"/>
      <c r="O124" s="210"/>
      <c r="P124" s="211">
        <f>SUM(P125:P138)</f>
        <v>0</v>
      </c>
      <c r="Q124" s="210"/>
      <c r="R124" s="211">
        <f>SUM(R125:R138)</f>
        <v>0</v>
      </c>
      <c r="S124" s="210"/>
      <c r="T124" s="212">
        <f>SUM(T125:T138)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3" t="s">
        <v>8</v>
      </c>
      <c r="AT124" s="214" t="s">
        <v>76</v>
      </c>
      <c r="AU124" s="214" t="s">
        <v>77</v>
      </c>
      <c r="AY124" s="213" t="s">
        <v>166</v>
      </c>
      <c r="BK124" s="215">
        <f>SUM(BK125:BK138)</f>
        <v>0</v>
      </c>
    </row>
    <row r="125" spans="1:65" s="2" customFormat="1" ht="16.5" customHeight="1">
      <c r="A125" s="37"/>
      <c r="B125" s="38"/>
      <c r="C125" s="218" t="s">
        <v>77</v>
      </c>
      <c r="D125" s="218" t="s">
        <v>169</v>
      </c>
      <c r="E125" s="219" t="s">
        <v>8</v>
      </c>
      <c r="F125" s="220" t="s">
        <v>3800</v>
      </c>
      <c r="G125" s="221" t="s">
        <v>215</v>
      </c>
      <c r="H125" s="222">
        <v>100</v>
      </c>
      <c r="I125" s="223"/>
      <c r="J125" s="224">
        <f>ROUND(I125*H125,0)</f>
        <v>0</v>
      </c>
      <c r="K125" s="225"/>
      <c r="L125" s="43"/>
      <c r="M125" s="226" t="s">
        <v>1</v>
      </c>
      <c r="N125" s="227" t="s">
        <v>42</v>
      </c>
      <c r="O125" s="90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0" t="s">
        <v>173</v>
      </c>
      <c r="AT125" s="230" t="s">
        <v>169</v>
      </c>
      <c r="AU125" s="230" t="s">
        <v>8</v>
      </c>
      <c r="AY125" s="16" t="s">
        <v>166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6" t="s">
        <v>8</v>
      </c>
      <c r="BK125" s="231">
        <f>ROUND(I125*H125,0)</f>
        <v>0</v>
      </c>
      <c r="BL125" s="16" t="s">
        <v>173</v>
      </c>
      <c r="BM125" s="230" t="s">
        <v>86</v>
      </c>
    </row>
    <row r="126" spans="1:65" s="2" customFormat="1" ht="16.5" customHeight="1">
      <c r="A126" s="37"/>
      <c r="B126" s="38"/>
      <c r="C126" s="218" t="s">
        <v>77</v>
      </c>
      <c r="D126" s="218" t="s">
        <v>169</v>
      </c>
      <c r="E126" s="219" t="s">
        <v>86</v>
      </c>
      <c r="F126" s="220" t="s">
        <v>3801</v>
      </c>
      <c r="G126" s="221" t="s">
        <v>215</v>
      </c>
      <c r="H126" s="222">
        <v>300</v>
      </c>
      <c r="I126" s="223"/>
      <c r="J126" s="224">
        <f>ROUND(I126*H126,0)</f>
        <v>0</v>
      </c>
      <c r="K126" s="225"/>
      <c r="L126" s="43"/>
      <c r="M126" s="226" t="s">
        <v>1</v>
      </c>
      <c r="N126" s="227" t="s">
        <v>42</v>
      </c>
      <c r="O126" s="90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0" t="s">
        <v>173</v>
      </c>
      <c r="AT126" s="230" t="s">
        <v>169</v>
      </c>
      <c r="AU126" s="230" t="s">
        <v>8</v>
      </c>
      <c r="AY126" s="16" t="s">
        <v>166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6" t="s">
        <v>8</v>
      </c>
      <c r="BK126" s="231">
        <f>ROUND(I126*H126,0)</f>
        <v>0</v>
      </c>
      <c r="BL126" s="16" t="s">
        <v>173</v>
      </c>
      <c r="BM126" s="230" t="s">
        <v>173</v>
      </c>
    </row>
    <row r="127" spans="1:65" s="2" customFormat="1" ht="16.5" customHeight="1">
      <c r="A127" s="37"/>
      <c r="B127" s="38"/>
      <c r="C127" s="218" t="s">
        <v>77</v>
      </c>
      <c r="D127" s="218" t="s">
        <v>169</v>
      </c>
      <c r="E127" s="219" t="s">
        <v>167</v>
      </c>
      <c r="F127" s="220" t="s">
        <v>532</v>
      </c>
      <c r="G127" s="221" t="s">
        <v>215</v>
      </c>
      <c r="H127" s="222">
        <v>1000</v>
      </c>
      <c r="I127" s="223"/>
      <c r="J127" s="224">
        <f>ROUND(I127*H127,0)</f>
        <v>0</v>
      </c>
      <c r="K127" s="225"/>
      <c r="L127" s="43"/>
      <c r="M127" s="226" t="s">
        <v>1</v>
      </c>
      <c r="N127" s="227" t="s">
        <v>42</v>
      </c>
      <c r="O127" s="90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0" t="s">
        <v>173</v>
      </c>
      <c r="AT127" s="230" t="s">
        <v>169</v>
      </c>
      <c r="AU127" s="230" t="s">
        <v>8</v>
      </c>
      <c r="AY127" s="16" t="s">
        <v>166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6" t="s">
        <v>8</v>
      </c>
      <c r="BK127" s="231">
        <f>ROUND(I127*H127,0)</f>
        <v>0</v>
      </c>
      <c r="BL127" s="16" t="s">
        <v>173</v>
      </c>
      <c r="BM127" s="230" t="s">
        <v>191</v>
      </c>
    </row>
    <row r="128" spans="1:65" s="2" customFormat="1" ht="16.5" customHeight="1">
      <c r="A128" s="37"/>
      <c r="B128" s="38"/>
      <c r="C128" s="218" t="s">
        <v>77</v>
      </c>
      <c r="D128" s="218" t="s">
        <v>169</v>
      </c>
      <c r="E128" s="219" t="s">
        <v>173</v>
      </c>
      <c r="F128" s="220" t="s">
        <v>3802</v>
      </c>
      <c r="G128" s="221" t="s">
        <v>215</v>
      </c>
      <c r="H128" s="222">
        <v>100</v>
      </c>
      <c r="I128" s="223"/>
      <c r="J128" s="224">
        <f>ROUND(I128*H128,0)</f>
        <v>0</v>
      </c>
      <c r="K128" s="225"/>
      <c r="L128" s="43"/>
      <c r="M128" s="226" t="s">
        <v>1</v>
      </c>
      <c r="N128" s="227" t="s">
        <v>42</v>
      </c>
      <c r="O128" s="90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0" t="s">
        <v>173</v>
      </c>
      <c r="AT128" s="230" t="s">
        <v>169</v>
      </c>
      <c r="AU128" s="230" t="s">
        <v>8</v>
      </c>
      <c r="AY128" s="16" t="s">
        <v>166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6" t="s">
        <v>8</v>
      </c>
      <c r="BK128" s="231">
        <f>ROUND(I128*H128,0)</f>
        <v>0</v>
      </c>
      <c r="BL128" s="16" t="s">
        <v>173</v>
      </c>
      <c r="BM128" s="230" t="s">
        <v>208</v>
      </c>
    </row>
    <row r="129" spans="1:65" s="2" customFormat="1" ht="16.5" customHeight="1">
      <c r="A129" s="37"/>
      <c r="B129" s="38"/>
      <c r="C129" s="218" t="s">
        <v>77</v>
      </c>
      <c r="D129" s="218" t="s">
        <v>169</v>
      </c>
      <c r="E129" s="219" t="s">
        <v>193</v>
      </c>
      <c r="F129" s="220" t="s">
        <v>536</v>
      </c>
      <c r="G129" s="221" t="s">
        <v>215</v>
      </c>
      <c r="H129" s="222">
        <v>600</v>
      </c>
      <c r="I129" s="223"/>
      <c r="J129" s="224">
        <f>ROUND(I129*H129,0)</f>
        <v>0</v>
      </c>
      <c r="K129" s="225"/>
      <c r="L129" s="43"/>
      <c r="M129" s="226" t="s">
        <v>1</v>
      </c>
      <c r="N129" s="227" t="s">
        <v>42</v>
      </c>
      <c r="O129" s="90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0" t="s">
        <v>173</v>
      </c>
      <c r="AT129" s="230" t="s">
        <v>169</v>
      </c>
      <c r="AU129" s="230" t="s">
        <v>8</v>
      </c>
      <c r="AY129" s="16" t="s">
        <v>166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6" t="s">
        <v>8</v>
      </c>
      <c r="BK129" s="231">
        <f>ROUND(I129*H129,0)</f>
        <v>0</v>
      </c>
      <c r="BL129" s="16" t="s">
        <v>173</v>
      </c>
      <c r="BM129" s="230" t="s">
        <v>218</v>
      </c>
    </row>
    <row r="130" spans="1:65" s="2" customFormat="1" ht="16.5" customHeight="1">
      <c r="A130" s="37"/>
      <c r="B130" s="38"/>
      <c r="C130" s="218" t="s">
        <v>77</v>
      </c>
      <c r="D130" s="218" t="s">
        <v>169</v>
      </c>
      <c r="E130" s="219" t="s">
        <v>191</v>
      </c>
      <c r="F130" s="220" t="s">
        <v>3803</v>
      </c>
      <c r="G130" s="221" t="s">
        <v>215</v>
      </c>
      <c r="H130" s="222">
        <v>50</v>
      </c>
      <c r="I130" s="223"/>
      <c r="J130" s="224">
        <f>ROUND(I130*H130,0)</f>
        <v>0</v>
      </c>
      <c r="K130" s="225"/>
      <c r="L130" s="43"/>
      <c r="M130" s="226" t="s">
        <v>1</v>
      </c>
      <c r="N130" s="227" t="s">
        <v>42</v>
      </c>
      <c r="O130" s="90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0" t="s">
        <v>173</v>
      </c>
      <c r="AT130" s="230" t="s">
        <v>169</v>
      </c>
      <c r="AU130" s="230" t="s">
        <v>8</v>
      </c>
      <c r="AY130" s="16" t="s">
        <v>166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6" t="s">
        <v>8</v>
      </c>
      <c r="BK130" s="231">
        <f>ROUND(I130*H130,0)</f>
        <v>0</v>
      </c>
      <c r="BL130" s="16" t="s">
        <v>173</v>
      </c>
      <c r="BM130" s="230" t="s">
        <v>229</v>
      </c>
    </row>
    <row r="131" spans="1:65" s="2" customFormat="1" ht="16.5" customHeight="1">
      <c r="A131" s="37"/>
      <c r="B131" s="38"/>
      <c r="C131" s="218" t="s">
        <v>77</v>
      </c>
      <c r="D131" s="218" t="s">
        <v>169</v>
      </c>
      <c r="E131" s="219" t="s">
        <v>203</v>
      </c>
      <c r="F131" s="220" t="s">
        <v>3804</v>
      </c>
      <c r="G131" s="221" t="s">
        <v>215</v>
      </c>
      <c r="H131" s="222">
        <v>20</v>
      </c>
      <c r="I131" s="223"/>
      <c r="J131" s="224">
        <f>ROUND(I131*H131,0)</f>
        <v>0</v>
      </c>
      <c r="K131" s="225"/>
      <c r="L131" s="43"/>
      <c r="M131" s="226" t="s">
        <v>1</v>
      </c>
      <c r="N131" s="227" t="s">
        <v>42</v>
      </c>
      <c r="O131" s="90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173</v>
      </c>
      <c r="AT131" s="230" t="s">
        <v>169</v>
      </c>
      <c r="AU131" s="230" t="s">
        <v>8</v>
      </c>
      <c r="AY131" s="16" t="s">
        <v>166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</v>
      </c>
      <c r="BK131" s="231">
        <f>ROUND(I131*H131,0)</f>
        <v>0</v>
      </c>
      <c r="BL131" s="16" t="s">
        <v>173</v>
      </c>
      <c r="BM131" s="230" t="s">
        <v>237</v>
      </c>
    </row>
    <row r="132" spans="1:65" s="2" customFormat="1" ht="16.5" customHeight="1">
      <c r="A132" s="37"/>
      <c r="B132" s="38"/>
      <c r="C132" s="218" t="s">
        <v>77</v>
      </c>
      <c r="D132" s="218" t="s">
        <v>169</v>
      </c>
      <c r="E132" s="219" t="s">
        <v>208</v>
      </c>
      <c r="F132" s="220" t="s">
        <v>3805</v>
      </c>
      <c r="G132" s="221" t="s">
        <v>215</v>
      </c>
      <c r="H132" s="222">
        <v>10</v>
      </c>
      <c r="I132" s="223"/>
      <c r="J132" s="224">
        <f>ROUND(I132*H132,0)</f>
        <v>0</v>
      </c>
      <c r="K132" s="225"/>
      <c r="L132" s="43"/>
      <c r="M132" s="226" t="s">
        <v>1</v>
      </c>
      <c r="N132" s="227" t="s">
        <v>42</v>
      </c>
      <c r="O132" s="90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0" t="s">
        <v>173</v>
      </c>
      <c r="AT132" s="230" t="s">
        <v>169</v>
      </c>
      <c r="AU132" s="230" t="s">
        <v>8</v>
      </c>
      <c r="AY132" s="16" t="s">
        <v>166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</v>
      </c>
      <c r="BK132" s="231">
        <f>ROUND(I132*H132,0)</f>
        <v>0</v>
      </c>
      <c r="BL132" s="16" t="s">
        <v>173</v>
      </c>
      <c r="BM132" s="230" t="s">
        <v>249</v>
      </c>
    </row>
    <row r="133" spans="1:65" s="2" customFormat="1" ht="16.5" customHeight="1">
      <c r="A133" s="37"/>
      <c r="B133" s="38"/>
      <c r="C133" s="218" t="s">
        <v>77</v>
      </c>
      <c r="D133" s="218" t="s">
        <v>169</v>
      </c>
      <c r="E133" s="219" t="s">
        <v>212</v>
      </c>
      <c r="F133" s="220" t="s">
        <v>3806</v>
      </c>
      <c r="G133" s="221" t="s">
        <v>215</v>
      </c>
      <c r="H133" s="222">
        <v>90</v>
      </c>
      <c r="I133" s="223"/>
      <c r="J133" s="224">
        <f>ROUND(I133*H133,0)</f>
        <v>0</v>
      </c>
      <c r="K133" s="225"/>
      <c r="L133" s="43"/>
      <c r="M133" s="226" t="s">
        <v>1</v>
      </c>
      <c r="N133" s="227" t="s">
        <v>42</v>
      </c>
      <c r="O133" s="90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173</v>
      </c>
      <c r="AT133" s="230" t="s">
        <v>169</v>
      </c>
      <c r="AU133" s="230" t="s">
        <v>8</v>
      </c>
      <c r="AY133" s="16" t="s">
        <v>166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</v>
      </c>
      <c r="BK133" s="231">
        <f>ROUND(I133*H133,0)</f>
        <v>0</v>
      </c>
      <c r="BL133" s="16" t="s">
        <v>173</v>
      </c>
      <c r="BM133" s="230" t="s">
        <v>261</v>
      </c>
    </row>
    <row r="134" spans="1:65" s="2" customFormat="1" ht="16.5" customHeight="1">
      <c r="A134" s="37"/>
      <c r="B134" s="38"/>
      <c r="C134" s="218" t="s">
        <v>77</v>
      </c>
      <c r="D134" s="218" t="s">
        <v>169</v>
      </c>
      <c r="E134" s="219" t="s">
        <v>218</v>
      </c>
      <c r="F134" s="220" t="s">
        <v>3807</v>
      </c>
      <c r="G134" s="221" t="s">
        <v>215</v>
      </c>
      <c r="H134" s="222">
        <v>100</v>
      </c>
      <c r="I134" s="223"/>
      <c r="J134" s="224">
        <f>ROUND(I134*H134,0)</f>
        <v>0</v>
      </c>
      <c r="K134" s="225"/>
      <c r="L134" s="43"/>
      <c r="M134" s="226" t="s">
        <v>1</v>
      </c>
      <c r="N134" s="227" t="s">
        <v>42</v>
      </c>
      <c r="O134" s="90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0" t="s">
        <v>173</v>
      </c>
      <c r="AT134" s="230" t="s">
        <v>169</v>
      </c>
      <c r="AU134" s="230" t="s">
        <v>8</v>
      </c>
      <c r="AY134" s="16" t="s">
        <v>166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6" t="s">
        <v>8</v>
      </c>
      <c r="BK134" s="231">
        <f>ROUND(I134*H134,0)</f>
        <v>0</v>
      </c>
      <c r="BL134" s="16" t="s">
        <v>173</v>
      </c>
      <c r="BM134" s="230" t="s">
        <v>271</v>
      </c>
    </row>
    <row r="135" spans="1:65" s="2" customFormat="1" ht="16.5" customHeight="1">
      <c r="A135" s="37"/>
      <c r="B135" s="38"/>
      <c r="C135" s="218" t="s">
        <v>77</v>
      </c>
      <c r="D135" s="218" t="s">
        <v>169</v>
      </c>
      <c r="E135" s="219" t="s">
        <v>225</v>
      </c>
      <c r="F135" s="220" t="s">
        <v>540</v>
      </c>
      <c r="G135" s="221" t="s">
        <v>215</v>
      </c>
      <c r="H135" s="222">
        <v>100</v>
      </c>
      <c r="I135" s="223"/>
      <c r="J135" s="224">
        <f>ROUND(I135*H135,0)</f>
        <v>0</v>
      </c>
      <c r="K135" s="225"/>
      <c r="L135" s="43"/>
      <c r="M135" s="226" t="s">
        <v>1</v>
      </c>
      <c r="N135" s="227" t="s">
        <v>42</v>
      </c>
      <c r="O135" s="90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0" t="s">
        <v>173</v>
      </c>
      <c r="AT135" s="230" t="s">
        <v>169</v>
      </c>
      <c r="AU135" s="230" t="s">
        <v>8</v>
      </c>
      <c r="AY135" s="16" t="s">
        <v>166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6" t="s">
        <v>8</v>
      </c>
      <c r="BK135" s="231">
        <f>ROUND(I135*H135,0)</f>
        <v>0</v>
      </c>
      <c r="BL135" s="16" t="s">
        <v>173</v>
      </c>
      <c r="BM135" s="230" t="s">
        <v>279</v>
      </c>
    </row>
    <row r="136" spans="1:65" s="2" customFormat="1" ht="16.5" customHeight="1">
      <c r="A136" s="37"/>
      <c r="B136" s="38"/>
      <c r="C136" s="218" t="s">
        <v>77</v>
      </c>
      <c r="D136" s="218" t="s">
        <v>169</v>
      </c>
      <c r="E136" s="219" t="s">
        <v>229</v>
      </c>
      <c r="F136" s="220" t="s">
        <v>3808</v>
      </c>
      <c r="G136" s="221" t="s">
        <v>215</v>
      </c>
      <c r="H136" s="222">
        <v>10</v>
      </c>
      <c r="I136" s="223"/>
      <c r="J136" s="224">
        <f>ROUND(I136*H136,0)</f>
        <v>0</v>
      </c>
      <c r="K136" s="225"/>
      <c r="L136" s="43"/>
      <c r="M136" s="226" t="s">
        <v>1</v>
      </c>
      <c r="N136" s="227" t="s">
        <v>42</v>
      </c>
      <c r="O136" s="90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0" t="s">
        <v>173</v>
      </c>
      <c r="AT136" s="230" t="s">
        <v>169</v>
      </c>
      <c r="AU136" s="230" t="s">
        <v>8</v>
      </c>
      <c r="AY136" s="16" t="s">
        <v>166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6" t="s">
        <v>8</v>
      </c>
      <c r="BK136" s="231">
        <f>ROUND(I136*H136,0)</f>
        <v>0</v>
      </c>
      <c r="BL136" s="16" t="s">
        <v>173</v>
      </c>
      <c r="BM136" s="230" t="s">
        <v>290</v>
      </c>
    </row>
    <row r="137" spans="1:65" s="2" customFormat="1" ht="16.5" customHeight="1">
      <c r="A137" s="37"/>
      <c r="B137" s="38"/>
      <c r="C137" s="218" t="s">
        <v>77</v>
      </c>
      <c r="D137" s="218" t="s">
        <v>169</v>
      </c>
      <c r="E137" s="219" t="s">
        <v>233</v>
      </c>
      <c r="F137" s="220" t="s">
        <v>3809</v>
      </c>
      <c r="G137" s="221" t="s">
        <v>215</v>
      </c>
      <c r="H137" s="222">
        <v>50</v>
      </c>
      <c r="I137" s="223"/>
      <c r="J137" s="224">
        <f>ROUND(I137*H137,0)</f>
        <v>0</v>
      </c>
      <c r="K137" s="225"/>
      <c r="L137" s="43"/>
      <c r="M137" s="226" t="s">
        <v>1</v>
      </c>
      <c r="N137" s="227" t="s">
        <v>42</v>
      </c>
      <c r="O137" s="90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0" t="s">
        <v>173</v>
      </c>
      <c r="AT137" s="230" t="s">
        <v>169</v>
      </c>
      <c r="AU137" s="230" t="s">
        <v>8</v>
      </c>
      <c r="AY137" s="16" t="s">
        <v>166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6" t="s">
        <v>8</v>
      </c>
      <c r="BK137" s="231">
        <f>ROUND(I137*H137,0)</f>
        <v>0</v>
      </c>
      <c r="BL137" s="16" t="s">
        <v>173</v>
      </c>
      <c r="BM137" s="230" t="s">
        <v>300</v>
      </c>
    </row>
    <row r="138" spans="1:65" s="2" customFormat="1" ht="16.5" customHeight="1">
      <c r="A138" s="37"/>
      <c r="B138" s="38"/>
      <c r="C138" s="218" t="s">
        <v>77</v>
      </c>
      <c r="D138" s="218" t="s">
        <v>169</v>
      </c>
      <c r="E138" s="219" t="s">
        <v>237</v>
      </c>
      <c r="F138" s="220" t="s">
        <v>3810</v>
      </c>
      <c r="G138" s="221" t="s">
        <v>215</v>
      </c>
      <c r="H138" s="222">
        <v>100</v>
      </c>
      <c r="I138" s="223"/>
      <c r="J138" s="224">
        <f>ROUND(I138*H138,0)</f>
        <v>0</v>
      </c>
      <c r="K138" s="225"/>
      <c r="L138" s="43"/>
      <c r="M138" s="226" t="s">
        <v>1</v>
      </c>
      <c r="N138" s="227" t="s">
        <v>42</v>
      </c>
      <c r="O138" s="90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173</v>
      </c>
      <c r="AT138" s="230" t="s">
        <v>169</v>
      </c>
      <c r="AU138" s="230" t="s">
        <v>8</v>
      </c>
      <c r="AY138" s="16" t="s">
        <v>166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</v>
      </c>
      <c r="BK138" s="231">
        <f>ROUND(I138*H138,0)</f>
        <v>0</v>
      </c>
      <c r="BL138" s="16" t="s">
        <v>173</v>
      </c>
      <c r="BM138" s="230" t="s">
        <v>310</v>
      </c>
    </row>
    <row r="139" spans="1:63" s="12" customFormat="1" ht="25.9" customHeight="1">
      <c r="A139" s="12"/>
      <c r="B139" s="202"/>
      <c r="C139" s="203"/>
      <c r="D139" s="204" t="s">
        <v>76</v>
      </c>
      <c r="E139" s="205" t="s">
        <v>3811</v>
      </c>
      <c r="F139" s="205" t="s">
        <v>543</v>
      </c>
      <c r="G139" s="203"/>
      <c r="H139" s="203"/>
      <c r="I139" s="206"/>
      <c r="J139" s="207">
        <f>BK139</f>
        <v>0</v>
      </c>
      <c r="K139" s="203"/>
      <c r="L139" s="208"/>
      <c r="M139" s="209"/>
      <c r="N139" s="210"/>
      <c r="O139" s="210"/>
      <c r="P139" s="211">
        <f>SUM(P140:P141)</f>
        <v>0</v>
      </c>
      <c r="Q139" s="210"/>
      <c r="R139" s="211">
        <f>SUM(R140:R141)</f>
        <v>0</v>
      </c>
      <c r="S139" s="210"/>
      <c r="T139" s="212">
        <f>SUM(T140:T141)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3" t="s">
        <v>8</v>
      </c>
      <c r="AT139" s="214" t="s">
        <v>76</v>
      </c>
      <c r="AU139" s="214" t="s">
        <v>77</v>
      </c>
      <c r="AY139" s="213" t="s">
        <v>166</v>
      </c>
      <c r="BK139" s="215">
        <f>SUM(BK140:BK141)</f>
        <v>0</v>
      </c>
    </row>
    <row r="140" spans="1:65" s="2" customFormat="1" ht="16.5" customHeight="1">
      <c r="A140" s="37"/>
      <c r="B140" s="38"/>
      <c r="C140" s="218" t="s">
        <v>77</v>
      </c>
      <c r="D140" s="218" t="s">
        <v>169</v>
      </c>
      <c r="E140" s="219" t="s">
        <v>9</v>
      </c>
      <c r="F140" s="220" t="s">
        <v>546</v>
      </c>
      <c r="G140" s="221" t="s">
        <v>547</v>
      </c>
      <c r="H140" s="222">
        <v>180</v>
      </c>
      <c r="I140" s="223"/>
      <c r="J140" s="224">
        <f>ROUND(I140*H140,0)</f>
        <v>0</v>
      </c>
      <c r="K140" s="225"/>
      <c r="L140" s="43"/>
      <c r="M140" s="226" t="s">
        <v>1</v>
      </c>
      <c r="N140" s="227" t="s">
        <v>42</v>
      </c>
      <c r="O140" s="90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0" t="s">
        <v>173</v>
      </c>
      <c r="AT140" s="230" t="s">
        <v>169</v>
      </c>
      <c r="AU140" s="230" t="s">
        <v>8</v>
      </c>
      <c r="AY140" s="16" t="s">
        <v>166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6" t="s">
        <v>8</v>
      </c>
      <c r="BK140" s="231">
        <f>ROUND(I140*H140,0)</f>
        <v>0</v>
      </c>
      <c r="BL140" s="16" t="s">
        <v>173</v>
      </c>
      <c r="BM140" s="230" t="s">
        <v>322</v>
      </c>
    </row>
    <row r="141" spans="1:65" s="2" customFormat="1" ht="16.5" customHeight="1">
      <c r="A141" s="37"/>
      <c r="B141" s="38"/>
      <c r="C141" s="218" t="s">
        <v>77</v>
      </c>
      <c r="D141" s="218" t="s">
        <v>169</v>
      </c>
      <c r="E141" s="219" t="s">
        <v>249</v>
      </c>
      <c r="F141" s="220" t="s">
        <v>3812</v>
      </c>
      <c r="G141" s="221" t="s">
        <v>215</v>
      </c>
      <c r="H141" s="222">
        <v>200</v>
      </c>
      <c r="I141" s="223"/>
      <c r="J141" s="224">
        <f>ROUND(I141*H141,0)</f>
        <v>0</v>
      </c>
      <c r="K141" s="225"/>
      <c r="L141" s="43"/>
      <c r="M141" s="226" t="s">
        <v>1</v>
      </c>
      <c r="N141" s="227" t="s">
        <v>42</v>
      </c>
      <c r="O141" s="90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173</v>
      </c>
      <c r="AT141" s="230" t="s">
        <v>169</v>
      </c>
      <c r="AU141" s="230" t="s">
        <v>8</v>
      </c>
      <c r="AY141" s="16" t="s">
        <v>166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</v>
      </c>
      <c r="BK141" s="231">
        <f>ROUND(I141*H141,0)</f>
        <v>0</v>
      </c>
      <c r="BL141" s="16" t="s">
        <v>173</v>
      </c>
      <c r="BM141" s="230" t="s">
        <v>331</v>
      </c>
    </row>
    <row r="142" spans="1:63" s="12" customFormat="1" ht="25.9" customHeight="1">
      <c r="A142" s="12"/>
      <c r="B142" s="202"/>
      <c r="C142" s="203"/>
      <c r="D142" s="204" t="s">
        <v>76</v>
      </c>
      <c r="E142" s="205" t="s">
        <v>3813</v>
      </c>
      <c r="F142" s="205" t="s">
        <v>550</v>
      </c>
      <c r="G142" s="203"/>
      <c r="H142" s="203"/>
      <c r="I142" s="206"/>
      <c r="J142" s="207">
        <f>BK142</f>
        <v>0</v>
      </c>
      <c r="K142" s="203"/>
      <c r="L142" s="208"/>
      <c r="M142" s="209"/>
      <c r="N142" s="210"/>
      <c r="O142" s="210"/>
      <c r="P142" s="211">
        <f>SUM(P143:P153)</f>
        <v>0</v>
      </c>
      <c r="Q142" s="210"/>
      <c r="R142" s="211">
        <f>SUM(R143:R153)</f>
        <v>0</v>
      </c>
      <c r="S142" s="210"/>
      <c r="T142" s="212">
        <f>SUM(T143:T153)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3" t="s">
        <v>8</v>
      </c>
      <c r="AT142" s="214" t="s">
        <v>76</v>
      </c>
      <c r="AU142" s="214" t="s">
        <v>77</v>
      </c>
      <c r="AY142" s="213" t="s">
        <v>166</v>
      </c>
      <c r="BK142" s="215">
        <f>SUM(BK143:BK153)</f>
        <v>0</v>
      </c>
    </row>
    <row r="143" spans="1:65" s="2" customFormat="1" ht="16.5" customHeight="1">
      <c r="A143" s="37"/>
      <c r="B143" s="38"/>
      <c r="C143" s="218" t="s">
        <v>77</v>
      </c>
      <c r="D143" s="218" t="s">
        <v>169</v>
      </c>
      <c r="E143" s="219" t="s">
        <v>256</v>
      </c>
      <c r="F143" s="220" t="s">
        <v>553</v>
      </c>
      <c r="G143" s="221" t="s">
        <v>547</v>
      </c>
      <c r="H143" s="222">
        <v>40</v>
      </c>
      <c r="I143" s="223"/>
      <c r="J143" s="224">
        <f>ROUND(I143*H143,0)</f>
        <v>0</v>
      </c>
      <c r="K143" s="225"/>
      <c r="L143" s="43"/>
      <c r="M143" s="226" t="s">
        <v>1</v>
      </c>
      <c r="N143" s="227" t="s">
        <v>42</v>
      </c>
      <c r="O143" s="90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0" t="s">
        <v>173</v>
      </c>
      <c r="AT143" s="230" t="s">
        <v>169</v>
      </c>
      <c r="AU143" s="230" t="s">
        <v>8</v>
      </c>
      <c r="AY143" s="16" t="s">
        <v>166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6" t="s">
        <v>8</v>
      </c>
      <c r="BK143" s="231">
        <f>ROUND(I143*H143,0)</f>
        <v>0</v>
      </c>
      <c r="BL143" s="16" t="s">
        <v>173</v>
      </c>
      <c r="BM143" s="230" t="s">
        <v>345</v>
      </c>
    </row>
    <row r="144" spans="1:65" s="2" customFormat="1" ht="16.5" customHeight="1">
      <c r="A144" s="37"/>
      <c r="B144" s="38"/>
      <c r="C144" s="218" t="s">
        <v>77</v>
      </c>
      <c r="D144" s="218" t="s">
        <v>169</v>
      </c>
      <c r="E144" s="219" t="s">
        <v>261</v>
      </c>
      <c r="F144" s="220" t="s">
        <v>3814</v>
      </c>
      <c r="G144" s="221" t="s">
        <v>547</v>
      </c>
      <c r="H144" s="222">
        <v>42</v>
      </c>
      <c r="I144" s="223"/>
      <c r="J144" s="224">
        <f>ROUND(I144*H144,0)</f>
        <v>0</v>
      </c>
      <c r="K144" s="225"/>
      <c r="L144" s="43"/>
      <c r="M144" s="226" t="s">
        <v>1</v>
      </c>
      <c r="N144" s="227" t="s">
        <v>42</v>
      </c>
      <c r="O144" s="90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173</v>
      </c>
      <c r="AT144" s="230" t="s">
        <v>169</v>
      </c>
      <c r="AU144" s="230" t="s">
        <v>8</v>
      </c>
      <c r="AY144" s="16" t="s">
        <v>166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</v>
      </c>
      <c r="BK144" s="231">
        <f>ROUND(I144*H144,0)</f>
        <v>0</v>
      </c>
      <c r="BL144" s="16" t="s">
        <v>173</v>
      </c>
      <c r="BM144" s="230" t="s">
        <v>355</v>
      </c>
    </row>
    <row r="145" spans="1:65" s="2" customFormat="1" ht="16.5" customHeight="1">
      <c r="A145" s="37"/>
      <c r="B145" s="38"/>
      <c r="C145" s="218" t="s">
        <v>77</v>
      </c>
      <c r="D145" s="218" t="s">
        <v>169</v>
      </c>
      <c r="E145" s="219" t="s">
        <v>265</v>
      </c>
      <c r="F145" s="220" t="s">
        <v>3815</v>
      </c>
      <c r="G145" s="221" t="s">
        <v>547</v>
      </c>
      <c r="H145" s="222">
        <v>1</v>
      </c>
      <c r="I145" s="223"/>
      <c r="J145" s="224">
        <f>ROUND(I145*H145,0)</f>
        <v>0</v>
      </c>
      <c r="K145" s="225"/>
      <c r="L145" s="43"/>
      <c r="M145" s="226" t="s">
        <v>1</v>
      </c>
      <c r="N145" s="227" t="s">
        <v>42</v>
      </c>
      <c r="O145" s="90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0" t="s">
        <v>173</v>
      </c>
      <c r="AT145" s="230" t="s">
        <v>169</v>
      </c>
      <c r="AU145" s="230" t="s">
        <v>8</v>
      </c>
      <c r="AY145" s="16" t="s">
        <v>166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6" t="s">
        <v>8</v>
      </c>
      <c r="BK145" s="231">
        <f>ROUND(I145*H145,0)</f>
        <v>0</v>
      </c>
      <c r="BL145" s="16" t="s">
        <v>173</v>
      </c>
      <c r="BM145" s="230" t="s">
        <v>365</v>
      </c>
    </row>
    <row r="146" spans="1:65" s="2" customFormat="1" ht="16.5" customHeight="1">
      <c r="A146" s="37"/>
      <c r="B146" s="38"/>
      <c r="C146" s="218" t="s">
        <v>77</v>
      </c>
      <c r="D146" s="218" t="s">
        <v>169</v>
      </c>
      <c r="E146" s="219" t="s">
        <v>271</v>
      </c>
      <c r="F146" s="220" t="s">
        <v>557</v>
      </c>
      <c r="G146" s="221" t="s">
        <v>547</v>
      </c>
      <c r="H146" s="222">
        <v>28</v>
      </c>
      <c r="I146" s="223"/>
      <c r="J146" s="224">
        <f>ROUND(I146*H146,0)</f>
        <v>0</v>
      </c>
      <c r="K146" s="225"/>
      <c r="L146" s="43"/>
      <c r="M146" s="226" t="s">
        <v>1</v>
      </c>
      <c r="N146" s="227" t="s">
        <v>42</v>
      </c>
      <c r="O146" s="90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0" t="s">
        <v>173</v>
      </c>
      <c r="AT146" s="230" t="s">
        <v>169</v>
      </c>
      <c r="AU146" s="230" t="s">
        <v>8</v>
      </c>
      <c r="AY146" s="16" t="s">
        <v>166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6" t="s">
        <v>8</v>
      </c>
      <c r="BK146" s="231">
        <f>ROUND(I146*H146,0)</f>
        <v>0</v>
      </c>
      <c r="BL146" s="16" t="s">
        <v>173</v>
      </c>
      <c r="BM146" s="230" t="s">
        <v>376</v>
      </c>
    </row>
    <row r="147" spans="1:65" s="2" customFormat="1" ht="16.5" customHeight="1">
      <c r="A147" s="37"/>
      <c r="B147" s="38"/>
      <c r="C147" s="218" t="s">
        <v>77</v>
      </c>
      <c r="D147" s="218" t="s">
        <v>169</v>
      </c>
      <c r="E147" s="219" t="s">
        <v>7</v>
      </c>
      <c r="F147" s="220" t="s">
        <v>3816</v>
      </c>
      <c r="G147" s="221" t="s">
        <v>547</v>
      </c>
      <c r="H147" s="222">
        <v>3</v>
      </c>
      <c r="I147" s="223"/>
      <c r="J147" s="224">
        <f>ROUND(I147*H147,0)</f>
        <v>0</v>
      </c>
      <c r="K147" s="225"/>
      <c r="L147" s="43"/>
      <c r="M147" s="226" t="s">
        <v>1</v>
      </c>
      <c r="N147" s="227" t="s">
        <v>42</v>
      </c>
      <c r="O147" s="90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0" t="s">
        <v>173</v>
      </c>
      <c r="AT147" s="230" t="s">
        <v>169</v>
      </c>
      <c r="AU147" s="230" t="s">
        <v>8</v>
      </c>
      <c r="AY147" s="16" t="s">
        <v>166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6" t="s">
        <v>8</v>
      </c>
      <c r="BK147" s="231">
        <f>ROUND(I147*H147,0)</f>
        <v>0</v>
      </c>
      <c r="BL147" s="16" t="s">
        <v>173</v>
      </c>
      <c r="BM147" s="230" t="s">
        <v>385</v>
      </c>
    </row>
    <row r="148" spans="1:65" s="2" customFormat="1" ht="16.5" customHeight="1">
      <c r="A148" s="37"/>
      <c r="B148" s="38"/>
      <c r="C148" s="218" t="s">
        <v>77</v>
      </c>
      <c r="D148" s="218" t="s">
        <v>169</v>
      </c>
      <c r="E148" s="219" t="s">
        <v>279</v>
      </c>
      <c r="F148" s="220" t="s">
        <v>3817</v>
      </c>
      <c r="G148" s="221" t="s">
        <v>547</v>
      </c>
      <c r="H148" s="222">
        <v>24</v>
      </c>
      <c r="I148" s="223"/>
      <c r="J148" s="224">
        <f>ROUND(I148*H148,0)</f>
        <v>0</v>
      </c>
      <c r="K148" s="225"/>
      <c r="L148" s="43"/>
      <c r="M148" s="226" t="s">
        <v>1</v>
      </c>
      <c r="N148" s="227" t="s">
        <v>42</v>
      </c>
      <c r="O148" s="90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0" t="s">
        <v>173</v>
      </c>
      <c r="AT148" s="230" t="s">
        <v>169</v>
      </c>
      <c r="AU148" s="230" t="s">
        <v>8</v>
      </c>
      <c r="AY148" s="16" t="s">
        <v>166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6" t="s">
        <v>8</v>
      </c>
      <c r="BK148" s="231">
        <f>ROUND(I148*H148,0)</f>
        <v>0</v>
      </c>
      <c r="BL148" s="16" t="s">
        <v>173</v>
      </c>
      <c r="BM148" s="230" t="s">
        <v>393</v>
      </c>
    </row>
    <row r="149" spans="1:65" s="2" customFormat="1" ht="16.5" customHeight="1">
      <c r="A149" s="37"/>
      <c r="B149" s="38"/>
      <c r="C149" s="218" t="s">
        <v>77</v>
      </c>
      <c r="D149" s="218" t="s">
        <v>169</v>
      </c>
      <c r="E149" s="219" t="s">
        <v>285</v>
      </c>
      <c r="F149" s="220" t="s">
        <v>3818</v>
      </c>
      <c r="G149" s="221" t="s">
        <v>547</v>
      </c>
      <c r="H149" s="222">
        <v>13</v>
      </c>
      <c r="I149" s="223"/>
      <c r="J149" s="224">
        <f>ROUND(I149*H149,0)</f>
        <v>0</v>
      </c>
      <c r="K149" s="225"/>
      <c r="L149" s="43"/>
      <c r="M149" s="226" t="s">
        <v>1</v>
      </c>
      <c r="N149" s="227" t="s">
        <v>42</v>
      </c>
      <c r="O149" s="90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0" t="s">
        <v>173</v>
      </c>
      <c r="AT149" s="230" t="s">
        <v>169</v>
      </c>
      <c r="AU149" s="230" t="s">
        <v>8</v>
      </c>
      <c r="AY149" s="16" t="s">
        <v>166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6" t="s">
        <v>8</v>
      </c>
      <c r="BK149" s="231">
        <f>ROUND(I149*H149,0)</f>
        <v>0</v>
      </c>
      <c r="BL149" s="16" t="s">
        <v>173</v>
      </c>
      <c r="BM149" s="230" t="s">
        <v>402</v>
      </c>
    </row>
    <row r="150" spans="1:65" s="2" customFormat="1" ht="37.8" customHeight="1">
      <c r="A150" s="37"/>
      <c r="B150" s="38"/>
      <c r="C150" s="218" t="s">
        <v>77</v>
      </c>
      <c r="D150" s="218" t="s">
        <v>169</v>
      </c>
      <c r="E150" s="219" t="s">
        <v>290</v>
      </c>
      <c r="F150" s="220" t="s">
        <v>3819</v>
      </c>
      <c r="G150" s="221" t="s">
        <v>547</v>
      </c>
      <c r="H150" s="222">
        <v>2</v>
      </c>
      <c r="I150" s="223"/>
      <c r="J150" s="224">
        <f>ROUND(I150*H150,0)</f>
        <v>0</v>
      </c>
      <c r="K150" s="225"/>
      <c r="L150" s="43"/>
      <c r="M150" s="226" t="s">
        <v>1</v>
      </c>
      <c r="N150" s="227" t="s">
        <v>42</v>
      </c>
      <c r="O150" s="90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0" t="s">
        <v>173</v>
      </c>
      <c r="AT150" s="230" t="s">
        <v>169</v>
      </c>
      <c r="AU150" s="230" t="s">
        <v>8</v>
      </c>
      <c r="AY150" s="16" t="s">
        <v>166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6" t="s">
        <v>8</v>
      </c>
      <c r="BK150" s="231">
        <f>ROUND(I150*H150,0)</f>
        <v>0</v>
      </c>
      <c r="BL150" s="16" t="s">
        <v>173</v>
      </c>
      <c r="BM150" s="230" t="s">
        <v>411</v>
      </c>
    </row>
    <row r="151" spans="1:65" s="2" customFormat="1" ht="16.5" customHeight="1">
      <c r="A151" s="37"/>
      <c r="B151" s="38"/>
      <c r="C151" s="218" t="s">
        <v>77</v>
      </c>
      <c r="D151" s="218" t="s">
        <v>169</v>
      </c>
      <c r="E151" s="219" t="s">
        <v>295</v>
      </c>
      <c r="F151" s="220" t="s">
        <v>3820</v>
      </c>
      <c r="G151" s="221" t="s">
        <v>547</v>
      </c>
      <c r="H151" s="222">
        <v>2</v>
      </c>
      <c r="I151" s="223"/>
      <c r="J151" s="224">
        <f>ROUND(I151*H151,0)</f>
        <v>0</v>
      </c>
      <c r="K151" s="225"/>
      <c r="L151" s="43"/>
      <c r="M151" s="226" t="s">
        <v>1</v>
      </c>
      <c r="N151" s="227" t="s">
        <v>42</v>
      </c>
      <c r="O151" s="90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0" t="s">
        <v>173</v>
      </c>
      <c r="AT151" s="230" t="s">
        <v>169</v>
      </c>
      <c r="AU151" s="230" t="s">
        <v>8</v>
      </c>
      <c r="AY151" s="16" t="s">
        <v>166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6" t="s">
        <v>8</v>
      </c>
      <c r="BK151" s="231">
        <f>ROUND(I151*H151,0)</f>
        <v>0</v>
      </c>
      <c r="BL151" s="16" t="s">
        <v>173</v>
      </c>
      <c r="BM151" s="230" t="s">
        <v>423</v>
      </c>
    </row>
    <row r="152" spans="1:65" s="2" customFormat="1" ht="16.5" customHeight="1">
      <c r="A152" s="37"/>
      <c r="B152" s="38"/>
      <c r="C152" s="218" t="s">
        <v>77</v>
      </c>
      <c r="D152" s="218" t="s">
        <v>169</v>
      </c>
      <c r="E152" s="219" t="s">
        <v>300</v>
      </c>
      <c r="F152" s="220" t="s">
        <v>3821</v>
      </c>
      <c r="G152" s="221" t="s">
        <v>547</v>
      </c>
      <c r="H152" s="222">
        <v>1</v>
      </c>
      <c r="I152" s="223"/>
      <c r="J152" s="224">
        <f>ROUND(I152*H152,0)</f>
        <v>0</v>
      </c>
      <c r="K152" s="225"/>
      <c r="L152" s="43"/>
      <c r="M152" s="226" t="s">
        <v>1</v>
      </c>
      <c r="N152" s="227" t="s">
        <v>42</v>
      </c>
      <c r="O152" s="90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0" t="s">
        <v>173</v>
      </c>
      <c r="AT152" s="230" t="s">
        <v>169</v>
      </c>
      <c r="AU152" s="230" t="s">
        <v>8</v>
      </c>
      <c r="AY152" s="16" t="s">
        <v>166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6" t="s">
        <v>8</v>
      </c>
      <c r="BK152" s="231">
        <f>ROUND(I152*H152,0)</f>
        <v>0</v>
      </c>
      <c r="BL152" s="16" t="s">
        <v>173</v>
      </c>
      <c r="BM152" s="230" t="s">
        <v>432</v>
      </c>
    </row>
    <row r="153" spans="1:65" s="2" customFormat="1" ht="16.5" customHeight="1">
      <c r="A153" s="37"/>
      <c r="B153" s="38"/>
      <c r="C153" s="218" t="s">
        <v>77</v>
      </c>
      <c r="D153" s="218" t="s">
        <v>169</v>
      </c>
      <c r="E153" s="219" t="s">
        <v>305</v>
      </c>
      <c r="F153" s="220" t="s">
        <v>3822</v>
      </c>
      <c r="G153" s="221" t="s">
        <v>547</v>
      </c>
      <c r="H153" s="222">
        <v>1</v>
      </c>
      <c r="I153" s="223"/>
      <c r="J153" s="224">
        <f>ROUND(I153*H153,0)</f>
        <v>0</v>
      </c>
      <c r="K153" s="225"/>
      <c r="L153" s="43"/>
      <c r="M153" s="226" t="s">
        <v>1</v>
      </c>
      <c r="N153" s="227" t="s">
        <v>42</v>
      </c>
      <c r="O153" s="90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0" t="s">
        <v>173</v>
      </c>
      <c r="AT153" s="230" t="s">
        <v>169</v>
      </c>
      <c r="AU153" s="230" t="s">
        <v>8</v>
      </c>
      <c r="AY153" s="16" t="s">
        <v>166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6" t="s">
        <v>8</v>
      </c>
      <c r="BK153" s="231">
        <f>ROUND(I153*H153,0)</f>
        <v>0</v>
      </c>
      <c r="BL153" s="16" t="s">
        <v>173</v>
      </c>
      <c r="BM153" s="230" t="s">
        <v>442</v>
      </c>
    </row>
    <row r="154" spans="1:63" s="12" customFormat="1" ht="25.9" customHeight="1">
      <c r="A154" s="12"/>
      <c r="B154" s="202"/>
      <c r="C154" s="203"/>
      <c r="D154" s="204" t="s">
        <v>76</v>
      </c>
      <c r="E154" s="205" t="s">
        <v>3823</v>
      </c>
      <c r="F154" s="205" t="s">
        <v>560</v>
      </c>
      <c r="G154" s="203"/>
      <c r="H154" s="203"/>
      <c r="I154" s="206"/>
      <c r="J154" s="207">
        <f>BK154</f>
        <v>0</v>
      </c>
      <c r="K154" s="203"/>
      <c r="L154" s="208"/>
      <c r="M154" s="209"/>
      <c r="N154" s="210"/>
      <c r="O154" s="210"/>
      <c r="P154" s="211">
        <f>SUM(P155:P164)</f>
        <v>0</v>
      </c>
      <c r="Q154" s="210"/>
      <c r="R154" s="211">
        <f>SUM(R155:R164)</f>
        <v>0</v>
      </c>
      <c r="S154" s="210"/>
      <c r="T154" s="212">
        <f>SUM(T155:T164)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3" t="s">
        <v>8</v>
      </c>
      <c r="AT154" s="214" t="s">
        <v>76</v>
      </c>
      <c r="AU154" s="214" t="s">
        <v>77</v>
      </c>
      <c r="AY154" s="213" t="s">
        <v>166</v>
      </c>
      <c r="BK154" s="215">
        <f>SUM(BK155:BK164)</f>
        <v>0</v>
      </c>
    </row>
    <row r="155" spans="1:65" s="2" customFormat="1" ht="24.15" customHeight="1">
      <c r="A155" s="37"/>
      <c r="B155" s="38"/>
      <c r="C155" s="218" t="s">
        <v>77</v>
      </c>
      <c r="D155" s="218" t="s">
        <v>169</v>
      </c>
      <c r="E155" s="219" t="s">
        <v>310</v>
      </c>
      <c r="F155" s="220" t="s">
        <v>563</v>
      </c>
      <c r="G155" s="221" t="s">
        <v>547</v>
      </c>
      <c r="H155" s="222">
        <v>6</v>
      </c>
      <c r="I155" s="223"/>
      <c r="J155" s="224">
        <f>ROUND(I155*H155,0)</f>
        <v>0</v>
      </c>
      <c r="K155" s="225"/>
      <c r="L155" s="43"/>
      <c r="M155" s="226" t="s">
        <v>1</v>
      </c>
      <c r="N155" s="227" t="s">
        <v>42</v>
      </c>
      <c r="O155" s="90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0" t="s">
        <v>173</v>
      </c>
      <c r="AT155" s="230" t="s">
        <v>169</v>
      </c>
      <c r="AU155" s="230" t="s">
        <v>8</v>
      </c>
      <c r="AY155" s="16" t="s">
        <v>166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6" t="s">
        <v>8</v>
      </c>
      <c r="BK155" s="231">
        <f>ROUND(I155*H155,0)</f>
        <v>0</v>
      </c>
      <c r="BL155" s="16" t="s">
        <v>173</v>
      </c>
      <c r="BM155" s="230" t="s">
        <v>452</v>
      </c>
    </row>
    <row r="156" spans="1:65" s="2" customFormat="1" ht="16.5" customHeight="1">
      <c r="A156" s="37"/>
      <c r="B156" s="38"/>
      <c r="C156" s="218" t="s">
        <v>77</v>
      </c>
      <c r="D156" s="218" t="s">
        <v>169</v>
      </c>
      <c r="E156" s="219" t="s">
        <v>318</v>
      </c>
      <c r="F156" s="220" t="s">
        <v>3824</v>
      </c>
      <c r="G156" s="221" t="s">
        <v>547</v>
      </c>
      <c r="H156" s="222">
        <v>1</v>
      </c>
      <c r="I156" s="223"/>
      <c r="J156" s="224">
        <f>ROUND(I156*H156,0)</f>
        <v>0</v>
      </c>
      <c r="K156" s="225"/>
      <c r="L156" s="43"/>
      <c r="M156" s="226" t="s">
        <v>1</v>
      </c>
      <c r="N156" s="227" t="s">
        <v>42</v>
      </c>
      <c r="O156" s="90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0" t="s">
        <v>173</v>
      </c>
      <c r="AT156" s="230" t="s">
        <v>169</v>
      </c>
      <c r="AU156" s="230" t="s">
        <v>8</v>
      </c>
      <c r="AY156" s="16" t="s">
        <v>166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6" t="s">
        <v>8</v>
      </c>
      <c r="BK156" s="231">
        <f>ROUND(I156*H156,0)</f>
        <v>0</v>
      </c>
      <c r="BL156" s="16" t="s">
        <v>173</v>
      </c>
      <c r="BM156" s="230" t="s">
        <v>461</v>
      </c>
    </row>
    <row r="157" spans="1:65" s="2" customFormat="1" ht="16.5" customHeight="1">
      <c r="A157" s="37"/>
      <c r="B157" s="38"/>
      <c r="C157" s="218" t="s">
        <v>77</v>
      </c>
      <c r="D157" s="218" t="s">
        <v>169</v>
      </c>
      <c r="E157" s="219" t="s">
        <v>322</v>
      </c>
      <c r="F157" s="220" t="s">
        <v>3825</v>
      </c>
      <c r="G157" s="221" t="s">
        <v>547</v>
      </c>
      <c r="H157" s="222">
        <v>16</v>
      </c>
      <c r="I157" s="223"/>
      <c r="J157" s="224">
        <f>ROUND(I157*H157,0)</f>
        <v>0</v>
      </c>
      <c r="K157" s="225"/>
      <c r="L157" s="43"/>
      <c r="M157" s="226" t="s">
        <v>1</v>
      </c>
      <c r="N157" s="227" t="s">
        <v>42</v>
      </c>
      <c r="O157" s="90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0" t="s">
        <v>173</v>
      </c>
      <c r="AT157" s="230" t="s">
        <v>169</v>
      </c>
      <c r="AU157" s="230" t="s">
        <v>8</v>
      </c>
      <c r="AY157" s="16" t="s">
        <v>166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6" t="s">
        <v>8</v>
      </c>
      <c r="BK157" s="231">
        <f>ROUND(I157*H157,0)</f>
        <v>0</v>
      </c>
      <c r="BL157" s="16" t="s">
        <v>173</v>
      </c>
      <c r="BM157" s="230" t="s">
        <v>468</v>
      </c>
    </row>
    <row r="158" spans="1:65" s="2" customFormat="1" ht="24.15" customHeight="1">
      <c r="A158" s="37"/>
      <c r="B158" s="38"/>
      <c r="C158" s="218" t="s">
        <v>77</v>
      </c>
      <c r="D158" s="218" t="s">
        <v>169</v>
      </c>
      <c r="E158" s="219" t="s">
        <v>326</v>
      </c>
      <c r="F158" s="220" t="s">
        <v>3826</v>
      </c>
      <c r="G158" s="221" t="s">
        <v>547</v>
      </c>
      <c r="H158" s="222">
        <v>2</v>
      </c>
      <c r="I158" s="223"/>
      <c r="J158" s="224">
        <f>ROUND(I158*H158,0)</f>
        <v>0</v>
      </c>
      <c r="K158" s="225"/>
      <c r="L158" s="43"/>
      <c r="M158" s="226" t="s">
        <v>1</v>
      </c>
      <c r="N158" s="227" t="s">
        <v>42</v>
      </c>
      <c r="O158" s="90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0" t="s">
        <v>173</v>
      </c>
      <c r="AT158" s="230" t="s">
        <v>169</v>
      </c>
      <c r="AU158" s="230" t="s">
        <v>8</v>
      </c>
      <c r="AY158" s="16" t="s">
        <v>166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6" t="s">
        <v>8</v>
      </c>
      <c r="BK158" s="231">
        <f>ROUND(I158*H158,0)</f>
        <v>0</v>
      </c>
      <c r="BL158" s="16" t="s">
        <v>173</v>
      </c>
      <c r="BM158" s="230" t="s">
        <v>479</v>
      </c>
    </row>
    <row r="159" spans="1:65" s="2" customFormat="1" ht="21.75" customHeight="1">
      <c r="A159" s="37"/>
      <c r="B159" s="38"/>
      <c r="C159" s="218" t="s">
        <v>77</v>
      </c>
      <c r="D159" s="218" t="s">
        <v>169</v>
      </c>
      <c r="E159" s="219" t="s">
        <v>331</v>
      </c>
      <c r="F159" s="220" t="s">
        <v>3827</v>
      </c>
      <c r="G159" s="221" t="s">
        <v>547</v>
      </c>
      <c r="H159" s="222">
        <v>8</v>
      </c>
      <c r="I159" s="223"/>
      <c r="J159" s="224">
        <f>ROUND(I159*H159,0)</f>
        <v>0</v>
      </c>
      <c r="K159" s="225"/>
      <c r="L159" s="43"/>
      <c r="M159" s="226" t="s">
        <v>1</v>
      </c>
      <c r="N159" s="227" t="s">
        <v>42</v>
      </c>
      <c r="O159" s="90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0" t="s">
        <v>173</v>
      </c>
      <c r="AT159" s="230" t="s">
        <v>169</v>
      </c>
      <c r="AU159" s="230" t="s">
        <v>8</v>
      </c>
      <c r="AY159" s="16" t="s">
        <v>166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6" t="s">
        <v>8</v>
      </c>
      <c r="BK159" s="231">
        <f>ROUND(I159*H159,0)</f>
        <v>0</v>
      </c>
      <c r="BL159" s="16" t="s">
        <v>173</v>
      </c>
      <c r="BM159" s="230" t="s">
        <v>487</v>
      </c>
    </row>
    <row r="160" spans="1:65" s="2" customFormat="1" ht="16.5" customHeight="1">
      <c r="A160" s="37"/>
      <c r="B160" s="38"/>
      <c r="C160" s="218" t="s">
        <v>77</v>
      </c>
      <c r="D160" s="218" t="s">
        <v>169</v>
      </c>
      <c r="E160" s="219" t="s">
        <v>337</v>
      </c>
      <c r="F160" s="220" t="s">
        <v>3828</v>
      </c>
      <c r="G160" s="221" t="s">
        <v>547</v>
      </c>
      <c r="H160" s="222">
        <v>32</v>
      </c>
      <c r="I160" s="223"/>
      <c r="J160" s="224">
        <f>ROUND(I160*H160,0)</f>
        <v>0</v>
      </c>
      <c r="K160" s="225"/>
      <c r="L160" s="43"/>
      <c r="M160" s="226" t="s">
        <v>1</v>
      </c>
      <c r="N160" s="227" t="s">
        <v>42</v>
      </c>
      <c r="O160" s="90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0" t="s">
        <v>173</v>
      </c>
      <c r="AT160" s="230" t="s">
        <v>169</v>
      </c>
      <c r="AU160" s="230" t="s">
        <v>8</v>
      </c>
      <c r="AY160" s="16" t="s">
        <v>166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6" t="s">
        <v>8</v>
      </c>
      <c r="BK160" s="231">
        <f>ROUND(I160*H160,0)</f>
        <v>0</v>
      </c>
      <c r="BL160" s="16" t="s">
        <v>173</v>
      </c>
      <c r="BM160" s="230" t="s">
        <v>495</v>
      </c>
    </row>
    <row r="161" spans="1:65" s="2" customFormat="1" ht="21.75" customHeight="1">
      <c r="A161" s="37"/>
      <c r="B161" s="38"/>
      <c r="C161" s="218" t="s">
        <v>77</v>
      </c>
      <c r="D161" s="218" t="s">
        <v>169</v>
      </c>
      <c r="E161" s="219" t="s">
        <v>345</v>
      </c>
      <c r="F161" s="220" t="s">
        <v>3829</v>
      </c>
      <c r="G161" s="221" t="s">
        <v>547</v>
      </c>
      <c r="H161" s="222">
        <v>8</v>
      </c>
      <c r="I161" s="223"/>
      <c r="J161" s="224">
        <f>ROUND(I161*H161,0)</f>
        <v>0</v>
      </c>
      <c r="K161" s="225"/>
      <c r="L161" s="43"/>
      <c r="M161" s="226" t="s">
        <v>1</v>
      </c>
      <c r="N161" s="227" t="s">
        <v>42</v>
      </c>
      <c r="O161" s="90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0" t="s">
        <v>173</v>
      </c>
      <c r="AT161" s="230" t="s">
        <v>169</v>
      </c>
      <c r="AU161" s="230" t="s">
        <v>8</v>
      </c>
      <c r="AY161" s="16" t="s">
        <v>166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6" t="s">
        <v>8</v>
      </c>
      <c r="BK161" s="231">
        <f>ROUND(I161*H161,0)</f>
        <v>0</v>
      </c>
      <c r="BL161" s="16" t="s">
        <v>173</v>
      </c>
      <c r="BM161" s="230" t="s">
        <v>503</v>
      </c>
    </row>
    <row r="162" spans="1:65" s="2" customFormat="1" ht="21.75" customHeight="1">
      <c r="A162" s="37"/>
      <c r="B162" s="38"/>
      <c r="C162" s="218" t="s">
        <v>77</v>
      </c>
      <c r="D162" s="218" t="s">
        <v>169</v>
      </c>
      <c r="E162" s="219" t="s">
        <v>349</v>
      </c>
      <c r="F162" s="220" t="s">
        <v>3830</v>
      </c>
      <c r="G162" s="221" t="s">
        <v>547</v>
      </c>
      <c r="H162" s="222">
        <v>6</v>
      </c>
      <c r="I162" s="223"/>
      <c r="J162" s="224">
        <f>ROUND(I162*H162,0)</f>
        <v>0</v>
      </c>
      <c r="K162" s="225"/>
      <c r="L162" s="43"/>
      <c r="M162" s="226" t="s">
        <v>1</v>
      </c>
      <c r="N162" s="227" t="s">
        <v>42</v>
      </c>
      <c r="O162" s="90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0" t="s">
        <v>173</v>
      </c>
      <c r="AT162" s="230" t="s">
        <v>169</v>
      </c>
      <c r="AU162" s="230" t="s">
        <v>8</v>
      </c>
      <c r="AY162" s="16" t="s">
        <v>166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6" t="s">
        <v>8</v>
      </c>
      <c r="BK162" s="231">
        <f>ROUND(I162*H162,0)</f>
        <v>0</v>
      </c>
      <c r="BL162" s="16" t="s">
        <v>173</v>
      </c>
      <c r="BM162" s="230" t="s">
        <v>511</v>
      </c>
    </row>
    <row r="163" spans="1:65" s="2" customFormat="1" ht="21.75" customHeight="1">
      <c r="A163" s="37"/>
      <c r="B163" s="38"/>
      <c r="C163" s="218" t="s">
        <v>77</v>
      </c>
      <c r="D163" s="218" t="s">
        <v>169</v>
      </c>
      <c r="E163" s="219" t="s">
        <v>355</v>
      </c>
      <c r="F163" s="220" t="s">
        <v>3831</v>
      </c>
      <c r="G163" s="221" t="s">
        <v>547</v>
      </c>
      <c r="H163" s="222">
        <v>11</v>
      </c>
      <c r="I163" s="223"/>
      <c r="J163" s="224">
        <f>ROUND(I163*H163,0)</f>
        <v>0</v>
      </c>
      <c r="K163" s="225"/>
      <c r="L163" s="43"/>
      <c r="M163" s="226" t="s">
        <v>1</v>
      </c>
      <c r="N163" s="227" t="s">
        <v>42</v>
      </c>
      <c r="O163" s="90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0" t="s">
        <v>173</v>
      </c>
      <c r="AT163" s="230" t="s">
        <v>169</v>
      </c>
      <c r="AU163" s="230" t="s">
        <v>8</v>
      </c>
      <c r="AY163" s="16" t="s">
        <v>166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6" t="s">
        <v>8</v>
      </c>
      <c r="BK163" s="231">
        <f>ROUND(I163*H163,0)</f>
        <v>0</v>
      </c>
      <c r="BL163" s="16" t="s">
        <v>173</v>
      </c>
      <c r="BM163" s="230" t="s">
        <v>519</v>
      </c>
    </row>
    <row r="164" spans="1:65" s="2" customFormat="1" ht="16.5" customHeight="1">
      <c r="A164" s="37"/>
      <c r="B164" s="38"/>
      <c r="C164" s="218" t="s">
        <v>77</v>
      </c>
      <c r="D164" s="218" t="s">
        <v>169</v>
      </c>
      <c r="E164" s="219" t="s">
        <v>359</v>
      </c>
      <c r="F164" s="220" t="s">
        <v>3832</v>
      </c>
      <c r="G164" s="221" t="s">
        <v>547</v>
      </c>
      <c r="H164" s="222">
        <v>4</v>
      </c>
      <c r="I164" s="223"/>
      <c r="J164" s="224">
        <f>ROUND(I164*H164,0)</f>
        <v>0</v>
      </c>
      <c r="K164" s="225"/>
      <c r="L164" s="43"/>
      <c r="M164" s="226" t="s">
        <v>1</v>
      </c>
      <c r="N164" s="227" t="s">
        <v>42</v>
      </c>
      <c r="O164" s="90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0" t="s">
        <v>173</v>
      </c>
      <c r="AT164" s="230" t="s">
        <v>169</v>
      </c>
      <c r="AU164" s="230" t="s">
        <v>8</v>
      </c>
      <c r="AY164" s="16" t="s">
        <v>166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6" t="s">
        <v>8</v>
      </c>
      <c r="BK164" s="231">
        <f>ROUND(I164*H164,0)</f>
        <v>0</v>
      </c>
      <c r="BL164" s="16" t="s">
        <v>173</v>
      </c>
      <c r="BM164" s="230" t="s">
        <v>531</v>
      </c>
    </row>
    <row r="165" spans="1:63" s="12" customFormat="1" ht="25.9" customHeight="1">
      <c r="A165" s="12"/>
      <c r="B165" s="202"/>
      <c r="C165" s="203"/>
      <c r="D165" s="204" t="s">
        <v>76</v>
      </c>
      <c r="E165" s="205" t="s">
        <v>3833</v>
      </c>
      <c r="F165" s="205" t="s">
        <v>566</v>
      </c>
      <c r="G165" s="203"/>
      <c r="H165" s="203"/>
      <c r="I165" s="206"/>
      <c r="J165" s="207">
        <f>BK165</f>
        <v>0</v>
      </c>
      <c r="K165" s="203"/>
      <c r="L165" s="208"/>
      <c r="M165" s="209"/>
      <c r="N165" s="210"/>
      <c r="O165" s="210"/>
      <c r="P165" s="211">
        <f>SUM(P166:P170)</f>
        <v>0</v>
      </c>
      <c r="Q165" s="210"/>
      <c r="R165" s="211">
        <f>SUM(R166:R170)</f>
        <v>0</v>
      </c>
      <c r="S165" s="210"/>
      <c r="T165" s="212">
        <f>SUM(T166:T170)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3" t="s">
        <v>8</v>
      </c>
      <c r="AT165" s="214" t="s">
        <v>76</v>
      </c>
      <c r="AU165" s="214" t="s">
        <v>77</v>
      </c>
      <c r="AY165" s="213" t="s">
        <v>166</v>
      </c>
      <c r="BK165" s="215">
        <f>SUM(BK166:BK170)</f>
        <v>0</v>
      </c>
    </row>
    <row r="166" spans="1:65" s="2" customFormat="1" ht="62.7" customHeight="1">
      <c r="A166" s="37"/>
      <c r="B166" s="38"/>
      <c r="C166" s="218" t="s">
        <v>77</v>
      </c>
      <c r="D166" s="218" t="s">
        <v>169</v>
      </c>
      <c r="E166" s="219" t="s">
        <v>365</v>
      </c>
      <c r="F166" s="220" t="s">
        <v>3834</v>
      </c>
      <c r="G166" s="221" t="s">
        <v>547</v>
      </c>
      <c r="H166" s="222">
        <v>1</v>
      </c>
      <c r="I166" s="223"/>
      <c r="J166" s="224">
        <f>ROUND(I166*H166,0)</f>
        <v>0</v>
      </c>
      <c r="K166" s="225"/>
      <c r="L166" s="43"/>
      <c r="M166" s="226" t="s">
        <v>1</v>
      </c>
      <c r="N166" s="227" t="s">
        <v>42</v>
      </c>
      <c r="O166" s="90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0" t="s">
        <v>173</v>
      </c>
      <c r="AT166" s="230" t="s">
        <v>169</v>
      </c>
      <c r="AU166" s="230" t="s">
        <v>8</v>
      </c>
      <c r="AY166" s="16" t="s">
        <v>166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6" t="s">
        <v>8</v>
      </c>
      <c r="BK166" s="231">
        <f>ROUND(I166*H166,0)</f>
        <v>0</v>
      </c>
      <c r="BL166" s="16" t="s">
        <v>173</v>
      </c>
      <c r="BM166" s="230" t="s">
        <v>538</v>
      </c>
    </row>
    <row r="167" spans="1:65" s="2" customFormat="1" ht="55.5" customHeight="1">
      <c r="A167" s="37"/>
      <c r="B167" s="38"/>
      <c r="C167" s="218" t="s">
        <v>77</v>
      </c>
      <c r="D167" s="218" t="s">
        <v>169</v>
      </c>
      <c r="E167" s="219" t="s">
        <v>371</v>
      </c>
      <c r="F167" s="220" t="s">
        <v>3835</v>
      </c>
      <c r="G167" s="221" t="s">
        <v>547</v>
      </c>
      <c r="H167" s="222">
        <v>1</v>
      </c>
      <c r="I167" s="223"/>
      <c r="J167" s="224">
        <f>ROUND(I167*H167,0)</f>
        <v>0</v>
      </c>
      <c r="K167" s="225"/>
      <c r="L167" s="43"/>
      <c r="M167" s="226" t="s">
        <v>1</v>
      </c>
      <c r="N167" s="227" t="s">
        <v>42</v>
      </c>
      <c r="O167" s="90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0" t="s">
        <v>173</v>
      </c>
      <c r="AT167" s="230" t="s">
        <v>169</v>
      </c>
      <c r="AU167" s="230" t="s">
        <v>8</v>
      </c>
      <c r="AY167" s="16" t="s">
        <v>166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6" t="s">
        <v>8</v>
      </c>
      <c r="BK167" s="231">
        <f>ROUND(I167*H167,0)</f>
        <v>0</v>
      </c>
      <c r="BL167" s="16" t="s">
        <v>173</v>
      </c>
      <c r="BM167" s="230" t="s">
        <v>551</v>
      </c>
    </row>
    <row r="168" spans="1:65" s="2" customFormat="1" ht="66.75" customHeight="1">
      <c r="A168" s="37"/>
      <c r="B168" s="38"/>
      <c r="C168" s="218" t="s">
        <v>77</v>
      </c>
      <c r="D168" s="218" t="s">
        <v>169</v>
      </c>
      <c r="E168" s="219" t="s">
        <v>376</v>
      </c>
      <c r="F168" s="220" t="s">
        <v>3836</v>
      </c>
      <c r="G168" s="221" t="s">
        <v>547</v>
      </c>
      <c r="H168" s="222">
        <v>1</v>
      </c>
      <c r="I168" s="223"/>
      <c r="J168" s="224">
        <f>ROUND(I168*H168,0)</f>
        <v>0</v>
      </c>
      <c r="K168" s="225"/>
      <c r="L168" s="43"/>
      <c r="M168" s="226" t="s">
        <v>1</v>
      </c>
      <c r="N168" s="227" t="s">
        <v>42</v>
      </c>
      <c r="O168" s="90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0" t="s">
        <v>173</v>
      </c>
      <c r="AT168" s="230" t="s">
        <v>169</v>
      </c>
      <c r="AU168" s="230" t="s">
        <v>8</v>
      </c>
      <c r="AY168" s="16" t="s">
        <v>166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6" t="s">
        <v>8</v>
      </c>
      <c r="BK168" s="231">
        <f>ROUND(I168*H168,0)</f>
        <v>0</v>
      </c>
      <c r="BL168" s="16" t="s">
        <v>173</v>
      </c>
      <c r="BM168" s="230" t="s">
        <v>561</v>
      </c>
    </row>
    <row r="169" spans="1:65" s="2" customFormat="1" ht="37.8" customHeight="1">
      <c r="A169" s="37"/>
      <c r="B169" s="38"/>
      <c r="C169" s="218" t="s">
        <v>77</v>
      </c>
      <c r="D169" s="218" t="s">
        <v>169</v>
      </c>
      <c r="E169" s="219" t="s">
        <v>381</v>
      </c>
      <c r="F169" s="220" t="s">
        <v>3837</v>
      </c>
      <c r="G169" s="221" t="s">
        <v>547</v>
      </c>
      <c r="H169" s="222">
        <v>1</v>
      </c>
      <c r="I169" s="223"/>
      <c r="J169" s="224">
        <f>ROUND(I169*H169,0)</f>
        <v>0</v>
      </c>
      <c r="K169" s="225"/>
      <c r="L169" s="43"/>
      <c r="M169" s="226" t="s">
        <v>1</v>
      </c>
      <c r="N169" s="227" t="s">
        <v>42</v>
      </c>
      <c r="O169" s="90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0" t="s">
        <v>173</v>
      </c>
      <c r="AT169" s="230" t="s">
        <v>169</v>
      </c>
      <c r="AU169" s="230" t="s">
        <v>8</v>
      </c>
      <c r="AY169" s="16" t="s">
        <v>166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6" t="s">
        <v>8</v>
      </c>
      <c r="BK169" s="231">
        <f>ROUND(I169*H169,0)</f>
        <v>0</v>
      </c>
      <c r="BL169" s="16" t="s">
        <v>173</v>
      </c>
      <c r="BM169" s="230" t="s">
        <v>573</v>
      </c>
    </row>
    <row r="170" spans="1:65" s="2" customFormat="1" ht="16.5" customHeight="1">
      <c r="A170" s="37"/>
      <c r="B170" s="38"/>
      <c r="C170" s="218" t="s">
        <v>77</v>
      </c>
      <c r="D170" s="218" t="s">
        <v>169</v>
      </c>
      <c r="E170" s="219" t="s">
        <v>3838</v>
      </c>
      <c r="F170" s="220" t="s">
        <v>3839</v>
      </c>
      <c r="G170" s="221" t="s">
        <v>547</v>
      </c>
      <c r="H170" s="222">
        <v>1</v>
      </c>
      <c r="I170" s="223"/>
      <c r="J170" s="224">
        <f>ROUND(I170*H170,0)</f>
        <v>0</v>
      </c>
      <c r="K170" s="225"/>
      <c r="L170" s="43"/>
      <c r="M170" s="226" t="s">
        <v>1</v>
      </c>
      <c r="N170" s="227" t="s">
        <v>42</v>
      </c>
      <c r="O170" s="90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0" t="s">
        <v>173</v>
      </c>
      <c r="AT170" s="230" t="s">
        <v>169</v>
      </c>
      <c r="AU170" s="230" t="s">
        <v>8</v>
      </c>
      <c r="AY170" s="16" t="s">
        <v>166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6" t="s">
        <v>8</v>
      </c>
      <c r="BK170" s="231">
        <f>ROUND(I170*H170,0)</f>
        <v>0</v>
      </c>
      <c r="BL170" s="16" t="s">
        <v>173</v>
      </c>
      <c r="BM170" s="230" t="s">
        <v>582</v>
      </c>
    </row>
    <row r="171" spans="1:63" s="12" customFormat="1" ht="25.9" customHeight="1">
      <c r="A171" s="12"/>
      <c r="B171" s="202"/>
      <c r="C171" s="203"/>
      <c r="D171" s="204" t="s">
        <v>76</v>
      </c>
      <c r="E171" s="205" t="s">
        <v>3840</v>
      </c>
      <c r="F171" s="205" t="s">
        <v>3841</v>
      </c>
      <c r="G171" s="203"/>
      <c r="H171" s="203"/>
      <c r="I171" s="206"/>
      <c r="J171" s="207">
        <f>BK171</f>
        <v>0</v>
      </c>
      <c r="K171" s="203"/>
      <c r="L171" s="208"/>
      <c r="M171" s="209"/>
      <c r="N171" s="210"/>
      <c r="O171" s="210"/>
      <c r="P171" s="211">
        <f>SUM(P172:P186)</f>
        <v>0</v>
      </c>
      <c r="Q171" s="210"/>
      <c r="R171" s="211">
        <f>SUM(R172:R186)</f>
        <v>0</v>
      </c>
      <c r="S171" s="210"/>
      <c r="T171" s="212">
        <f>SUM(T172:T186)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3" t="s">
        <v>8</v>
      </c>
      <c r="AT171" s="214" t="s">
        <v>76</v>
      </c>
      <c r="AU171" s="214" t="s">
        <v>77</v>
      </c>
      <c r="AY171" s="213" t="s">
        <v>166</v>
      </c>
      <c r="BK171" s="215">
        <f>SUM(BK172:BK186)</f>
        <v>0</v>
      </c>
    </row>
    <row r="172" spans="1:65" s="2" customFormat="1" ht="16.5" customHeight="1">
      <c r="A172" s="37"/>
      <c r="B172" s="38"/>
      <c r="C172" s="218" t="s">
        <v>77</v>
      </c>
      <c r="D172" s="218" t="s">
        <v>169</v>
      </c>
      <c r="E172" s="219" t="s">
        <v>385</v>
      </c>
      <c r="F172" s="220" t="s">
        <v>3842</v>
      </c>
      <c r="G172" s="221" t="s">
        <v>215</v>
      </c>
      <c r="H172" s="222">
        <v>220</v>
      </c>
      <c r="I172" s="223"/>
      <c r="J172" s="224">
        <f>ROUND(I172*H172,0)</f>
        <v>0</v>
      </c>
      <c r="K172" s="225"/>
      <c r="L172" s="43"/>
      <c r="M172" s="226" t="s">
        <v>1</v>
      </c>
      <c r="N172" s="227" t="s">
        <v>42</v>
      </c>
      <c r="O172" s="90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0" t="s">
        <v>173</v>
      </c>
      <c r="AT172" s="230" t="s">
        <v>169</v>
      </c>
      <c r="AU172" s="230" t="s">
        <v>8</v>
      </c>
      <c r="AY172" s="16" t="s">
        <v>166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6" t="s">
        <v>8</v>
      </c>
      <c r="BK172" s="231">
        <f>ROUND(I172*H172,0)</f>
        <v>0</v>
      </c>
      <c r="BL172" s="16" t="s">
        <v>173</v>
      </c>
      <c r="BM172" s="230" t="s">
        <v>593</v>
      </c>
    </row>
    <row r="173" spans="1:65" s="2" customFormat="1" ht="16.5" customHeight="1">
      <c r="A173" s="37"/>
      <c r="B173" s="38"/>
      <c r="C173" s="218" t="s">
        <v>77</v>
      </c>
      <c r="D173" s="218" t="s">
        <v>169</v>
      </c>
      <c r="E173" s="219" t="s">
        <v>389</v>
      </c>
      <c r="F173" s="220" t="s">
        <v>3843</v>
      </c>
      <c r="G173" s="221" t="s">
        <v>215</v>
      </c>
      <c r="H173" s="222">
        <v>30</v>
      </c>
      <c r="I173" s="223"/>
      <c r="J173" s="224">
        <f>ROUND(I173*H173,0)</f>
        <v>0</v>
      </c>
      <c r="K173" s="225"/>
      <c r="L173" s="43"/>
      <c r="M173" s="226" t="s">
        <v>1</v>
      </c>
      <c r="N173" s="227" t="s">
        <v>42</v>
      </c>
      <c r="O173" s="90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0" t="s">
        <v>173</v>
      </c>
      <c r="AT173" s="230" t="s">
        <v>169</v>
      </c>
      <c r="AU173" s="230" t="s">
        <v>8</v>
      </c>
      <c r="AY173" s="16" t="s">
        <v>166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6" t="s">
        <v>8</v>
      </c>
      <c r="BK173" s="231">
        <f>ROUND(I173*H173,0)</f>
        <v>0</v>
      </c>
      <c r="BL173" s="16" t="s">
        <v>173</v>
      </c>
      <c r="BM173" s="230" t="s">
        <v>601</v>
      </c>
    </row>
    <row r="174" spans="1:65" s="2" customFormat="1" ht="16.5" customHeight="1">
      <c r="A174" s="37"/>
      <c r="B174" s="38"/>
      <c r="C174" s="218" t="s">
        <v>77</v>
      </c>
      <c r="D174" s="218" t="s">
        <v>169</v>
      </c>
      <c r="E174" s="219" t="s">
        <v>393</v>
      </c>
      <c r="F174" s="220" t="s">
        <v>3844</v>
      </c>
      <c r="G174" s="221" t="s">
        <v>215</v>
      </c>
      <c r="H174" s="222">
        <v>100</v>
      </c>
      <c r="I174" s="223"/>
      <c r="J174" s="224">
        <f>ROUND(I174*H174,0)</f>
        <v>0</v>
      </c>
      <c r="K174" s="225"/>
      <c r="L174" s="43"/>
      <c r="M174" s="226" t="s">
        <v>1</v>
      </c>
      <c r="N174" s="227" t="s">
        <v>42</v>
      </c>
      <c r="O174" s="90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30" t="s">
        <v>173</v>
      </c>
      <c r="AT174" s="230" t="s">
        <v>169</v>
      </c>
      <c r="AU174" s="230" t="s">
        <v>8</v>
      </c>
      <c r="AY174" s="16" t="s">
        <v>166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6" t="s">
        <v>8</v>
      </c>
      <c r="BK174" s="231">
        <f>ROUND(I174*H174,0)</f>
        <v>0</v>
      </c>
      <c r="BL174" s="16" t="s">
        <v>173</v>
      </c>
      <c r="BM174" s="230" t="s">
        <v>609</v>
      </c>
    </row>
    <row r="175" spans="1:65" s="2" customFormat="1" ht="16.5" customHeight="1">
      <c r="A175" s="37"/>
      <c r="B175" s="38"/>
      <c r="C175" s="218" t="s">
        <v>77</v>
      </c>
      <c r="D175" s="218" t="s">
        <v>169</v>
      </c>
      <c r="E175" s="219" t="s">
        <v>397</v>
      </c>
      <c r="F175" s="220" t="s">
        <v>3845</v>
      </c>
      <c r="G175" s="221" t="s">
        <v>547</v>
      </c>
      <c r="H175" s="222">
        <v>7</v>
      </c>
      <c r="I175" s="223"/>
      <c r="J175" s="224">
        <f>ROUND(I175*H175,0)</f>
        <v>0</v>
      </c>
      <c r="K175" s="225"/>
      <c r="L175" s="43"/>
      <c r="M175" s="226" t="s">
        <v>1</v>
      </c>
      <c r="N175" s="227" t="s">
        <v>42</v>
      </c>
      <c r="O175" s="90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0" t="s">
        <v>173</v>
      </c>
      <c r="AT175" s="230" t="s">
        <v>169</v>
      </c>
      <c r="AU175" s="230" t="s">
        <v>8</v>
      </c>
      <c r="AY175" s="16" t="s">
        <v>166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6" t="s">
        <v>8</v>
      </c>
      <c r="BK175" s="231">
        <f>ROUND(I175*H175,0)</f>
        <v>0</v>
      </c>
      <c r="BL175" s="16" t="s">
        <v>173</v>
      </c>
      <c r="BM175" s="230" t="s">
        <v>617</v>
      </c>
    </row>
    <row r="176" spans="1:65" s="2" customFormat="1" ht="16.5" customHeight="1">
      <c r="A176" s="37"/>
      <c r="B176" s="38"/>
      <c r="C176" s="218" t="s">
        <v>77</v>
      </c>
      <c r="D176" s="218" t="s">
        <v>169</v>
      </c>
      <c r="E176" s="219" t="s">
        <v>402</v>
      </c>
      <c r="F176" s="220" t="s">
        <v>3846</v>
      </c>
      <c r="G176" s="221" t="s">
        <v>547</v>
      </c>
      <c r="H176" s="222">
        <v>3</v>
      </c>
      <c r="I176" s="223"/>
      <c r="J176" s="224">
        <f>ROUND(I176*H176,0)</f>
        <v>0</v>
      </c>
      <c r="K176" s="225"/>
      <c r="L176" s="43"/>
      <c r="M176" s="226" t="s">
        <v>1</v>
      </c>
      <c r="N176" s="227" t="s">
        <v>42</v>
      </c>
      <c r="O176" s="90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30" t="s">
        <v>173</v>
      </c>
      <c r="AT176" s="230" t="s">
        <v>169</v>
      </c>
      <c r="AU176" s="230" t="s">
        <v>8</v>
      </c>
      <c r="AY176" s="16" t="s">
        <v>166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6" t="s">
        <v>8</v>
      </c>
      <c r="BK176" s="231">
        <f>ROUND(I176*H176,0)</f>
        <v>0</v>
      </c>
      <c r="BL176" s="16" t="s">
        <v>173</v>
      </c>
      <c r="BM176" s="230" t="s">
        <v>627</v>
      </c>
    </row>
    <row r="177" spans="1:65" s="2" customFormat="1" ht="16.5" customHeight="1">
      <c r="A177" s="37"/>
      <c r="B177" s="38"/>
      <c r="C177" s="218" t="s">
        <v>77</v>
      </c>
      <c r="D177" s="218" t="s">
        <v>169</v>
      </c>
      <c r="E177" s="219" t="s">
        <v>407</v>
      </c>
      <c r="F177" s="220" t="s">
        <v>3847</v>
      </c>
      <c r="G177" s="221" t="s">
        <v>547</v>
      </c>
      <c r="H177" s="222">
        <v>30</v>
      </c>
      <c r="I177" s="223"/>
      <c r="J177" s="224">
        <f>ROUND(I177*H177,0)</f>
        <v>0</v>
      </c>
      <c r="K177" s="225"/>
      <c r="L177" s="43"/>
      <c r="M177" s="226" t="s">
        <v>1</v>
      </c>
      <c r="N177" s="227" t="s">
        <v>42</v>
      </c>
      <c r="O177" s="90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0" t="s">
        <v>173</v>
      </c>
      <c r="AT177" s="230" t="s">
        <v>169</v>
      </c>
      <c r="AU177" s="230" t="s">
        <v>8</v>
      </c>
      <c r="AY177" s="16" t="s">
        <v>166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6" t="s">
        <v>8</v>
      </c>
      <c r="BK177" s="231">
        <f>ROUND(I177*H177,0)</f>
        <v>0</v>
      </c>
      <c r="BL177" s="16" t="s">
        <v>173</v>
      </c>
      <c r="BM177" s="230" t="s">
        <v>639</v>
      </c>
    </row>
    <row r="178" spans="1:65" s="2" customFormat="1" ht="16.5" customHeight="1">
      <c r="A178" s="37"/>
      <c r="B178" s="38"/>
      <c r="C178" s="218" t="s">
        <v>77</v>
      </c>
      <c r="D178" s="218" t="s">
        <v>169</v>
      </c>
      <c r="E178" s="219" t="s">
        <v>411</v>
      </c>
      <c r="F178" s="220" t="s">
        <v>3848</v>
      </c>
      <c r="G178" s="221" t="s">
        <v>547</v>
      </c>
      <c r="H178" s="222">
        <v>1</v>
      </c>
      <c r="I178" s="223"/>
      <c r="J178" s="224">
        <f>ROUND(I178*H178,0)</f>
        <v>0</v>
      </c>
      <c r="K178" s="225"/>
      <c r="L178" s="43"/>
      <c r="M178" s="226" t="s">
        <v>1</v>
      </c>
      <c r="N178" s="227" t="s">
        <v>42</v>
      </c>
      <c r="O178" s="90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30" t="s">
        <v>173</v>
      </c>
      <c r="AT178" s="230" t="s">
        <v>169</v>
      </c>
      <c r="AU178" s="230" t="s">
        <v>8</v>
      </c>
      <c r="AY178" s="16" t="s">
        <v>166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6" t="s">
        <v>8</v>
      </c>
      <c r="BK178" s="231">
        <f>ROUND(I178*H178,0)</f>
        <v>0</v>
      </c>
      <c r="BL178" s="16" t="s">
        <v>173</v>
      </c>
      <c r="BM178" s="230" t="s">
        <v>650</v>
      </c>
    </row>
    <row r="179" spans="1:65" s="2" customFormat="1" ht="16.5" customHeight="1">
      <c r="A179" s="37"/>
      <c r="B179" s="38"/>
      <c r="C179" s="218" t="s">
        <v>77</v>
      </c>
      <c r="D179" s="218" t="s">
        <v>169</v>
      </c>
      <c r="E179" s="219" t="s">
        <v>417</v>
      </c>
      <c r="F179" s="220" t="s">
        <v>3849</v>
      </c>
      <c r="G179" s="221" t="s">
        <v>547</v>
      </c>
      <c r="H179" s="222">
        <v>5</v>
      </c>
      <c r="I179" s="223"/>
      <c r="J179" s="224">
        <f>ROUND(I179*H179,0)</f>
        <v>0</v>
      </c>
      <c r="K179" s="225"/>
      <c r="L179" s="43"/>
      <c r="M179" s="226" t="s">
        <v>1</v>
      </c>
      <c r="N179" s="227" t="s">
        <v>42</v>
      </c>
      <c r="O179" s="90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30" t="s">
        <v>173</v>
      </c>
      <c r="AT179" s="230" t="s">
        <v>169</v>
      </c>
      <c r="AU179" s="230" t="s">
        <v>8</v>
      </c>
      <c r="AY179" s="16" t="s">
        <v>166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6" t="s">
        <v>8</v>
      </c>
      <c r="BK179" s="231">
        <f>ROUND(I179*H179,0)</f>
        <v>0</v>
      </c>
      <c r="BL179" s="16" t="s">
        <v>173</v>
      </c>
      <c r="BM179" s="230" t="s">
        <v>659</v>
      </c>
    </row>
    <row r="180" spans="1:65" s="2" customFormat="1" ht="16.5" customHeight="1">
      <c r="A180" s="37"/>
      <c r="B180" s="38"/>
      <c r="C180" s="218" t="s">
        <v>77</v>
      </c>
      <c r="D180" s="218" t="s">
        <v>169</v>
      </c>
      <c r="E180" s="219" t="s">
        <v>423</v>
      </c>
      <c r="F180" s="220" t="s">
        <v>3850</v>
      </c>
      <c r="G180" s="221" t="s">
        <v>547</v>
      </c>
      <c r="H180" s="222">
        <v>9</v>
      </c>
      <c r="I180" s="223"/>
      <c r="J180" s="224">
        <f>ROUND(I180*H180,0)</f>
        <v>0</v>
      </c>
      <c r="K180" s="225"/>
      <c r="L180" s="43"/>
      <c r="M180" s="226" t="s">
        <v>1</v>
      </c>
      <c r="N180" s="227" t="s">
        <v>42</v>
      </c>
      <c r="O180" s="90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0" t="s">
        <v>173</v>
      </c>
      <c r="AT180" s="230" t="s">
        <v>169</v>
      </c>
      <c r="AU180" s="230" t="s">
        <v>8</v>
      </c>
      <c r="AY180" s="16" t="s">
        <v>166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6" t="s">
        <v>8</v>
      </c>
      <c r="BK180" s="231">
        <f>ROUND(I180*H180,0)</f>
        <v>0</v>
      </c>
      <c r="BL180" s="16" t="s">
        <v>173</v>
      </c>
      <c r="BM180" s="230" t="s">
        <v>667</v>
      </c>
    </row>
    <row r="181" spans="1:65" s="2" customFormat="1" ht="16.5" customHeight="1">
      <c r="A181" s="37"/>
      <c r="B181" s="38"/>
      <c r="C181" s="218" t="s">
        <v>77</v>
      </c>
      <c r="D181" s="218" t="s">
        <v>169</v>
      </c>
      <c r="E181" s="219" t="s">
        <v>428</v>
      </c>
      <c r="F181" s="220" t="s">
        <v>3851</v>
      </c>
      <c r="G181" s="221" t="s">
        <v>547</v>
      </c>
      <c r="H181" s="222">
        <v>9</v>
      </c>
      <c r="I181" s="223"/>
      <c r="J181" s="224">
        <f>ROUND(I181*H181,0)</f>
        <v>0</v>
      </c>
      <c r="K181" s="225"/>
      <c r="L181" s="43"/>
      <c r="M181" s="226" t="s">
        <v>1</v>
      </c>
      <c r="N181" s="227" t="s">
        <v>42</v>
      </c>
      <c r="O181" s="90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30" t="s">
        <v>173</v>
      </c>
      <c r="AT181" s="230" t="s">
        <v>169</v>
      </c>
      <c r="AU181" s="230" t="s">
        <v>8</v>
      </c>
      <c r="AY181" s="16" t="s">
        <v>166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6" t="s">
        <v>8</v>
      </c>
      <c r="BK181" s="231">
        <f>ROUND(I181*H181,0)</f>
        <v>0</v>
      </c>
      <c r="BL181" s="16" t="s">
        <v>173</v>
      </c>
      <c r="BM181" s="230" t="s">
        <v>675</v>
      </c>
    </row>
    <row r="182" spans="1:65" s="2" customFormat="1" ht="16.5" customHeight="1">
      <c r="A182" s="37"/>
      <c r="B182" s="38"/>
      <c r="C182" s="218" t="s">
        <v>77</v>
      </c>
      <c r="D182" s="218" t="s">
        <v>169</v>
      </c>
      <c r="E182" s="219" t="s">
        <v>432</v>
      </c>
      <c r="F182" s="220" t="s">
        <v>3852</v>
      </c>
      <c r="G182" s="221" t="s">
        <v>547</v>
      </c>
      <c r="H182" s="222">
        <v>18</v>
      </c>
      <c r="I182" s="223"/>
      <c r="J182" s="224">
        <f>ROUND(I182*H182,0)</f>
        <v>0</v>
      </c>
      <c r="K182" s="225"/>
      <c r="L182" s="43"/>
      <c r="M182" s="226" t="s">
        <v>1</v>
      </c>
      <c r="N182" s="227" t="s">
        <v>42</v>
      </c>
      <c r="O182" s="90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30" t="s">
        <v>173</v>
      </c>
      <c r="AT182" s="230" t="s">
        <v>169</v>
      </c>
      <c r="AU182" s="230" t="s">
        <v>8</v>
      </c>
      <c r="AY182" s="16" t="s">
        <v>166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6" t="s">
        <v>8</v>
      </c>
      <c r="BK182" s="231">
        <f>ROUND(I182*H182,0)</f>
        <v>0</v>
      </c>
      <c r="BL182" s="16" t="s">
        <v>173</v>
      </c>
      <c r="BM182" s="230" t="s">
        <v>685</v>
      </c>
    </row>
    <row r="183" spans="1:65" s="2" customFormat="1" ht="16.5" customHeight="1">
      <c r="A183" s="37"/>
      <c r="B183" s="38"/>
      <c r="C183" s="218" t="s">
        <v>77</v>
      </c>
      <c r="D183" s="218" t="s">
        <v>169</v>
      </c>
      <c r="E183" s="219" t="s">
        <v>436</v>
      </c>
      <c r="F183" s="220" t="s">
        <v>3853</v>
      </c>
      <c r="G183" s="221" t="s">
        <v>547</v>
      </c>
      <c r="H183" s="222">
        <v>6</v>
      </c>
      <c r="I183" s="223"/>
      <c r="J183" s="224">
        <f>ROUND(I183*H183,0)</f>
        <v>0</v>
      </c>
      <c r="K183" s="225"/>
      <c r="L183" s="43"/>
      <c r="M183" s="226" t="s">
        <v>1</v>
      </c>
      <c r="N183" s="227" t="s">
        <v>42</v>
      </c>
      <c r="O183" s="90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0" t="s">
        <v>173</v>
      </c>
      <c r="AT183" s="230" t="s">
        <v>169</v>
      </c>
      <c r="AU183" s="230" t="s">
        <v>8</v>
      </c>
      <c r="AY183" s="16" t="s">
        <v>166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6" t="s">
        <v>8</v>
      </c>
      <c r="BK183" s="231">
        <f>ROUND(I183*H183,0)</f>
        <v>0</v>
      </c>
      <c r="BL183" s="16" t="s">
        <v>173</v>
      </c>
      <c r="BM183" s="230" t="s">
        <v>693</v>
      </c>
    </row>
    <row r="184" spans="1:65" s="2" customFormat="1" ht="16.5" customHeight="1">
      <c r="A184" s="37"/>
      <c r="B184" s="38"/>
      <c r="C184" s="218" t="s">
        <v>77</v>
      </c>
      <c r="D184" s="218" t="s">
        <v>169</v>
      </c>
      <c r="E184" s="219" t="s">
        <v>442</v>
      </c>
      <c r="F184" s="220" t="s">
        <v>3854</v>
      </c>
      <c r="G184" s="221" t="s">
        <v>547</v>
      </c>
      <c r="H184" s="222">
        <v>1</v>
      </c>
      <c r="I184" s="223"/>
      <c r="J184" s="224">
        <f>ROUND(I184*H184,0)</f>
        <v>0</v>
      </c>
      <c r="K184" s="225"/>
      <c r="L184" s="43"/>
      <c r="M184" s="226" t="s">
        <v>1</v>
      </c>
      <c r="N184" s="227" t="s">
        <v>42</v>
      </c>
      <c r="O184" s="90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30" t="s">
        <v>173</v>
      </c>
      <c r="AT184" s="230" t="s">
        <v>169</v>
      </c>
      <c r="AU184" s="230" t="s">
        <v>8</v>
      </c>
      <c r="AY184" s="16" t="s">
        <v>166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6" t="s">
        <v>8</v>
      </c>
      <c r="BK184" s="231">
        <f>ROUND(I184*H184,0)</f>
        <v>0</v>
      </c>
      <c r="BL184" s="16" t="s">
        <v>173</v>
      </c>
      <c r="BM184" s="230" t="s">
        <v>701</v>
      </c>
    </row>
    <row r="185" spans="1:65" s="2" customFormat="1" ht="16.5" customHeight="1">
      <c r="A185" s="37"/>
      <c r="B185" s="38"/>
      <c r="C185" s="218" t="s">
        <v>77</v>
      </c>
      <c r="D185" s="218" t="s">
        <v>169</v>
      </c>
      <c r="E185" s="219" t="s">
        <v>448</v>
      </c>
      <c r="F185" s="220" t="s">
        <v>3855</v>
      </c>
      <c r="G185" s="221" t="s">
        <v>576</v>
      </c>
      <c r="H185" s="222">
        <v>1</v>
      </c>
      <c r="I185" s="223"/>
      <c r="J185" s="224">
        <f>ROUND(I185*H185,0)</f>
        <v>0</v>
      </c>
      <c r="K185" s="225"/>
      <c r="L185" s="43"/>
      <c r="M185" s="226" t="s">
        <v>1</v>
      </c>
      <c r="N185" s="227" t="s">
        <v>42</v>
      </c>
      <c r="O185" s="90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30" t="s">
        <v>173</v>
      </c>
      <c r="AT185" s="230" t="s">
        <v>169</v>
      </c>
      <c r="AU185" s="230" t="s">
        <v>8</v>
      </c>
      <c r="AY185" s="16" t="s">
        <v>166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6" t="s">
        <v>8</v>
      </c>
      <c r="BK185" s="231">
        <f>ROUND(I185*H185,0)</f>
        <v>0</v>
      </c>
      <c r="BL185" s="16" t="s">
        <v>173</v>
      </c>
      <c r="BM185" s="230" t="s">
        <v>709</v>
      </c>
    </row>
    <row r="186" spans="1:65" s="2" customFormat="1" ht="16.5" customHeight="1">
      <c r="A186" s="37"/>
      <c r="B186" s="38"/>
      <c r="C186" s="218" t="s">
        <v>77</v>
      </c>
      <c r="D186" s="218" t="s">
        <v>169</v>
      </c>
      <c r="E186" s="219" t="s">
        <v>452</v>
      </c>
      <c r="F186" s="220" t="s">
        <v>589</v>
      </c>
      <c r="G186" s="221" t="s">
        <v>576</v>
      </c>
      <c r="H186" s="222">
        <v>1</v>
      </c>
      <c r="I186" s="223"/>
      <c r="J186" s="224">
        <f>ROUND(I186*H186,0)</f>
        <v>0</v>
      </c>
      <c r="K186" s="225"/>
      <c r="L186" s="43"/>
      <c r="M186" s="226" t="s">
        <v>1</v>
      </c>
      <c r="N186" s="227" t="s">
        <v>42</v>
      </c>
      <c r="O186" s="90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0" t="s">
        <v>173</v>
      </c>
      <c r="AT186" s="230" t="s">
        <v>169</v>
      </c>
      <c r="AU186" s="230" t="s">
        <v>8</v>
      </c>
      <c r="AY186" s="16" t="s">
        <v>166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6" t="s">
        <v>8</v>
      </c>
      <c r="BK186" s="231">
        <f>ROUND(I186*H186,0)</f>
        <v>0</v>
      </c>
      <c r="BL186" s="16" t="s">
        <v>173</v>
      </c>
      <c r="BM186" s="230" t="s">
        <v>717</v>
      </c>
    </row>
    <row r="187" spans="1:63" s="12" customFormat="1" ht="25.9" customHeight="1">
      <c r="A187" s="12"/>
      <c r="B187" s="202"/>
      <c r="C187" s="203"/>
      <c r="D187" s="204" t="s">
        <v>76</v>
      </c>
      <c r="E187" s="205" t="s">
        <v>3856</v>
      </c>
      <c r="F187" s="205" t="s">
        <v>572</v>
      </c>
      <c r="G187" s="203"/>
      <c r="H187" s="203"/>
      <c r="I187" s="206"/>
      <c r="J187" s="207">
        <f>BK187</f>
        <v>0</v>
      </c>
      <c r="K187" s="203"/>
      <c r="L187" s="208"/>
      <c r="M187" s="209"/>
      <c r="N187" s="210"/>
      <c r="O187" s="210"/>
      <c r="P187" s="211">
        <f>SUM(P188:P191)</f>
        <v>0</v>
      </c>
      <c r="Q187" s="210"/>
      <c r="R187" s="211">
        <f>SUM(R188:R191)</f>
        <v>0</v>
      </c>
      <c r="S187" s="210"/>
      <c r="T187" s="212">
        <f>SUM(T188:T191)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13" t="s">
        <v>8</v>
      </c>
      <c r="AT187" s="214" t="s">
        <v>76</v>
      </c>
      <c r="AU187" s="214" t="s">
        <v>77</v>
      </c>
      <c r="AY187" s="213" t="s">
        <v>166</v>
      </c>
      <c r="BK187" s="215">
        <f>SUM(BK188:BK191)</f>
        <v>0</v>
      </c>
    </row>
    <row r="188" spans="1:65" s="2" customFormat="1" ht="16.5" customHeight="1">
      <c r="A188" s="37"/>
      <c r="B188" s="38"/>
      <c r="C188" s="218" t="s">
        <v>77</v>
      </c>
      <c r="D188" s="218" t="s">
        <v>169</v>
      </c>
      <c r="E188" s="219" t="s">
        <v>457</v>
      </c>
      <c r="F188" s="220" t="s">
        <v>584</v>
      </c>
      <c r="G188" s="221" t="s">
        <v>585</v>
      </c>
      <c r="H188" s="222">
        <v>80</v>
      </c>
      <c r="I188" s="223"/>
      <c r="J188" s="224">
        <f>ROUND(I188*H188,0)</f>
        <v>0</v>
      </c>
      <c r="K188" s="225"/>
      <c r="L188" s="43"/>
      <c r="M188" s="226" t="s">
        <v>1</v>
      </c>
      <c r="N188" s="227" t="s">
        <v>42</v>
      </c>
      <c r="O188" s="90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30" t="s">
        <v>173</v>
      </c>
      <c r="AT188" s="230" t="s">
        <v>169</v>
      </c>
      <c r="AU188" s="230" t="s">
        <v>8</v>
      </c>
      <c r="AY188" s="16" t="s">
        <v>166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6" t="s">
        <v>8</v>
      </c>
      <c r="BK188" s="231">
        <f>ROUND(I188*H188,0)</f>
        <v>0</v>
      </c>
      <c r="BL188" s="16" t="s">
        <v>173</v>
      </c>
      <c r="BM188" s="230" t="s">
        <v>727</v>
      </c>
    </row>
    <row r="189" spans="1:65" s="2" customFormat="1" ht="16.5" customHeight="1">
      <c r="A189" s="37"/>
      <c r="B189" s="38"/>
      <c r="C189" s="218" t="s">
        <v>77</v>
      </c>
      <c r="D189" s="218" t="s">
        <v>169</v>
      </c>
      <c r="E189" s="219" t="s">
        <v>461</v>
      </c>
      <c r="F189" s="220" t="s">
        <v>589</v>
      </c>
      <c r="G189" s="221" t="s">
        <v>576</v>
      </c>
      <c r="H189" s="222">
        <v>1</v>
      </c>
      <c r="I189" s="223"/>
      <c r="J189" s="224">
        <f>ROUND(I189*H189,0)</f>
        <v>0</v>
      </c>
      <c r="K189" s="225"/>
      <c r="L189" s="43"/>
      <c r="M189" s="226" t="s">
        <v>1</v>
      </c>
      <c r="N189" s="227" t="s">
        <v>42</v>
      </c>
      <c r="O189" s="90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30" t="s">
        <v>173</v>
      </c>
      <c r="AT189" s="230" t="s">
        <v>169</v>
      </c>
      <c r="AU189" s="230" t="s">
        <v>8</v>
      </c>
      <c r="AY189" s="16" t="s">
        <v>166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6" t="s">
        <v>8</v>
      </c>
      <c r="BK189" s="231">
        <f>ROUND(I189*H189,0)</f>
        <v>0</v>
      </c>
      <c r="BL189" s="16" t="s">
        <v>173</v>
      </c>
      <c r="BM189" s="230" t="s">
        <v>739</v>
      </c>
    </row>
    <row r="190" spans="1:65" s="2" customFormat="1" ht="16.5" customHeight="1">
      <c r="A190" s="37"/>
      <c r="B190" s="38"/>
      <c r="C190" s="218" t="s">
        <v>77</v>
      </c>
      <c r="D190" s="218" t="s">
        <v>169</v>
      </c>
      <c r="E190" s="219" t="s">
        <v>464</v>
      </c>
      <c r="F190" s="220" t="s">
        <v>3857</v>
      </c>
      <c r="G190" s="221" t="s">
        <v>576</v>
      </c>
      <c r="H190" s="222">
        <v>1</v>
      </c>
      <c r="I190" s="223"/>
      <c r="J190" s="224">
        <f>ROUND(I190*H190,0)</f>
        <v>0</v>
      </c>
      <c r="K190" s="225"/>
      <c r="L190" s="43"/>
      <c r="M190" s="226" t="s">
        <v>1</v>
      </c>
      <c r="N190" s="227" t="s">
        <v>42</v>
      </c>
      <c r="O190" s="90"/>
      <c r="P190" s="228">
        <f>O190*H190</f>
        <v>0</v>
      </c>
      <c r="Q190" s="228">
        <v>0</v>
      </c>
      <c r="R190" s="228">
        <f>Q190*H190</f>
        <v>0</v>
      </c>
      <c r="S190" s="228">
        <v>0</v>
      </c>
      <c r="T190" s="229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30" t="s">
        <v>173</v>
      </c>
      <c r="AT190" s="230" t="s">
        <v>169</v>
      </c>
      <c r="AU190" s="230" t="s">
        <v>8</v>
      </c>
      <c r="AY190" s="16" t="s">
        <v>166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6" t="s">
        <v>8</v>
      </c>
      <c r="BK190" s="231">
        <f>ROUND(I190*H190,0)</f>
        <v>0</v>
      </c>
      <c r="BL190" s="16" t="s">
        <v>173</v>
      </c>
      <c r="BM190" s="230" t="s">
        <v>749</v>
      </c>
    </row>
    <row r="191" spans="1:65" s="2" customFormat="1" ht="16.5" customHeight="1">
      <c r="A191" s="37"/>
      <c r="B191" s="38"/>
      <c r="C191" s="218" t="s">
        <v>77</v>
      </c>
      <c r="D191" s="218" t="s">
        <v>169</v>
      </c>
      <c r="E191" s="219" t="s">
        <v>468</v>
      </c>
      <c r="F191" s="220" t="s">
        <v>580</v>
      </c>
      <c r="G191" s="221" t="s">
        <v>576</v>
      </c>
      <c r="H191" s="222">
        <v>1</v>
      </c>
      <c r="I191" s="223"/>
      <c r="J191" s="224">
        <f>ROUND(I191*H191,0)</f>
        <v>0</v>
      </c>
      <c r="K191" s="225"/>
      <c r="L191" s="43"/>
      <c r="M191" s="266" t="s">
        <v>1</v>
      </c>
      <c r="N191" s="267" t="s">
        <v>42</v>
      </c>
      <c r="O191" s="268"/>
      <c r="P191" s="269">
        <f>O191*H191</f>
        <v>0</v>
      </c>
      <c r="Q191" s="269">
        <v>0</v>
      </c>
      <c r="R191" s="269">
        <f>Q191*H191</f>
        <v>0</v>
      </c>
      <c r="S191" s="269">
        <v>0</v>
      </c>
      <c r="T191" s="270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30" t="s">
        <v>173</v>
      </c>
      <c r="AT191" s="230" t="s">
        <v>169</v>
      </c>
      <c r="AU191" s="230" t="s">
        <v>8</v>
      </c>
      <c r="AY191" s="16" t="s">
        <v>166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6" t="s">
        <v>8</v>
      </c>
      <c r="BK191" s="231">
        <f>ROUND(I191*H191,0)</f>
        <v>0</v>
      </c>
      <c r="BL191" s="16" t="s">
        <v>173</v>
      </c>
      <c r="BM191" s="230" t="s">
        <v>759</v>
      </c>
    </row>
    <row r="192" spans="1:31" s="2" customFormat="1" ht="6.95" customHeight="1">
      <c r="A192" s="37"/>
      <c r="B192" s="65"/>
      <c r="C192" s="66"/>
      <c r="D192" s="66"/>
      <c r="E192" s="66"/>
      <c r="F192" s="66"/>
      <c r="G192" s="66"/>
      <c r="H192" s="66"/>
      <c r="I192" s="66"/>
      <c r="J192" s="66"/>
      <c r="K192" s="66"/>
      <c r="L192" s="43"/>
      <c r="M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</row>
  </sheetData>
  <sheetProtection password="F695" sheet="1" objects="1" scenarios="1" formatColumns="0" formatRows="0" autoFilter="0"/>
  <autoFilter ref="C122:K191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DESKTOP-IB50O09\ZALMAN</dc:creator>
  <cp:keywords/>
  <dc:description/>
  <cp:lastModifiedBy>DESKTOP-IB50O09\ZALMAN</cp:lastModifiedBy>
  <dcterms:created xsi:type="dcterms:W3CDTF">2023-09-24T07:13:15Z</dcterms:created>
  <dcterms:modified xsi:type="dcterms:W3CDTF">2023-09-24T07:13:40Z</dcterms:modified>
  <cp:category/>
  <cp:version/>
  <cp:contentType/>
  <cp:contentStatus/>
</cp:coreProperties>
</file>