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SO 00  Hlavní budova" sheetId="2" r:id="rId2"/>
    <sheet name="020 - SO 01  Východní pří..." sheetId="3" r:id="rId3"/>
    <sheet name="021 - SO 01  Východní pří..." sheetId="4" r:id="rId4"/>
    <sheet name="022 - SO 01  Vytápění - ú..." sheetId="5" r:id="rId5"/>
    <sheet name="023 - SO 01  Vytápění - p..." sheetId="6" r:id="rId6"/>
    <sheet name="024 - SO 01  VZT a klimat..." sheetId="7" r:id="rId7"/>
    <sheet name="025 - SO 01  MaR" sheetId="8" r:id="rId8"/>
    <sheet name="026 - SO 01  Elektroinsta..." sheetId="9" r:id="rId9"/>
    <sheet name="027 - SO 01  Elektroinsta..." sheetId="10" r:id="rId10"/>
    <sheet name="028 - SO 01  Fotovoltaick..." sheetId="11" r:id="rId11"/>
  </sheets>
  <definedNames>
    <definedName name="_xlnm.Print_Area" localSheetId="0">'Rekapitulace stavby'!$D$4:$AO$76,'Rekapitulace stavby'!$C$82:$AQ$105</definedName>
    <definedName name="_xlnm._FilterDatabase" localSheetId="1" hidden="1">'010 - SO 00  Hlavní budova'!$C$144:$K$455</definedName>
    <definedName name="_xlnm.Print_Area" localSheetId="1">'010 - SO 00  Hlavní budova'!$C$4:$J$76,'010 - SO 00  Hlavní budova'!$C$82:$J$126,'010 - SO 00  Hlavní budova'!$C$132:$J$455</definedName>
    <definedName name="_xlnm._FilterDatabase" localSheetId="2" hidden="1">'020 - SO 01  Východní pří...'!$C$151:$K$1287</definedName>
    <definedName name="_xlnm.Print_Area" localSheetId="2">'020 - SO 01  Východní pří...'!$C$4:$J$76,'020 - SO 01  Východní pří...'!$C$82:$J$133,'020 - SO 01  Východní pří...'!$C$139:$J$1287</definedName>
    <definedName name="_xlnm._FilterDatabase" localSheetId="3" hidden="1">'021 - SO 01  Východní pří...'!$C$131:$K$443</definedName>
    <definedName name="_xlnm.Print_Area" localSheetId="3">'021 - SO 01  Východní pří...'!$C$4:$J$76,'021 - SO 01  Východní pří...'!$C$82:$J$113,'021 - SO 01  Východní pří...'!$C$119:$J$443</definedName>
    <definedName name="_xlnm._FilterDatabase" localSheetId="4" hidden="1">'022 - SO 01  Vytápění - ú...'!$C$124:$K$205</definedName>
    <definedName name="_xlnm.Print_Area" localSheetId="4">'022 - SO 01  Vytápění - ú...'!$C$4:$J$76,'022 - SO 01  Vytápění - ú...'!$C$82:$J$106,'022 - SO 01  Vytápění - ú...'!$C$112:$J$205</definedName>
    <definedName name="_xlnm._FilterDatabase" localSheetId="5" hidden="1">'023 - SO 01  Vytápění - p...'!$C$123:$K$170</definedName>
    <definedName name="_xlnm.Print_Area" localSheetId="5">'023 - SO 01  Vytápění - p...'!$C$4:$J$76,'023 - SO 01  Vytápění - p...'!$C$82:$J$105,'023 - SO 01  Vytápění - p...'!$C$111:$J$170</definedName>
    <definedName name="_xlnm._FilterDatabase" localSheetId="6" hidden="1">'024 - SO 01  VZT a klimat...'!$C$125:$K$196</definedName>
    <definedName name="_xlnm.Print_Area" localSheetId="6">'024 - SO 01  VZT a klimat...'!$C$4:$J$76,'024 - SO 01  VZT a klimat...'!$C$82:$J$107,'024 - SO 01  VZT a klimat...'!$C$113:$J$196</definedName>
    <definedName name="_xlnm._FilterDatabase" localSheetId="7" hidden="1">'025 - SO 01  MaR'!$C$120:$K$139</definedName>
    <definedName name="_xlnm.Print_Area" localSheetId="7">'025 - SO 01  MaR'!$C$4:$J$76,'025 - SO 01  MaR'!$C$82:$J$102,'025 - SO 01  MaR'!$C$108:$J$139</definedName>
    <definedName name="_xlnm._FilterDatabase" localSheetId="8" hidden="1">'026 - SO 01  Elektroinsta...'!$C$122:$K$191</definedName>
    <definedName name="_xlnm.Print_Area" localSheetId="8">'026 - SO 01  Elektroinsta...'!$C$4:$J$76,'026 - SO 01  Elektroinsta...'!$C$82:$J$104,'026 - SO 01  Elektroinsta...'!$C$110:$J$191</definedName>
    <definedName name="_xlnm._FilterDatabase" localSheetId="9" hidden="1">'027 - SO 01  Elektroinsta...'!$C$120:$K$152</definedName>
    <definedName name="_xlnm.Print_Area" localSheetId="9">'027 - SO 01  Elektroinsta...'!$C$4:$J$76,'027 - SO 01  Elektroinsta...'!$C$82:$J$102,'027 - SO 01  Elektroinsta...'!$C$108:$J$152</definedName>
    <definedName name="_xlnm._FilterDatabase" localSheetId="10" hidden="1">'028 - SO 01  Fotovoltaick...'!$C$117:$K$140</definedName>
    <definedName name="_xlnm.Print_Area" localSheetId="10">'028 - SO 01  Fotovoltaick...'!$C$4:$J$76,'028 - SO 01  Fotovoltaick...'!$C$82:$J$99,'028 - SO 01  Fotovoltaick...'!$C$105:$J$140</definedName>
    <definedName name="_xlnm.Print_Titles" localSheetId="0">'Rekapitulace stavby'!$92:$92</definedName>
    <definedName name="_xlnm.Print_Titles" localSheetId="1">'010 - SO 00  Hlavní budova'!$144:$144</definedName>
    <definedName name="_xlnm.Print_Titles" localSheetId="2">'020 - SO 01  Východní pří...'!$151:$151</definedName>
    <definedName name="_xlnm.Print_Titles" localSheetId="3">'021 - SO 01  Východní pří...'!$131:$131</definedName>
    <definedName name="_xlnm.Print_Titles" localSheetId="4">'022 - SO 01  Vytápění - ú...'!$124:$124</definedName>
    <definedName name="_xlnm.Print_Titles" localSheetId="5">'023 - SO 01  Vytápění - p...'!$123:$123</definedName>
    <definedName name="_xlnm.Print_Titles" localSheetId="6">'024 - SO 01  VZT a klimat...'!$125:$125</definedName>
    <definedName name="_xlnm.Print_Titles" localSheetId="7">'025 - SO 01  MaR'!$120:$120</definedName>
    <definedName name="_xlnm.Print_Titles" localSheetId="8">'026 - SO 01  Elektroinsta...'!$122:$122</definedName>
    <definedName name="_xlnm.Print_Titles" localSheetId="9">'027 - SO 01  Elektroinsta...'!$120:$120</definedName>
    <definedName name="_xlnm.Print_Titles" localSheetId="10">'028 - SO 01  Fotovoltaick...'!$117:$117</definedName>
  </definedNames>
  <calcPr fullCalcOnLoad="1"/>
</workbook>
</file>

<file path=xl/sharedStrings.xml><?xml version="1.0" encoding="utf-8"?>
<sst xmlns="http://schemas.openxmlformats.org/spreadsheetml/2006/main" count="25025" uniqueCount="3964">
  <si>
    <t>Export Komplet</t>
  </si>
  <si>
    <t/>
  </si>
  <si>
    <t>2.0</t>
  </si>
  <si>
    <t>ZAMOK</t>
  </si>
  <si>
    <t>False</t>
  </si>
  <si>
    <t>{d2377a6f-5efe-434e-befa-181d7252e64c}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</si>
  <si>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</si>
  <si>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</si>
  <si>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</si>
  <si>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</si>
  <si>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</si>
  <si>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</si>
  <si>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</si>
  <si>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</si>
  <si>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</si>
  <si>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2023-035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</si>
  <si>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</si>
  <si>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</si>
  <si>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Východní přístavba a stavební úpravy Nemocnice následné péče LDN Horažďovice</t>
  </si>
  <si>
    <t>KSO:</t>
  </si>
  <si>
    <t>CC-CZ:</t>
  </si>
  <si>
    <t>Místo:</t>
  </si>
  <si>
    <t>Horažďovice</t>
  </si>
  <si>
    <t>Datum:</t>
  </si>
  <si>
    <t>26. 5. 2023</t>
  </si>
  <si>
    <t>Zadavatel:</t>
  </si>
  <si>
    <t>IČ:</t>
  </si>
  <si>
    <t>Plzeňský kraj</t>
  </si>
  <si>
    <t>DIČ:</t>
  </si>
  <si>
    <t>Uchazeč:</t>
  </si>
  <si>
    <t>Vyplň údaj</t>
  </si>
  <si>
    <t>Projektant:</t>
  </si>
  <si>
    <t>True</t>
  </si>
  <si>
    <t>Ing. arch. Jiří Kučera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</si>
  <si>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</si>
  <si>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</si>
  <si>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</si>
  <si>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</si>
  <si>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</si>
  <si>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</si>
  <si>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</si>
  <si>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</si>
  <si>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</si>
  <si>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</si>
  <si>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</si>
  <si>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</si>
  <si>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</si>
  <si>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</si>
  <si>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</si>
  <si>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</si>
  <si>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</si>
  <si>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</si>
  <si>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</si>
  <si>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</si>
  <si>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</si>
  <si>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</si>
  <si>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</si>
  <si>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</si>
  <si>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</si>
  <si>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</si>
  <si>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</si>
  <si>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</si>
  <si>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</si>
  <si>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</si>
  <si>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</si>
  <si>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</si>
  <si>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</si>
  <si>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</si>
  <si>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</si>
  <si>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</si>
  <si>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</si>
  <si>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</si>
  <si>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</si>
  <si>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</si>
  <si>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</si>
  <si>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</si>
  <si>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</si>
  <si>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</si>
  <si>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</si>
  <si>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</si>
  <si>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</si>
  <si>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</si>
  <si>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</si>
  <si>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SO 00  Hlavní budova</t>
  </si>
  <si>
    <t>STA</t>
  </si>
  <si>
    <t>{2493c403-d1cd-4c9b-9c32-a528f1252aca}</t>
  </si>
  <si>
    <t>2</t>
  </si>
  <si>
    <t>020</t>
  </si>
  <si>
    <t>SO 01  Východní přístavba - stavební část</t>
  </si>
  <si>
    <t>{a3bdf779-d286-46fa-b90a-833d4dfe4b10}</t>
  </si>
  <si>
    <t>021</t>
  </si>
  <si>
    <t>SO 01  Východní přístavba - ZTI</t>
  </si>
  <si>
    <t>{5dd9a7ef-0bbc-4c3a-b6b9-8773750883f6}</t>
  </si>
  <si>
    <t>022</t>
  </si>
  <si>
    <t>SO 01  Vytápění - úprava plynové kotelny</t>
  </si>
  <si>
    <t>{9724c8b4-7e51-4e49-9896-ea19fd15633b}</t>
  </si>
  <si>
    <t>023</t>
  </si>
  <si>
    <t>SO 01  Vytápění - přístavba</t>
  </si>
  <si>
    <t>{79d0065f-dba4-4502-af89-b7fbd343dc93}</t>
  </si>
  <si>
    <t>024</t>
  </si>
  <si>
    <t>SO 01  VZT a klimatizace</t>
  </si>
  <si>
    <t>{5088816d-db8e-4cfe-a02e-5846cbddfc2e}</t>
  </si>
  <si>
    <t>025</t>
  </si>
  <si>
    <t>SO 01  MaR</t>
  </si>
  <si>
    <t>{6dbd7cc8-3e96-460a-a6b5-66ec8591f063}</t>
  </si>
  <si>
    <t>026</t>
  </si>
  <si>
    <t>SO 01  Elektroinstalace - silnoproud</t>
  </si>
  <si>
    <t>{4b08c813-be44-46f6-920c-3e54e8373f75}</t>
  </si>
  <si>
    <t>027</t>
  </si>
  <si>
    <t>SO 01  Elektroinstalace - slaboproud</t>
  </si>
  <si>
    <t>{1617eea7-7c1f-439e-b552-243c4aa6196a}</t>
  </si>
  <si>
    <t>028</t>
  </si>
  <si>
    <t>SO 01  Fotovoltaická elektrárna</t>
  </si>
  <si>
    <t>{78a32b32-a6d4-44d6-9051-01d29a241c35}</t>
  </si>
  <si>
    <t>KRYCÍ LIST SOUPISU PRACÍ</t>
  </si>
  <si>
    <t>Objekt:</t>
  </si>
  <si>
    <t>010 - SO 00  Hlavní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</si>
  <si>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</si>
  <si>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</si>
  <si>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</si>
  <si>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</si>
  <si>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</si>
  <si>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</si>
  <si>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</si>
  <si>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</si>
  <si>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</si>
  <si>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</si>
  <si>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</si>
  <si>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</si>
  <si>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</si>
  <si>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</si>
  <si>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</si>
  <si>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</si>
  <si>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</si>
  <si>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  SIL-01 - vodiče,kabely</t>
  </si>
  <si>
    <t xml:space="preserve">      SIL-02 - krabice trubky, lišty</t>
  </si>
  <si>
    <t xml:space="preserve">      SIL-03 - přístroje</t>
  </si>
  <si>
    <t xml:space="preserve">      SIL-04 - svítidla</t>
  </si>
  <si>
    <t xml:space="preserve">      SIL-05 - rozvaděče</t>
  </si>
  <si>
    <t xml:space="preserve">      SIL-06 - ostatní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</si>
  <si>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</si>
  <si>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</si>
  <si>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</si>
  <si>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</si>
  <si>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</si>
  <si>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</si>
  <si>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</si>
  <si>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</si>
  <si>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</si>
  <si>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</si>
  <si>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</si>
  <si>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</si>
  <si>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</si>
  <si>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</si>
  <si>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</si>
  <si>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</si>
  <si>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</si>
  <si>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</si>
  <si>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</si>
  <si>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</si>
  <si>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</si>
  <si>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</si>
  <si>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</si>
  <si>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</si>
  <si>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</si>
  <si>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</si>
  <si>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</si>
  <si>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</si>
  <si>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</si>
  <si>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</si>
  <si>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</si>
  <si>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pl přes 0,25 do 1 m2 ve zdivu nadzákladovém cihlami pálenými na MVC</t>
  </si>
  <si>
    <t>m3</t>
  </si>
  <si>
    <t>4</t>
  </si>
  <si>
    <t>-1174113593</t>
  </si>
  <si>
    <t>VV</t>
  </si>
  <si>
    <t>"3.NP" 0,482*2,2*0,3</t>
  </si>
  <si>
    <t>317234410</t>
  </si>
  <si>
    <t>Vyzdívka mezi nosníky z cihel pálených na MC</t>
  </si>
  <si>
    <t>2128181266</t>
  </si>
  <si>
    <t>"IPN 140" 2,15*0,3*0,15</t>
  </si>
  <si>
    <t>317944323</t>
  </si>
  <si>
    <t>Válcované nosníky č.14 až 22 dodatečně osazované do připravených otvorů</t>
  </si>
  <si>
    <t>t</t>
  </si>
  <si>
    <t>1041196649</t>
  </si>
  <si>
    <t>"IPN 140" 2,15*2*14,3/1000</t>
  </si>
  <si>
    <t>346244381</t>
  </si>
  <si>
    <t>Plentování jednostranné v do 200 mm válcovaných nosníků cihlami</t>
  </si>
  <si>
    <t>m2</t>
  </si>
  <si>
    <t>-1668777661</t>
  </si>
  <si>
    <t>2,15*0,14*2</t>
  </si>
  <si>
    <t>6</t>
  </si>
  <si>
    <t>Úpravy povrchů, podlahy a osazování výplní</t>
  </si>
  <si>
    <t>5</t>
  </si>
  <si>
    <t>612325222</t>
  </si>
  <si>
    <t>Vápenocementová štuková omítka malých ploch přes 0,09 do 0,25 m2 na stěnách</t>
  </si>
  <si>
    <t>kus</t>
  </si>
  <si>
    <t>1135077723</t>
  </si>
  <si>
    <t>"Okolo odvětrání VZT" 3</t>
  </si>
  <si>
    <t>612325225</t>
  </si>
  <si>
    <t>Vápenocementová štuková omítka malých ploch přes 1 do 4 m2 na stěnách</t>
  </si>
  <si>
    <t>-1098242992</t>
  </si>
  <si>
    <t>"Překlady a přizdívka" 2+2</t>
  </si>
  <si>
    <t>7</t>
  </si>
  <si>
    <t>612325302</t>
  </si>
  <si>
    <t>Vápenocementová štuková omítka ostění nebo nadpraží</t>
  </si>
  <si>
    <t>1517867406</t>
  </si>
  <si>
    <t>"3.NP" (1,3+2,2*2)*0,2</t>
  </si>
  <si>
    <t>8</t>
  </si>
  <si>
    <t>619991001</t>
  </si>
  <si>
    <t>Zakrytí podlah fólií přilepenou lepící páskou</t>
  </si>
  <si>
    <t>723187076</t>
  </si>
  <si>
    <t>9</t>
  </si>
  <si>
    <t>619995001</t>
  </si>
  <si>
    <t>Začištění omítek kolem oken, dveří, podlah nebo obkladů</t>
  </si>
  <si>
    <t>m</t>
  </si>
  <si>
    <t>-421946807</t>
  </si>
  <si>
    <t>"3.NP" 2,2*2</t>
  </si>
  <si>
    <t>10</t>
  </si>
  <si>
    <t>631311115</t>
  </si>
  <si>
    <t>Mazanina tl přes 50 do 80 mm z betonu prostého bez zvýšených nároků na prostředí tř. C 20/25</t>
  </si>
  <si>
    <t>-1120050996</t>
  </si>
  <si>
    <t>"Koupelna v m.č.116" 3,24*0,05</t>
  </si>
  <si>
    <t>"Koupelna v m.č.216" 3,24*0,05</t>
  </si>
  <si>
    <t>"Koupelna v m.č.228" 2,88*0,05</t>
  </si>
  <si>
    <t>11</t>
  </si>
  <si>
    <t>631319011</t>
  </si>
  <si>
    <t>Příplatek k mazanině tl přes 50 do 80 mm za přehlazení povrchu</t>
  </si>
  <si>
    <t>-1412359065</t>
  </si>
  <si>
    <t>12</t>
  </si>
  <si>
    <t>631319171</t>
  </si>
  <si>
    <t>Příplatek k mazanině tl přes 50 do 80 mm za stržení povrchu spodní vrstvy před vložením výztuže</t>
  </si>
  <si>
    <t>864725602</t>
  </si>
  <si>
    <t>13</t>
  </si>
  <si>
    <t>631319195</t>
  </si>
  <si>
    <t>Příplatek k mazanině tl přes 50 do 80 mm za plochu do 5 m2</t>
  </si>
  <si>
    <t>-85915540</t>
  </si>
  <si>
    <t>14</t>
  </si>
  <si>
    <t>631362021</t>
  </si>
  <si>
    <t>Výztuž mazanin svařovanými sítěmi Kari</t>
  </si>
  <si>
    <t>-213666935</t>
  </si>
  <si>
    <t>KARI 100/100/4 :</t>
  </si>
  <si>
    <t>"Koupelna v m.č.116" 3,24*1,1*1,983/1000</t>
  </si>
  <si>
    <t>"Koupelna v m.č.216" 3,24*1,1*1,983/1000</t>
  </si>
  <si>
    <t>"Koupelna v m.č.228" 2,88*1,1*1,983/1000</t>
  </si>
  <si>
    <t>632451441</t>
  </si>
  <si>
    <t>Doplnění cementového potěru hlazeného pl do 1 m2 tl přes 30 do 40 mm</t>
  </si>
  <si>
    <t>172642715</t>
  </si>
  <si>
    <t>"Po vybouraném zdivu" 1,3*0,3</t>
  </si>
  <si>
    <t>16</t>
  </si>
  <si>
    <t>632481213</t>
  </si>
  <si>
    <t>Separační vrstva z PE fólie</t>
  </si>
  <si>
    <t>539638792</t>
  </si>
  <si>
    <t>"Koupelna v m.č.116" 3,24</t>
  </si>
  <si>
    <t>"Koupelna v m.č.216" 3,24</t>
  </si>
  <si>
    <t>"Koupelna v m.č.228" 2,88</t>
  </si>
  <si>
    <t>17</t>
  </si>
  <si>
    <t>634112113</t>
  </si>
  <si>
    <t>Obvodová dilatace podlahovým páskem z pěnového PE mezi stěnou a mazaninou nebo potěrem v 80 mm</t>
  </si>
  <si>
    <t>-1137636126</t>
  </si>
  <si>
    <t>(1,2+2,7)*2*3</t>
  </si>
  <si>
    <t>18</t>
  </si>
  <si>
    <t>642944121</t>
  </si>
  <si>
    <t>Osazování ocelových zárubní dodatečné pl do 2,5 m2</t>
  </si>
  <si>
    <t>-1998512437</t>
  </si>
  <si>
    <t>19</t>
  </si>
  <si>
    <t>M</t>
  </si>
  <si>
    <t>55331439</t>
  </si>
  <si>
    <t>zárubeň jednokřídlá ocelová pro dodatečnou montáž tl stěny 110-150mm rozměru 1100/1970, 2100mm</t>
  </si>
  <si>
    <t>972925394</t>
  </si>
  <si>
    <t>Ostatní konstrukce a práce, bourání</t>
  </si>
  <si>
    <t>20</t>
  </si>
  <si>
    <t>949101111</t>
  </si>
  <si>
    <t>Lešení pomocné pro objekty pozemních staveb s lešeňovou podlahou v do 1,9 m zatížení do 150 kg/m2</t>
  </si>
  <si>
    <t>74329790</t>
  </si>
  <si>
    <t>952901111</t>
  </si>
  <si>
    <t>Vyčištění budov bytové a občanské výstavby při výšce podlaží do 4 m</t>
  </si>
  <si>
    <t>785450701</t>
  </si>
  <si>
    <t>22,07+3,24+22,21+3,24+10,77+2,88</t>
  </si>
  <si>
    <t>22</t>
  </si>
  <si>
    <t>965042231</t>
  </si>
  <si>
    <t>Bourání podkladů pod dlažby nebo mazanin betonových nebo z litého asfaltu tl přes 100 mm pl do 4 m2</t>
  </si>
  <si>
    <t>-1635709844</t>
  </si>
  <si>
    <t>"2.NP" 3,24*0,11</t>
  </si>
  <si>
    <t>"3.NP" 2,88+3,24*0,11</t>
  </si>
  <si>
    <t>23</t>
  </si>
  <si>
    <t>967031132</t>
  </si>
  <si>
    <t>Přisekání rovných ostění v cihelném zdivu na MV nebo MVC</t>
  </si>
  <si>
    <t>-1083103652</t>
  </si>
  <si>
    <t>"3.NP" 0,3*2,1</t>
  </si>
  <si>
    <t>24</t>
  </si>
  <si>
    <t>968072455</t>
  </si>
  <si>
    <t>Vybourání kovových dveřních zárubní pl do 2 m2</t>
  </si>
  <si>
    <t>-1802631341</t>
  </si>
  <si>
    <t>1,1*1,97</t>
  </si>
  <si>
    <t>25</t>
  </si>
  <si>
    <t>971033541</t>
  </si>
  <si>
    <t>Vybourání otvorů ve zdivu cihelném pl do 1 m2 na MVC nebo MV tl do 300 mm</t>
  </si>
  <si>
    <t>-578249444</t>
  </si>
  <si>
    <t>"3.NP" 0,45*2,1*0,3</t>
  </si>
  <si>
    <t>26</t>
  </si>
  <si>
    <t>974031664</t>
  </si>
  <si>
    <t>Vysekání rýh ve zdivu cihelném pro vtahování nosníků hl do 150 mm v do 150 mm</t>
  </si>
  <si>
    <t>-2047764329</t>
  </si>
  <si>
    <t>"IPN 140" 2,15*2</t>
  </si>
  <si>
    <t>27</t>
  </si>
  <si>
    <t>977151121</t>
  </si>
  <si>
    <t>Jádrové vrty diamantovými korunkami do stavebních materiálů D přes 110 do 120 mm</t>
  </si>
  <si>
    <t>285461051</t>
  </si>
  <si>
    <t>"Pro VZT" 0,6*2+0,55</t>
  </si>
  <si>
    <t>28</t>
  </si>
  <si>
    <t>977311112</t>
  </si>
  <si>
    <t>Řezání stávajících betonových mazanin nevyztužených hl do 100 mm</t>
  </si>
  <si>
    <t>-1267239138</t>
  </si>
  <si>
    <t>"2.NP" 2,7+1,2</t>
  </si>
  <si>
    <t>"3.NP" 2,7+1,2+0,2+2,7+1,2</t>
  </si>
  <si>
    <t>997</t>
  </si>
  <si>
    <t>Přesun sutě</t>
  </si>
  <si>
    <t>29</t>
  </si>
  <si>
    <t>997013213</t>
  </si>
  <si>
    <t>Vnitrostaveništní doprava suti a vybouraných hmot pro budovy v přes 9 do 12 m ručně</t>
  </si>
  <si>
    <t>-328539310</t>
  </si>
  <si>
    <t>30</t>
  </si>
  <si>
    <t>997013501</t>
  </si>
  <si>
    <t>Odvoz suti a vybouraných hmot na skládku nebo meziskládku do 1 km se složením</t>
  </si>
  <si>
    <t>990666987</t>
  </si>
  <si>
    <t>31</t>
  </si>
  <si>
    <t>997013509</t>
  </si>
  <si>
    <t>Příplatek k odvozu suti a vybouraných hmot na skládku ZKD 1 km přes 1 km</t>
  </si>
  <si>
    <t>-285526066</t>
  </si>
  <si>
    <t>9,019*17 'Přepočtené koeficientem množství</t>
  </si>
  <si>
    <t>32</t>
  </si>
  <si>
    <t>997013871</t>
  </si>
  <si>
    <t>Poplatek za uložení stavebního odpadu na recyklační skládce (skládkovné) směsného stavebního a demoličního kód odpadu 17 09 04</t>
  </si>
  <si>
    <t>1206359228</t>
  </si>
  <si>
    <t>998</t>
  </si>
  <si>
    <t>Přesun hmot</t>
  </si>
  <si>
    <t>33</t>
  </si>
  <si>
    <t>998018002</t>
  </si>
  <si>
    <t>Přesun hmot ruční pro budovy v přes 6 do 12 m</t>
  </si>
  <si>
    <t>556682924</t>
  </si>
  <si>
    <t>PSV</t>
  </si>
  <si>
    <t>Práce a dodávky PSV</t>
  </si>
  <si>
    <t>713</t>
  </si>
  <si>
    <t>Izolace tepelné</t>
  </si>
  <si>
    <t>34</t>
  </si>
  <si>
    <t>713121111</t>
  </si>
  <si>
    <t>Montáž izolace tepelné podlah volně kladenými rohožemi, pásy, dílci, deskami 1 vrstva</t>
  </si>
  <si>
    <t>608931628</t>
  </si>
  <si>
    <t>35</t>
  </si>
  <si>
    <t>28375910</t>
  </si>
  <si>
    <t>deska EPS 150 pro konstrukce s vysokým zatížením λ=0,035 tl 60mm</t>
  </si>
  <si>
    <t>426773931</t>
  </si>
  <si>
    <t>9,36</t>
  </si>
  <si>
    <t>9,36*1,05 'Přepočtené koeficientem množství</t>
  </si>
  <si>
    <t>36</t>
  </si>
  <si>
    <t>998713102</t>
  </si>
  <si>
    <t>Přesun hmot tonážní pro izolace tepelné v objektech v přes 6 do 12 m</t>
  </si>
  <si>
    <t>-1707962303</t>
  </si>
  <si>
    <t>37</t>
  </si>
  <si>
    <t>998713181</t>
  </si>
  <si>
    <t>Příplatek k přesunu hmot tonážní 713 prováděný bez použití mechanizace</t>
  </si>
  <si>
    <t>-1750444186</t>
  </si>
  <si>
    <t>721</t>
  </si>
  <si>
    <t>Zdravotechnika - vnitřní kanalizace</t>
  </si>
  <si>
    <t>38</t>
  </si>
  <si>
    <t>721174025</t>
  </si>
  <si>
    <t>Potrubí kanalizační z PP odpadní DN 110</t>
  </si>
  <si>
    <t>-182730722</t>
  </si>
  <si>
    <t>"K2" 5,6</t>
  </si>
  <si>
    <t>"K3" 4+5</t>
  </si>
  <si>
    <t>39</t>
  </si>
  <si>
    <t>721174044</t>
  </si>
  <si>
    <t>Potrubí kanalizační z PP připojovací DN 75</t>
  </si>
  <si>
    <t>897752623</t>
  </si>
  <si>
    <t>(3+0,8*0,8*2)*3</t>
  </si>
  <si>
    <t>40</t>
  </si>
  <si>
    <t>721174045</t>
  </si>
  <si>
    <t>Potrubí kanalizační z PP připojovací DN 110</t>
  </si>
  <si>
    <t>-1957761614</t>
  </si>
  <si>
    <t>1,2*2+0,9</t>
  </si>
  <si>
    <t>41</t>
  </si>
  <si>
    <t>721194104</t>
  </si>
  <si>
    <t>Vyvedení a upevnění odpadních výpustek DN 40</t>
  </si>
  <si>
    <t>-401677771</t>
  </si>
  <si>
    <t>42</t>
  </si>
  <si>
    <t>721194107</t>
  </si>
  <si>
    <t>Vyvedení a upevnění odpadních výpustek DN 70</t>
  </si>
  <si>
    <t>952996570</t>
  </si>
  <si>
    <t>43</t>
  </si>
  <si>
    <t>721194109</t>
  </si>
  <si>
    <t>Vyvedení a upevnění odpadních výpustek DN 110</t>
  </si>
  <si>
    <t>286874833</t>
  </si>
  <si>
    <t>44</t>
  </si>
  <si>
    <t>721274123</t>
  </si>
  <si>
    <t>Přivzdušňovací ventil vnitřní odpadních potrubí DN 100</t>
  </si>
  <si>
    <t>385392773</t>
  </si>
  <si>
    <t>45</t>
  </si>
  <si>
    <t>721290111</t>
  </si>
  <si>
    <t>Zkouška těsnosti potrubí kanalizace vodou DN do 125</t>
  </si>
  <si>
    <t>-1885660054</t>
  </si>
  <si>
    <t>14,6+12,84+3,3</t>
  </si>
  <si>
    <t>46</t>
  </si>
  <si>
    <t>7219-4-020</t>
  </si>
  <si>
    <t>Stavební výpomoci</t>
  </si>
  <si>
    <t>%</t>
  </si>
  <si>
    <t>-1888196768</t>
  </si>
  <si>
    <t>47</t>
  </si>
  <si>
    <t>998721102</t>
  </si>
  <si>
    <t>Přesun hmot tonážní pro vnitřní kanalizace v objektech v přes 6 do 12 m</t>
  </si>
  <si>
    <t>-866467198</t>
  </si>
  <si>
    <t>48</t>
  </si>
  <si>
    <t>998721181</t>
  </si>
  <si>
    <t>Příplatek k přesunu hmot tonážní 721 prováděný bez použití mechanizace</t>
  </si>
  <si>
    <t>-1101534057</t>
  </si>
  <si>
    <t>722</t>
  </si>
  <si>
    <t>Zdravotechnika - vnitřní vodovod</t>
  </si>
  <si>
    <t>49</t>
  </si>
  <si>
    <t>722174002</t>
  </si>
  <si>
    <t>Potrubí vodovodní plastové PPR svar polyfúze PN 16 D 20x2,8 mm</t>
  </si>
  <si>
    <t>-808052248</t>
  </si>
  <si>
    <t xml:space="preserve">"TV" 11,2+7,6+3,5*3 </t>
  </si>
  <si>
    <t>"Cirk" 11,2+7,6+3,5*3</t>
  </si>
  <si>
    <t>50</t>
  </si>
  <si>
    <t>722174003</t>
  </si>
  <si>
    <t>Potrubí vodovodní plastové PPR svar polyfúze PN 16 D 25x3,5 mm</t>
  </si>
  <si>
    <t>-957159453</t>
  </si>
  <si>
    <t>"SV" 11,2+7,6+3,5*3</t>
  </si>
  <si>
    <t>51</t>
  </si>
  <si>
    <t>722181232</t>
  </si>
  <si>
    <t>Ochrana vodovodního potrubí přilepenými termoizolačními trubicemi z PE tl přes 9 do 13 mm DN přes 22 do 45 mm</t>
  </si>
  <si>
    <t>-291958412</t>
  </si>
  <si>
    <t>52</t>
  </si>
  <si>
    <t>722181251</t>
  </si>
  <si>
    <t>Ochrana vodovodního potrubí přilepenými termoizolačními trubicemi z PE tl přes 20 do 25 mm DN do 22 mm</t>
  </si>
  <si>
    <t>-832437798</t>
  </si>
  <si>
    <t>53</t>
  </si>
  <si>
    <t>722220121</t>
  </si>
  <si>
    <t>Nástěnka pro baterii G 1/2" s jedním závitem</t>
  </si>
  <si>
    <t>pár</t>
  </si>
  <si>
    <t>-1697024127</t>
  </si>
  <si>
    <t>"Sprchy" 3</t>
  </si>
  <si>
    <t>54</t>
  </si>
  <si>
    <t>722220151</t>
  </si>
  <si>
    <t>Nástěnka závitová plastová PPR PN 20 DN 16 x G 1/2"</t>
  </si>
  <si>
    <t>786076574</t>
  </si>
  <si>
    <t>"Umyvadla" 6*2</t>
  </si>
  <si>
    <t>"WC" 3</t>
  </si>
  <si>
    <t>55</t>
  </si>
  <si>
    <t>722232044</t>
  </si>
  <si>
    <t>Kohout kulový přímý G 3/4" PN 42 do 185°C vnitřní závit</t>
  </si>
  <si>
    <t>-2003737984</t>
  </si>
  <si>
    <t>56</t>
  </si>
  <si>
    <t>722290226</t>
  </si>
  <si>
    <t>Zkouška těsnosti vodovodního potrubí závitového DN do 50</t>
  </si>
  <si>
    <t>200451950</t>
  </si>
  <si>
    <t>58,6+29,3</t>
  </si>
  <si>
    <t>57</t>
  </si>
  <si>
    <t>722290234</t>
  </si>
  <si>
    <t>Proplach a dezinfekce vodovodního potrubí DN do 80</t>
  </si>
  <si>
    <t>1206419548</t>
  </si>
  <si>
    <t>58</t>
  </si>
  <si>
    <t>7229-4-020</t>
  </si>
  <si>
    <t>-319942555</t>
  </si>
  <si>
    <t>59</t>
  </si>
  <si>
    <t>998722102</t>
  </si>
  <si>
    <t>Přesun hmot tonážní pro vnitřní vodovod v objektech v přes 6 do 12 m</t>
  </si>
  <si>
    <t>-1956841220</t>
  </si>
  <si>
    <t>60</t>
  </si>
  <si>
    <t>998722181</t>
  </si>
  <si>
    <t>Příplatek k přesunu hmot tonážní 722 prováděný bez použití mechanizace</t>
  </si>
  <si>
    <t>435071180</t>
  </si>
  <si>
    <t>725</t>
  </si>
  <si>
    <t>Zdravotechnika - zařizovací předměty</t>
  </si>
  <si>
    <t>61</t>
  </si>
  <si>
    <t>725112173</t>
  </si>
  <si>
    <t>Kombi klozeti s hlubokým splachováním zvýšený odpad zadní</t>
  </si>
  <si>
    <t>soubor</t>
  </si>
  <si>
    <t>-612191054</t>
  </si>
  <si>
    <t>62</t>
  </si>
  <si>
    <t>725211617</t>
  </si>
  <si>
    <t>Umyvadlo keramické bílé šířky 600 mm s krytem na sifon připevněné na stěnu šrouby</t>
  </si>
  <si>
    <t>-370216159</t>
  </si>
  <si>
    <t>63</t>
  </si>
  <si>
    <t>725211701</t>
  </si>
  <si>
    <t>Umývátko keramické bílé stěnové šířky 400 mm připevněné na stěnu šrouby</t>
  </si>
  <si>
    <t>1125180092</t>
  </si>
  <si>
    <t>64</t>
  </si>
  <si>
    <t>725241218</t>
  </si>
  <si>
    <t>Vanička sprchová z litého polymermramoru obdélníková 1200x900 mm</t>
  </si>
  <si>
    <t>-727799836</t>
  </si>
  <si>
    <t>65</t>
  </si>
  <si>
    <t>725291511</t>
  </si>
  <si>
    <t>Doplňky zařízení koupelen a záchodů plastové dávkovač tekutého mýdla na 350 ml</t>
  </si>
  <si>
    <t>-1021417793</t>
  </si>
  <si>
    <t>66</t>
  </si>
  <si>
    <t>725291621</t>
  </si>
  <si>
    <t>Doplňky zařízení koupelen a záchodů nerezové zásobník toaletních papírů</t>
  </si>
  <si>
    <t>359652451</t>
  </si>
  <si>
    <t>67</t>
  </si>
  <si>
    <t>725291631</t>
  </si>
  <si>
    <t>Doplňky zařízení koupelen a záchodů nerezové zásobník papírových ručníků</t>
  </si>
  <si>
    <t>1545375426</t>
  </si>
  <si>
    <t>68</t>
  </si>
  <si>
    <t>725813111</t>
  </si>
  <si>
    <t>Ventil rohový bez připojovací trubičky nebo flexi hadičky G 1/2"</t>
  </si>
  <si>
    <t>734367969</t>
  </si>
  <si>
    <t>69</t>
  </si>
  <si>
    <t>6000016200</t>
  </si>
  <si>
    <t>Připojovací hadice  G3/8"</t>
  </si>
  <si>
    <t>-1783989272</t>
  </si>
  <si>
    <t>70</t>
  </si>
  <si>
    <t>725822654</t>
  </si>
  <si>
    <t>Baterie umyvadlová automatická senzorová s termostatickým ventilem</t>
  </si>
  <si>
    <t>-2049620980</t>
  </si>
  <si>
    <t>71</t>
  </si>
  <si>
    <t>725841354</t>
  </si>
  <si>
    <t>Baterie sprchová automatická s termostatickým ventilem a sprchovou růžicí</t>
  </si>
  <si>
    <t>-1814504805</t>
  </si>
  <si>
    <t>72</t>
  </si>
  <si>
    <t>998725102</t>
  </si>
  <si>
    <t>Přesun hmot tonážní pro zařizovací předměty v objektech v přes 6 do 12 m</t>
  </si>
  <si>
    <t>-1272395706</t>
  </si>
  <si>
    <t>73</t>
  </si>
  <si>
    <t>998725181</t>
  </si>
  <si>
    <t>Příplatek k přesunu hmot tonážní 725 prováděný bez použití mechanizace</t>
  </si>
  <si>
    <t>-844562875</t>
  </si>
  <si>
    <t>741</t>
  </si>
  <si>
    <t>Elektroinstalace - silnoproud</t>
  </si>
  <si>
    <t>SIL-01</t>
  </si>
  <si>
    <t>vodiče,kabely</t>
  </si>
  <si>
    <t>74</t>
  </si>
  <si>
    <t>kabel CYKY-J 3x1,5</t>
  </si>
  <si>
    <t>-1805825661</t>
  </si>
  <si>
    <t>75</t>
  </si>
  <si>
    <t>741.1</t>
  </si>
  <si>
    <t>kabel CYKY-J 3x2,5</t>
  </si>
  <si>
    <t>1799508043</t>
  </si>
  <si>
    <t>76</t>
  </si>
  <si>
    <t>741.2</t>
  </si>
  <si>
    <t>vodič CY 6</t>
  </si>
  <si>
    <t>1087853810</t>
  </si>
  <si>
    <t>SIL-02</t>
  </si>
  <si>
    <t>krabice trubky, lišty</t>
  </si>
  <si>
    <t>77</t>
  </si>
  <si>
    <t>741.3</t>
  </si>
  <si>
    <t>krabice univerzální</t>
  </si>
  <si>
    <t>ks</t>
  </si>
  <si>
    <t>1824582818</t>
  </si>
  <si>
    <t>SIL-03</t>
  </si>
  <si>
    <t>přístroje</t>
  </si>
  <si>
    <t>78</t>
  </si>
  <si>
    <t>741.4</t>
  </si>
  <si>
    <t>zásuvka jednonásobná 230V</t>
  </si>
  <si>
    <t>-786762092</t>
  </si>
  <si>
    <t>79</t>
  </si>
  <si>
    <t>741.5</t>
  </si>
  <si>
    <t>jednopólový spínač</t>
  </si>
  <si>
    <t>1188950357</t>
  </si>
  <si>
    <t>SIL-04</t>
  </si>
  <si>
    <t>svítidla</t>
  </si>
  <si>
    <t>80</t>
  </si>
  <si>
    <t>741.6</t>
  </si>
  <si>
    <t>LED svítidlo 1x18W, např. MODUS SPMN1500KN_E190</t>
  </si>
  <si>
    <t>362335351</t>
  </si>
  <si>
    <t>SIL-05</t>
  </si>
  <si>
    <t>rozvaděče</t>
  </si>
  <si>
    <t>81</t>
  </si>
  <si>
    <t>741.7</t>
  </si>
  <si>
    <t>rozváděč RJ, montáž na zeď 236 x 287 x 112 mm s náplní  ( 2x IJ 10A/B, 1x PCH 30mA 16A )</t>
  </si>
  <si>
    <t>1609702485</t>
  </si>
  <si>
    <t>SIL-06</t>
  </si>
  <si>
    <t>ostatní</t>
  </si>
  <si>
    <t>82</t>
  </si>
  <si>
    <t>741.10</t>
  </si>
  <si>
    <t>přívod ze stávajícího rozvodu budovy</t>
  </si>
  <si>
    <t>kompl.</t>
  </si>
  <si>
    <t>1445238589</t>
  </si>
  <si>
    <t>83</t>
  </si>
  <si>
    <t>741.11</t>
  </si>
  <si>
    <t>revize</t>
  </si>
  <si>
    <t>241915332</t>
  </si>
  <si>
    <t>84</t>
  </si>
  <si>
    <t>741.8</t>
  </si>
  <si>
    <t>zednické práce, výseky, průrazy, zamazání</t>
  </si>
  <si>
    <t>hod</t>
  </si>
  <si>
    <t>1389326327</t>
  </si>
  <si>
    <t>85</t>
  </si>
  <si>
    <t>741.9</t>
  </si>
  <si>
    <t>podružný a spojovací materiál,</t>
  </si>
  <si>
    <t>791823273</t>
  </si>
  <si>
    <t>751</t>
  </si>
  <si>
    <t>Vzduchotechnika</t>
  </si>
  <si>
    <t>86</t>
  </si>
  <si>
    <t>750-010</t>
  </si>
  <si>
    <t>Malý koupelnový ventilátor s časovým spínačem, hygrostatem a zpětnou klapkou, Qv = 15 / 60 m3/h)</t>
  </si>
  <si>
    <t>-1255593479</t>
  </si>
  <si>
    <t>87</t>
  </si>
  <si>
    <t>750-020</t>
  </si>
  <si>
    <t>Plastové VZT potrubí  Ø100 mm</t>
  </si>
  <si>
    <t>-1048006501</t>
  </si>
  <si>
    <t>88</t>
  </si>
  <si>
    <t>750-030</t>
  </si>
  <si>
    <t>PVC koleno kulaté 90° pro odbočení potrubí Ø 100 mm</t>
  </si>
  <si>
    <t>1808913982</t>
  </si>
  <si>
    <t>89</t>
  </si>
  <si>
    <t>750-040</t>
  </si>
  <si>
    <t>Plastová větrací mřížka s okapničkou Ø100 mm</t>
  </si>
  <si>
    <t>1023621816</t>
  </si>
  <si>
    <t>90</t>
  </si>
  <si>
    <t>750-050</t>
  </si>
  <si>
    <t>Montážní materiál</t>
  </si>
  <si>
    <t>-520665397</t>
  </si>
  <si>
    <t>91</t>
  </si>
  <si>
    <t>750-060</t>
  </si>
  <si>
    <t>Minerální vlna tl. 50 mm</t>
  </si>
  <si>
    <t>-1467284569</t>
  </si>
  <si>
    <t>92</t>
  </si>
  <si>
    <t>750-070</t>
  </si>
  <si>
    <t>Montáž VZT zařízení</t>
  </si>
  <si>
    <t>699014253</t>
  </si>
  <si>
    <t>93</t>
  </si>
  <si>
    <t>998751201</t>
  </si>
  <si>
    <t>Přesun hmot procentní pro vzduchotechniku v objektech výšky do 12 m</t>
  </si>
  <si>
    <t>405028154</t>
  </si>
  <si>
    <t>763</t>
  </si>
  <si>
    <t>Konstrukce suché výstavby</t>
  </si>
  <si>
    <t>94</t>
  </si>
  <si>
    <t>763111343</t>
  </si>
  <si>
    <t>SDK příčka tl 100 mm profil CW+UW 75 desky 1xDFH2 12,5 s izolací EI 45 Rw do 49 dB</t>
  </si>
  <si>
    <t>455992377</t>
  </si>
  <si>
    <t>"2.NP" (2,7+1,3)*3,45-0,9*1,97</t>
  </si>
  <si>
    <t>"3.NP" (1,7+0,1+1,1+1,2+2,7+1,3)*3,45-0,8*1,97-0,9*1,97</t>
  </si>
  <si>
    <t>95</t>
  </si>
  <si>
    <t>763111714</t>
  </si>
  <si>
    <t>SDK příčka zalomení</t>
  </si>
  <si>
    <t>-101485467</t>
  </si>
  <si>
    <t>"2.NP" 3,45</t>
  </si>
  <si>
    <t>"3.NP" 3,45*4</t>
  </si>
  <si>
    <t>96</t>
  </si>
  <si>
    <t>763111719</t>
  </si>
  <si>
    <t>SDK příčka úprava styku příčky a podhledu akrylátovým tmelem (oboustranně)</t>
  </si>
  <si>
    <t>-2009241596</t>
  </si>
  <si>
    <t>"2.NP" 2,7+1,3</t>
  </si>
  <si>
    <t>"3.NP" 1,7+0,1+1,1+1,2+2,7+1,3</t>
  </si>
  <si>
    <t>97</t>
  </si>
  <si>
    <t>763121411</t>
  </si>
  <si>
    <t>SDK stěna předsazená tl 62,5 mm profil CW+UW 50 deska 1xA 12,5 bez izolace EI 15</t>
  </si>
  <si>
    <t>370251808</t>
  </si>
  <si>
    <t>"Kaslík pod stropem" (2,9*2+3)*0,2*2</t>
  </si>
  <si>
    <t>98</t>
  </si>
  <si>
    <t>763121712</t>
  </si>
  <si>
    <t>SDK stěna předsazená zalomení</t>
  </si>
  <si>
    <t>-1066301568</t>
  </si>
  <si>
    <t>2,9*2+3</t>
  </si>
  <si>
    <t>99</t>
  </si>
  <si>
    <t>763121751</t>
  </si>
  <si>
    <t>Příplatek k SDK stěně předsazené za plochu do 6 m2 jednotlivě</t>
  </si>
  <si>
    <t>489983401</t>
  </si>
  <si>
    <t>100</t>
  </si>
  <si>
    <t>763173121</t>
  </si>
  <si>
    <t>Montáž jednostranného nosníku pro pisoáry, umývátka a boilery v SDK kci</t>
  </si>
  <si>
    <t>-2054180908</t>
  </si>
  <si>
    <t>101</t>
  </si>
  <si>
    <t>59030729</t>
  </si>
  <si>
    <t>konstrukce pro uchycení umyvadla s nástěnnými bateriemi osová rozteč CW profilů 450-625mm</t>
  </si>
  <si>
    <t>-276339965</t>
  </si>
  <si>
    <t>102</t>
  </si>
  <si>
    <t>763181411</t>
  </si>
  <si>
    <t>Ztužující výplň otvoru pro dveře pro příčky do 2,75 m zátěž křídla do 25 kg</t>
  </si>
  <si>
    <t>131639029</t>
  </si>
  <si>
    <t>103</t>
  </si>
  <si>
    <t>998763302</t>
  </si>
  <si>
    <t>Přesun hmot tonážní pro sádrokartonové konstrukce v objektech v přes 6 do 12 m</t>
  </si>
  <si>
    <t>1985032320</t>
  </si>
  <si>
    <t>104</t>
  </si>
  <si>
    <t>998763381</t>
  </si>
  <si>
    <t>Příplatek k přesunu hmot tonážní 763 SDK prováděný bez použití mechanizace</t>
  </si>
  <si>
    <t>57612281</t>
  </si>
  <si>
    <t>766</t>
  </si>
  <si>
    <t>Konstrukce truhlářské</t>
  </si>
  <si>
    <t>105</t>
  </si>
  <si>
    <t>766660002</t>
  </si>
  <si>
    <t>Montáž dveřních křídel otvíravých jednokřídlových š přes 0,8 m do ocelové zárubně</t>
  </si>
  <si>
    <t>1351903690</t>
  </si>
  <si>
    <t>106</t>
  </si>
  <si>
    <t>61162089</t>
  </si>
  <si>
    <t>dveře jednokřídlé dřevotřískové povrch laminátový plné 1100x1970-2100mm</t>
  </si>
  <si>
    <t>1831964723</t>
  </si>
  <si>
    <t>107</t>
  </si>
  <si>
    <t>766660351</t>
  </si>
  <si>
    <t>Montáž posuvných dveří jednokřídlových průchozí v do 2,5 m a š do 800 mm do pojezdu na stěnu</t>
  </si>
  <si>
    <t>-502545185</t>
  </si>
  <si>
    <t>108</t>
  </si>
  <si>
    <t>M-766-3-010</t>
  </si>
  <si>
    <t>posuvné dveře 800/1970 mm včetně kování a zárubně</t>
  </si>
  <si>
    <t>544828314</t>
  </si>
  <si>
    <t>109</t>
  </si>
  <si>
    <t>766660352</t>
  </si>
  <si>
    <t>Montáž posuvných dveří jednokřídlových průchozí v do 2,5 m a š přes 800 do 1200 mm do pojezdu na stěnu</t>
  </si>
  <si>
    <t>1866674464</t>
  </si>
  <si>
    <t>110</t>
  </si>
  <si>
    <t>M-766-3-020</t>
  </si>
  <si>
    <t>posuvné dveře 900/1970 mm včetně kování a zárubně</t>
  </si>
  <si>
    <t>-515338323</t>
  </si>
  <si>
    <t>111</t>
  </si>
  <si>
    <t>766660728</t>
  </si>
  <si>
    <t>Montáž dveřního interiérového kování - zámku</t>
  </si>
  <si>
    <t>93166766</t>
  </si>
  <si>
    <t>112</t>
  </si>
  <si>
    <t>54964110</t>
  </si>
  <si>
    <t>vložka cylindrická FAB</t>
  </si>
  <si>
    <t>-316235917</t>
  </si>
  <si>
    <t>113</t>
  </si>
  <si>
    <t>766660729</t>
  </si>
  <si>
    <t>Montáž dveřního interiérového kování - štítku s klikou</t>
  </si>
  <si>
    <t>627220979</t>
  </si>
  <si>
    <t>114</t>
  </si>
  <si>
    <t>54914610</t>
  </si>
  <si>
    <t>kování rozetové spodní pro dozický klíč</t>
  </si>
  <si>
    <t>266941532</t>
  </si>
  <si>
    <t>115</t>
  </si>
  <si>
    <t>998766202</t>
  </si>
  <si>
    <t>Přesun hmot procentní pro kce truhlářské v objektech v přes 6 do 12 m</t>
  </si>
  <si>
    <t>912953770</t>
  </si>
  <si>
    <t>771</t>
  </si>
  <si>
    <t>Podlahy z dlaždic</t>
  </si>
  <si>
    <t>116</t>
  </si>
  <si>
    <t>771121011</t>
  </si>
  <si>
    <t>Nátěr penetrační na podlahu</t>
  </si>
  <si>
    <t>405631159</t>
  </si>
  <si>
    <t>"Koupelna v m.č.116" 3,24-1,2*0,9</t>
  </si>
  <si>
    <t>"Koupelna v m.č.216" 3,24-1,2*0,9</t>
  </si>
  <si>
    <t>"Koupelna v m.č.228" 2,88-1,2*0,9</t>
  </si>
  <si>
    <t>117</t>
  </si>
  <si>
    <t>771161021</t>
  </si>
  <si>
    <t>Montáž profilu ukončujícího pro plynulý přechod (dlažby s kobercem apod.)</t>
  </si>
  <si>
    <t>1867430243</t>
  </si>
  <si>
    <t>"Ve dveřích" 0,8+0,9*2</t>
  </si>
  <si>
    <t>118</t>
  </si>
  <si>
    <t>59054100</t>
  </si>
  <si>
    <t>profil přechodový Al s pohyblivým ramenem 8x20mm</t>
  </si>
  <si>
    <t>789065221</t>
  </si>
  <si>
    <t>2,6</t>
  </si>
  <si>
    <t>2,6*1,1 'Přepočtené koeficientem množství</t>
  </si>
  <si>
    <t>119</t>
  </si>
  <si>
    <t>771574263</t>
  </si>
  <si>
    <t>Montáž podlah keramických pro mechanické zatížení protiskluzných lepených flexibilním lepidlem přes 9 do 12 ks/m2</t>
  </si>
  <si>
    <t>569499792</t>
  </si>
  <si>
    <t>120</t>
  </si>
  <si>
    <t>59761409</t>
  </si>
  <si>
    <t>dlažba keramická slinutá protiskluzná do interiéru i exteriéru pro vysoké mechanické namáhání přes 9 do 12ks/m2</t>
  </si>
  <si>
    <t>-306882693</t>
  </si>
  <si>
    <t>6,12</t>
  </si>
  <si>
    <t>6,12*1,1 'Přepočtené koeficientem množství</t>
  </si>
  <si>
    <t>121</t>
  </si>
  <si>
    <t>771577111</t>
  </si>
  <si>
    <t>Příplatek k montáži podlah keramických lepených flexibilním lepidlem za plochu do 5 m2</t>
  </si>
  <si>
    <t>135022049</t>
  </si>
  <si>
    <t>122</t>
  </si>
  <si>
    <t>771591112</t>
  </si>
  <si>
    <t>Izolace pod dlažbu nátěrem nebo stěrkou ve dvou vrstvách</t>
  </si>
  <si>
    <t>790587318</t>
  </si>
  <si>
    <t>123</t>
  </si>
  <si>
    <t>771591241</t>
  </si>
  <si>
    <t>Izolace těsnícími pásy vnitřní kout</t>
  </si>
  <si>
    <t>-825883705</t>
  </si>
  <si>
    <t>4*2+5</t>
  </si>
  <si>
    <t>124</t>
  </si>
  <si>
    <t>771591242</t>
  </si>
  <si>
    <t>Izolace těsnícími pásy vnější roh</t>
  </si>
  <si>
    <t>478018264</t>
  </si>
  <si>
    <t>125</t>
  </si>
  <si>
    <t>771591264</t>
  </si>
  <si>
    <t>Izolace těsnícími pásy mezi podlahou a stěnou</t>
  </si>
  <si>
    <t>-716325630</t>
  </si>
  <si>
    <t>(1,2+2,7)*2*3-0,8-0,9*2</t>
  </si>
  <si>
    <t>126</t>
  </si>
  <si>
    <t>998771102</t>
  </si>
  <si>
    <t>Přesun hmot tonážní pro podlahy z dlaždic v objektech v přes 6 do 12 m</t>
  </si>
  <si>
    <t>757913343</t>
  </si>
  <si>
    <t>127</t>
  </si>
  <si>
    <t>998771181</t>
  </si>
  <si>
    <t>Příplatek k přesunu hmot tonážní 771 prováděný bez použití mechanizace</t>
  </si>
  <si>
    <t>1921367721</t>
  </si>
  <si>
    <t>776</t>
  </si>
  <si>
    <t>Podlahy povlakové</t>
  </si>
  <si>
    <t>128</t>
  </si>
  <si>
    <t>776111116</t>
  </si>
  <si>
    <t>Odstranění zbytků lepidla z podkladu povlakových podlah broušením</t>
  </si>
  <si>
    <t>1886145040</t>
  </si>
  <si>
    <t>"M.č.116" 4,5*5,7+1,4*0,3</t>
  </si>
  <si>
    <t>"M.č.216" 4,5*5,7+1,4*0,3</t>
  </si>
  <si>
    <t>"M.č.228" 2,4*5,7+1,3*0,2</t>
  </si>
  <si>
    <t>129</t>
  </si>
  <si>
    <t>776121321</t>
  </si>
  <si>
    <t>Neředěná penetrace savého podkladu povlakových podlah</t>
  </si>
  <si>
    <t>-146968902</t>
  </si>
  <si>
    <t>22,07+10,77+22,21</t>
  </si>
  <si>
    <t>130</t>
  </si>
  <si>
    <t>776141122</t>
  </si>
  <si>
    <t>Stěrka podlahová nivelační pro vyrovnání podkladu povlakových podlah pevnosti 30 MPa tl přes 3 do 5 mm</t>
  </si>
  <si>
    <t>-1268089903</t>
  </si>
  <si>
    <t>131</t>
  </si>
  <si>
    <t>776201811</t>
  </si>
  <si>
    <t>Demontáž lepených povlakových podlah bez podložky ručně</t>
  </si>
  <si>
    <t>396905085</t>
  </si>
  <si>
    <t>132</t>
  </si>
  <si>
    <t>776231111</t>
  </si>
  <si>
    <t>Lepení lamel a čtverců z vinylu standardním lepidlem</t>
  </si>
  <si>
    <t>-1913430266</t>
  </si>
  <si>
    <t>133</t>
  </si>
  <si>
    <t>28411050</t>
  </si>
  <si>
    <t>dílce vinylové tl 2,0mm, nášlapná vrstva 0,40mm, úprava PUR, třída zátěže 23/32/41, otlak 0,05mm, R10, třída otěru T, hořlavost Bfl S1, bez ftalátů</t>
  </si>
  <si>
    <t>-56881814</t>
  </si>
  <si>
    <t>55,05</t>
  </si>
  <si>
    <t>55,05*1,1 'Přepočtené koeficientem množství</t>
  </si>
  <si>
    <t>134</t>
  </si>
  <si>
    <t>776410811</t>
  </si>
  <si>
    <t>Odstranění soklíků a lišt pryžových nebo plastových</t>
  </si>
  <si>
    <t>1310596969</t>
  </si>
  <si>
    <t>"M.č.116" (4,5+5,7+0,3)*2-1,1</t>
  </si>
  <si>
    <t>"M.č.216" (4,5+5,7+0,3)*2-1,1</t>
  </si>
  <si>
    <t>"M.č.228" (2,4+5,7+0,2)*2-1,1</t>
  </si>
  <si>
    <t>135</t>
  </si>
  <si>
    <t>776411211</t>
  </si>
  <si>
    <t>Montáž tahaných obvodových soklíků z PVC výšky do 80 mm</t>
  </si>
  <si>
    <t>-1358719641</t>
  </si>
  <si>
    <t>"M.č.228" (2,4+5,7+0,2*2)*2-1,1</t>
  </si>
  <si>
    <t>136</t>
  </si>
  <si>
    <t>59054181</t>
  </si>
  <si>
    <t>žlab obrubový na přechod podlahové krytiny na stěnu, průměr 38 mm</t>
  </si>
  <si>
    <t>2007799138</t>
  </si>
  <si>
    <t>55,7</t>
  </si>
  <si>
    <t>55,7*1,1 'Přepočtené koeficientem množství</t>
  </si>
  <si>
    <t>137</t>
  </si>
  <si>
    <t>59054182</t>
  </si>
  <si>
    <t>profil těsnicí tvar čepec š 4.5 mm, h 42.0 mm</t>
  </si>
  <si>
    <t>-1417340938</t>
  </si>
  <si>
    <t>138</t>
  </si>
  <si>
    <t>776421312</t>
  </si>
  <si>
    <t>Montáž přechodových šroubovaných lišt</t>
  </si>
  <si>
    <t>1877015952</t>
  </si>
  <si>
    <t>139</t>
  </si>
  <si>
    <t>55343124</t>
  </si>
  <si>
    <t>profil přechodový Al vrtaný 30mm bronz</t>
  </si>
  <si>
    <t>85522343</t>
  </si>
  <si>
    <t>1,1</t>
  </si>
  <si>
    <t>1,1*1,02 'Přepočtené koeficientem množství</t>
  </si>
  <si>
    <t>140</t>
  </si>
  <si>
    <t>998776102</t>
  </si>
  <si>
    <t>Přesun hmot tonážní pro podlahy povlakové v objektech v přes 6 do 12 m</t>
  </si>
  <si>
    <t>1479714638</t>
  </si>
  <si>
    <t>141</t>
  </si>
  <si>
    <t>998776181</t>
  </si>
  <si>
    <t>Příplatek k přesunu hmot tonážní 776 prováděný bez použití mechanizace</t>
  </si>
  <si>
    <t>799004951</t>
  </si>
  <si>
    <t>781</t>
  </si>
  <si>
    <t>Dokončovací práce - obklady</t>
  </si>
  <si>
    <t>142</t>
  </si>
  <si>
    <t>781121011</t>
  </si>
  <si>
    <t>Nátěr penetrační na stěnu</t>
  </si>
  <si>
    <t>-492440435</t>
  </si>
  <si>
    <t>"Koupelna v m.č.116" (1,2+2,7)*2*2,1-1*2,02</t>
  </si>
  <si>
    <t>"Koupelna v m.č.216" (1,2+2,7)*2*2,1-1*2,02</t>
  </si>
  <si>
    <t>"Koupelna v m.č.228" (1,2+2,7)*2*2,1-0,9*2,02</t>
  </si>
  <si>
    <t>143</t>
  </si>
  <si>
    <t>781131112</t>
  </si>
  <si>
    <t>Izolace pod obklad nátěrem nebo stěrkou ve dvou vrstvách</t>
  </si>
  <si>
    <t>-1150768763</t>
  </si>
  <si>
    <t>Vytažení na stěnu :</t>
  </si>
  <si>
    <t>"M.č.116" ((2,7+1,2)*2-1)*0,2</t>
  </si>
  <si>
    <t>"M.č.216" ((2,7+1,2)*2-1)*0,2</t>
  </si>
  <si>
    <t>"M.č.228" ((2,7+1,2)*2-0,9)*0,2</t>
  </si>
  <si>
    <t>"Za sprchami" ((1,2+1*2)*3+0,2)*1,9</t>
  </si>
  <si>
    <t>144</t>
  </si>
  <si>
    <t>781151031</t>
  </si>
  <si>
    <t>Celoplošné vyrovnání podkladu stěrkou tl 3 mm</t>
  </si>
  <si>
    <t>-977664362</t>
  </si>
  <si>
    <t>Na stávajících zdech :</t>
  </si>
  <si>
    <t>"2.NP" (2,7+1,2)*2,1</t>
  </si>
  <si>
    <t>"3.NP" (2,7*2+1+1,2)*2,1</t>
  </si>
  <si>
    <t>145</t>
  </si>
  <si>
    <t>781474112</t>
  </si>
  <si>
    <t>Montáž obkladů vnitřních keramických hladkých přes 9 do 12 ks/m2 lepených flexibilním lepidlem</t>
  </si>
  <si>
    <t>-217330870</t>
  </si>
  <si>
    <t>146</t>
  </si>
  <si>
    <t>59761026</t>
  </si>
  <si>
    <t>obklad keramický hladký do 12ks/m2</t>
  </si>
  <si>
    <t>691261305</t>
  </si>
  <si>
    <t>43,282</t>
  </si>
  <si>
    <t>43,282*1,1 'Přepočtené koeficientem množství</t>
  </si>
  <si>
    <t>147</t>
  </si>
  <si>
    <t>781477111</t>
  </si>
  <si>
    <t>Příplatek k montáži obkladů vnitřních keramických hladkých za plochu do 10 m2</t>
  </si>
  <si>
    <t>259050266</t>
  </si>
  <si>
    <t>148</t>
  </si>
  <si>
    <t>781494111</t>
  </si>
  <si>
    <t>Plastové profily rohové lepené flexibilním lepidlem</t>
  </si>
  <si>
    <t>-546564078</t>
  </si>
  <si>
    <t>149</t>
  </si>
  <si>
    <t>781494511</t>
  </si>
  <si>
    <t>Plastové profily ukončovací lepené flexibilním lepidlem</t>
  </si>
  <si>
    <t>-1288213599</t>
  </si>
  <si>
    <t>"Koupelna v m.č.116" (1,2+2,7)*2</t>
  </si>
  <si>
    <t>"Koupelna v m.č.216" (1,2+2,7)*2</t>
  </si>
  <si>
    <t>"Koupelna v m.č.228" (1,2+2,7)*2</t>
  </si>
  <si>
    <t>150</t>
  </si>
  <si>
    <t>781495115</t>
  </si>
  <si>
    <t>Spárování vnitřních obkladů silikonem</t>
  </si>
  <si>
    <t>1647288126</t>
  </si>
  <si>
    <t>Mezi obkladem a podlahou :</t>
  </si>
  <si>
    <t>"M.č.116" (2,7+1,2)*2-1</t>
  </si>
  <si>
    <t>"M.č.216" (2,7+1,2)*2-1</t>
  </si>
  <si>
    <t>"M.č.228" (2,7+1,2)*2-0,9</t>
  </si>
  <si>
    <t>151</t>
  </si>
  <si>
    <t>998781102</t>
  </si>
  <si>
    <t>Přesun hmot tonážní pro obklady keramické v objektech v přes 6 do 12 m</t>
  </si>
  <si>
    <t>-1644820204</t>
  </si>
  <si>
    <t>152</t>
  </si>
  <si>
    <t>998781181</t>
  </si>
  <si>
    <t>Příplatek k přesunu hmot tonážní 781 prováděný bez použití mechanizace</t>
  </si>
  <si>
    <t>-274845464</t>
  </si>
  <si>
    <t>783</t>
  </si>
  <si>
    <t>Dokončovací práce - nátěry</t>
  </si>
  <si>
    <t>153</t>
  </si>
  <si>
    <t>783314101</t>
  </si>
  <si>
    <t>Základní jednonásobný syntetický nátěr zámečnických konstrukcí</t>
  </si>
  <si>
    <t>-332119440</t>
  </si>
  <si>
    <t>"IPN 140" 2,15*2*0,52*2</t>
  </si>
  <si>
    <t>154</t>
  </si>
  <si>
    <t>783317101</t>
  </si>
  <si>
    <t>Krycí jednonásobný syntetický standardní nátěr zámečnických konstrukcí</t>
  </si>
  <si>
    <t>-1361765211</t>
  </si>
  <si>
    <t>"Zárubně" (1,1+2,02*2)*0,225*2</t>
  </si>
  <si>
    <t>784</t>
  </si>
  <si>
    <t>Dokončovací práce - malby a tapety</t>
  </si>
  <si>
    <t>155</t>
  </si>
  <si>
    <t>784181101</t>
  </si>
  <si>
    <t>Základní akrylátová jednonásobná bezbarvá penetrace podkladu v místnostech v do 3,80 m</t>
  </si>
  <si>
    <t>-611392937</t>
  </si>
  <si>
    <t>Dotčené mídtnosti :</t>
  </si>
  <si>
    <t>"Stropy" 2,8*2+22,07+3,24+10,77+2,88+22,21+3,24</t>
  </si>
  <si>
    <t>Stěny :</t>
  </si>
  <si>
    <t>"2.NP" (4,5+5,6+0,3*4)*2*3,445</t>
  </si>
  <si>
    <t>"3.NP" (5,7+2,4+4,5+5,6+0,1+0,3+0,2)*2*3,465</t>
  </si>
  <si>
    <t>"2.NP" (2,7+1,2)*2*1,345</t>
  </si>
  <si>
    <t>"3.NP" (2,7+1,2)*2*2*1,365</t>
  </si>
  <si>
    <t>"Chodby" (2,4*2+6,45)*3,445</t>
  </si>
  <si>
    <t>156</t>
  </si>
  <si>
    <t>784221101</t>
  </si>
  <si>
    <t>Dvojnásobné bílé malby ze směsí za sucha dobře otěruvzdorných v místnostech do 3,80 m</t>
  </si>
  <si>
    <t>2039676020</t>
  </si>
  <si>
    <t>348,692-10,26</t>
  </si>
  <si>
    <t>157</t>
  </si>
  <si>
    <t>784660111</t>
  </si>
  <si>
    <t>Linkrustace s vrchním nátěrem syntetickým v místnosti v do 3,80 m</t>
  </si>
  <si>
    <t>-397679965</t>
  </si>
  <si>
    <t>"U umyvátek" (1,3+0,6)*1,8*3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</si>
  <si>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</si>
  <si>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</si>
  <si>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</si>
  <si>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</si>
  <si>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</si>
  <si>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</si>
  <si>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</si>
  <si>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-172463177</t>
  </si>
  <si>
    <t>VRN7</t>
  </si>
  <si>
    <t>Provozní vlivy</t>
  </si>
  <si>
    <t>159</t>
  </si>
  <si>
    <t>070001000</t>
  </si>
  <si>
    <t>-947435110</t>
  </si>
  <si>
    <t>020 - SO 01  Východní přístavba - stavební část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</si>
  <si>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</si>
  <si>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</si>
  <si>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</si>
  <si>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</si>
  <si>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</si>
  <si>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</si>
  <si>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</si>
  <si>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61 - Úprava povrchů vnitřních</t>
  </si>
  <si>
    <t xml:space="preserve">    9 - Ostatní konstrukce a práce,lešení</t>
  </si>
  <si>
    <t xml:space="preserve">    96 - Bourání konstrukcí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</si>
  <si>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</si>
  <si>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</si>
  <si>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</si>
  <si>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7631 - Dřevostavby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</si>
  <si>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</si>
  <si>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</si>
  <si>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</si>
  <si>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777 - Podlahy lité</t>
  </si>
  <si>
    <t xml:space="preserve">    786 - Dokončovací práce - čalounické úpravy</t>
  </si>
  <si>
    <t>M - Práce a dodávky M</t>
  </si>
  <si>
    <t xml:space="preserve">    33-M - Montáže dopravních zařízení</t>
  </si>
  <si>
    <t xml:space="preserve">    VRN1 - Průzkumné, geodetické a projektové práce</t>
  </si>
  <si>
    <t>Zemní práce</t>
  </si>
  <si>
    <t>113107162</t>
  </si>
  <si>
    <t>Odstranění podkladu z kameniva drceného tl přes 100 do 200 mm strojně pl přes 50 do 200 m2</t>
  </si>
  <si>
    <t>-578895832</t>
  </si>
  <si>
    <t>"ZP1" 14,3*4,55+5,14*0,558+8,682*0,587+0,407*0,3</t>
  </si>
  <si>
    <t>"ZP2" 6,001*2,357+0,5*0,25+5,06*9,992+3,75*2,18</t>
  </si>
  <si>
    <t>113107182</t>
  </si>
  <si>
    <t>Odstranění podkladu živičného tl přes 50 do 100 mm strojně pl přes 50 do 200 m2</t>
  </si>
  <si>
    <t>1915899635</t>
  </si>
  <si>
    <t>121151103</t>
  </si>
  <si>
    <t>Sejmutí ornice plochy do 100 m2 tl vrstvy do 200 mm strojně</t>
  </si>
  <si>
    <t>-969360960</t>
  </si>
  <si>
    <t>"Za objektem" 8*3+(4,5+2,5)/2*12</t>
  </si>
  <si>
    <t>122151103</t>
  </si>
  <si>
    <t>Odkopávky a prokopávky nezapažené v hornině třídy těžitelnosti I skupiny 1 a 2 objem do 100 m3 strojně</t>
  </si>
  <si>
    <t>1442695624</t>
  </si>
  <si>
    <t>"Předpoklad 1/3 v hornině 2 :</t>
  </si>
  <si>
    <t>(9*6*(1,15+0,85+0,8+0,5)/4+10,4*1,15*0,9/2+16,5/3*1,9*0,9/2)/3</t>
  </si>
  <si>
    <t>122251103</t>
  </si>
  <si>
    <t>Odkopávky a prokopávky nezapažené v hornině třídy těžitelnosti I skupiny 3 objem do 100 m3 strojně</t>
  </si>
  <si>
    <t>1714054853</t>
  </si>
  <si>
    <t>"Předpoklad 1/3 v hornině 3 :</t>
  </si>
  <si>
    <t>122351103</t>
  </si>
  <si>
    <t>Odkopávky a prokopávky nezapažené v hornině třídy těžitelnosti II skupiny 4 objem do 100 m3 strojně</t>
  </si>
  <si>
    <t>1398736458</t>
  </si>
  <si>
    <t>"Předpoklad 1/3 v hornině 4 :</t>
  </si>
  <si>
    <t>122452513</t>
  </si>
  <si>
    <t>Odkopávky a prokopávky zapažené pro silnice a dálnice v hornině třídy těžitelnosti II objem do 100 m3 strojně</t>
  </si>
  <si>
    <t>-635589435</t>
  </si>
  <si>
    <t>"ZP1" (14,3*4,55+5,14*0,558+8,682*0,587+0,407*0,3)*0,09</t>
  </si>
  <si>
    <t>"ZP2" (6,001*2,357+0,5*0,25+5,06*9,992+3,75*2,18)*0,05</t>
  </si>
  <si>
    <t>131351100</t>
  </si>
  <si>
    <t>Hloubení jam nezapažených v hornině třídy těžitelnosti II skupiny 4 objem do 20 m3 strojně</t>
  </si>
  <si>
    <t>-1766493205</t>
  </si>
  <si>
    <t>Předpoklad 50% v hornině IV :</t>
  </si>
  <si>
    <t>"Výtahová šachta" 3,89*2,87*1,3/2</t>
  </si>
  <si>
    <t>131451100</t>
  </si>
  <si>
    <t>Hloubení jam nezapažených v hornině třídy těžitelnosti II skupiny 5 objem do 20 m3 strojně</t>
  </si>
  <si>
    <t>1491694204</t>
  </si>
  <si>
    <t>Předpoklad 50% v hornině V :</t>
  </si>
  <si>
    <t>132312121</t>
  </si>
  <si>
    <t>Hloubení zapažených rýh šířky do 800 mm v soudržných horninách třídy těžitelnosti II skupiny 4 ručně</t>
  </si>
  <si>
    <t>-1484782575</t>
  </si>
  <si>
    <t>Předpoklad ruční dokopávky 10% :</t>
  </si>
  <si>
    <t xml:space="preserve">"Šířka 600mm hl.-2,19" ((2,87+2,69)*2*0,45+0,5*1,6)*0,6*0,1 </t>
  </si>
  <si>
    <t>"Šířka 600mm hl.-1,89" (10,485+14,79+6,395+6,225+12,84+6,47+9,5+7,34*2)*1,4*0,6 *0,1</t>
  </si>
  <si>
    <t xml:space="preserve">"Šířka 800mm" ((12,84+5,27)*1,4+0,5*1,7)*0,8*0,1 </t>
  </si>
  <si>
    <t>132312221</t>
  </si>
  <si>
    <t>Hloubení zapažených rýh šířky do 2000 mm v soudržných horninách třídy těžitelnosti II skupiny 4 ručně</t>
  </si>
  <si>
    <t>1600722804</t>
  </si>
  <si>
    <t>"Šířka 1100mm" (7,67*1,4+1,745*1,7)*1,1*0,1</t>
  </si>
  <si>
    <t>132351103</t>
  </si>
  <si>
    <t>Hloubení rýh nezapažených š do 800 mm v hornině třídy těžitelnosti II skupiny 4 objem do 100 m3 strojně</t>
  </si>
  <si>
    <t>-1446562157</t>
  </si>
  <si>
    <t xml:space="preserve">Předpoklad 40% v hornině IV : </t>
  </si>
  <si>
    <t>"Šířka 600mm hl.-2,19" ((2,87+2,69)*2*0,45+0,5*1,6)*0,6*0,4</t>
  </si>
  <si>
    <t xml:space="preserve">"Šířka 600mm hl.-1,89" (10,485+14,79+6,395+6,225+12,84+6,47+9,5+7,34*2)*1,4*0,6*0,4 </t>
  </si>
  <si>
    <t xml:space="preserve">"Šířka 800mm" ((12,84+5,27)*1,4+0,5*1,7)*0,8*0,4 </t>
  </si>
  <si>
    <t>132351251</t>
  </si>
  <si>
    <t>Hloubení rýh nezapažených š do 2000 mm v hornině třídy těžitelnosti II skupiny 4 objem do 20 m3 strojně</t>
  </si>
  <si>
    <t>-439698471</t>
  </si>
  <si>
    <t>"Šířka 1100mm" (7,67*1,4+1,745*1,7)*1,1*0,4</t>
  </si>
  <si>
    <t>132412121</t>
  </si>
  <si>
    <t>Hloubení zapažených rýh šířky do 800 mm v soudržných horninách třídy těžitelnosti II skupiny 5 ručně</t>
  </si>
  <si>
    <t>-810184716</t>
  </si>
  <si>
    <t>132412221</t>
  </si>
  <si>
    <t>Hloubení zapažených rýh šířky do 2000 mm v soudržných horninách třídy těžitelnosti II skupiny 5 ručně</t>
  </si>
  <si>
    <t>487450257</t>
  </si>
  <si>
    <t>132451102</t>
  </si>
  <si>
    <t>Hloubení rýh nezapažených š do 800 mm v hornině třídy těžitelnosti II skupiny 5 objem do 50 m3 strojně</t>
  </si>
  <si>
    <t>-80047826</t>
  </si>
  <si>
    <t xml:space="preserve">Předpoklad 40% v hornině V : </t>
  </si>
  <si>
    <t>132451251</t>
  </si>
  <si>
    <t>Hloubení rýh nezapažených š do 2000 mm v hornině třídy těžitelnosti II skupiny 5 objem do 20 m3 strojně</t>
  </si>
  <si>
    <t>-1414142139</t>
  </si>
  <si>
    <t>133151101</t>
  </si>
  <si>
    <t>Hloubení šachet nezapažených v hornině třídy těžitelnosti I skupiny 1 a 2 objem do 20 m3</t>
  </si>
  <si>
    <t>839805686</t>
  </si>
  <si>
    <t xml:space="preserve">Pro základové patky - předpoklad 1/4 v hornině 2: </t>
  </si>
  <si>
    <t>(1,7/3*(1*1+sqrt(1*1*2*2)+2*2))*2/4</t>
  </si>
  <si>
    <t>(2,7/3*(1*1+sqrt(1*1*2*3)+2*3))*2/4</t>
  </si>
  <si>
    <t>(1,7/3*(0,8*0,8+sqrt(0,8*0,8*1,8*1,8)+1,8*1,8))*2/4</t>
  </si>
  <si>
    <t>133251101</t>
  </si>
  <si>
    <t>Hloubení šachet nezapažených v hornině třídy těžitelnosti I skupiny 3 objem do 20 m3</t>
  </si>
  <si>
    <t>-1562582928</t>
  </si>
  <si>
    <t xml:space="preserve">Pro základové patky - předpoklad 1/4 v hornině 3 : </t>
  </si>
  <si>
    <t>133351101</t>
  </si>
  <si>
    <t>Hloubení šachet nezapažených v hornině třídy těžitelnosti II skupiny 4 objem do 20 m3</t>
  </si>
  <si>
    <t>-1840918567</t>
  </si>
  <si>
    <t xml:space="preserve">Pro základové patky - předpoklad 1/4 v hornině 4 : </t>
  </si>
  <si>
    <t>133451101</t>
  </si>
  <si>
    <t>Hloubení šachet nezapažených v hornině třídy těžitelnosti II skupiny 5 objem do 20 m3</t>
  </si>
  <si>
    <t>-719997906</t>
  </si>
  <si>
    <t xml:space="preserve">Pro základové patky - předpoklad 1/4 v hornině 5 : </t>
  </si>
  <si>
    <t>162751117</t>
  </si>
  <si>
    <t>Vodorovné přemístění přes 9 000 do 10000 m výkopku/sypaniny z horniny třídy těžitelnosti I skupiny 1 až 3</t>
  </si>
  <si>
    <t>-409464445</t>
  </si>
  <si>
    <t>18,212*2+10,234+7,742*2-24,115</t>
  </si>
  <si>
    <t>162751119</t>
  </si>
  <si>
    <t>Příplatek k vodorovnému přemístění výkopku/sypaniny z horniny třídy těžitelnosti I skupiny 1 až 3 ZKD 1000 m přes 10000 m</t>
  </si>
  <si>
    <t>-1171628330</t>
  </si>
  <si>
    <t>38,027*8</t>
  </si>
  <si>
    <t>162751137</t>
  </si>
  <si>
    <t>Vodorovné přemístění přes 9 000 do 10000 m výkopku/sypaniny z horniny třídy těžitelnosti II skupiny 4 a 5</t>
  </si>
  <si>
    <t>-1606674465</t>
  </si>
  <si>
    <t>18,212+7,257*2+9,58*2+1,507*2+37,123*2+6,03*2+7,742*2</t>
  </si>
  <si>
    <t>162751139</t>
  </si>
  <si>
    <t>Příplatek k vodorovnému přemístění výkopku/sypaniny z horniny třídy těžitelnosti II skupiny 4 a 5 ZKD 1000 m přes 10000 m</t>
  </si>
  <si>
    <t>1046380091</t>
  </si>
  <si>
    <t>156,69*8</t>
  </si>
  <si>
    <t>171201231</t>
  </si>
  <si>
    <t>Poplatek za uložení zeminy a kamení na recyklační skládce (skládkovné) kód odpadu 17 05 04</t>
  </si>
  <si>
    <t>-1420701942</t>
  </si>
  <si>
    <t>194,717*1,75</t>
  </si>
  <si>
    <t>171251201</t>
  </si>
  <si>
    <t>Uložení sypaniny na skládky nebo meziskládky</t>
  </si>
  <si>
    <t>-906566346</t>
  </si>
  <si>
    <t>38,027+156,69</t>
  </si>
  <si>
    <t>174151102</t>
  </si>
  <si>
    <t>Zásyp v prostoru s omezeným pohybem stroje sypaninou se zhutněním</t>
  </si>
  <si>
    <t>-819272501</t>
  </si>
  <si>
    <t xml:space="preserve">Okolo základových patek : </t>
  </si>
  <si>
    <t>30,971-0,8*0,8*(1,7*2+2,7*2)-0,6*0,6*1,7*2</t>
  </si>
  <si>
    <t>181152302</t>
  </si>
  <si>
    <t>Úprava pláně pro silnice a dálnice v zářezech se zhutněním</t>
  </si>
  <si>
    <t>1604930297</t>
  </si>
  <si>
    <t>181351003</t>
  </si>
  <si>
    <t>Rozprostření ornice tl vrstvy do 200 mm pl do 100 m2 v rovině nebo ve svahu do 1:5 strojně</t>
  </si>
  <si>
    <t>-569300338</t>
  </si>
  <si>
    <t>"Za objektem" 8*3+(4,5+2,5)/2*12-7,1*2-1,4*2,4-12,5*1,2/2</t>
  </si>
  <si>
    <t>181411131</t>
  </si>
  <si>
    <t>Založení parkového trávníku výsevem pl do 1000 m2 v rovině a ve svahu do 1:5</t>
  </si>
  <si>
    <t>720882533</t>
  </si>
  <si>
    <t>181411132</t>
  </si>
  <si>
    <t>Založení parkového trávníku výsevem pl do 1000 m2 ve svahu přes 1:5 do 1:2</t>
  </si>
  <si>
    <t>-161140628</t>
  </si>
  <si>
    <t>00572410</t>
  </si>
  <si>
    <t>osivo směs travní parková</t>
  </si>
  <si>
    <t>kg</t>
  </si>
  <si>
    <t>333303649</t>
  </si>
  <si>
    <t>40,94+22,413</t>
  </si>
  <si>
    <t>63,353*0,02 'Přepočtené koeficientem množství</t>
  </si>
  <si>
    <t>181951112</t>
  </si>
  <si>
    <t>Úprava pláně v hornině třídy těžitelnosti I skupiny 1 až 3 se zhutněním strojně</t>
  </si>
  <si>
    <t>1905006532</t>
  </si>
  <si>
    <t>"Stavební jáma" 14,79*14,04+9,04*9,5+2,87*3,89</t>
  </si>
  <si>
    <t>182151111</t>
  </si>
  <si>
    <t>Svahování v zářezech v hornině třídy těžitelnosti I skupiny 1 až 3 strojně</t>
  </si>
  <si>
    <t>128814684</t>
  </si>
  <si>
    <t>12,5*1,35/2+4,9*1,5+(2+3,3)/2*2,5</t>
  </si>
  <si>
    <t>182351023</t>
  </si>
  <si>
    <t>Rozprostření ornice pl do 100 m2 ve svahu přes 1:5 tl vrstvy do 200 mm strojně</t>
  </si>
  <si>
    <t>-647857840</t>
  </si>
  <si>
    <t>Zakládání</t>
  </si>
  <si>
    <t>271542211</t>
  </si>
  <si>
    <t>Podsyp pod základové konstrukce se zhutněním z netříděné štěrkodrtě</t>
  </si>
  <si>
    <t>-1898234578</t>
  </si>
  <si>
    <t>"Pod D1" 2,27*2,69*0,05</t>
  </si>
  <si>
    <t>"Pod D2" ((6,67+5,97)*6,695+6,67*6,695+5,97*6,625+7,54*(2,6+6,17))*0,15</t>
  </si>
  <si>
    <t>273321511</t>
  </si>
  <si>
    <t>Základové desky ze ŽB bez zvýšených nároků na prostředí tř. C 25/30</t>
  </si>
  <si>
    <t>1531942474</t>
  </si>
  <si>
    <t>"D.1" 3,89*3,47*0,15</t>
  </si>
  <si>
    <t>"D.2" (13,84*14,59+8,34*9,5)*0,15</t>
  </si>
  <si>
    <t>273351121</t>
  </si>
  <si>
    <t>Zřízení bednění základových desek</t>
  </si>
  <si>
    <t>460906097</t>
  </si>
  <si>
    <t>"D.1" (3,89+3,47)*2*0,15</t>
  </si>
  <si>
    <t>"D.2" (13,84+14,59+9,5)*2*0,15</t>
  </si>
  <si>
    <t>273351122</t>
  </si>
  <si>
    <t>Odstranění bednění základových desek</t>
  </si>
  <si>
    <t>-1788194079</t>
  </si>
  <si>
    <t>273362021</t>
  </si>
  <si>
    <t>Výztuž základových desek svařovanými sítěmi Kari</t>
  </si>
  <si>
    <t>829484267</t>
  </si>
  <si>
    <t>"Viz. výpis" 2,177</t>
  </si>
  <si>
    <t>274313811</t>
  </si>
  <si>
    <t>Základové pásy z betonu tř. C 25/30</t>
  </si>
  <si>
    <t>-448250417</t>
  </si>
  <si>
    <t xml:space="preserve">"Šířka 600mm hl.-2,19" ((2,87+2,69)*2*0,45+0,5*1,6)*0,6 </t>
  </si>
  <si>
    <t xml:space="preserve">"Šířka 600mm hl.-1,89" (10,485+14,79+6,395+6,225+12,84+6,47+9,5+7,34*2)*1,3*0,6 </t>
  </si>
  <si>
    <t xml:space="preserve">"Šířka 800mm" ((12,84+5,27)*1,3+0,5*1,6)*0,8 </t>
  </si>
  <si>
    <t>"Šířka 1100mm" (7,67*1,3+1,745*1,6)*1,1</t>
  </si>
  <si>
    <t>"Navýšení za lití do země" 100,475*0,035</t>
  </si>
  <si>
    <t>274353122</t>
  </si>
  <si>
    <t>Bednění kotevních otvorů v základových pásech průřezu přes 0,02 do 0,05 m2 hl přes 0,5 do 1 m</t>
  </si>
  <si>
    <t>-1818877808</t>
  </si>
  <si>
    <t>274353132</t>
  </si>
  <si>
    <t>Bednění kotevních otvorů v základových pásech průřezu přes 0,05 do 0,10 m2 hl přes 1 do 2 m</t>
  </si>
  <si>
    <t>-255269876</t>
  </si>
  <si>
    <t>275313811</t>
  </si>
  <si>
    <t>Základové patky z betonu tř. C 25/30</t>
  </si>
  <si>
    <t>-63599275</t>
  </si>
  <si>
    <t>0,8*0,8*(1,3*2+2,25*2)+0,6*0,6*1,3*2</t>
  </si>
  <si>
    <t>275351121</t>
  </si>
  <si>
    <t>Zřízení bednění základových patek</t>
  </si>
  <si>
    <t>1775275982</t>
  </si>
  <si>
    <t>0,8*4*(1,3*2+2,25*2)+0,6*4*1,3*2</t>
  </si>
  <si>
    <t>275351122</t>
  </si>
  <si>
    <t>Odstranění bednění základových patek</t>
  </si>
  <si>
    <t>-905785799</t>
  </si>
  <si>
    <t>279113152</t>
  </si>
  <si>
    <t>Základová zeď tl přes 150 do 200 mm z tvárnic ztraceného bednění včetně výplně z betonu tř. C 25/30</t>
  </si>
  <si>
    <t>-2064630974</t>
  </si>
  <si>
    <t>3,6*1,25*2</t>
  </si>
  <si>
    <t>279113154</t>
  </si>
  <si>
    <t>Základová zeď tl přes 250 do 300 mm z tvárnic ztraceného bednění včetně výplně z betonu tř. C 25/30</t>
  </si>
  <si>
    <t>1251732497</t>
  </si>
  <si>
    <t>(2,99+2,8*2)*1,75-1,38*0,5</t>
  </si>
  <si>
    <t>279113155</t>
  </si>
  <si>
    <t>Základová zeď tl přes 300 do 400 mm z tvárnic ztraceného bednění včetně výplně z betonu tř. C 25/30</t>
  </si>
  <si>
    <t>-264655462</t>
  </si>
  <si>
    <t>(14,59+14,52+11,005+6,67*3+5,97*3+9,5+9,435+7,54)*0,25</t>
  </si>
  <si>
    <t>279361821</t>
  </si>
  <si>
    <t>Výztuž základových zdí nosných betonářskou ocelí 10 505</t>
  </si>
  <si>
    <t>-510171904</t>
  </si>
  <si>
    <t>"Viz.výpis" 0,444</t>
  </si>
  <si>
    <t>311235151</t>
  </si>
  <si>
    <t>Zdivo jednovrstvé z cihel broušených do P10 na tenkovrstvou maltu tl 300 mm</t>
  </si>
  <si>
    <t>-1669267632</t>
  </si>
  <si>
    <t>"1.NP" (6,7+13,75+6+7,5*2)*3,25-(1+1,25+1,2+1,325+1,5)*2,35</t>
  </si>
  <si>
    <t>"Místo věnce pod stropem" 6,7*0,25</t>
  </si>
  <si>
    <t>"2.NP" (13+7,5*2)*3,25-(1+1,25*3+1,5*3)*2,33</t>
  </si>
  <si>
    <t>"3.NP" (13+7,5*2)*3,5-(1+1,25*3+1,5*2)*2,33-1,875*2,36</t>
  </si>
  <si>
    <t>311235181</t>
  </si>
  <si>
    <t>Zdivo jednovrstvé z cihel broušených do P10 na tenkovrstvou maltu tl 380 mm</t>
  </si>
  <si>
    <t>888710102</t>
  </si>
  <si>
    <t>"Výtahová šachta" (2,5*2+3,75)*(0,75+1,5+1,75*2+1*2+1,5)+3,75*0,25-1,38*2,04*3</t>
  </si>
  <si>
    <t>"Atika" (14,63+9,5+13,12)*2*(0,94+0,5)/2</t>
  </si>
  <si>
    <t>"Dozdívka u stávajícího objektu" 0,44*2*4,25</t>
  </si>
  <si>
    <t>311238654</t>
  </si>
  <si>
    <t>Zdivo jednovrstvé tepelně izolační z cihel broušených P8 s vnitřní izolací z minerální vlny na tenkovrstvou maltu U přes 0,14 do 0,18 W/m2K tl 440 mm</t>
  </si>
  <si>
    <t>1290951329</t>
  </si>
  <si>
    <t>"1.NP" (9,5+14,63+13-0,75)*2*3,25-(1*2+1,375*2)*2,35-2,75*2,78*3-1,25*1,5</t>
  </si>
  <si>
    <t>"Místo věnce pod stropem" (7,5+2,7*2+5,28+6,7+6+6,725)*0,25</t>
  </si>
  <si>
    <t>"2.NP" (9,5+14,63+13)*2*3,25-1,25*2*20-1,75*2,83</t>
  </si>
  <si>
    <t>"Místo věnce pod stropem" (6,725*2+2,7+6,2)*2*0,25</t>
  </si>
  <si>
    <t>"3.NP" (9,5+14,63+13)*2*3,25-1,25*2*20-1,75*2,83</t>
  </si>
  <si>
    <t>311238655</t>
  </si>
  <si>
    <t>Zdivo jednovrstvé tepelně izolační z cihel broušených P10 s vnitřní izolací z minerální vlny na tenkovrstvou maltu U přes 0,18 do 0,22 W/m2K tl 440 mm</t>
  </si>
  <si>
    <t>-395276921</t>
  </si>
  <si>
    <t>0,75*3,25*2</t>
  </si>
  <si>
    <t>317168011</t>
  </si>
  <si>
    <t>Překlad keramický plochý š 115 mm dl 1000 mm</t>
  </si>
  <si>
    <t>-1525806354</t>
  </si>
  <si>
    <t>"1.NP" 1</t>
  </si>
  <si>
    <t>"2.NP" 2</t>
  </si>
  <si>
    <t>"3.NP" 2</t>
  </si>
  <si>
    <t>317168012</t>
  </si>
  <si>
    <t>Překlad keramický plochý š 115 mm dl 1250 mm</t>
  </si>
  <si>
    <t>-1267571852</t>
  </si>
  <si>
    <t>"1.NP" 3+1</t>
  </si>
  <si>
    <t>"2.NP" 3+2</t>
  </si>
  <si>
    <t>"3.NP" 3+3</t>
  </si>
  <si>
    <t>317168013</t>
  </si>
  <si>
    <t>Překlad keramický plochý š 115 mm dl 1500 mm</t>
  </si>
  <si>
    <t>-44246002</t>
  </si>
  <si>
    <t>"1.NP" 2</t>
  </si>
  <si>
    <t>"3.NP" 1+3</t>
  </si>
  <si>
    <t>317168014</t>
  </si>
  <si>
    <t>Překlad keramický plochý š 115 mm dl 1750 mm</t>
  </si>
  <si>
    <t>1497971255</t>
  </si>
  <si>
    <t>"2.NP" 1</t>
  </si>
  <si>
    <t>317168053</t>
  </si>
  <si>
    <t>Překlad keramický vysoký v 238 mm dl 1500 mm</t>
  </si>
  <si>
    <t>-660637109</t>
  </si>
  <si>
    <t>"1.NP" 2*4+1*4</t>
  </si>
  <si>
    <t>"2.NP" 4</t>
  </si>
  <si>
    <t>"3.NP" 4</t>
  </si>
  <si>
    <t>317168054</t>
  </si>
  <si>
    <t>Překlad keramický vysoký v 238 mm dl 1750 mm</t>
  </si>
  <si>
    <t>399386957</t>
  </si>
  <si>
    <t>"1.NP" 3*4+3*4</t>
  </si>
  <si>
    <t>"2.NP" 3*4+20*4</t>
  </si>
  <si>
    <t>"3.NP" 3*4+20*4</t>
  </si>
  <si>
    <t>317168055</t>
  </si>
  <si>
    <t>Překlad keramický vysoký v 238 mm dl 2000 mm</t>
  </si>
  <si>
    <t>-1410077170</t>
  </si>
  <si>
    <t>"1.NP" 4</t>
  </si>
  <si>
    <t>"2.NP" 3*4</t>
  </si>
  <si>
    <t>317168056</t>
  </si>
  <si>
    <t>Překlad keramický vysoký v 238 mm dl 2250 mm</t>
  </si>
  <si>
    <t>38375748</t>
  </si>
  <si>
    <t>"2.NP" 6</t>
  </si>
  <si>
    <t>"3.NP" 6</t>
  </si>
  <si>
    <t>317168058</t>
  </si>
  <si>
    <t>Překlad keramický vysoký v 238 mm dl 2750 mm</t>
  </si>
  <si>
    <t>-1781704421</t>
  </si>
  <si>
    <t>317168061</t>
  </si>
  <si>
    <t>Překlad keramický vysoký v 238 mm dl 3500 mm</t>
  </si>
  <si>
    <t>1767715399</t>
  </si>
  <si>
    <t>"1.NP" 3</t>
  </si>
  <si>
    <t>180778889</t>
  </si>
  <si>
    <t>"IPE 100" 2,25*0,4*0,1*2</t>
  </si>
  <si>
    <t>317321411</t>
  </si>
  <si>
    <t>Překlad ze ŽB tř. C 25/30</t>
  </si>
  <si>
    <t>-589575278</t>
  </si>
  <si>
    <t>1. NP :</t>
  </si>
  <si>
    <t>"P1b - zalití" 10,5*0,24*0,23</t>
  </si>
  <si>
    <t>"P2" 0,28*0,25*2</t>
  </si>
  <si>
    <t>2.NP :</t>
  </si>
  <si>
    <t>"P2" 0,38*0,5*2</t>
  </si>
  <si>
    <t>3.NP :</t>
  </si>
  <si>
    <t>317351107</t>
  </si>
  <si>
    <t>Zřízení bednění překladů v do 4 m</t>
  </si>
  <si>
    <t>835572999</t>
  </si>
  <si>
    <t>"P1b - zalití" 10,5*0,23*2</t>
  </si>
  <si>
    <t>2. NP :</t>
  </si>
  <si>
    <t>"P2" 2*(0,38+0,35*2)</t>
  </si>
  <si>
    <t>3. NP :</t>
  </si>
  <si>
    <t>317351108</t>
  </si>
  <si>
    <t>Odstranění bednění překladů v do 4 m</t>
  </si>
  <si>
    <t>888989462</t>
  </si>
  <si>
    <t>317361821</t>
  </si>
  <si>
    <t>Výztuž překladů a říms z betonářské oceli 10 505</t>
  </si>
  <si>
    <t>-1810314506</t>
  </si>
  <si>
    <t>"P2 - R12" 2*5*0,89/1000*3</t>
  </si>
  <si>
    <t>"P2 - R6" 2/0,125*(0,28+0,25)*2*0,222/1000*3</t>
  </si>
  <si>
    <t>317941125</t>
  </si>
  <si>
    <t>Osazování ocelových válcovaných nosníků na zdivu I, IE, U, UE nebo L č 24 a vyšší nebo výšky přes 220 mm</t>
  </si>
  <si>
    <t>-1541796711</t>
  </si>
  <si>
    <t xml:space="preserve">"P1b - HEA 240" 10,5*60,3/1000 </t>
  </si>
  <si>
    <t>13010964</t>
  </si>
  <si>
    <t>ocel profilová jakost S235JR (11 375) průřez HEA 240</t>
  </si>
  <si>
    <t>2039234284</t>
  </si>
  <si>
    <t>10,5*60,3/1000</t>
  </si>
  <si>
    <t>0,633*1,08 'Přepočtené koeficientem množství</t>
  </si>
  <si>
    <t>317944321</t>
  </si>
  <si>
    <t>Válcované nosníky do č.12 dodatečně osazované do připravených otvorů</t>
  </si>
  <si>
    <t>88387649</t>
  </si>
  <si>
    <t>"IPE 100" 2,25*4*8,1/1000*2</t>
  </si>
  <si>
    <t>317998111</t>
  </si>
  <si>
    <t>Tepelná izolace mezi překlady v 24 cm z EPS tl přes 30 do 50 mm</t>
  </si>
  <si>
    <t>-836471189</t>
  </si>
  <si>
    <t>"P1a" 3,5*3</t>
  </si>
  <si>
    <t>317998112</t>
  </si>
  <si>
    <t>Tepelná izolace mezi překlady v 24 cm z EPS tl přes 50 do 70 mm</t>
  </si>
  <si>
    <t>-1227512198</t>
  </si>
  <si>
    <t>"P3" 1,75*3*2</t>
  </si>
  <si>
    <t>"P3" 1,75*3*2+1,5*2*2</t>
  </si>
  <si>
    <t>"P6" 1,75*20*2</t>
  </si>
  <si>
    <t>"P7" 1,75*20*2</t>
  </si>
  <si>
    <t>342244211</t>
  </si>
  <si>
    <t>Příčka z cihel broušených na tenkovrstvou maltu tloušťky 115 mm</t>
  </si>
  <si>
    <t>-201815718</t>
  </si>
  <si>
    <t>"1.NP" (3,21+1,5+0,356)*3,25+(1+1,2+1,325+1,25+1,5)*2,35-(0,9+1*3+1,2)*2,02</t>
  </si>
  <si>
    <t>"2.NP" (2,2+1,785+3,21+1,5)*3,5-0,8*2,02+(1+1,25*3+1,5*3)*2,33-(0,8+0,9*3+1,2*3)*2,02</t>
  </si>
  <si>
    <t>"2.NP" (2,2+1,785+3,21+1,5)*3,5-0,8*2,02+(1+1,25*3+1,5*2)*2,33-(0,8+0,9*3+1,2*2)*2,02</t>
  </si>
  <si>
    <t>342244221</t>
  </si>
  <si>
    <t>Příčka z cihel broušených na tenkovrstvou maltu tloušťky 140 mm</t>
  </si>
  <si>
    <t>1878191520</t>
  </si>
  <si>
    <t>"1.NP" (6,725+6*2+6,2+3,61)*3,25-1*2,02</t>
  </si>
  <si>
    <t>"2.NP" (6,725*3+1,42+4,1+6,2+0,695)*3,5-(0,8+1+1,2)*2,02</t>
  </si>
  <si>
    <t>"3.NP" (6,725+3,085+3,5+6,2+4,1+8,76)*3,5-(0,8+1*2+1,2*2)*2,02</t>
  </si>
  <si>
    <t>"Výlez na střechu" (1,48+1,2)*2*0,824</t>
  </si>
  <si>
    <t>"Instalační šachta na střeše" ((2,651+0,88)*2+0,25)*1,3</t>
  </si>
  <si>
    <t>342272215</t>
  </si>
  <si>
    <t>Příčka z pórobetonových hladkých tvárnic na tenkovrstvou maltu tl 75 mm</t>
  </si>
  <si>
    <t>1898820798</t>
  </si>
  <si>
    <t>"Obezdění stoupačky" 0,3*2*(3,25+3,5*2)</t>
  </si>
  <si>
    <t>342272235</t>
  </si>
  <si>
    <t>Příčka z pórobetonových hladkých tvárnic na tenkovrstvou maltu tl 125 mm</t>
  </si>
  <si>
    <t>1779171296</t>
  </si>
  <si>
    <t>Instalační přizdívky :</t>
  </si>
  <si>
    <t>"2.NP" 1,595*1,4</t>
  </si>
  <si>
    <t>"3.NP" 1,6*1,4</t>
  </si>
  <si>
    <t>1137935697</t>
  </si>
  <si>
    <t>"IPE 100" 2,25*2*0,1*2</t>
  </si>
  <si>
    <t>Vodorovné konstrukce</t>
  </si>
  <si>
    <t>4109-2-010</t>
  </si>
  <si>
    <t>Dodávka a montáž stropu z předpjatých stropních panelů tl. 250 mm vč. zálivky spar, prostupů a krácení</t>
  </si>
  <si>
    <t>413161104</t>
  </si>
  <si>
    <t>"Nad 1.NP" 7,095*5,5*2+7,096*6,37*2+7,8*(2,9+6,2)</t>
  </si>
  <si>
    <t>"Nad 2.NP" 7,095*2*13+(2,9+6,45)*7,5</t>
  </si>
  <si>
    <t>"Nad 3.NP" 7,095*2*13+(2,9+6,45)*7,5</t>
  </si>
  <si>
    <t>4109-2-020</t>
  </si>
  <si>
    <t>Dodávka a montáž ocelových prvků výměny  prostupu 1200/1200 mm ve stropě nad 3.NP včetně povrchové úpravy</t>
  </si>
  <si>
    <t>1091215466</t>
  </si>
  <si>
    <t>411321414</t>
  </si>
  <si>
    <t>Stropy deskové ze ŽB tř. C 25/30</t>
  </si>
  <si>
    <t>-1160442128</t>
  </si>
  <si>
    <t>"Výtahová šachta" 3,55*3,22*0,2+(3,55*3,22-2,99*2,5)*0,1</t>
  </si>
  <si>
    <t>411321515</t>
  </si>
  <si>
    <t>Stropy deskové ze ŽB tř. C 20/25</t>
  </si>
  <si>
    <t>-1085694513</t>
  </si>
  <si>
    <t>"Nad instalační šachtou" (2,651*0,53+0,542*0,63)*0,1</t>
  </si>
  <si>
    <t>411351011</t>
  </si>
  <si>
    <t>Zřízení bednění stropů deskových tl přes 5 do 25 cm bez podpěrné kce</t>
  </si>
  <si>
    <t>160821108</t>
  </si>
  <si>
    <t>"Nad instalační šachtou" (2,651+0,53+0,63)*2*0,1+0,25*(1,5+0,731)+0,63*0,262</t>
  </si>
  <si>
    <t>"Výtahová šachta" (3,55+3,22)*2*0,3+(2,99+2,5)*2*0,1+2,99*2,5</t>
  </si>
  <si>
    <t>411351012</t>
  </si>
  <si>
    <t>Odstranění bednění stropů deskových tl přes 5 do 25 cm bez podpěrné kce</t>
  </si>
  <si>
    <t>204688884</t>
  </si>
  <si>
    <t>411354311</t>
  </si>
  <si>
    <t>Zřízení podpěrné konstrukce stropů výšky do 4 m tl přes 5 do 15 cm</t>
  </si>
  <si>
    <t>1507337916</t>
  </si>
  <si>
    <t>"Nad instalační šachtou" 0,25*(1,5+0,731)+0,63*0,262</t>
  </si>
  <si>
    <t>411354312</t>
  </si>
  <si>
    <t>Odstranění podpěrné konstrukce stropů výšky do 4 m tl přes 5 do 15 cm</t>
  </si>
  <si>
    <t>-1212539301</t>
  </si>
  <si>
    <t>411354313</t>
  </si>
  <si>
    <t>Zřízení podpěrné konstrukce stropů výšky do 4 m tl přes 15 do 25 cm</t>
  </si>
  <si>
    <t>-1437220596</t>
  </si>
  <si>
    <t>"Výtahová šachta" 2,99*2,5</t>
  </si>
  <si>
    <t>411354314</t>
  </si>
  <si>
    <t>Odstranění podpěrné konstrukce stropů výšky do 4 m tl přes 15 do 25 cm</t>
  </si>
  <si>
    <t>-296214425</t>
  </si>
  <si>
    <t>411361821</t>
  </si>
  <si>
    <t>Výztuž stropů betonářskou ocelí 10 505</t>
  </si>
  <si>
    <t>711086593</t>
  </si>
  <si>
    <t>"Výtahová šachta - viz. výpis" 0,067</t>
  </si>
  <si>
    <t>411362021</t>
  </si>
  <si>
    <t>Výztuž stropů svařovanými sítěmi Kari</t>
  </si>
  <si>
    <t>1941434298</t>
  </si>
  <si>
    <t>"Nad instalační šachtou - viz. výpis" 0,027</t>
  </si>
  <si>
    <t>"Výtahová šachta - viz. výpis" 0,148</t>
  </si>
  <si>
    <t>417238213-R</t>
  </si>
  <si>
    <t>Obezdívka věnce jednostranná věncovkou keramickou v přes 210 do 250 mm včetně šedého polystyrenu tl 100 mm</t>
  </si>
  <si>
    <t>470012407</t>
  </si>
  <si>
    <t>"Viz výpis" 152*3/2</t>
  </si>
  <si>
    <t>417321515</t>
  </si>
  <si>
    <t>Ztužující pásy a věnce ze ŽB tř. C 25/30</t>
  </si>
  <si>
    <t>1966742487</t>
  </si>
  <si>
    <t>Věnec pod stropem :</t>
  </si>
  <si>
    <t>"1.NP" (7,095*2+7,285+6,76*2)*0,26*0,25+(13,75+6+7,5*2)*0,3*0,25</t>
  </si>
  <si>
    <t>"2.NP" (15,7+5,5+8,02)*0,26*0,25+(13,52+8,02*2)*0,3*0,25</t>
  </si>
  <si>
    <t>"3.NP" (15,7+5,5+8,02)*0,26*0,25+(13,52+8,02*2)*0,3*0,25</t>
  </si>
  <si>
    <t>Věnec v úrovni stropu :</t>
  </si>
  <si>
    <t>"1.NP" (23,77+13)*2*0,26*0,25+(13+6,725*2+7,5*2)*0,3*0,25</t>
  </si>
  <si>
    <t>"2.NP" (((23,77+13)*2-3,75-2,615)*0,26+(3,75*0,44+2,615*0,36))*0,25+(13+6,725*2+7,5*2)*0,3*0,25</t>
  </si>
  <si>
    <t>"3.NP" (((23,77+13)*2-3,75-2,615)*0,26+(3,75*0,44+2,615*0,36))*0,25+(13+6,725*2+7,5*2)*0,3*0,25</t>
  </si>
  <si>
    <t>Výtahová šachta :</t>
  </si>
  <si>
    <t>(3,35*(0,28+0,44)+2,5*2*0,28)*(0,5+0,25*5)-3,35*0,44*0,25</t>
  </si>
  <si>
    <t>"Na základech výtahové šachty" (3,59+2,5*2)*0,3*0,11</t>
  </si>
  <si>
    <t>"Atika" (24,13+13)*2*0,38*(0,1+0,135)/2</t>
  </si>
  <si>
    <t>"Výlez na střechu" (1,48+1,2)*2*0,14*0,1</t>
  </si>
  <si>
    <t>417351115</t>
  </si>
  <si>
    <t>Zřízení bednění ztužujících věnců</t>
  </si>
  <si>
    <t>-747785513</t>
  </si>
  <si>
    <t>"1.NP" (7,095*2+7,285+6,76*2)*0,25+(13,75+6+7,5*2)*0,25*2</t>
  </si>
  <si>
    <t>"2.NP" (15,7+5,5+8,02)*0,25+(13,52+8,02*2)*0,25*2</t>
  </si>
  <si>
    <t>"3.NP" (15,7+5,5+8,02)*0,25+(13,52+8,02*2)*0,25*2</t>
  </si>
  <si>
    <t>(3,35+2,5*2)*2*(0,5+0,25*5)*2-3,35*0,25</t>
  </si>
  <si>
    <t>"Na základech výtahové šachty" (3,59+2,5*2)*0,11*2</t>
  </si>
  <si>
    <t>"Atika" (24,13+13)*2*(0,1+0,135)</t>
  </si>
  <si>
    <t>"Výlez na střechu" (1,48+1,2)*2*0,1*2</t>
  </si>
  <si>
    <t>417351116</t>
  </si>
  <si>
    <t>Odstranění bednění ztužujících věnců</t>
  </si>
  <si>
    <t>2010929895</t>
  </si>
  <si>
    <t>417361821</t>
  </si>
  <si>
    <t>Výztuž ztužujících pásů a věnců betonářskou ocelí 10 505</t>
  </si>
  <si>
    <t>90048000</t>
  </si>
  <si>
    <t>"Viz. výpis 1.NP" 1,036</t>
  </si>
  <si>
    <t>"Viz. výpis 2.NP" 1,093</t>
  </si>
  <si>
    <t>"Viz. výpis 3.NP" 1,039</t>
  </si>
  <si>
    <t>"Výtahová šachta - viz. výpis" 0,245</t>
  </si>
  <si>
    <t>"Věnec atiky - viz.výpis" (156*0,222+180*0,888)/1000</t>
  </si>
  <si>
    <t>451317777</t>
  </si>
  <si>
    <t>Podklad nebo lože pod dlažbu vodorovný nebo do sklonu 1:5 z betonu prostého tl přes 50 do 100 mm</t>
  </si>
  <si>
    <t>-1678254408</t>
  </si>
  <si>
    <t>"Okapový chodník" (7,942+15+5,5+2,357)*0,5</t>
  </si>
  <si>
    <t>"Čistící zóna" 1,8*2,5</t>
  </si>
  <si>
    <t>Komunikace pozemní</t>
  </si>
  <si>
    <t>564831011</t>
  </si>
  <si>
    <t>Podklad ze štěrkodrtě ŠD plochy do 100 m2 tl 100 mm</t>
  </si>
  <si>
    <t>-342508300</t>
  </si>
  <si>
    <t>564851011</t>
  </si>
  <si>
    <t>Podklad ze štěrkodrtě ŠD plochy do 100 m2 tl 150 mm</t>
  </si>
  <si>
    <t>1403420938</t>
  </si>
  <si>
    <t>"ZP1" (14,3*4,55+5,14*0,558+8,682*0,587+0,407*0,3)*2</t>
  </si>
  <si>
    <t>564952111</t>
  </si>
  <si>
    <t>Podklad z mechanicky zpevněného kameniva MZK tl 150 mm</t>
  </si>
  <si>
    <t>-259951406</t>
  </si>
  <si>
    <t>"ZP2" 6,001*2,357+0,5*0,25+5,06*9,992+3,75*2,18-2,5*1,8</t>
  </si>
  <si>
    <t>565135101</t>
  </si>
  <si>
    <t>Asfaltový beton vrstva podkladní ACP 16 (obalované kamenivo OKS) tl 50 mm š do 1,5 m</t>
  </si>
  <si>
    <t>1310345927</t>
  </si>
  <si>
    <t>573211109</t>
  </si>
  <si>
    <t>Postřik živičný spojovací z asfaltu v množství 0,50 kg/m2</t>
  </si>
  <si>
    <t>-1613077441</t>
  </si>
  <si>
    <t>577134111</t>
  </si>
  <si>
    <t>Asfaltový beton vrstva obrusná ACO 11 (ABS) tř. I tl 40 mm š do 3 m z nemodifikovaného asfaltu</t>
  </si>
  <si>
    <t>-726676191</t>
  </si>
  <si>
    <t>596211110</t>
  </si>
  <si>
    <t>Kladení zámkové dlažby komunikací pro pěší ručně tl 60 mm skupiny A pl do 50 m2</t>
  </si>
  <si>
    <t>-1227223768</t>
  </si>
  <si>
    <t>59245018</t>
  </si>
  <si>
    <t>dlažba tvar obdélník betonová 200x100x60mm přírodní</t>
  </si>
  <si>
    <t>1785406536</t>
  </si>
  <si>
    <t>68,504-(2,18+2+5,5)*0,3</t>
  </si>
  <si>
    <t>65,6*1,03 'Přepočtené koeficientem množství</t>
  </si>
  <si>
    <t>59245006</t>
  </si>
  <si>
    <t>dlažba tvar obdélník betonová pro nevidomé 200x100x60mm barevná</t>
  </si>
  <si>
    <t>926448154</t>
  </si>
  <si>
    <t>(2,18+2+5,5)*0,3</t>
  </si>
  <si>
    <t>2,904*1,03 'Přepočtené koeficientem množství</t>
  </si>
  <si>
    <t>596211114</t>
  </si>
  <si>
    <t>Příplatek za kombinaci dvou barev u kladení betonových dlažeb komunikací pro pěší ručně tl 60 mm skupiny A</t>
  </si>
  <si>
    <t>-1115246035</t>
  </si>
  <si>
    <t>"ZP2" 5,06*9,992+3,75*2,18-2,5*1,8</t>
  </si>
  <si>
    <t>5969-2-010</t>
  </si>
  <si>
    <t>Dodávka a montáž betonové zábrany k ochraně před nárazy 1090/390/470 mm ozn.1</t>
  </si>
  <si>
    <t>1050728779</t>
  </si>
  <si>
    <t>5969-2-020</t>
  </si>
  <si>
    <t>Dodávka a montáž varovného ochranného profilu ocelových nosníků, žluto černý, délka 1000 mm, průměr 150 mm</t>
  </si>
  <si>
    <t>-598465807</t>
  </si>
  <si>
    <t>5969-2-030</t>
  </si>
  <si>
    <t xml:space="preserve">Dodávka a montáž výškové omezení průjezdu výškové hliníkové, šířka 5000 mm, výška 150 mm </t>
  </si>
  <si>
    <t>1099053371</t>
  </si>
  <si>
    <t>Úprava povrchů vnějších</t>
  </si>
  <si>
    <t>622131351</t>
  </si>
  <si>
    <t>Sanační postřik vnějších stěn nanášený celoplošně strojně</t>
  </si>
  <si>
    <t>-1044141579</t>
  </si>
  <si>
    <t>"ST1" (24,13+13,88)*2*(12,176+11,635)/2-3,75*11,635-6,2*3</t>
  </si>
  <si>
    <t>"Okna" -(1,25*2*20*2+1,25*1,5)</t>
  </si>
  <si>
    <t>"Dveře" -(1,375*2+1*2)*2,35</t>
  </si>
  <si>
    <t>"Vrata" -2,75*2,78*3</t>
  </si>
  <si>
    <t>"Špalety" (1,25*41+2*80+1,5*2+1,375*2+1*2+2,05*4)*0,15+(2,75*3+2,48*6)*0,44</t>
  </si>
  <si>
    <t>"ST2" (2,88+3,75)*11,635+2,88*0,6</t>
  </si>
  <si>
    <t>622142001</t>
  </si>
  <si>
    <t>Potažení vnějších stěn sklovláknitým pletivem vtlačeným do tenkovrstvé hmoty</t>
  </si>
  <si>
    <t>-88603489</t>
  </si>
  <si>
    <t>"ST8" (2,88*2+3,75+10,975+14,63+5,5+2,823-1,38-2,75*3+0,44*6+0,38*2)*0,3</t>
  </si>
  <si>
    <t>13,88*0,2+9,4*(0,3+0,6)/2+8,38*(0,6+0,4)/2+0,4*0,4-(1,375*2+1*2-0,15*8)*0,3</t>
  </si>
  <si>
    <t>622143003</t>
  </si>
  <si>
    <t>Montáž omítkových plastových nebo pozinkovaných rohových profilů s tkaninou</t>
  </si>
  <si>
    <t>-1253930923</t>
  </si>
  <si>
    <t>"Rohy objektu" 12,118*4+12,591+11,196</t>
  </si>
  <si>
    <t>"Ostění" 1,25*21+2*40+1,5*2+1,375*2+1*2+2,35*8+2,75*3+2,78*6</t>
  </si>
  <si>
    <t>55343025</t>
  </si>
  <si>
    <t>profil rohový Pz+PVC pro vnější omítky tl 7mm</t>
  </si>
  <si>
    <t>-1181123116</t>
  </si>
  <si>
    <t>229,989</t>
  </si>
  <si>
    <t>229,989*1,05 'Přepočtené koeficientem množství</t>
  </si>
  <si>
    <t>622143004</t>
  </si>
  <si>
    <t>Montáž omítkových samolepících začišťovacích profilů pro spojení s okenním rámem</t>
  </si>
  <si>
    <t>-1963974596</t>
  </si>
  <si>
    <t>"Ostění" 1,25*21+2*40+1,5*2+1,375*2+1*2+2,35*8</t>
  </si>
  <si>
    <t>28342201</t>
  </si>
  <si>
    <t>profil začišťovací PVC 9mm</t>
  </si>
  <si>
    <t>2044858607</t>
  </si>
  <si>
    <t>132,8</t>
  </si>
  <si>
    <t>132,8*1,05 'Přepočtené koeficientem množství</t>
  </si>
  <si>
    <t>622151031</t>
  </si>
  <si>
    <t>Penetrační silikonový nátěr vnějších pastovitých tenkovrstvých omítek stěn</t>
  </si>
  <si>
    <t>-2008227497</t>
  </si>
  <si>
    <t>622151021</t>
  </si>
  <si>
    <t>Penetrační akrylátový nátěr vnějších mozaikových tenkovrstvých omítek stěn</t>
  </si>
  <si>
    <t>-1484684836</t>
  </si>
  <si>
    <t>622211021</t>
  </si>
  <si>
    <t>Montáž kontaktního zateplení vnějších stěn lepením a mechanickým kotvením polystyrénových desek do betonu a zdiva tl přes 80 do 120 mm</t>
  </si>
  <si>
    <t>333291884</t>
  </si>
  <si>
    <t>"Zateplení věnců výtahové šachty" (2,88*2+3,75)*(0,5+0,25*5)</t>
  </si>
  <si>
    <t>"Zateplení stropu výtahové šachty" (2,88*2+3,75)*0,3</t>
  </si>
  <si>
    <t>28375938</t>
  </si>
  <si>
    <t>deska EPS 70 fasádní λ=0,039 tl 100mm</t>
  </si>
  <si>
    <t>1403952807</t>
  </si>
  <si>
    <t>19,496</t>
  </si>
  <si>
    <t>19,496*1,05 'Přepočtené koeficientem množství</t>
  </si>
  <si>
    <t>622321101</t>
  </si>
  <si>
    <t>Vápenocementová omítka hrubá jednovrstvá nezatřená vnějších stěn nanášená ručně</t>
  </si>
  <si>
    <t>1623039109</t>
  </si>
  <si>
    <t>"ST6" (3,59+0,21*2)*1,4</t>
  </si>
  <si>
    <t>622327321</t>
  </si>
  <si>
    <t>Sanační tepelněizolační omítka vnějších stěn nanášená strojně</t>
  </si>
  <si>
    <t>1283948136</t>
  </si>
  <si>
    <t>622327391</t>
  </si>
  <si>
    <t>Příplatek k sanační tepelněizolační omítce omítce vnějších stěn za každých dalších 5 mm tloušťky přes 15 mm strojně</t>
  </si>
  <si>
    <t>-1732845942</t>
  </si>
  <si>
    <t>829,977*3</t>
  </si>
  <si>
    <t>622511112</t>
  </si>
  <si>
    <t>Tenkovrstvá akrylátová mozaiková střednězrnná omítka vnějších stěn</t>
  </si>
  <si>
    <t>-1659768690</t>
  </si>
  <si>
    <t>622531012</t>
  </si>
  <si>
    <t>Tenkovrstvá silikonová zrnitá omítka zrnitost 1,5 mm vnějších stěn</t>
  </si>
  <si>
    <t>-242141168</t>
  </si>
  <si>
    <t>629991011</t>
  </si>
  <si>
    <t>Zakrytí výplní otvorů a svislých ploch fólií přilepenou lepící páskou</t>
  </si>
  <si>
    <t>533728305</t>
  </si>
  <si>
    <t>"Okna" 1,25*2*20*2+1,25*1,5</t>
  </si>
  <si>
    <t>"Dveře" (1,375*2+1*2)*2,35</t>
  </si>
  <si>
    <t>Podlahy a podlahové konstrukce</t>
  </si>
  <si>
    <t>631311126</t>
  </si>
  <si>
    <t>Mazanina tl přes 80 do 120 mm z betonu prostého bez zvýšených nároků na prostředí tř. C 25/30</t>
  </si>
  <si>
    <t>1375972764</t>
  </si>
  <si>
    <t>"P1.1" (19,74+19,77+20,25)*(0,07+0,134)/2</t>
  </si>
  <si>
    <t>631311135</t>
  </si>
  <si>
    <t>Mazanina tl přes 120 do 240 mm z betonu prostého bez zvýšených nároků na prostředí tř. C 20/25</t>
  </si>
  <si>
    <t>64912855</t>
  </si>
  <si>
    <t>"P1.3" 7,51*0,2</t>
  </si>
  <si>
    <t>631319012</t>
  </si>
  <si>
    <t>Příplatek k mazanině tl přes 80 do 120 mm za přehlazení povrchu</t>
  </si>
  <si>
    <t>-2085893818</t>
  </si>
  <si>
    <t>631319023</t>
  </si>
  <si>
    <t>Příplatek k mazanině tl přes 120 do 240 mm za přehlazení s poprášením cementem</t>
  </si>
  <si>
    <t>137733524</t>
  </si>
  <si>
    <t>631319173</t>
  </si>
  <si>
    <t>Příplatek k mazanině tl přes 80 do 120 mm za stržení povrchu spodní vrstvy před vložením výztuže</t>
  </si>
  <si>
    <t>-491854695</t>
  </si>
  <si>
    <t>631319175</t>
  </si>
  <si>
    <t>Příplatek k mazanině tl přes 120 do 240 mm za stržení povrchu spodní vrstvy před vložením výztuže</t>
  </si>
  <si>
    <t>1122725082</t>
  </si>
  <si>
    <t>"P1.3" 7,51*0,2*2</t>
  </si>
  <si>
    <t>-1320367446</t>
  </si>
  <si>
    <t>KARI 150/150/6 :</t>
  </si>
  <si>
    <t>"P1.3" 7,51*1,2*3,01/1000</t>
  </si>
  <si>
    <t>KARI 100/100/6 :</t>
  </si>
  <si>
    <t>"P1.3" 7,51*1,2*4,44/1000</t>
  </si>
  <si>
    <t>"P2.2" 22,81*1,2*4,44/1000</t>
  </si>
  <si>
    <t>"P3.2" 22,81*1,2*4,44/1000</t>
  </si>
  <si>
    <t>632451234</t>
  </si>
  <si>
    <t>Potěr cementový samonivelační litý C25 tl přes 45 do 50 mm</t>
  </si>
  <si>
    <t>178994346</t>
  </si>
  <si>
    <t>"P1.2" 20,54+10,55+23,85+6,26+5,73+13,16+45,06+34,03+16,01</t>
  </si>
  <si>
    <t>"P2.1" 20,48+24,14+21,95+17,03+13,84+40,58+46,36+41,01+3,03+2,13+4,73+2,08</t>
  </si>
  <si>
    <t>"P2.2" 22,81</t>
  </si>
  <si>
    <t>"P3.1" 27,64+46,78+10,06+13,84+40,58+46,36+16,54+23,57+3,03+2,13+4,73+2,08</t>
  </si>
  <si>
    <t>"P3.2" 22,81</t>
  </si>
  <si>
    <t>632451292</t>
  </si>
  <si>
    <t>Příplatek k cementovému samonivelačnímu litému potěru C25 ZKD 5 mm tl přes 50 mm</t>
  </si>
  <si>
    <t>150490287</t>
  </si>
  <si>
    <t>"P2.1" (20,48+24,14+21,95+17,03+13,84+40,58+46,36+41,01+3,03+2,13+4,73+2,08)*2</t>
  </si>
  <si>
    <t>"P2.2" 22,81*4</t>
  </si>
  <si>
    <t>"P3.1" (27,64+46,78+10,06+13,84+40,58+46,36+16,54+23,57+3,03+2,13+4,73+2,08)*4</t>
  </si>
  <si>
    <t>"P3.2" 22,81*4</t>
  </si>
  <si>
    <t>1657482983</t>
  </si>
  <si>
    <t>"Stávající budova - u D11 a D13" 1,75*2*0,4</t>
  </si>
  <si>
    <t>632451491</t>
  </si>
  <si>
    <t>Příplatek k potěrům za přehlazení povrchu</t>
  </si>
  <si>
    <t>-2117195954</t>
  </si>
  <si>
    <t>"P1.2" 20,54+10,55+23,85+6,26+13,16+45,06+34,03+16,01</t>
  </si>
  <si>
    <t>632451494</t>
  </si>
  <si>
    <t>Příplatek k cenám potěru za strojní přehlazení povrchu</t>
  </si>
  <si>
    <t>-1245435484</t>
  </si>
  <si>
    <t>"P1.1" 19,74+19,77+20,25</t>
  </si>
  <si>
    <t>"P1.2" 5,73</t>
  </si>
  <si>
    <t>632459176</t>
  </si>
  <si>
    <t>Příplatek k potěrům tl přes 50 do 60 mm za plochu do 5 m2</t>
  </si>
  <si>
    <t>159683455</t>
  </si>
  <si>
    <t>"P2.1" 3,03+2,13+4,73+2,08</t>
  </si>
  <si>
    <t>632459177</t>
  </si>
  <si>
    <t>Příplatek k potěrům tl přes 60 do 70 mm za plochu do 5 m2</t>
  </si>
  <si>
    <t>-135329422</t>
  </si>
  <si>
    <t>"P3.1" 3,03+2,13+4,73+2,08</t>
  </si>
  <si>
    <t>-974632392</t>
  </si>
  <si>
    <t>-444539986</t>
  </si>
  <si>
    <t>(649,89+59,76+22,81*2)*0,9</t>
  </si>
  <si>
    <t>637211114</t>
  </si>
  <si>
    <t>Okapový chodník z betonových dlaždic tl 50 mm na MC 10</t>
  </si>
  <si>
    <t>1690791958</t>
  </si>
  <si>
    <t>Osazování výplní otvorů</t>
  </si>
  <si>
    <t>641951111</t>
  </si>
  <si>
    <t>Osazování dřevěných nebo kovových slepých rámů do 1 m2 na MC</t>
  </si>
  <si>
    <t>686775488</t>
  </si>
  <si>
    <t>"Pozn.4" 1</t>
  </si>
  <si>
    <t>"Pozn.6, 1" 2*3</t>
  </si>
  <si>
    <t>M-641-2-010</t>
  </si>
  <si>
    <t>stěnová protipožární mřížka EW-30-DP3-C 500/205 mm</t>
  </si>
  <si>
    <t>-203602291</t>
  </si>
  <si>
    <t>M-641-2-020</t>
  </si>
  <si>
    <t>protipožární dvířka pro vstup do instal. šachty EW-15-DP2 600/600 mm</t>
  </si>
  <si>
    <t>758685518</t>
  </si>
  <si>
    <t>642942111</t>
  </si>
  <si>
    <t>Osazování zárubní nebo rámů dveřních kovových do 2,5 m2 na MC</t>
  </si>
  <si>
    <t>-1034552967</t>
  </si>
  <si>
    <t>4+1+8+4+2+3+1</t>
  </si>
  <si>
    <t>55331486</t>
  </si>
  <si>
    <t>zárubeň jednokřídlá ocelová pro zdění tl stěny 110-150mm rozměru 700/1970, 2100mm</t>
  </si>
  <si>
    <t>1769488104</t>
  </si>
  <si>
    <t>55331487</t>
  </si>
  <si>
    <t>zárubeň jednokřídlá ocelová pro zdění tl stěny 110-150mm rozměru 800/1970, 2100mm</t>
  </si>
  <si>
    <t>361885488</t>
  </si>
  <si>
    <t>55331488</t>
  </si>
  <si>
    <t>zárubeň jednokřídlá ocelová pro zdění tl stěny 110-150mm rozměru 900/1970, 2100mm</t>
  </si>
  <si>
    <t>-2103070812</t>
  </si>
  <si>
    <t>55331489</t>
  </si>
  <si>
    <t>zárubeň jednokřídlá ocelová pro zdění tl stěny 110-150mm rozměru 1100/1970, 2100mm</t>
  </si>
  <si>
    <t>-1736441543</t>
  </si>
  <si>
    <t>55331491</t>
  </si>
  <si>
    <t>zárubeň jednokřídlá ocelová pro zdění tl stěny 160-200mm rozměru 700/1970, 2100mm</t>
  </si>
  <si>
    <t>-1242539325</t>
  </si>
  <si>
    <t>55331493</t>
  </si>
  <si>
    <t>zárubeň jednokřídlá ocelová pro zdění tl stěny 160-200mm rozměru 900/1970, 2100mm</t>
  </si>
  <si>
    <t>-1022741618</t>
  </si>
  <si>
    <t>55331494</t>
  </si>
  <si>
    <t>zárubeň jednokřídlá ocelová pro zdění tl stěny 160-200mm rozměru 1100/1970, 2100mm</t>
  </si>
  <si>
    <t>2044471887</t>
  </si>
  <si>
    <t>642945111</t>
  </si>
  <si>
    <t>Osazování protipožárních nebo protiplynových zárubní dveří jednokřídlových do 2,5 m2</t>
  </si>
  <si>
    <t>1934677220</t>
  </si>
  <si>
    <t>1+1+1+2</t>
  </si>
  <si>
    <t>55331563</t>
  </si>
  <si>
    <t>zárubeň jednokřídlá ocelová pro zdění s protipožární úpravou tl stěny 110-150mm rozměru 900/1970, 2100mm</t>
  </si>
  <si>
    <t>219921211</t>
  </si>
  <si>
    <t>55331564</t>
  </si>
  <si>
    <t>zárubeň jednokřídlá ocelová pro zdění s protipožární úpravou tl stěny 110-150mm rozměru 1100/1970, 2100mm</t>
  </si>
  <si>
    <t>1381234980</t>
  </si>
  <si>
    <t>55331568</t>
  </si>
  <si>
    <t>zárubeň jednokřídlá ocelová pro zdění s protipožární úpravou tl stěny 160-200mm rozměru 900/1970, 2100mm</t>
  </si>
  <si>
    <t>-136365013</t>
  </si>
  <si>
    <t>160</t>
  </si>
  <si>
    <t>55331569</t>
  </si>
  <si>
    <t>zárubeň jednokřídlá ocelová pro zdění s protipožární úpravou tl stěny 160-200mm rozměru 1100/1970, 2100mm</t>
  </si>
  <si>
    <t>-1404503828</t>
  </si>
  <si>
    <t>161</t>
  </si>
  <si>
    <t>644941111</t>
  </si>
  <si>
    <t>Osazování ventilačních mřížek velikosti do 150 x 200 mm</t>
  </si>
  <si>
    <t>1003455264</t>
  </si>
  <si>
    <t>"Pozn.1" 3*2</t>
  </si>
  <si>
    <t>162</t>
  </si>
  <si>
    <t>55341428</t>
  </si>
  <si>
    <t>mřížka větrací nerezová kruhová se síťovinou 150mm</t>
  </si>
  <si>
    <t>-39842833</t>
  </si>
  <si>
    <t>Úprava povrchů vnitřních</t>
  </si>
  <si>
    <t>163</t>
  </si>
  <si>
    <t>611321341</t>
  </si>
  <si>
    <t>Vápenocementová omítka štuková dvouvrstvá vnitřních stropů rovných nanášená strojně</t>
  </si>
  <si>
    <t>-773196060</t>
  </si>
  <si>
    <t>"1.NP" 19,74+19,77+20,25+20,54+5,73+13,16+10,55+45,06+34,03+23,82+16,01+6,26</t>
  </si>
  <si>
    <t>"2.NP" 20,48+24,14+21,95+17,03+13,84+40,58+46,36+41,01</t>
  </si>
  <si>
    <t>"3.NP" 27,64+46,78+10,06+13,84+40,58+46,36+16,54+23,57</t>
  </si>
  <si>
    <t>"Výtahová šachta" 7,51</t>
  </si>
  <si>
    <t>164</t>
  </si>
  <si>
    <t>612321311</t>
  </si>
  <si>
    <t>Vápenocementová omítka hrubá jednovrstvá zatřená vnitřních stěn nanášená strojně</t>
  </si>
  <si>
    <t>-191119947</t>
  </si>
  <si>
    <t>Pod keramické obklady :</t>
  </si>
  <si>
    <t>"M.č.110" ((6,2+3,75)*2-1,2-1,375+0,2*4)*2,2</t>
  </si>
  <si>
    <t>"M.č.112" ((1,68+3,61)*2-1+0,2*4)*2,2</t>
  </si>
  <si>
    <t>"M.č.202" 2,5*1,8</t>
  </si>
  <si>
    <t>"M.č.203" 2,5*1,8</t>
  </si>
  <si>
    <t>"M.č.204-206" ((1,875+1,595+1,5+1,42+2,15+2,2)*2-0,8*3-0,9+0,2*2)*1,8</t>
  </si>
  <si>
    <t>"M.č.207" ((0,94+2,2)*2-0,8)*1,5</t>
  </si>
  <si>
    <t>"M.č.302" (3,75+0,6)*1,8</t>
  </si>
  <si>
    <t>"M.č.304-306" ((1,875+1,595+1,5+1,42+2,15+2,2)*2-0,8*3-0,9+0,2*2)*1,8</t>
  </si>
  <si>
    <t>"M.č.307" ((0,94+2,2)*2-0,8)*1,5</t>
  </si>
  <si>
    <t>165</t>
  </si>
  <si>
    <t>612321341</t>
  </si>
  <si>
    <t>Vápenocementová omítka štuková dvouvrstvá vnitřních stěn nanášená strojně</t>
  </si>
  <si>
    <t>628920349</t>
  </si>
  <si>
    <t>"M.č.101" (3,29+6)*2*3,35-2,75*2,855</t>
  </si>
  <si>
    <t>"M.č.102" (3,295+6)*2*3,35-2,75*2,855</t>
  </si>
  <si>
    <t>"M.č.103" (3,375+6)*2*3,35-2,75*2,855</t>
  </si>
  <si>
    <t>"M.č.104" (7,5+2,75)*2*3,35-0,9*2,02-1*2*2,02-1,2*2,02-1,375*2,35+(1,25+1,5*2+1,375+2,35*2)*0,2</t>
  </si>
  <si>
    <t>"M.č.105" (3,21+1,75)*2*3,35-0,9*2,02+(1+2,35*2)*0,2</t>
  </si>
  <si>
    <t>"M.č.106" (6,44+3,21)*2*3,35-1*2,02+(125+2,35*2)*0,2</t>
  </si>
  <si>
    <t>"M.č.107" (6,725+1,5)*2*3,35-1*3*2,02+(1,325+1,2+2,35*4)*0,2</t>
  </si>
  <si>
    <t>"M.č.108" (6,7+6,725)*2*3,35-1*2,02</t>
  </si>
  <si>
    <t>"M.č.109" (5,06+6,725)*2*3,35-1*2,02</t>
  </si>
  <si>
    <t>"M.č.110" (6,2+3,75)*2*(3,35-2,2)</t>
  </si>
  <si>
    <t>"M.č.111" (4,38+3,61)*2*3,35-1*2,35+(1+2,35*2)*0,2</t>
  </si>
  <si>
    <t>"M.č.112" (1,68+3,61)*2*(3,35-2,2)</t>
  </si>
  <si>
    <t>"M.č.201" (7,5+2,7)*2*3,33-1,2*3*2,02-1*2,02-0,8*2,02-1,75*2,83-1,25*2+(1,75+2,83*2+1,25+2,33*2)*0,2</t>
  </si>
  <si>
    <t>"M.č.202" (6,2+4,375)*2*3,33-1,2*2,02-1,25*2*2+(1,5+2,33*2+1,25*2+2*4)*0,2-2,5*1,8</t>
  </si>
  <si>
    <t>"M.č.203" (6,2+3,68)*2*3,33-1,2*2,02-1,25*2*3+(1,5+2,33*2+1,25*3+2*6)*0,2-2,5*1,8</t>
  </si>
  <si>
    <t>"M.č.204-206" (1,875+1,595+1,5+1,42+2,15+2,2)*2*1,53-0,8*3*0,22-0,9*0,22+(1+0,53*2)*0,2</t>
  </si>
  <si>
    <t>"M.č.207" (0,94+2,2)*2*1,83-0,8*1,83</t>
  </si>
  <si>
    <t>"M.č.208" (6,725+3,26)*2*3,33-1,2*2*2,02-1*3*2,02-0,8*2,02+(1,5+2,33*2)*0,2</t>
  </si>
  <si>
    <t>"M.č.209" (3,375+4,1)*2*3,33-1*2,02-1,25*2+(1,25+2*2)*0,2</t>
  </si>
  <si>
    <t>"M.č.210" (6+6,725)*2*3,33-1*2,02-1,25*2*5+(1,25+2,33*2+1,25*5+2*10)*0,2</t>
  </si>
  <si>
    <t>"M.č.211" (6,86+6,725)*2*3,33-1*2,02-1,25*2*4+(1,25+2,33*2+1,25*4+2*5)*0,2</t>
  </si>
  <si>
    <t>"M.č.212" (6,86+6,725)*2*3,33-1,2*2,02-1,25*2*4+(1,25*4+2*8)*0,2</t>
  </si>
  <si>
    <t>"M.č.213" (2,485+2,465*2)*3,02-1,75*2,83*2-1,34*2,02+(1,34+2,02*2)*0,38+(1,75+2,83*2)*0,35</t>
  </si>
  <si>
    <t>"M.č.301" (2,7+7,5+2,738+1,885)*2*3,36-1,875*2,36*2-1,75*2,61-0,8*2,02*2-1*2,02-1,2*2,02*3-1,25*2+(1,875+2,36*2)*0,3+(1,25+2,36*2+1,25+2*2)*0,2</t>
  </si>
  <si>
    <t>"M.č.302" (6,2+7,5)*2*3,36-1,2*2,02-1,25*2*5+(1,5+2,36*2+1,25*5+2*10)*0,2</t>
  </si>
  <si>
    <t>"M.č.303-305" (1,875+1,595+1,5+1,42+2,15+2,2)*2*1,56-0,8*3*0,22-0,9*0,22+(1+0,53*2)*0,2</t>
  </si>
  <si>
    <t>"M.č.306" (0,94+2,2)*2*1,86-0,8*1,83</t>
  </si>
  <si>
    <t>"M.č.307" (3,085+3,26)*2*3,36-1,2*2,02-1*4*2,02</t>
  </si>
  <si>
    <t>"M.č.308" (4,1+3,375)*2*3,36-1*2,02-1,25*2+(1,25+2*2)*0,2</t>
  </si>
  <si>
    <t>"M.č.309" (6,725+6)*2*3,36-1*2,02-1,25*2*5+(1,25+2,36*2+1,25*5+2*10)*0,2</t>
  </si>
  <si>
    <t>"M.č.310" (6,725+6,86)*2*3,36-1*2,02-1,25*2*4+(1,25+2,36*2+1,25*4+2*8)*0,2</t>
  </si>
  <si>
    <t>"M.č.311" (3,085+3,36)*2*3,36-1*2,02-1,25*2+(1,25+2*2)*0,2</t>
  </si>
  <si>
    <t>"M.č.312" (6,735+3,5)*2*3,36-1,2*2,02-1,25*2*3+(1,25*3+2*6)*0,2</t>
  </si>
  <si>
    <t>"M.č.313" (2,485+2,465*2)*3,02-1,75*2,83*2-1,34*2,02+(1,34+2,02*2)*0,38+(1,75+2,83*2)*0,35</t>
  </si>
  <si>
    <t>"Výtahová šachta" (2,999+2,5)*2*(10,93+1,17)-1,34*2,02*3+(1,34*3+2,02*6)*0,3</t>
  </si>
  <si>
    <t>166</t>
  </si>
  <si>
    <t>619991011</t>
  </si>
  <si>
    <t>Obalení konstrukcí a prvků fólií přilepenou lepící páskou</t>
  </si>
  <si>
    <t>1527197664</t>
  </si>
  <si>
    <t>"Dveře" (1,375*2+1*2)*2,35+1,75*2,61*3*2</t>
  </si>
  <si>
    <t>167</t>
  </si>
  <si>
    <t>612325223</t>
  </si>
  <si>
    <t>Vápenocementová štuková omítka malých ploch přes 0,25 do 1 m2 na stěnách</t>
  </si>
  <si>
    <t>1493359135</t>
  </si>
  <si>
    <t xml:space="preserve">"Stávající budova - u D11 a D13 - překlady" 2 </t>
  </si>
  <si>
    <t>168</t>
  </si>
  <si>
    <t>898054477</t>
  </si>
  <si>
    <t>"Stávající budova - u D11 a D13" (1,75*2+2,83*2+2,61*2)*0,4</t>
  </si>
  <si>
    <t>169</t>
  </si>
  <si>
    <t>1478148448</t>
  </si>
  <si>
    <t>"Stávající budova - u D11 a D13" 2,83*2+2,61*2</t>
  </si>
  <si>
    <t>Ostatní konstrukce a práce,lešení</t>
  </si>
  <si>
    <t>170</t>
  </si>
  <si>
    <t>914111111</t>
  </si>
  <si>
    <t>Montáž svislé dopravní značky do velikosti 1 m2 objímkami na sloupek nebo konzolu</t>
  </si>
  <si>
    <t>2033890534</t>
  </si>
  <si>
    <t>171</t>
  </si>
  <si>
    <t>40445619</t>
  </si>
  <si>
    <t>zákazové, příkazové dopravní značky B1-B34, C1-15 500mm</t>
  </si>
  <si>
    <t>184638371</t>
  </si>
  <si>
    <t>172</t>
  </si>
  <si>
    <t>914531112</t>
  </si>
  <si>
    <t>Montáž konzoly na zeď velikosti do 1 m2 pro uchycení dopravních značek</t>
  </si>
  <si>
    <t>-656696968</t>
  </si>
  <si>
    <t>173</t>
  </si>
  <si>
    <t>40445220</t>
  </si>
  <si>
    <t>držák dopravní značky na stěnu D 60mm</t>
  </si>
  <si>
    <t>-1290881919</t>
  </si>
  <si>
    <t>174</t>
  </si>
  <si>
    <t>916231213</t>
  </si>
  <si>
    <t>Osazení chodníkového obrubníku betonového stojatého s boční opěrou do lože z betonu prostého</t>
  </si>
  <si>
    <t>392194627</t>
  </si>
  <si>
    <t>175</t>
  </si>
  <si>
    <t>59217016</t>
  </si>
  <si>
    <t>obrubník betonový chodníkový 1000x80x250mm</t>
  </si>
  <si>
    <t>-1790762725</t>
  </si>
  <si>
    <t>13,737</t>
  </si>
  <si>
    <t>13,737*1,02 'Přepočtené koeficientem množství</t>
  </si>
  <si>
    <t>176</t>
  </si>
  <si>
    <t>919732211</t>
  </si>
  <si>
    <t>Styčná spára napojení nového živičného povrchu na stávající za tepla š 15 mm hl 25 mm s prořezáním</t>
  </si>
  <si>
    <t>745261678</t>
  </si>
  <si>
    <t>9,69+8,682+0,994+4,55</t>
  </si>
  <si>
    <t>177</t>
  </si>
  <si>
    <t>919735112</t>
  </si>
  <si>
    <t>Řezání stávajícího živičného krytu hl přes 50 do 100 mm</t>
  </si>
  <si>
    <t>2099690193</t>
  </si>
  <si>
    <t>9,69+8,682+0,994+4,55+5,06</t>
  </si>
  <si>
    <t>178</t>
  </si>
  <si>
    <t>935112111</t>
  </si>
  <si>
    <t>Osazení příkopového žlabu do betonu tl 100 mm z betonových tvárnic š 500 mm</t>
  </si>
  <si>
    <t>-1074582129</t>
  </si>
  <si>
    <t>179</t>
  </si>
  <si>
    <t>59227724</t>
  </si>
  <si>
    <t>žlab dvouvrstvý vibrolisovaný pro povrchové odvodnění betonový 70/100x280x210mm</t>
  </si>
  <si>
    <t>740373148</t>
  </si>
  <si>
    <t>13,25/0,28</t>
  </si>
  <si>
    <t>47,321*1,02 'Přepočtené koeficientem množství</t>
  </si>
  <si>
    <t>180</t>
  </si>
  <si>
    <t>935112211</t>
  </si>
  <si>
    <t>Osazení příkopového žlabu do betonu tl 100 mm z betonových tvárnic š 800 mm</t>
  </si>
  <si>
    <t>1909089569</t>
  </si>
  <si>
    <t>15,03+0,3+18</t>
  </si>
  <si>
    <t>181</t>
  </si>
  <si>
    <t>59227003</t>
  </si>
  <si>
    <t>žlabovka příkopová betonová s lomenými stěnami 330x570x140mm</t>
  </si>
  <si>
    <t>827265832</t>
  </si>
  <si>
    <t>33,33*3</t>
  </si>
  <si>
    <t>182</t>
  </si>
  <si>
    <t>941311112</t>
  </si>
  <si>
    <t>Montáž lešení řadového modulového lehkého zatížení do 200 kg/m2 š od 0,6 do 0,9 m v přes 10 do 25 m</t>
  </si>
  <si>
    <t>2070255170</t>
  </si>
  <si>
    <t>(24,13+13,88+2,88+1,1*4)*2*12,6-6,2*4+7,17*11,6*2</t>
  </si>
  <si>
    <t>183</t>
  </si>
  <si>
    <t>941311211</t>
  </si>
  <si>
    <t>Příplatek k lešení řadovému modulovému lehkému š 0,9 m v přes 10 do 25 m za první a ZKD den použití</t>
  </si>
  <si>
    <t>-1958992524</t>
  </si>
  <si>
    <t>1282,852*60</t>
  </si>
  <si>
    <t>184</t>
  </si>
  <si>
    <t>941311812</t>
  </si>
  <si>
    <t>Demontáž lešení řadového modulového lehkého zatížení do 200 kg/m2 š od 0,6 do 0,9 m v přes 10 do 25 m</t>
  </si>
  <si>
    <t>477789047</t>
  </si>
  <si>
    <t>185</t>
  </si>
  <si>
    <t>944511111</t>
  </si>
  <si>
    <t>Montáž ochranné sítě z textilie z umělých vláken</t>
  </si>
  <si>
    <t>573216891</t>
  </si>
  <si>
    <t>186</t>
  </si>
  <si>
    <t>944511211</t>
  </si>
  <si>
    <t>Příplatek k ochranné síti za první a ZKD den použití</t>
  </si>
  <si>
    <t>443887390</t>
  </si>
  <si>
    <t>187</t>
  </si>
  <si>
    <t>944511811</t>
  </si>
  <si>
    <t>Demontáž ochranné sítě z textilie z umělých vláken</t>
  </si>
  <si>
    <t>962319026</t>
  </si>
  <si>
    <t>188</t>
  </si>
  <si>
    <t>949002612</t>
  </si>
  <si>
    <t>Montáž dočasné jeřábové dráhy kolový tlak do 20 t o rozchodu do 4 m</t>
  </si>
  <si>
    <t>371060376</t>
  </si>
  <si>
    <t>189</t>
  </si>
  <si>
    <t>949002812</t>
  </si>
  <si>
    <t>Demontáž dočasné jeřábové dráhy kolový tlak do 20 t o rozchodu do 4 m</t>
  </si>
  <si>
    <t>1691793901</t>
  </si>
  <si>
    <t>190</t>
  </si>
  <si>
    <t>2075243355</t>
  </si>
  <si>
    <t xml:space="preserve">Interiér : </t>
  </si>
  <si>
    <t>"2.NP" 260,17</t>
  </si>
  <si>
    <t>"3.NP" 259,15</t>
  </si>
  <si>
    <t xml:space="preserve">"Pod krčkem" 6,87*2,6 </t>
  </si>
  <si>
    <t>191</t>
  </si>
  <si>
    <t>949311112</t>
  </si>
  <si>
    <t>Montáž lešení trubkového do šachet o půdorysné ploše do 6 m2 v přes 10 do 20 m</t>
  </si>
  <si>
    <t>1177861</t>
  </si>
  <si>
    <t>"Výtahová šachta" 12,94</t>
  </si>
  <si>
    <t>192</t>
  </si>
  <si>
    <t>949311211</t>
  </si>
  <si>
    <t>Příplatek k lešení trubkovému do šachet do 6 m2 v přes 20 do 30 m za první a ZKD den použití</t>
  </si>
  <si>
    <t>-631134927</t>
  </si>
  <si>
    <t>12,94*20</t>
  </si>
  <si>
    <t>193</t>
  </si>
  <si>
    <t>949311812</t>
  </si>
  <si>
    <t>Demontáž lešení trubkového do šachet o půdorysné ploše do 6 m2 v přes 10 do 20 m</t>
  </si>
  <si>
    <t>1564902863</t>
  </si>
  <si>
    <t>194</t>
  </si>
  <si>
    <t>-198624566</t>
  </si>
  <si>
    <t>195</t>
  </si>
  <si>
    <t>953943211</t>
  </si>
  <si>
    <t>Osazování hasicího přístroje</t>
  </si>
  <si>
    <t>-1782631144</t>
  </si>
  <si>
    <t>196</t>
  </si>
  <si>
    <t>44932114</t>
  </si>
  <si>
    <t>přístroj hasicí ruční práškový PG 6 LE</t>
  </si>
  <si>
    <t>1614957261</t>
  </si>
  <si>
    <t>197</t>
  </si>
  <si>
    <t>953993321</t>
  </si>
  <si>
    <t>Osazení bezpečnostní, orientační nebo informační tabulky přilepením</t>
  </si>
  <si>
    <t>-22478807</t>
  </si>
  <si>
    <t>198</t>
  </si>
  <si>
    <t>73534510</t>
  </si>
  <si>
    <t>tabulka bezpečnostní plastová s tiskem 2 barvy</t>
  </si>
  <si>
    <t>-2030506896</t>
  </si>
  <si>
    <t>199</t>
  </si>
  <si>
    <t>959-2-010</t>
  </si>
  <si>
    <t>Požární prostupy a ucpávky do průměru 125mm s max.požadovanou požární odolností 60min</t>
  </si>
  <si>
    <t>KS</t>
  </si>
  <si>
    <t>-176064476</t>
  </si>
  <si>
    <t>Bourání konstrukcí</t>
  </si>
  <si>
    <t>200</t>
  </si>
  <si>
    <t>966008212</t>
  </si>
  <si>
    <t>Bourání odvodňovacího žlabu z betonových příkopových tvárnic š přes 500 do 800 mm</t>
  </si>
  <si>
    <t>-1752930985</t>
  </si>
  <si>
    <t>"U stávající budovy" 13,2</t>
  </si>
  <si>
    <t>"U zdemolované budovy" 6+5,015+6,48+0,66+9,31+6,48+9,04</t>
  </si>
  <si>
    <t>201</t>
  </si>
  <si>
    <t>-1579095656</t>
  </si>
  <si>
    <t>"Pro D11" 2,83*2*0,45</t>
  </si>
  <si>
    <t>"Pro D13" 2,61*2*0,45</t>
  </si>
  <si>
    <t>202</t>
  </si>
  <si>
    <t>968082017</t>
  </si>
  <si>
    <t>Vybourání plastových rámů oken včetně křídel plochy přes 2 do 4 m2</t>
  </si>
  <si>
    <t>-1962142672</t>
  </si>
  <si>
    <t>"Pro D11 a D13" 1,2*1,8*2</t>
  </si>
  <si>
    <t>203</t>
  </si>
  <si>
    <t>971033651</t>
  </si>
  <si>
    <t>Vybourání otvorů ve zdivu cihelném pl do 4 m2 na MVC nebo MV tl do 600 mm</t>
  </si>
  <si>
    <t>-2083525527</t>
  </si>
  <si>
    <t>"Pro D11" (1,75*2,83-1,2*1,8)*0,45</t>
  </si>
  <si>
    <t>"Pro D13" (1,75*2,61-1,2*1,8)*0,45</t>
  </si>
  <si>
    <t>204</t>
  </si>
  <si>
    <t>-2100377308</t>
  </si>
  <si>
    <t>"IPE 100" 2,25*3*2</t>
  </si>
  <si>
    <t>205</t>
  </si>
  <si>
    <t>977131110</t>
  </si>
  <si>
    <t>Vrty příklepovými vrtáky D do 16 mm do cihelného zdiva nebo prostého betonu</t>
  </si>
  <si>
    <t>-1434518049</t>
  </si>
  <si>
    <t xml:space="preserve">Kotvení šalovaček do základu : </t>
  </si>
  <si>
    <t>"Výtahová šachta" (2,86*2+2,99)*4*0,15</t>
  </si>
  <si>
    <t>"Pod zdmi" (24,01*2+6,655*2+12,96*3+7,46*2)*4*0,15</t>
  </si>
  <si>
    <t>"Patky" (0,5*2*4+0,5*6)*4*0,15</t>
  </si>
  <si>
    <t>206</t>
  </si>
  <si>
    <t>977151124</t>
  </si>
  <si>
    <t>Jádrové vrty diamantovými korunkami do stavebních materiálů D přes 150 do 180 mm</t>
  </si>
  <si>
    <t>1978759501</t>
  </si>
  <si>
    <t>"Pozn.1" 0,44+0,14+0,3</t>
  </si>
  <si>
    <t>207</t>
  </si>
  <si>
    <t>977151128</t>
  </si>
  <si>
    <t>Jádrové vrty diamantovými korunkami do stavebních materiálů D přes 250 do 300 mm</t>
  </si>
  <si>
    <t>-1292824124</t>
  </si>
  <si>
    <t>"Pozn.3 (1.NP)" 0,44*5+0,3*4+0,14</t>
  </si>
  <si>
    <t>"Pozn.5 (3.NP)" 0,38</t>
  </si>
  <si>
    <t>208</t>
  </si>
  <si>
    <t>594596243</t>
  </si>
  <si>
    <t>"Interiér" 100,248-19,665-42,385-32,154</t>
  </si>
  <si>
    <t>209</t>
  </si>
  <si>
    <t>997221551</t>
  </si>
  <si>
    <t>Vodorovná doprava suti ze sypkých materiálů do 1 km</t>
  </si>
  <si>
    <t>1855862395</t>
  </si>
  <si>
    <t>210</t>
  </si>
  <si>
    <t>997221559</t>
  </si>
  <si>
    <t>Příplatek ZKD 1 km u vodorovné dopravy suti ze sypkých materiálů</t>
  </si>
  <si>
    <t>-828316914</t>
  </si>
  <si>
    <t>100,248*17 'Přepočtené koeficientem množství</t>
  </si>
  <si>
    <t>211</t>
  </si>
  <si>
    <t>997013631</t>
  </si>
  <si>
    <t>Poplatek za uložení na skládce (skládkovné) stavebního odpadu směsného kód odpadu 17 09 04</t>
  </si>
  <si>
    <t>802499639</t>
  </si>
  <si>
    <t>212</t>
  </si>
  <si>
    <t>997221861</t>
  </si>
  <si>
    <t>Poplatek za uložení stavebního odpadu na recyklační skládce (skládkovné) z prostého betonu pod kódem 17 01 01</t>
  </si>
  <si>
    <t>-782885946</t>
  </si>
  <si>
    <t>213</t>
  </si>
  <si>
    <t>997221873</t>
  </si>
  <si>
    <t>Poplatek za uložení stavebního odpadu na recyklační skládce (skládkovné) zeminy a kamení zatříděného do Katalogu odpadů pod kódem 17 05 04</t>
  </si>
  <si>
    <t>-1480445457</t>
  </si>
  <si>
    <t>214</t>
  </si>
  <si>
    <t>997221875</t>
  </si>
  <si>
    <t>Poplatek za uložení stavebního odpadu na recyklační skládce (skládkovné) asfaltového bez obsahu dehtu zatříděného do Katalogu odpadů pod kódem 17 03 02</t>
  </si>
  <si>
    <t>1081987444</t>
  </si>
  <si>
    <t>711</t>
  </si>
  <si>
    <t>Izolace proti vodě, vlhkosti a plynům</t>
  </si>
  <si>
    <t>215</t>
  </si>
  <si>
    <t>711111001</t>
  </si>
  <si>
    <t>Provedení izolace proti zemní vlhkosti vodorovné za studena nátěrem penetračním</t>
  </si>
  <si>
    <t>-1393772785</t>
  </si>
  <si>
    <t>"P1.3" 3,89*3,47</t>
  </si>
  <si>
    <t>"P1.1 a 2" 13,84*14,59+8,34*9,5</t>
  </si>
  <si>
    <t>216</t>
  </si>
  <si>
    <t>711112001</t>
  </si>
  <si>
    <t>Provedení izolace proti zemní vlhkosti svislé za studena nátěrem penetračním</t>
  </si>
  <si>
    <t>411977321</t>
  </si>
  <si>
    <t>"ST5" (3*2+3,59)*1,9-1,38*0,5</t>
  </si>
  <si>
    <t>"ST8" ((13,84+14,59+9,5)*2-3,59)*(0,5+0,2)-(2,75*3+1,375+1*2+1,375)*0,33</t>
  </si>
  <si>
    <t>217</t>
  </si>
  <si>
    <t>11163150</t>
  </si>
  <si>
    <t>lak penetrační asfaltový</t>
  </si>
  <si>
    <t>-753286658</t>
  </si>
  <si>
    <t>294,654+69,444</t>
  </si>
  <si>
    <t>364,098*0,00034 'Přepočtené koeficientem množství</t>
  </si>
  <si>
    <t>218</t>
  </si>
  <si>
    <t>711113127</t>
  </si>
  <si>
    <t>Izolace proti vlhkosti svislá za studena těsnicí stěrkou jednosložkovou na bázi cementu</t>
  </si>
  <si>
    <t>183024219</t>
  </si>
  <si>
    <t>219</t>
  </si>
  <si>
    <t>711141559</t>
  </si>
  <si>
    <t>Provedení izolace proti zemní vlhkosti pásy přitavením vodorovné NAIP</t>
  </si>
  <si>
    <t>-105008438</t>
  </si>
  <si>
    <t>220</t>
  </si>
  <si>
    <t>711142559</t>
  </si>
  <si>
    <t>Provedení izolace proti zemní vlhkosti pásy přitavením svislé NAIP</t>
  </si>
  <si>
    <t>2137962125</t>
  </si>
  <si>
    <t>221</t>
  </si>
  <si>
    <t>62853004</t>
  </si>
  <si>
    <t>pás asfaltový natavitelný modifikovaný SBS tl 4,0mm s vložkou ze skleněné tkaniny a spalitelnou PE fólií nebo jemnozrnným minerálním posypem na horním povrchu</t>
  </si>
  <si>
    <t>-1527551126</t>
  </si>
  <si>
    <t>364,098*1,2 'Přepočtené koeficientem množství</t>
  </si>
  <si>
    <t>222</t>
  </si>
  <si>
    <t>711161212</t>
  </si>
  <si>
    <t>Izolace proti zemní vlhkosti nopovou fólií svislá, nopek v 8,0 mm, tl do 0,6 mm</t>
  </si>
  <si>
    <t>1691148619</t>
  </si>
  <si>
    <t>"ST8" ((13,84+14,59+9,5)*2-3,59)*0,3</t>
  </si>
  <si>
    <t>223</t>
  </si>
  <si>
    <t>998711102</t>
  </si>
  <si>
    <t>Přesun hmot tonážní pro izolace proti vodě, vlhkosti a plynům v objektech v přes 6 do 12 m</t>
  </si>
  <si>
    <t>1588523376</t>
  </si>
  <si>
    <t>712</t>
  </si>
  <si>
    <t>Povlakové krytiny</t>
  </si>
  <si>
    <t>224</t>
  </si>
  <si>
    <t>712311101</t>
  </si>
  <si>
    <t>Provedení povlakové krytiny střech do 10° za studena lakem penetračním nebo asfaltovým</t>
  </si>
  <si>
    <t>1283872760</t>
  </si>
  <si>
    <t>"S1" 13,87*13,12+9,5*7,62-1,2*1,2-2,371*0,25-0,63*0,26</t>
  </si>
  <si>
    <t>"Vytažení na atiku" (23,37+13,12)*2*0,3</t>
  </si>
  <si>
    <t>"Vytažení na výlez" 1,48*4*1,2</t>
  </si>
  <si>
    <t>"Vytažení na šachtu" (2,651+1,16)*2*0,95</t>
  </si>
  <si>
    <t>225</t>
  </si>
  <si>
    <t>11163150.1</t>
  </si>
  <si>
    <t>-129266435</t>
  </si>
  <si>
    <t>288,407</t>
  </si>
  <si>
    <t>288,407*0,00032 'Přepočtené koeficientem množství</t>
  </si>
  <si>
    <t>226</t>
  </si>
  <si>
    <t>712341559</t>
  </si>
  <si>
    <t>Provedení povlakové krytiny střech do 10° pásy NAIP přitavením v plné ploše</t>
  </si>
  <si>
    <t>444498829</t>
  </si>
  <si>
    <t>"S3" 10,005*1,88+2,73*0,327</t>
  </si>
  <si>
    <t>"Vytažení na atiku" (10,005*2-2,73+0,327)*0,43</t>
  </si>
  <si>
    <t>"Vytažení na zdivo" (1,88+2,207+2,73)*0,2</t>
  </si>
  <si>
    <t>227</t>
  </si>
  <si>
    <t>62836110</t>
  </si>
  <si>
    <t>pás asfaltový natavitelný oxidovaný tl 4,0mm s vložkou z hliníkové fólie / hliníkové fólie s textilií, se spalitelnou PE folií nebo jemnozrnným minerálním posypem</t>
  </si>
  <si>
    <t>-1783168733</t>
  </si>
  <si>
    <t>317,043</t>
  </si>
  <si>
    <t>317,043*1,2 'Přepočtené koeficientem množství</t>
  </si>
  <si>
    <t>228</t>
  </si>
  <si>
    <t>712363351</t>
  </si>
  <si>
    <t>Povlakové krytiny střech do 10° z tvarovaných poplastovaných lišt pásek rš 50 mm</t>
  </si>
  <si>
    <t>-1648204139</t>
  </si>
  <si>
    <t>"K7" 34</t>
  </si>
  <si>
    <t>229</t>
  </si>
  <si>
    <t>712363353</t>
  </si>
  <si>
    <t>Povlakové krytiny střech do 10° z tvarovaných poplastovaných lišt délky 2 m koutová lišta vnější rš 100 mm</t>
  </si>
  <si>
    <t>-262695443</t>
  </si>
  <si>
    <t>"K8" 18</t>
  </si>
  <si>
    <t>230</t>
  </si>
  <si>
    <t>712363356</t>
  </si>
  <si>
    <t>Povlakové krytiny střech do 10° z tvarovaných poplastovaných lišt délky 2 m okapnice široká rš 200 mm</t>
  </si>
  <si>
    <t>1684298171</t>
  </si>
  <si>
    <t>"K5" 26</t>
  </si>
  <si>
    <t>231</t>
  </si>
  <si>
    <t>712363358</t>
  </si>
  <si>
    <t>Povlakové krytiny střech do 10° z tvarovaných poplastovaných lišt délky 2 m závětrná lišta rš 250 mm</t>
  </si>
  <si>
    <t>-1615556141</t>
  </si>
  <si>
    <t>"K4" 62</t>
  </si>
  <si>
    <t>232</t>
  </si>
  <si>
    <t>712363373</t>
  </si>
  <si>
    <t>Povlakové krytiny střech do 10° z tvarovaných poplastovaných lišt délky 2 m přítlačná lišta rš 70 mm</t>
  </si>
  <si>
    <t>-156856181</t>
  </si>
  <si>
    <t>"K9" 16</t>
  </si>
  <si>
    <t>233</t>
  </si>
  <si>
    <t>712363412</t>
  </si>
  <si>
    <t>Provedení povlak krytiny mechanicky kotvenou do trapézu nebo OSB desk TI tl do 100 mm, budova v do 18 m</t>
  </si>
  <si>
    <t>977645528</t>
  </si>
  <si>
    <t>"S1 a S2" 16,43*15,771+2,284*4,15+9,5*10,271-1,48*1,48-2,651*0,53-0,542*0,43</t>
  </si>
  <si>
    <t>"Vytažení na šachtu" (2,651+1,16)*2*0,3</t>
  </si>
  <si>
    <t>234</t>
  </si>
  <si>
    <t>712363612</t>
  </si>
  <si>
    <t>Provedení povlak krytiny mechanicky kotvenou do trapézu nebo OSB desek TI tl přes 240 mm, budova v do 18 m</t>
  </si>
  <si>
    <t>498510721</t>
  </si>
  <si>
    <t>"S3" 10,05*2,734-2,73*0,1</t>
  </si>
  <si>
    <t>"Atika" (10,05+7,17)*(0,427+0,25)</t>
  </si>
  <si>
    <t>"Vytažení na stěny" (2,207+2,73+1,88)*0,3</t>
  </si>
  <si>
    <t>235</t>
  </si>
  <si>
    <t>28322011</t>
  </si>
  <si>
    <t>fólie hydroizolační střešní mPVC mechanicky kotvená tl 1,8mm šedá</t>
  </si>
  <si>
    <t>940709526</t>
  </si>
  <si>
    <t>364,629+40,907</t>
  </si>
  <si>
    <t>405,536*1,2 'Přepočtené koeficientem množství</t>
  </si>
  <si>
    <t>236</t>
  </si>
  <si>
    <t>712391171</t>
  </si>
  <si>
    <t>Provedení povlakové krytiny střech do 10° podkladní textilní vrstvy</t>
  </si>
  <si>
    <t>1974880987</t>
  </si>
  <si>
    <t>237</t>
  </si>
  <si>
    <t>69311199</t>
  </si>
  <si>
    <t>geotextilie netkaná separační, ochranná, filtrační, drenážní PES(70%)+PP(30%) 300g/m2</t>
  </si>
  <si>
    <t>817192912</t>
  </si>
  <si>
    <t>405,536</t>
  </si>
  <si>
    <t>238</t>
  </si>
  <si>
    <t>998712102</t>
  </si>
  <si>
    <t>Přesun hmot tonážní tonážní pro krytiny povlakové v objektech v přes 6 do 12 m</t>
  </si>
  <si>
    <t>1341081044</t>
  </si>
  <si>
    <t>239</t>
  </si>
  <si>
    <t>713111126</t>
  </si>
  <si>
    <t>Montáž izolace tepelné spodem stropů lepením bodově rohoží, pásů, dílců, desek</t>
  </si>
  <si>
    <t>1469108162</t>
  </si>
  <si>
    <t>"P1b" 2,75*3*0,44</t>
  </si>
  <si>
    <t>"P2" 1,38*0,38+2*0,25</t>
  </si>
  <si>
    <t>240</t>
  </si>
  <si>
    <t>28375948</t>
  </si>
  <si>
    <t>deska EPS 100 fasádní λ=0,037 tl 80mm</t>
  </si>
  <si>
    <t>961194842</t>
  </si>
  <si>
    <t>3,63*1,05 'Přepočtené koeficientem množství</t>
  </si>
  <si>
    <t>241</t>
  </si>
  <si>
    <t>28376076</t>
  </si>
  <si>
    <t>deska EPS grafitová fasádní λ=0,030-0,031 tl 100mm</t>
  </si>
  <si>
    <t>1032198585</t>
  </si>
  <si>
    <t>1,024*1,05 'Přepočtené koeficientem množství</t>
  </si>
  <si>
    <t>242</t>
  </si>
  <si>
    <t>-961553913</t>
  </si>
  <si>
    <t>243</t>
  </si>
  <si>
    <t>28376382</t>
  </si>
  <si>
    <t>deska XPS hrana polodrážková a hladký povrch 500kPa tl 100mm</t>
  </si>
  <si>
    <t>1187153370</t>
  </si>
  <si>
    <t>59,76*1,02 'Přepočtené koeficientem množství</t>
  </si>
  <si>
    <t>244</t>
  </si>
  <si>
    <t>28375926</t>
  </si>
  <si>
    <t>deska EPS 200 pro konstrukce s velmi vysokým zatížením λ=0,034 tl 100mm</t>
  </si>
  <si>
    <t>-266612478</t>
  </si>
  <si>
    <t>237,34*1,02 'Přepočtené koeficientem množství</t>
  </si>
  <si>
    <t>245</t>
  </si>
  <si>
    <t>28375927</t>
  </si>
  <si>
    <t>deska EPS 200 pro konstrukce s velmi vysokým zatížením λ=0,034 tl 120mm</t>
  </si>
  <si>
    <t>-262582722</t>
  </si>
  <si>
    <t>175,19*1,02 'Přepočtené koeficientem množství</t>
  </si>
  <si>
    <t>246</t>
  </si>
  <si>
    <t>28375960</t>
  </si>
  <si>
    <t>deska EPS 200 pro konstrukce s velmi vysokým zatížením λ=0,034 tl 140mm</t>
  </si>
  <si>
    <t>826590550</t>
  </si>
  <si>
    <t>237,36*1,02 'Přepočtené koeficientem množství</t>
  </si>
  <si>
    <t>247</t>
  </si>
  <si>
    <t>713121121</t>
  </si>
  <si>
    <t>Montáž izolace tepelné podlah volně kladenými rohožemi, pásy, dílci, deskami 2 vrstvy</t>
  </si>
  <si>
    <t>1876496758</t>
  </si>
  <si>
    <t>248</t>
  </si>
  <si>
    <t>63148154</t>
  </si>
  <si>
    <t>deska tepelně izolační minerální univerzální λ=0,035 tl 100mm</t>
  </si>
  <si>
    <t>-187435838</t>
  </si>
  <si>
    <t>22,81</t>
  </si>
  <si>
    <t>22,81*1,05 'Přepočtené koeficientem množství</t>
  </si>
  <si>
    <t>249</t>
  </si>
  <si>
    <t>63153714</t>
  </si>
  <si>
    <t>deska tepelně izolační minerální univerzální λ=0,035 tl 180mm</t>
  </si>
  <si>
    <t>2125052075</t>
  </si>
  <si>
    <t>250</t>
  </si>
  <si>
    <t>713123211</t>
  </si>
  <si>
    <t>Montáž tepelné izolace z XPS tepelně izolačního systému základové desky svisle 1 vrstva do 100 mm</t>
  </si>
  <si>
    <t>735366415</t>
  </si>
  <si>
    <t>"ST5" (2,82*2+3,71)*1,86-1,38*0,5</t>
  </si>
  <si>
    <t>"U patek" 0,8*2,25*2</t>
  </si>
  <si>
    <t>251</t>
  </si>
  <si>
    <t>28376454</t>
  </si>
  <si>
    <t>deska XPS hrana polodrážková a hladký povrch 500kPa tl 60mm</t>
  </si>
  <si>
    <t>-1923499641</t>
  </si>
  <si>
    <t>20,301</t>
  </si>
  <si>
    <t>20,301*1,08 'Přepočtené koeficientem množství</t>
  </si>
  <si>
    <t>252</t>
  </si>
  <si>
    <t>713131141</t>
  </si>
  <si>
    <t>Montáž izolace tepelné stěn a základů lepením celoplošně rohoží, pásů, dílců, desek</t>
  </si>
  <si>
    <t>2010453159</t>
  </si>
  <si>
    <t>"ST4" (1,48+1,84+1,84+2,2)*2*0,6</t>
  </si>
  <si>
    <t>253</t>
  </si>
  <si>
    <t>713132322</t>
  </si>
  <si>
    <t>Montáž izolace tepelné do roštu jednosměrného vodorovného výšky přes 6 do 12 m</t>
  </si>
  <si>
    <t>-1692966576</t>
  </si>
  <si>
    <t>"ST7" (7,17+10,05)*(0,345+0,75*2)</t>
  </si>
  <si>
    <t>254</t>
  </si>
  <si>
    <t>63148161</t>
  </si>
  <si>
    <t>deska tepelně izolační minerální provětrávaných fasád λ=0,034-0,035 tl 100mm</t>
  </si>
  <si>
    <t>1231677707</t>
  </si>
  <si>
    <t>31,771</t>
  </si>
  <si>
    <t>31,771*1,05 'Přepočtené koeficientem množství</t>
  </si>
  <si>
    <t>255</t>
  </si>
  <si>
    <t>63148163</t>
  </si>
  <si>
    <t>deska tepelně izolační minerální provětrávaných fasád λ=0,034-0,035 tl 140mm</t>
  </si>
  <si>
    <t>1892121144</t>
  </si>
  <si>
    <t>256</t>
  </si>
  <si>
    <t>713141136</t>
  </si>
  <si>
    <t>Montáž izolace tepelné střech plochých lepené za studena nízkoexpanzní (PUR) pěnou 1 vrstva desek</t>
  </si>
  <si>
    <t>1112107430</t>
  </si>
  <si>
    <t>"S1 - u výlezu" 2,2*2,2-1,3*1,3</t>
  </si>
  <si>
    <t>257</t>
  </si>
  <si>
    <t>1532833053</t>
  </si>
  <si>
    <t>19,702</t>
  </si>
  <si>
    <t>19,702*1,05 'Přepočtené koeficientem množství</t>
  </si>
  <si>
    <t>258</t>
  </si>
  <si>
    <t>63151497</t>
  </si>
  <si>
    <t>deska tepelně izolační minerální plochých střech vrchní vrstva 70kPa λ=0,038-0,039 tl 50mm</t>
  </si>
  <si>
    <t>-861907952</t>
  </si>
  <si>
    <t>"S1 - u výlezu" (2,2*2,2-1,3*1,3)/2</t>
  </si>
  <si>
    <t>259</t>
  </si>
  <si>
    <t>63151502</t>
  </si>
  <si>
    <t>deska tepelně izolační minerální plochých střech vrchní vrstva 70kPa λ=0,038-0,039 tl 100mm</t>
  </si>
  <si>
    <t>404074849</t>
  </si>
  <si>
    <t>260</t>
  </si>
  <si>
    <t>713141152</t>
  </si>
  <si>
    <t>Montáž izolace tepelné střech plochých kladené volně 2 vrstvy rohoží, pásů, dílců, desek</t>
  </si>
  <si>
    <t>383371255</t>
  </si>
  <si>
    <t>"S1" 13,87*13,12+9,5*7,62-1,48*1,48-2,65*0,53-0,63*0,54</t>
  </si>
  <si>
    <t>261</t>
  </si>
  <si>
    <t>63152106</t>
  </si>
  <si>
    <t>pás tepelně izolační univerzální λ=0,032-0,033 tl 180mm</t>
  </si>
  <si>
    <t>-1772686279</t>
  </si>
  <si>
    <t>"S1" 250,429</t>
  </si>
  <si>
    <t>"ST4" (1,48+1,84+1,84+2,2)*0,6</t>
  </si>
  <si>
    <t>254,845*2,04 'Přepočtené koeficientem množství</t>
  </si>
  <si>
    <t>262</t>
  </si>
  <si>
    <t>713141212</t>
  </si>
  <si>
    <t>Montáž izolace tepelné střech plochých lepené nízkoexpanzní (PUR) pěnou atikový klín</t>
  </si>
  <si>
    <t>1601949369</t>
  </si>
  <si>
    <t>"Atika" 10,05+7,17</t>
  </si>
  <si>
    <t>"Vytažení na stěny" 2,207+2,73+1,88</t>
  </si>
  <si>
    <t>263</t>
  </si>
  <si>
    <t>63152005</t>
  </si>
  <si>
    <t>klín atikový přechodný minerální plochých střech tl 50x50mm</t>
  </si>
  <si>
    <t>1019527302</t>
  </si>
  <si>
    <t>24,037</t>
  </si>
  <si>
    <t>24,037*1,05 'Přepočtené koeficientem množství</t>
  </si>
  <si>
    <t>264</t>
  </si>
  <si>
    <t>713141336</t>
  </si>
  <si>
    <t>Montáž izolace tepelné střech plochých lepené za studena nízkoexpanzní (PUR) pěnou, spádová vrstva</t>
  </si>
  <si>
    <t>832369044</t>
  </si>
  <si>
    <t>265</t>
  </si>
  <si>
    <t>28376143</t>
  </si>
  <si>
    <t>klín izolační EPS 200 spád do 5%</t>
  </si>
  <si>
    <t>1328731374</t>
  </si>
  <si>
    <t>"S3" (10,005*1,88+2,73*0,327)*(0,05+0,19)/2</t>
  </si>
  <si>
    <t>2,364*1,05 'Přepočtené koeficientem množství</t>
  </si>
  <si>
    <t>266</t>
  </si>
  <si>
    <t>713141396</t>
  </si>
  <si>
    <t>Montáž izolace tepelné stěn v do 1000 mm na atiky a prostupy střechou lepené nízkoexpanzní (PUR) pěnou</t>
  </si>
  <si>
    <t>925216208</t>
  </si>
  <si>
    <t>"Zadní strana atiky" (10,05+7,17)*0,32</t>
  </si>
  <si>
    <t>267</t>
  </si>
  <si>
    <t>28375924</t>
  </si>
  <si>
    <t>deska EPS 200 pro konstrukce s velmi vysokým zatížením λ=0,034 tl 80mm</t>
  </si>
  <si>
    <t>-1127965254</t>
  </si>
  <si>
    <t>5,51</t>
  </si>
  <si>
    <t>5,51*1,05 'Přepočtené koeficientem množství</t>
  </si>
  <si>
    <t>762</t>
  </si>
  <si>
    <t>Konstrukce tesařské</t>
  </si>
  <si>
    <t>268</t>
  </si>
  <si>
    <t>762332131</t>
  </si>
  <si>
    <t>Montáž vázaných kcí krovů pravidelných z hraněného řeziva průřezové pl do 120 cm2</t>
  </si>
  <si>
    <t>-610182747</t>
  </si>
  <si>
    <t>"Hranol 140/60mm" 3</t>
  </si>
  <si>
    <t>"Lať 60/40mm" 0,6*2</t>
  </si>
  <si>
    <t>269</t>
  </si>
  <si>
    <t>60512125</t>
  </si>
  <si>
    <t>hranol stavební řezivo průřezu do 120cm2 do dl 6m</t>
  </si>
  <si>
    <t>1837470001</t>
  </si>
  <si>
    <t>"Hranol 140/60mm" 3*0,14*0,06</t>
  </si>
  <si>
    <t>0,025*1,1 'Přepočtené koeficientem množství</t>
  </si>
  <si>
    <t>270</t>
  </si>
  <si>
    <t>60514114</t>
  </si>
  <si>
    <t>řezivo jehličnaté lať impregnovaná dl 4 m</t>
  </si>
  <si>
    <t>2046848717</t>
  </si>
  <si>
    <t>"Lať 60/40mm" 0,6*2*0,06*0,04</t>
  </si>
  <si>
    <t>0,003*1,1 'Přepočtené koeficientem množství</t>
  </si>
  <si>
    <t>271</t>
  </si>
  <si>
    <t>762332642</t>
  </si>
  <si>
    <t>Montáž vázaných kcí krovů pravidelných z lepených hranolů pl přes 120 do 224 cm2 s ocelovými spojkami</t>
  </si>
  <si>
    <t>-1800042420</t>
  </si>
  <si>
    <t>"Přesahy střechy - předpoklad 80/140mm" 1,8*(19+6+10)+3,1*6+1,5*12+0,92*12+2,25*10</t>
  </si>
  <si>
    <t>272</t>
  </si>
  <si>
    <t>61223269</t>
  </si>
  <si>
    <t>hranol konstrukční KVH lepený průřezu 80x80-280mm pohledový</t>
  </si>
  <si>
    <t>-299302841</t>
  </si>
  <si>
    <t>"Hrahol 80/140mm" 133,14*0,08*0,14</t>
  </si>
  <si>
    <t>1,491*1,1 'Přepočtené koeficientem množství</t>
  </si>
  <si>
    <t>273</t>
  </si>
  <si>
    <t>762341047</t>
  </si>
  <si>
    <t>Bednění střech rovných sklon do 60° z desek OSB tl 25 mm na pero a drážku šroubovaných na rošt</t>
  </si>
  <si>
    <t>130536093</t>
  </si>
  <si>
    <t>"S1" 16,43*15,771+2,284*4,15+9,5*10,271-72,415</t>
  </si>
  <si>
    <t>274</t>
  </si>
  <si>
    <t>762341260</t>
  </si>
  <si>
    <t>Montáž bednění střech rovných a šikmých sklonu do 60° z palubek</t>
  </si>
  <si>
    <t>-1405085749</t>
  </si>
  <si>
    <t>"S2" (16,43+6,5+11,675+10,005)*1+4,25*0,5+(0,2+0,3)*1,784+13,771*2*0,9</t>
  </si>
  <si>
    <t>275</t>
  </si>
  <si>
    <t>61189995</t>
  </si>
  <si>
    <t>palubky podlahové smrk tl 24mm A/B</t>
  </si>
  <si>
    <t>-1274863199</t>
  </si>
  <si>
    <t>72,415</t>
  </si>
  <si>
    <t>72,415*1,1 'Přepočtené koeficientem množství</t>
  </si>
  <si>
    <t>276</t>
  </si>
  <si>
    <t>762361314-R</t>
  </si>
  <si>
    <t>Konstrukční a vyrovnávací vrstva pod klempířské prvky (atiky) z vodovzdorné foliované překližky tl. 21 mm</t>
  </si>
  <si>
    <t>1973289430</t>
  </si>
  <si>
    <t>"Atika" (10,05+7,17)*0,393</t>
  </si>
  <si>
    <t>277</t>
  </si>
  <si>
    <t>762395000</t>
  </si>
  <si>
    <t>Spojovací prostředky krovů, bednění, laťování, nadstřešních konstrukcí</t>
  </si>
  <si>
    <t>-1786471063</t>
  </si>
  <si>
    <t>278</t>
  </si>
  <si>
    <t>762420011</t>
  </si>
  <si>
    <t>Obložení stropu z cementotřískových desek tl 12 mm na sraz šroubovaných</t>
  </si>
  <si>
    <t>-565023025</t>
  </si>
  <si>
    <t>"P2.2" 10,05*2,63</t>
  </si>
  <si>
    <t>279</t>
  </si>
  <si>
    <t>762430013</t>
  </si>
  <si>
    <t>Obložení stěn z cementotřískových desek tl 14 mm na sraz šroubovaných</t>
  </si>
  <si>
    <t>-507718672</t>
  </si>
  <si>
    <t>"ST7" (10,05+7,17)*0,5</t>
  </si>
  <si>
    <t>280</t>
  </si>
  <si>
    <t>762439001</t>
  </si>
  <si>
    <t>Montáž obložení stěn podkladový rošt</t>
  </si>
  <si>
    <t>1001653625</t>
  </si>
  <si>
    <t>"Větrací štěrbina u střechy" (14,63+9,5)*2+0,14*100</t>
  </si>
  <si>
    <t>281</t>
  </si>
  <si>
    <t>-1113064833</t>
  </si>
  <si>
    <t>"Lať 60/40mm" 62,26*0,06*0,04</t>
  </si>
  <si>
    <t>0,149*1,1 'Přepočtené koeficientem množství</t>
  </si>
  <si>
    <t>282</t>
  </si>
  <si>
    <t>762495000</t>
  </si>
  <si>
    <t>Spojovací prostředky pro montáž olištování, obložení stropů, střešních podhledů a stěn</t>
  </si>
  <si>
    <t>-1066986346</t>
  </si>
  <si>
    <t>26,432+8,61</t>
  </si>
  <si>
    <t>"Větrací štěrbina u střechy" (14,63+9,5)*2*0,14</t>
  </si>
  <si>
    <t>283</t>
  </si>
  <si>
    <t>998762102</t>
  </si>
  <si>
    <t>Přesun hmot tonážní pro kce tesařské v objektech v přes 6 do 12 m</t>
  </si>
  <si>
    <t>1187225005</t>
  </si>
  <si>
    <t>284</t>
  </si>
  <si>
    <t>763121211</t>
  </si>
  <si>
    <t>SDK stěna předsazená deska 1xA tl 12,5 mm lepené celoplošně bez nosné kce</t>
  </si>
  <si>
    <t>-831377473</t>
  </si>
  <si>
    <t>"ST4" 1,2*4*1,28</t>
  </si>
  <si>
    <t>285</t>
  </si>
  <si>
    <t>763131451</t>
  </si>
  <si>
    <t>SDK podhled deska 1xH2 12,5 bez izolace dvouvrstvá spodní kce profil CD+UD</t>
  </si>
  <si>
    <t>1006981379</t>
  </si>
  <si>
    <t>"2.NP" 3,03+2,13+4,73+2,08</t>
  </si>
  <si>
    <t>"3.NP" 3,03+2,13+4,73+2,08</t>
  </si>
  <si>
    <t>286</t>
  </si>
  <si>
    <t>763131531</t>
  </si>
  <si>
    <t>SDK podhled deska 1xDF 12,5 bez izolace jednovrstvá spodní kce profil CD+UD EI 15</t>
  </si>
  <si>
    <t>-1791278199</t>
  </si>
  <si>
    <t>287</t>
  </si>
  <si>
    <t>763131541</t>
  </si>
  <si>
    <t>SDK podhled desky 2xDF 12,5 bez izolace jednovrstvá spodní kce profil CD+UD EI 45</t>
  </si>
  <si>
    <t>-1023536944</t>
  </si>
  <si>
    <t>"S3" 22,81</t>
  </si>
  <si>
    <t>288</t>
  </si>
  <si>
    <t>763131613</t>
  </si>
  <si>
    <t>Montáž zavěšené jednovrstvé nosné konstrukce z profilů CD, UD SDK podhled</t>
  </si>
  <si>
    <t>1922267141</t>
  </si>
  <si>
    <t>289</t>
  </si>
  <si>
    <t>59030618</t>
  </si>
  <si>
    <t>profil výztužný UA 75</t>
  </si>
  <si>
    <t>-2065490871</t>
  </si>
  <si>
    <t>"P2.2" 17*2,63</t>
  </si>
  <si>
    <t>"P3.2" 17*2,63</t>
  </si>
  <si>
    <t>"S3" 17*2,63</t>
  </si>
  <si>
    <t>44,71*1,1 'Přepočtené koeficientem množství</t>
  </si>
  <si>
    <t>290</t>
  </si>
  <si>
    <t>763131751</t>
  </si>
  <si>
    <t>Montáž parotěsné zábrany do SDK podhledu</t>
  </si>
  <si>
    <t>-455948675</t>
  </si>
  <si>
    <t>291</t>
  </si>
  <si>
    <t>28329276</t>
  </si>
  <si>
    <t>fólie PE vyztužená pro parotěsnou vrstvu (reakce na oheň - třída E) 140g/m2</t>
  </si>
  <si>
    <t>-468222963</t>
  </si>
  <si>
    <t>45,62</t>
  </si>
  <si>
    <t>45,62*1,2 'Přepočtené koeficientem množství</t>
  </si>
  <si>
    <t>292</t>
  </si>
  <si>
    <t>763131752</t>
  </si>
  <si>
    <t>Montáž jedné vrstvy tepelné izolace do SDK podhledu</t>
  </si>
  <si>
    <t>-427999963</t>
  </si>
  <si>
    <t>293</t>
  </si>
  <si>
    <t>1623760513</t>
  </si>
  <si>
    <t>45,62*1,02 'Přepočtené koeficientem množství</t>
  </si>
  <si>
    <t>294</t>
  </si>
  <si>
    <t>763131761</t>
  </si>
  <si>
    <t>Příplatek k SDK podhledu za plochu do 3 m2 jednotlivě</t>
  </si>
  <si>
    <t>1961878355</t>
  </si>
  <si>
    <t>"2.NP" 2,13+2,08</t>
  </si>
  <si>
    <t>"3.NP" 2,13+2,08</t>
  </si>
  <si>
    <t>295</t>
  </si>
  <si>
    <t>763131765</t>
  </si>
  <si>
    <t>Příplatek k SDK podhledu za výšku zavěšení přes 0,5 do 1,0 m</t>
  </si>
  <si>
    <t>1019038743</t>
  </si>
  <si>
    <t>296</t>
  </si>
  <si>
    <t>-1995941850</t>
  </si>
  <si>
    <t>7631</t>
  </si>
  <si>
    <t>Dřevostavby</t>
  </si>
  <si>
    <t>297</t>
  </si>
  <si>
    <t>763732113</t>
  </si>
  <si>
    <t>Montáž střešní konstrukce z příhradových vazníků konstrukční dl do 9 m</t>
  </si>
  <si>
    <t>2009710575</t>
  </si>
  <si>
    <t>"Dělěné vazníky" 7*2+6,8*2+4,95*4</t>
  </si>
  <si>
    <t>"Výměny" 3,3+2,64*3</t>
  </si>
  <si>
    <t>298</t>
  </si>
  <si>
    <t>763732114</t>
  </si>
  <si>
    <t>Montáž střešní konstrukce z příhradových vazníků konstrukční dl přes 9 do 12,5 m</t>
  </si>
  <si>
    <t>-1455664249</t>
  </si>
  <si>
    <t>10,275*12+12,1*4</t>
  </si>
  <si>
    <t>299</t>
  </si>
  <si>
    <t>763732116</t>
  </si>
  <si>
    <t>Montáž střešní konstrukce z příhradových vazníků konstrukční dl přes 15 do 20 m</t>
  </si>
  <si>
    <t>-2025279883</t>
  </si>
  <si>
    <t>15,687*13+18,063</t>
  </si>
  <si>
    <t>300</t>
  </si>
  <si>
    <t>M-763-010</t>
  </si>
  <si>
    <t xml:space="preserve">dodávka příhradových vazníků vč. impregnace a spojovacích a kotevních prvků a zavětrování </t>
  </si>
  <si>
    <t>-1560532780</t>
  </si>
  <si>
    <t>58,62+171,7+221,994</t>
  </si>
  <si>
    <t>301</t>
  </si>
  <si>
    <t>998763201</t>
  </si>
  <si>
    <t>Přesun hmot procentní pro dřevostavby v objektech v přes 6 do 12 m</t>
  </si>
  <si>
    <t>-733005735</t>
  </si>
  <si>
    <t>764</t>
  </si>
  <si>
    <t>Konstrukce klempířské</t>
  </si>
  <si>
    <t>302</t>
  </si>
  <si>
    <t>764002851</t>
  </si>
  <si>
    <t>Demontáž oplechování parapetů do suti</t>
  </si>
  <si>
    <t>-441505185</t>
  </si>
  <si>
    <t>1,25*2</t>
  </si>
  <si>
    <t>303</t>
  </si>
  <si>
    <t>764002861</t>
  </si>
  <si>
    <t>Demontáž oplechování říms a ozdobných prvků do suti</t>
  </si>
  <si>
    <t>1753971279</t>
  </si>
  <si>
    <t>304</t>
  </si>
  <si>
    <t>764206105</t>
  </si>
  <si>
    <t>Montáž oplechování rovných parapetů rš do 400 mm</t>
  </si>
  <si>
    <t>-1266368486</t>
  </si>
  <si>
    <t>"K11" 1,3*41</t>
  </si>
  <si>
    <t>305</t>
  </si>
  <si>
    <t>M-764-2-010</t>
  </si>
  <si>
    <t xml:space="preserve">hliníkový parapet s povrchovou úpravou šířka 240 mm, délka 1250 mm včetně bočních plastových krytek  </t>
  </si>
  <si>
    <t>-459390029</t>
  </si>
  <si>
    <t>306</t>
  </si>
  <si>
    <t>764212634</t>
  </si>
  <si>
    <t>Oplechování štítu závětrnou lištou z Pz s povrchovou úpravou rš 330 mm</t>
  </si>
  <si>
    <t>-648542928</t>
  </si>
  <si>
    <t>"K6" 17,5</t>
  </si>
  <si>
    <t>307</t>
  </si>
  <si>
    <t>764214611</t>
  </si>
  <si>
    <t>Oplechování horních ploch a atik bez rohů z Pz s povrch úpravou mechanicky kotvené rš přes 800 mm</t>
  </si>
  <si>
    <t>-474429431</t>
  </si>
  <si>
    <t>"K10" 3,8*0,86</t>
  </si>
  <si>
    <t>308</t>
  </si>
  <si>
    <t>764311604</t>
  </si>
  <si>
    <t>Lemování rovných zdí střech s krytinou prejzovou nebo vlnitou z Pz s povrchovou úpravou rš 330 mm</t>
  </si>
  <si>
    <t>-537608539</t>
  </si>
  <si>
    <t>"K12" 7</t>
  </si>
  <si>
    <t>309</t>
  </si>
  <si>
    <t>764511603</t>
  </si>
  <si>
    <t>Žlab podokapní půlkruhový z Pz s povrchovou úpravou rš 400 mm</t>
  </si>
  <si>
    <t>746937462</t>
  </si>
  <si>
    <t>"K1" 30</t>
  </si>
  <si>
    <t>310</t>
  </si>
  <si>
    <t>764511644</t>
  </si>
  <si>
    <t>Kotlík oválný (trychtýřový) pro podokapní žlaby z Pz s povrchovou úpravou 400/100 mm</t>
  </si>
  <si>
    <t>1149792162</t>
  </si>
  <si>
    <t>311</t>
  </si>
  <si>
    <t>764511645-R</t>
  </si>
  <si>
    <t>Kotlík oválný (trychtýřový) pro podokapní žlaby z Pz s povrchovou úpravou 400/120 mm</t>
  </si>
  <si>
    <t>-429129805</t>
  </si>
  <si>
    <t>312</t>
  </si>
  <si>
    <t>764518622</t>
  </si>
  <si>
    <t>Svody kruhové včetně objímek, kolen, odskoků z Pz s povrchovou úpravou průměru 100 mm</t>
  </si>
  <si>
    <t>-410148709</t>
  </si>
  <si>
    <t>"K3" 12,5</t>
  </si>
  <si>
    <t>313</t>
  </si>
  <si>
    <t>764518623</t>
  </si>
  <si>
    <t>Svody kruhové včetně objímek, kolen, odskoků z Pz s povrchovou úpravou průměru 120 mm</t>
  </si>
  <si>
    <t>1550805661</t>
  </si>
  <si>
    <t>"K2" 26</t>
  </si>
  <si>
    <t>314</t>
  </si>
  <si>
    <t>998764102</t>
  </si>
  <si>
    <t>Přesun hmot tonážní pro konstrukce klempířské v objektech v přes 6 do 12 m</t>
  </si>
  <si>
    <t>2057513323</t>
  </si>
  <si>
    <t>765</t>
  </si>
  <si>
    <t>Krytina skládaná</t>
  </si>
  <si>
    <t>315</t>
  </si>
  <si>
    <t>765111201-R</t>
  </si>
  <si>
    <t>Montáž okapního větracího pásu</t>
  </si>
  <si>
    <t>-1527185282</t>
  </si>
  <si>
    <t>"Větrací štěrbina u střechy" (14,63+9,5)*2*2</t>
  </si>
  <si>
    <t>316</t>
  </si>
  <si>
    <t>28355011</t>
  </si>
  <si>
    <t>pás plastový okapní ochranný a větrací šířky 80mm</t>
  </si>
  <si>
    <t>-1603696173</t>
  </si>
  <si>
    <t>96,52</t>
  </si>
  <si>
    <t>96,52*1,1 'Přepočtené koeficientem množství</t>
  </si>
  <si>
    <t>317</t>
  </si>
  <si>
    <t>998765102</t>
  </si>
  <si>
    <t>Přesun hmot tonážní pro krytiny skládané v objektech v přes 6 do 12 m</t>
  </si>
  <si>
    <t>989518987</t>
  </si>
  <si>
    <t>318</t>
  </si>
  <si>
    <t>766441821</t>
  </si>
  <si>
    <t>Demontáž parapetních desek dřevěných nebo plastových šířky do 300 mm délky do 2000 mm</t>
  </si>
  <si>
    <t>-746105814</t>
  </si>
  <si>
    <t>319</t>
  </si>
  <si>
    <t>766660001</t>
  </si>
  <si>
    <t>Montáž dveřních křídel otvíravých jednokřídlových š do 0,8 m do ocelové zárubně</t>
  </si>
  <si>
    <t>29919538</t>
  </si>
  <si>
    <t>320</t>
  </si>
  <si>
    <t>61162085</t>
  </si>
  <si>
    <t>dveře jednokřídlé dřevotřískové povrch laminátový plné 700x1970-2100mm</t>
  </si>
  <si>
    <t>-899823669</t>
  </si>
  <si>
    <t>321</t>
  </si>
  <si>
    <t>61162086</t>
  </si>
  <si>
    <t>dveře jednokřídlé dřevotřískové povrch laminátový plné 800x1970-2100mm</t>
  </si>
  <si>
    <t>-1996701565</t>
  </si>
  <si>
    <t>322</t>
  </si>
  <si>
    <t>61162091</t>
  </si>
  <si>
    <t>dveře jednokřídlé dřevotřískové povrch laminátový částečně prosklené 700x1970-2100mm</t>
  </si>
  <si>
    <t>1759771840</t>
  </si>
  <si>
    <t>323</t>
  </si>
  <si>
    <t>1375512680</t>
  </si>
  <si>
    <t>324</t>
  </si>
  <si>
    <t>61162087</t>
  </si>
  <si>
    <t>dveře jednokřídlé dřevotřískové povrch laminátový plné 900x1970-2100mm</t>
  </si>
  <si>
    <t>-1060586761</t>
  </si>
  <si>
    <t>325</t>
  </si>
  <si>
    <t>2057245175</t>
  </si>
  <si>
    <t>326</t>
  </si>
  <si>
    <t>766660022</t>
  </si>
  <si>
    <t>Montáž dveřních křídel otvíravých jednokřídlových š přes 0,8 m požárních do ocelové zárubně</t>
  </si>
  <si>
    <t>-1131336347</t>
  </si>
  <si>
    <t>327</t>
  </si>
  <si>
    <t>61165314</t>
  </si>
  <si>
    <t>dveře jednokřídlé dřevotřískové protipožární EI (EW) 30 D3 povrch laminátový plné 900x1970-2100mm</t>
  </si>
  <si>
    <t>-799935889</t>
  </si>
  <si>
    <t>328</t>
  </si>
  <si>
    <t>61162101</t>
  </si>
  <si>
    <t>dveře jednokřídlé dřevotřískové protipožární EI (EW) 30 D3 povrch laminátový plné 1100x1970-2100mm</t>
  </si>
  <si>
    <t>-380184611</t>
  </si>
  <si>
    <t>329</t>
  </si>
  <si>
    <t>766660717</t>
  </si>
  <si>
    <t>Montáž dveřních křídel samozavírače na ocelovou zárubeň</t>
  </si>
  <si>
    <t>-1157546252</t>
  </si>
  <si>
    <t>330</t>
  </si>
  <si>
    <t>54917260</t>
  </si>
  <si>
    <t>samozavírač dveří hydraulický K214 č.13 zlatá bronz</t>
  </si>
  <si>
    <t>-1972671951</t>
  </si>
  <si>
    <t>331</t>
  </si>
  <si>
    <t>766660720</t>
  </si>
  <si>
    <t>Osazení větrací mřížky s vyříznutím otvoru</t>
  </si>
  <si>
    <t>1385926676</t>
  </si>
  <si>
    <t>332</t>
  </si>
  <si>
    <t>55341426</t>
  </si>
  <si>
    <t>mřížka větrací nerezová  455x82 mm</t>
  </si>
  <si>
    <t>2032604558</t>
  </si>
  <si>
    <t>333</t>
  </si>
  <si>
    <t>-1403127536</t>
  </si>
  <si>
    <t>334</t>
  </si>
  <si>
    <t>866324326</t>
  </si>
  <si>
    <t>335</t>
  </si>
  <si>
    <t>-1452918506</t>
  </si>
  <si>
    <t>4+2+1+7+2+2+8+3</t>
  </si>
  <si>
    <t>336</t>
  </si>
  <si>
    <t>-1452175811</t>
  </si>
  <si>
    <t>337</t>
  </si>
  <si>
    <t>766660730</t>
  </si>
  <si>
    <t>Montáž dveřního interiérového kování - WC kliky se zámkem</t>
  </si>
  <si>
    <t>549058927</t>
  </si>
  <si>
    <t>338</t>
  </si>
  <si>
    <t>54914128</t>
  </si>
  <si>
    <t>kování rozetové spodní pro WC</t>
  </si>
  <si>
    <t>1876215969</t>
  </si>
  <si>
    <t>339</t>
  </si>
  <si>
    <t>766660741</t>
  </si>
  <si>
    <t>Montáž držadla - madla dveří</t>
  </si>
  <si>
    <t>-590810690</t>
  </si>
  <si>
    <t>340</t>
  </si>
  <si>
    <t>55147064</t>
  </si>
  <si>
    <t>madlo smaltované bílé 900 mm</t>
  </si>
  <si>
    <t>1762726618</t>
  </si>
  <si>
    <t>341</t>
  </si>
  <si>
    <t>766694116</t>
  </si>
  <si>
    <t>Montáž parapetních desek dřevěných nebo plastových š do 30 cm</t>
  </si>
  <si>
    <t>2012034941</t>
  </si>
  <si>
    <t>"T1" 1,25*41</t>
  </si>
  <si>
    <t>342</t>
  </si>
  <si>
    <t>60794102</t>
  </si>
  <si>
    <t>parapet dřevotřískový vnitřní povrch laminátový š 260mm</t>
  </si>
  <si>
    <t>-1681640503</t>
  </si>
  <si>
    <t>51,25</t>
  </si>
  <si>
    <t>51,25*1,1 'Přepočtené koeficientem množství</t>
  </si>
  <si>
    <t>343</t>
  </si>
  <si>
    <t>60794121</t>
  </si>
  <si>
    <t>koncovka PVC k parapetním dřevotřískovým deskám 600mm</t>
  </si>
  <si>
    <t>-1996640156</t>
  </si>
  <si>
    <t>41*2</t>
  </si>
  <si>
    <t>344</t>
  </si>
  <si>
    <t>7669-2-010</t>
  </si>
  <si>
    <t>Dodávka a montáž vnitřních 2kř dveří s nadsvětlíkem 1750/2830 mm EI-30-DP3-C včetně kování, madel, zárubní, elektrozavírače, koordinátoru zavírání  atd.- viz ozn. D10 a D11</t>
  </si>
  <si>
    <t>-433558356</t>
  </si>
  <si>
    <t>345</t>
  </si>
  <si>
    <t>7669-2-020</t>
  </si>
  <si>
    <t>Dodávka a montáž vnitřních 2kř dveří s nadsvětlíkem 1750/2610 mm EI-30-DP3-C včetně kování, madel, zárubní, elektrozavírače, koordinátoru zavírání  atd.- viz ozn. D12 a D13</t>
  </si>
  <si>
    <t>2109529765</t>
  </si>
  <si>
    <t>346</t>
  </si>
  <si>
    <t>7669-2-030</t>
  </si>
  <si>
    <t>Dodávka a montáž vnitřních 1kř dveří posuvných na stěnu 900/1970 mm, plné, CPL včetně kování a zárubně - viz ozn. D14/P</t>
  </si>
  <si>
    <t>1679792124</t>
  </si>
  <si>
    <t>347</t>
  </si>
  <si>
    <t>7669-2-040</t>
  </si>
  <si>
    <t>Dodávka a montáž vnitřních 1kř dveří posuvných na stěnu 800/1970 mm, plné, CPL včetně kování a zárubně - viz ozn. D15/L</t>
  </si>
  <si>
    <t>-1956287926</t>
  </si>
  <si>
    <t>348</t>
  </si>
  <si>
    <t>7669-2-050</t>
  </si>
  <si>
    <t>Dodávka a montáž plastového okna 3/OS 1250/2000 mm - viz ozn. C07</t>
  </si>
  <si>
    <t>-631361812</t>
  </si>
  <si>
    <t>349</t>
  </si>
  <si>
    <t>7669-2-060</t>
  </si>
  <si>
    <t>Dodávka a montáž plastového okna 3/P 1250/2000 mm EI-30-DP3 - viz ozn. C07</t>
  </si>
  <si>
    <t>-465983824</t>
  </si>
  <si>
    <t>350</t>
  </si>
  <si>
    <t>-154451578</t>
  </si>
  <si>
    <t>767</t>
  </si>
  <si>
    <t>Konstrukce zámečnické</t>
  </si>
  <si>
    <t>351</t>
  </si>
  <si>
    <t>767161111</t>
  </si>
  <si>
    <t>Montáž zábradlí rovného z trubek do zdi hm do 20 kg</t>
  </si>
  <si>
    <t>-1586323275</t>
  </si>
  <si>
    <t>"Z4" 6</t>
  </si>
  <si>
    <t>352</t>
  </si>
  <si>
    <t>M-767-2-010</t>
  </si>
  <si>
    <t>zábradlí v podjezdu z trubek Tr 40x5 mm včetně pozinkování, viz. ozn. Z4</t>
  </si>
  <si>
    <t>1705419459</t>
  </si>
  <si>
    <t>353</t>
  </si>
  <si>
    <t>M-767-2-020</t>
  </si>
  <si>
    <t>zábrana proti vstupu pod schodiště - Jackel 60/60/3 mm, včetně pozinkování, viz. ozn. Z3</t>
  </si>
  <si>
    <t>-1205332075</t>
  </si>
  <si>
    <t>354</t>
  </si>
  <si>
    <t>M-767-2-030</t>
  </si>
  <si>
    <t>madlo ve spojovacím krčku - dubové madlo prům. 50 mm + ocelové kotvy, včetně povrchové úpravy, viz. ozn. Z5</t>
  </si>
  <si>
    <t>-555619305</t>
  </si>
  <si>
    <t>355</t>
  </si>
  <si>
    <t>767161211</t>
  </si>
  <si>
    <t>Montáž zábradlí rovného z profilové oceli do zdi hm do 20 kg</t>
  </si>
  <si>
    <t>697509197</t>
  </si>
  <si>
    <t>"Z3" 10,9</t>
  </si>
  <si>
    <t>356</t>
  </si>
  <si>
    <t>767165111</t>
  </si>
  <si>
    <t>Montáž zábradlí rovného madla z trubek nebo tenkostěnných profilů šroubovaného</t>
  </si>
  <si>
    <t>-617366984</t>
  </si>
  <si>
    <t>"Z5" 7,29*12</t>
  </si>
  <si>
    <t>357</t>
  </si>
  <si>
    <t>767220520</t>
  </si>
  <si>
    <t>Montáž zábradlí schodišťového z profilové oceli na ocel konstrukci hm přes 20 do 40 kg</t>
  </si>
  <si>
    <t>870153036</t>
  </si>
  <si>
    <t>"Z2" 61</t>
  </si>
  <si>
    <t>427</t>
  </si>
  <si>
    <t>M-767-2-040</t>
  </si>
  <si>
    <t>zábradlí vnějšího schodiště četně pozinkování, viz. ozn. Z2</t>
  </si>
  <si>
    <t>-1873890624</t>
  </si>
  <si>
    <t>358</t>
  </si>
  <si>
    <t>767391112</t>
  </si>
  <si>
    <t>Montáž krytiny z tvarovaných plechů šroubováním</t>
  </si>
  <si>
    <t>342520615</t>
  </si>
  <si>
    <t>"S4" 7,278*4,105</t>
  </si>
  <si>
    <t>359</t>
  </si>
  <si>
    <t>15485153</t>
  </si>
  <si>
    <t>plech trapézový - materiál S 280 GD + Z275, SAT 50/260/0,5</t>
  </si>
  <si>
    <t>1188483120</t>
  </si>
  <si>
    <t>29,876</t>
  </si>
  <si>
    <t>29,876*1,133 'Přepočtené koeficientem množství</t>
  </si>
  <si>
    <t>360</t>
  </si>
  <si>
    <t>767531111</t>
  </si>
  <si>
    <t>Montáž vstupních kovových nebo plastových rohoží čistících zón</t>
  </si>
  <si>
    <t>684191054</t>
  </si>
  <si>
    <t>"Z8" 1,8*2,5-0,34*0,4</t>
  </si>
  <si>
    <t>361</t>
  </si>
  <si>
    <t>69752078</t>
  </si>
  <si>
    <t>rohož vstupní provedení houževnatá pryž, výška 12,5 mm</t>
  </si>
  <si>
    <t>633941088</t>
  </si>
  <si>
    <t>362</t>
  </si>
  <si>
    <t>767531121</t>
  </si>
  <si>
    <t>Osazení zapuštěného rámu z L profilů k čistícím rohožím</t>
  </si>
  <si>
    <t>-253908341</t>
  </si>
  <si>
    <t>"Z8" (1,8+2,5)*2</t>
  </si>
  <si>
    <t>363</t>
  </si>
  <si>
    <t>69752160</t>
  </si>
  <si>
    <t>rám pro zapuštění profil L-30/30 25/25 20/30 15/30-Al</t>
  </si>
  <si>
    <t>1697585280</t>
  </si>
  <si>
    <t>8,6</t>
  </si>
  <si>
    <t>8,6*1,1 'Přepočtené koeficientem množství</t>
  </si>
  <si>
    <t>364</t>
  </si>
  <si>
    <t>767832102</t>
  </si>
  <si>
    <t>Montáž venkovních požárních žebříků do zdiva bez suchovodu</t>
  </si>
  <si>
    <t>1683389177</t>
  </si>
  <si>
    <t>"Z6" 4,46</t>
  </si>
  <si>
    <t>365</t>
  </si>
  <si>
    <t>44983000</t>
  </si>
  <si>
    <t>žebřík venkovní bez suchovodu v provedení žárový Zn</t>
  </si>
  <si>
    <t>-588381239</t>
  </si>
  <si>
    <t>366</t>
  </si>
  <si>
    <t>7679-2-021</t>
  </si>
  <si>
    <t>Dodávka a montáž sekčních garážových zateplených vrat 2750/2780 mm s větrací mřížkou včetně pohonu a ovládání ozn. C01</t>
  </si>
  <si>
    <t>429000415</t>
  </si>
  <si>
    <t>367</t>
  </si>
  <si>
    <t>7679-2-022</t>
  </si>
  <si>
    <t>Dodávka a montáž vstupních ocelových dveří 1kř 1375/2350 mm včetně zárubně a kování ozn. C02</t>
  </si>
  <si>
    <t>1819659539</t>
  </si>
  <si>
    <t>368</t>
  </si>
  <si>
    <t>7679-2-023</t>
  </si>
  <si>
    <t>Dodávka a montáž vstupních ocelových dveří 1kř 1375/2350 mm EI-30-DP3-C, elektrický zámek,  včetně zárubně a kování ozn. C03</t>
  </si>
  <si>
    <t>-149432079</t>
  </si>
  <si>
    <t>369</t>
  </si>
  <si>
    <t>7679-2-024</t>
  </si>
  <si>
    <t>Dodávka a montáž vstupních ocelových dveří 1kř 1000/2350 mm EI-30-DP3-C včetně zárubně a kování ozn. C04</t>
  </si>
  <si>
    <t>1566555579</t>
  </si>
  <si>
    <t>370</t>
  </si>
  <si>
    <t>7679-2-025</t>
  </si>
  <si>
    <t>Dodávka a montáž vstupních ocelových dveří 1kř 1000/2350 mm včetně zárubně a kování ozn. C05</t>
  </si>
  <si>
    <t>-1887557346</t>
  </si>
  <si>
    <t>371</t>
  </si>
  <si>
    <t>7679-2-026</t>
  </si>
  <si>
    <t>Dodávka a montáž Al okna pevného 1250/1500 mm EI-30-DP1 ozn. C06</t>
  </si>
  <si>
    <t>68310145</t>
  </si>
  <si>
    <t>372</t>
  </si>
  <si>
    <t>7679-2-028</t>
  </si>
  <si>
    <t>Dodávka a montáž výlezu na střechu 1100/1100 mm, vč. podstavy ozn. C9</t>
  </si>
  <si>
    <t>-383277056</t>
  </si>
  <si>
    <t>373</t>
  </si>
  <si>
    <t>7679-2-029</t>
  </si>
  <si>
    <t>Dodávka a montáž severozápadní prosklené fasády 6980/7905 mm s vyklápěcími křídly ozn. C10</t>
  </si>
  <si>
    <t>-1744064092</t>
  </si>
  <si>
    <t>374</t>
  </si>
  <si>
    <t>7679-2-030</t>
  </si>
  <si>
    <t>Dodávka a montáž severozápadní prosklené fasády 9850/7905 mm s 2x posuvnými dveřmi s pohonem ozn. C11</t>
  </si>
  <si>
    <t>-361985942</t>
  </si>
  <si>
    <t>375</t>
  </si>
  <si>
    <t>7679-2-040</t>
  </si>
  <si>
    <t>Dodávka a montáž ocelové konstrukce spojovacího krčku a evakuačního schodiště, pozinkováno + protipožární nátěry. ozn. Z1</t>
  </si>
  <si>
    <t>1694752759</t>
  </si>
  <si>
    <t>376</t>
  </si>
  <si>
    <t>7679-2-050</t>
  </si>
  <si>
    <t>Dodávka a montáž ocelových kotev hlavy atiky - L 40/40/3 mm vč.povrchové úpravy</t>
  </si>
  <si>
    <t>-72931816</t>
  </si>
  <si>
    <t>"L 40/40/3mm" (21+15)*0,393*1,84</t>
  </si>
  <si>
    <t>377</t>
  </si>
  <si>
    <t>7679-2-060</t>
  </si>
  <si>
    <t>Dodávka a montáž záchytného systému střechy - viz. legenda záchytného systému ozn. Z7</t>
  </si>
  <si>
    <t>-202841982</t>
  </si>
  <si>
    <t>378</t>
  </si>
  <si>
    <t>998767202</t>
  </si>
  <si>
    <t>Přesun hmot procentní pro zámečnické konstrukce v objektech v přes 6 do 12 m</t>
  </si>
  <si>
    <t>332100103</t>
  </si>
  <si>
    <t>379</t>
  </si>
  <si>
    <t>1700857758</t>
  </si>
  <si>
    <t>"1.NP" 20,54+10,55+23,85+6,26</t>
  </si>
  <si>
    <t>380</t>
  </si>
  <si>
    <t>457739972</t>
  </si>
  <si>
    <t>"Ve dveřích" 0,8+0,9*4+1,1+(0,7*2+0,9)*2</t>
  </si>
  <si>
    <t>381</t>
  </si>
  <si>
    <t>-1791342950</t>
  </si>
  <si>
    <t>10,1</t>
  </si>
  <si>
    <t>10,1*1,1 'Přepočtené koeficientem množství</t>
  </si>
  <si>
    <t>382</t>
  </si>
  <si>
    <t>771474112</t>
  </si>
  <si>
    <t>Montáž soklů z dlaždic keramických rovných flexibilní lepidlo v přes 65 do 90 mm</t>
  </si>
  <si>
    <t>1482058922</t>
  </si>
  <si>
    <t>"M.č.104" (7,5+2,75)*2-0,9-1*2-1,2-1,375+0,2*2</t>
  </si>
  <si>
    <t>"M.č.107" (6,725+1,5)*2-0,9-1*3+0,2*2</t>
  </si>
  <si>
    <t>383</t>
  </si>
  <si>
    <t>59761416</t>
  </si>
  <si>
    <t>sokl-dlažba keramická slinutá hladká do interiéru i exteriéru 300x80mm</t>
  </si>
  <si>
    <t>1412371468</t>
  </si>
  <si>
    <t>28,375/0,3</t>
  </si>
  <si>
    <t>94,583*1,1 'Přepočtené koeficientem množství</t>
  </si>
  <si>
    <t>384</t>
  </si>
  <si>
    <t>1047987582</t>
  </si>
  <si>
    <t>385</t>
  </si>
  <si>
    <t>-1435036653</t>
  </si>
  <si>
    <t>85,14</t>
  </si>
  <si>
    <t>85,14*1,1 'Přepočtené koeficientem množství</t>
  </si>
  <si>
    <t>386</t>
  </si>
  <si>
    <t>-840079600</t>
  </si>
  <si>
    <t>387</t>
  </si>
  <si>
    <t>1711571997</t>
  </si>
  <si>
    <t>388</t>
  </si>
  <si>
    <t>1242956208</t>
  </si>
  <si>
    <t>"M.č.204-207" 4*4</t>
  </si>
  <si>
    <t>"M.č.304-307" 4*4</t>
  </si>
  <si>
    <t>389</t>
  </si>
  <si>
    <t>-1486881696</t>
  </si>
  <si>
    <t>"M.č.204-207" (1,875+1,595+1,5+1,42+2,15+2,2+0,94+2,2)*2-0,8*4-0,9+0,2*2</t>
  </si>
  <si>
    <t>"M.č.304-307" (1,875+1,595+1,5+1,42+2,15+2,2+0,94+2,2)*2-0,8*4-0,9+0,2*2</t>
  </si>
  <si>
    <t>390</t>
  </si>
  <si>
    <t>7719-2-010</t>
  </si>
  <si>
    <t>Doplnění dlažby ve vybouraném otvoru pro dveře D11 a D13</t>
  </si>
  <si>
    <t>-194521370</t>
  </si>
  <si>
    <t>1,75*0,4*2</t>
  </si>
  <si>
    <t>391</t>
  </si>
  <si>
    <t>-2129724459</t>
  </si>
  <si>
    <t>392</t>
  </si>
  <si>
    <t>-1740800079</t>
  </si>
  <si>
    <t>"P1.2" 13,16+45,06+34,03</t>
  </si>
  <si>
    <t>"P2.1" 20,48+24,14+21,95+17,03+13,84+40,58+46,36+41,01</t>
  </si>
  <si>
    <t>"P3.1" 27,64+46,78+10,06+13,84+40,58+46,36+16,54+23,57</t>
  </si>
  <si>
    <t>393</t>
  </si>
  <si>
    <t>-1205976642</t>
  </si>
  <si>
    <t>394</t>
  </si>
  <si>
    <t>773643913</t>
  </si>
  <si>
    <t>395</t>
  </si>
  <si>
    <t>-834626811</t>
  </si>
  <si>
    <t>588,63</t>
  </si>
  <si>
    <t>588,63*1,1 'Přepočtené koeficientem množství</t>
  </si>
  <si>
    <t>396</t>
  </si>
  <si>
    <t>1719536603</t>
  </si>
  <si>
    <t>"M.č.106" (6,44+3,21)*2-1*0,2*2</t>
  </si>
  <si>
    <t>"M.č.108" (6,7+6,725)*2-1</t>
  </si>
  <si>
    <t>"M.č.109" (5,06+6,725)*2-1</t>
  </si>
  <si>
    <t>"M.č.201" (7,5+2,7)*2-1,2*3-1-0,8-1,75</t>
  </si>
  <si>
    <t>"M.č.202" (6,2+4,375)*2-1,2+0,2*2</t>
  </si>
  <si>
    <t>"M.č.203" (6,2+3,68)*2-1,2+0,2*2</t>
  </si>
  <si>
    <t>"M.č.208" (6,725+3,26)*2-1,2*2-1*3-0,8+0,2*2</t>
  </si>
  <si>
    <t>"M.č.209" (3,375+4,1)*2-1</t>
  </si>
  <si>
    <t>"M.č.210" (6+6,725)*2-1+0,2*2</t>
  </si>
  <si>
    <t>"M.č.211" (6,86+6,725)*2-1+0,2*2</t>
  </si>
  <si>
    <t>"M.č.212" (6,86+6,725)*2-1,2</t>
  </si>
  <si>
    <t>"M.č.213" (9,735+2,465)*2-1,75*2-1,34-1,1+0,35*2</t>
  </si>
  <si>
    <t>"M.č.301" (6,5+7,5)*2-1,2*3-1-0,8*2-1,75+0,2*2</t>
  </si>
  <si>
    <t>"M.č.302" (6,2+7,5)*2-1,2+0,2*2</t>
  </si>
  <si>
    <t>"M.č.307" (3,085+3,26)*2-1,2-1*4</t>
  </si>
  <si>
    <t>"M.č.308" (4,1+3,375)*2-1</t>
  </si>
  <si>
    <t>"M.č.309" (6,725+6)*2-1+0,2*2</t>
  </si>
  <si>
    <t>"M.č.310" (6,725+6,86)*2-1+0,2*2</t>
  </si>
  <si>
    <t>"M.č.311" (3,085+3,36)*2-1</t>
  </si>
  <si>
    <t>"M.č.312" (6,735+3,5)*2-1,2</t>
  </si>
  <si>
    <t>"M.č.313" (9,735+2,465)*2-1,75*2-1,34-1,1+0,35*2</t>
  </si>
  <si>
    <t>397</t>
  </si>
  <si>
    <t>-1837592616</t>
  </si>
  <si>
    <t>414,78</t>
  </si>
  <si>
    <t>414,78*1,1 'Přepočtené koeficientem množství</t>
  </si>
  <si>
    <t>398</t>
  </si>
  <si>
    <t>538010685</t>
  </si>
  <si>
    <t>399</t>
  </si>
  <si>
    <t>-2074512704</t>
  </si>
  <si>
    <t>777</t>
  </si>
  <si>
    <t>Podlahy lité</t>
  </si>
  <si>
    <t>400</t>
  </si>
  <si>
    <t>777131101</t>
  </si>
  <si>
    <t>Penetrační epoxidový nátěr podlahy na suchý a vyzrálý podklad</t>
  </si>
  <si>
    <t>-440892728</t>
  </si>
  <si>
    <t>"P1.2" 16,01</t>
  </si>
  <si>
    <t>"P1.3" 7,51</t>
  </si>
  <si>
    <t>401</t>
  </si>
  <si>
    <t>777611151</t>
  </si>
  <si>
    <t>Krycí epoxidový nátěr parkovacích ploch</t>
  </si>
  <si>
    <t>320183593</t>
  </si>
  <si>
    <t>402</t>
  </si>
  <si>
    <t>998777102</t>
  </si>
  <si>
    <t>Přesun hmot tonážní pro podlahy lité v objektech v přes 6 do 12 m</t>
  </si>
  <si>
    <t>-1656639989</t>
  </si>
  <si>
    <t>403</t>
  </si>
  <si>
    <t>1557156076</t>
  </si>
  <si>
    <t>404</t>
  </si>
  <si>
    <t>337130392</t>
  </si>
  <si>
    <t>Vytažení na stěny :</t>
  </si>
  <si>
    <t>"M.č.204-207" ((1,875+1,595+1,5+1,42+2,15+2,2+0,94+2,2)*2-0,8*4-0,9+0,2*2)*0,2</t>
  </si>
  <si>
    <t>"M.č.304-307" ((1,875+1,595+1,5+1,42+2,15+2,2+0,94+2,2)*2-0,8*4-0,9+0,2*2)*0,2</t>
  </si>
  <si>
    <t>405</t>
  </si>
  <si>
    <t>-506444096</t>
  </si>
  <si>
    <t>406</t>
  </si>
  <si>
    <t>166864261</t>
  </si>
  <si>
    <t>162,869</t>
  </si>
  <si>
    <t>162,869*1,1 'Přepočtené koeficientem množství</t>
  </si>
  <si>
    <t>407</t>
  </si>
  <si>
    <t>1437060034</t>
  </si>
  <si>
    <t>408</t>
  </si>
  <si>
    <t>77747641</t>
  </si>
  <si>
    <t>(2,2+1,595+1+0,15+1,2+1,8)*2</t>
  </si>
  <si>
    <t>409</t>
  </si>
  <si>
    <t>-314942045</t>
  </si>
  <si>
    <t>"M.č.110" (6,2+3,75)*2-1,2-1,375+0,2*4</t>
  </si>
  <si>
    <t>"M.č.112" (1,68+3,61)*2-1+0,2*4</t>
  </si>
  <si>
    <t>"M.č.202" 2,5+1,8</t>
  </si>
  <si>
    <t>"M.č.203" 2,5+1,8</t>
  </si>
  <si>
    <t>"M.č.204-206" (1,875+1,595+1,5+1,42+2,15+2,2)*2-0,8*3-0,9+0,2*2</t>
  </si>
  <si>
    <t>"M.č.207" (0,94+2,2)*2-0,8</t>
  </si>
  <si>
    <t>"M.č.302" 3,75+0,6+1,8*2</t>
  </si>
  <si>
    <t>"M.č.304-306" (1,875+1,595+1,5+1,42+2,15+2,2)*2-0,8*3-0,9+0,2*2</t>
  </si>
  <si>
    <t>"M.č.307" (0,94+2,2)*2-0,8</t>
  </si>
  <si>
    <t>410</t>
  </si>
  <si>
    <t>1037294231</t>
  </si>
  <si>
    <t>Mezi dlažbou a obkladem :</t>
  </si>
  <si>
    <t>411</t>
  </si>
  <si>
    <t>998781101</t>
  </si>
  <si>
    <t>Přesun hmot tonážní pro obklady keramické v objektech v do 6 m</t>
  </si>
  <si>
    <t>1195349481</t>
  </si>
  <si>
    <t>412</t>
  </si>
  <si>
    <t>783218111</t>
  </si>
  <si>
    <t>Lazurovací dvojnásobný syntetický nátěr tesařských konstrukcí</t>
  </si>
  <si>
    <t>-1909251321</t>
  </si>
  <si>
    <t>"S2" 15,71*1,8*2+(16,43+9,5-1,8*2)*1</t>
  </si>
  <si>
    <t>"Přesahy střechy - předpoklad 80/140mm" (1,8*(19+6+10)+3,1*6+1,5*12+0,92*12+2,25*10)*(0,08+0,14*2)</t>
  </si>
  <si>
    <t>"Lať 60/40mm" 62,26*(0,06+2*0,04)</t>
  </si>
  <si>
    <t>413</t>
  </si>
  <si>
    <t>1036472596</t>
  </si>
  <si>
    <t>Dvojnásobně :</t>
  </si>
  <si>
    <t>"P1b - HEA 240" 10,5*1,37*2</t>
  </si>
  <si>
    <t>"IPE 100" 2,25*4*0,4*2*2</t>
  </si>
  <si>
    <t>414</t>
  </si>
  <si>
    <t>1825930708</t>
  </si>
  <si>
    <t>"Zárubně - 2x" (0,7*4+0,8+0,9*9+1,1*5+2,02*2*19)*0,25*2+(0,7*2+0,9*4+1,1*3+2,02*2*9)*0,3*2</t>
  </si>
  <si>
    <t>415</t>
  </si>
  <si>
    <t>675121830</t>
  </si>
  <si>
    <t>"Na omítce" 693,19+1907,209</t>
  </si>
  <si>
    <t>"Na sádrokartonu" 6,144+23,94+49,242+22,81</t>
  </si>
  <si>
    <t>"Stávající budova" 2,45*(3,445+3,465)</t>
  </si>
  <si>
    <t>416</t>
  </si>
  <si>
    <t>-2119004415</t>
  </si>
  <si>
    <t>786</t>
  </si>
  <si>
    <t>Dokončovací práce - čalounické úpravy</t>
  </si>
  <si>
    <t>417</t>
  </si>
  <si>
    <t>7869-2-010</t>
  </si>
  <si>
    <t>Dodávka a montáž vnitřních žaluzií na jižní fasádě spojovacího krčku</t>
  </si>
  <si>
    <t>-406398065</t>
  </si>
  <si>
    <t>"C11" 9,85*2,955*2-1,1*2,23*2</t>
  </si>
  <si>
    <t>418</t>
  </si>
  <si>
    <t>998786202</t>
  </si>
  <si>
    <t>Přesun hmot procentní pro stínění a čalounické úpravy v objektech v přes 6 do 12 m</t>
  </si>
  <si>
    <t>-270644118</t>
  </si>
  <si>
    <t>Práce a dodávky M</t>
  </si>
  <si>
    <t>33-M</t>
  </si>
  <si>
    <t>Montáže dopravních zařízení</t>
  </si>
  <si>
    <t>419</t>
  </si>
  <si>
    <t>33-M-010</t>
  </si>
  <si>
    <t>Dodávka a montáž osobního evakuačního výtahu, nosnost 2000 kg</t>
  </si>
  <si>
    <t>kpl</t>
  </si>
  <si>
    <t>-1821344775</t>
  </si>
  <si>
    <t>420</t>
  </si>
  <si>
    <t>33-M-020</t>
  </si>
  <si>
    <t>-1079189462</t>
  </si>
  <si>
    <t>VRN1</t>
  </si>
  <si>
    <t>Průzkumné, geodetické a projektové práce</t>
  </si>
  <si>
    <t>421</t>
  </si>
  <si>
    <t>011114000</t>
  </si>
  <si>
    <t>Inženýrsko-geologický průzkum</t>
  </si>
  <si>
    <t>Kč</t>
  </si>
  <si>
    <t>-1789491193</t>
  </si>
  <si>
    <t>422</t>
  </si>
  <si>
    <t>012103000</t>
  </si>
  <si>
    <t>Geodetické práce před výstavbou - vytýčení stavby</t>
  </si>
  <si>
    <t>-1188601106</t>
  </si>
  <si>
    <t>423</t>
  </si>
  <si>
    <t>012303000</t>
  </si>
  <si>
    <t>Geodetické práce po výstavbě - zaměření stavby</t>
  </si>
  <si>
    <t>991471273</t>
  </si>
  <si>
    <t>424</t>
  </si>
  <si>
    <t>013244000</t>
  </si>
  <si>
    <t>Dokumentace pro provádění stavby - výrobní dokumentace (ocelová konstrukce, vazníky, strop . . .  )</t>
  </si>
  <si>
    <t>1313961592</t>
  </si>
  <si>
    <t>425</t>
  </si>
  <si>
    <t>013254000</t>
  </si>
  <si>
    <t>Dokumentace skutečného provedení stavby</t>
  </si>
  <si>
    <t>441381648</t>
  </si>
  <si>
    <t>426</t>
  </si>
  <si>
    <t>311838994</t>
  </si>
  <si>
    <t>021 - SO 01  Východní přístavba - ZTI</t>
  </si>
  <si>
    <t xml:space="preserve">    8 - Trubní vedení</t>
  </si>
  <si>
    <t>113107522</t>
  </si>
  <si>
    <t>Odstranění podkladu z kameniva drceného tl přes 100 do 200 mm při překopech strojně pl přes 15 m2</t>
  </si>
  <si>
    <t>-328272372</t>
  </si>
  <si>
    <t>"Pro dešťovou kanalizaci" (1,675+6,308+3,166+29,98+1,8*2+7)*1,6</t>
  </si>
  <si>
    <t>113107543</t>
  </si>
  <si>
    <t>Odstranění podkladu živičných tl přes 100 do 150 mm při překopech strojně pl přes 15 m2</t>
  </si>
  <si>
    <t>943503441</t>
  </si>
  <si>
    <t>121151113</t>
  </si>
  <si>
    <t>Sejmutí ornice plochy do 500 m2 tl vrstvy do 200 mm strojně</t>
  </si>
  <si>
    <t>-631686671</t>
  </si>
  <si>
    <t>"Pro vsak a šachtu" 24,4*4,4+5,8*2,5</t>
  </si>
  <si>
    <t>131151104</t>
  </si>
  <si>
    <t>Hloubení jam nezapažených v hornině třídy těžitelnosti I skupiny 1 a 2 objem do 500 m3 strojně</t>
  </si>
  <si>
    <t>906056296</t>
  </si>
  <si>
    <t>Předpoklad 1/4 ve třídě 2 :</t>
  </si>
  <si>
    <t>"Pro vsak" (1,7/3*(3,4*23,4+sqrt(3,4*23,4*4,4*24,4)+4,4*24,4))/4</t>
  </si>
  <si>
    <t>131251104</t>
  </si>
  <si>
    <t>Hloubení jam nezapažených v hornině třídy těžitelnosti I skupiny 3 objem do 500 m3 strojně</t>
  </si>
  <si>
    <t>2008140591</t>
  </si>
  <si>
    <t>Předpoklad 1/4 ve třídě 3 :</t>
  </si>
  <si>
    <t>131351104</t>
  </si>
  <si>
    <t>Hloubení jam nezapažených v hornině třídy těžitelnosti II skupiny 4 objem do 500 m3 strojně</t>
  </si>
  <si>
    <t>-1028130473</t>
  </si>
  <si>
    <t>Předpoklad 1/4 ve třídě 4 :</t>
  </si>
  <si>
    <t>132151101</t>
  </si>
  <si>
    <t>Hloubení rýh nezapažených š do 800 mm v hornině třídy těžitelnosti I skupiny 1 a 2 objem do 20 m3 strojně</t>
  </si>
  <si>
    <t>-1389451778</t>
  </si>
  <si>
    <t>Předpoklad 1/3 ve třídě 2 :</t>
  </si>
  <si>
    <t>"Pro vnější splaškovou kanalizaci" (6,5+1,8)*0,8*1,2/3</t>
  </si>
  <si>
    <t>131451104</t>
  </si>
  <si>
    <t>Hloubení jam nezapažených v hornině třídy těžitelnosti II skupiny 5 objem do 500 m3 strojně</t>
  </si>
  <si>
    <t>1158732717</t>
  </si>
  <si>
    <t>Předpoklad 1/4 ve třídě 5 :</t>
  </si>
  <si>
    <t>132154204</t>
  </si>
  <si>
    <t>Hloubení zapažených rýh š do 2000 mm v hornině třídy těžitelnosti I skupiny 1 a 2 objem do 500 m3</t>
  </si>
  <si>
    <t>-108425533</t>
  </si>
  <si>
    <t>Předpoklad 1/4 v hornině 2 :</t>
  </si>
  <si>
    <t>"Dešťová kanalizace" (30,871+43,161)*1*(1,4+1,8)/2/4</t>
  </si>
  <si>
    <t>132212131</t>
  </si>
  <si>
    <t>Hloubení nezapažených rýh šířky do 800 mm v soudržných horninách třídy těžitelnosti I skupiny 3 ručně</t>
  </si>
  <si>
    <t>302711123</t>
  </si>
  <si>
    <t>"Pro vnitřní ležatou kanalizaci" (7,7+4+5++2)*0,6*0,8</t>
  </si>
  <si>
    <t>132251101</t>
  </si>
  <si>
    <t>Hloubení rýh nezapažených š do 800 mm v hornině třídy těžitelnosti I skupiny 3 objem do 20 m3 strojně</t>
  </si>
  <si>
    <t>-449283724</t>
  </si>
  <si>
    <t>Předpoklad 1/3 ve třídě 3 :</t>
  </si>
  <si>
    <t>132254203</t>
  </si>
  <si>
    <t>Hloubení zapažených rýh š do 2000 mm v hornině třídy těžitelnosti I skupiny 3 objem do 100 m3</t>
  </si>
  <si>
    <t>1115775433</t>
  </si>
  <si>
    <t>Předpoklad 1/4 v hornině 3 :</t>
  </si>
  <si>
    <t>132351101</t>
  </si>
  <si>
    <t>Hloubení rýh nezapažených š do 800 mm v hornině třídy těžitelnosti II skupiny 4 objem do 20 m3 strojně</t>
  </si>
  <si>
    <t>-153000491</t>
  </si>
  <si>
    <t>Předpoklad 1/3 ve třídě 4 :</t>
  </si>
  <si>
    <t>132354203</t>
  </si>
  <si>
    <t>Hloubení zapažených rýh š do 2000 mm v hornině třídy těžitelnosti II skupiny 4 objem do 100 m3</t>
  </si>
  <si>
    <t>-1856074696</t>
  </si>
  <si>
    <t>Předpoklad 1/4 v hornině 4 :</t>
  </si>
  <si>
    <t>132454203</t>
  </si>
  <si>
    <t>Hloubení zapažených rýh š do 2000 mm v hornině třídy těžitelnosti II skupiny 5 objem do 100 m3</t>
  </si>
  <si>
    <t>-1809245878</t>
  </si>
  <si>
    <t>Předpoklad 1/4 v hornině 5 :</t>
  </si>
  <si>
    <t>-560920976</t>
  </si>
  <si>
    <t>"RŠ-d1" 3,025/3*(1,5*1,5+sqrt(1,5*1,5*3*3)+3*3)/4</t>
  </si>
  <si>
    <t>"Pro plastové šachty" 0,4*0,4*3,14*(1,1+1,8+1,2)/4</t>
  </si>
  <si>
    <t>-409280239</t>
  </si>
  <si>
    <t>-2134804946</t>
  </si>
  <si>
    <t>-1475477772</t>
  </si>
  <si>
    <t>151811131</t>
  </si>
  <si>
    <t>Osazení pažicího boxu hl výkopu do 4 m š do 1,2 m</t>
  </si>
  <si>
    <t>568364254</t>
  </si>
  <si>
    <t>"Dešťová kanalizace" (30,871+43,161)*(1,4+1,8)/2*2</t>
  </si>
  <si>
    <t>151811231</t>
  </si>
  <si>
    <t>Odstranění pažicího boxu hl výkopu do 4 m š do 1,2 m</t>
  </si>
  <si>
    <t>1890752969</t>
  </si>
  <si>
    <t>162351103</t>
  </si>
  <si>
    <t>Vodorovné přemístění přes 50 do 500 m výkopku/sypaniny z horniny třídy těžitelnosti I skupiny 1 až 3</t>
  </si>
  <si>
    <t>591682032</t>
  </si>
  <si>
    <t>"Na meziskládku" 39,573*2+2,656*2+29,613*2+8,976+4,485*2</t>
  </si>
  <si>
    <t>"Zpět na zásypy" 161,63</t>
  </si>
  <si>
    <t>162351123</t>
  </si>
  <si>
    <t>Vodorovné přemístění přes 50 do 500 m výkopku/sypaniny z hornin třídy těžitelnosti II skupiny 4 a 5</t>
  </si>
  <si>
    <t>2031008290</t>
  </si>
  <si>
    <t>"Na meziskládku" 39,573*2+2,656+29,613*2+4,485*2</t>
  </si>
  <si>
    <t>"Zpět na zásypy" 3,927+1,545+227,884-161,63</t>
  </si>
  <si>
    <t>-813835302</t>
  </si>
  <si>
    <t>"Přebytečná zemina" 39,573*2+2,656+29,613*2+4,485*2</t>
  </si>
  <si>
    <t>"Na zásypy" -(3,927+1,545+227,884)</t>
  </si>
  <si>
    <t>"Násyp z horniny 2 a 3" 39,573*2+2,656*2+29,613*2+8,976+4,485*2</t>
  </si>
  <si>
    <t>1040420506</t>
  </si>
  <si>
    <t>78,272*8</t>
  </si>
  <si>
    <t>167151111</t>
  </si>
  <si>
    <t>Nakládání výkopku z hornin třídy těžitelnosti I skupiny 1 až 3 přes 100 m3</t>
  </si>
  <si>
    <t>-169491220</t>
  </si>
  <si>
    <t>167151112</t>
  </si>
  <si>
    <t>Nakládání výkopku z hornin třídy těžitelnosti II skupiny 4 a 5 přes 100 m3</t>
  </si>
  <si>
    <t>1716797240</t>
  </si>
  <si>
    <t>"Na zásypy" 233,356-161,63</t>
  </si>
  <si>
    <t>-537916158</t>
  </si>
  <si>
    <t>78,272*1,75</t>
  </si>
  <si>
    <t>-1718198213</t>
  </si>
  <si>
    <t>174111101</t>
  </si>
  <si>
    <t>Zásyp jam, šachet rýh nebo kolem objektů sypaninou se zhutněním ručně</t>
  </si>
  <si>
    <t>839923645</t>
  </si>
  <si>
    <t>"Pro vnitřní ležatou kanalizaci" (7,7+4+5++2)*0,6*(0,8-0,1-0,35)</t>
  </si>
  <si>
    <t>174151101</t>
  </si>
  <si>
    <t>Zásyp jam, šachet rýh nebo kolem objektů sypaninou se zhutněním</t>
  </si>
  <si>
    <t>-1047060014</t>
  </si>
  <si>
    <t>"Pro vsak" 1,7/3*(3,4*23,4+sqrt(3,4*23,4*4,4*24,4)+4,4*24,4)-17,2-7,956-4,128</t>
  </si>
  <si>
    <t>"Pro vnější splaškovou kanalizaci" (6,5+1,8)*0,8*(1,2-0,1-0,35)</t>
  </si>
  <si>
    <t>"Dešťová kanalizace" (30,871+43,161)*1*((1,4+1,8)/2-0,1-0,4)</t>
  </si>
  <si>
    <t>"RŠ-d1" 3,025/3*(1,5*1,5+sqrt(1,5*1,5*3*3)+3*3)-0,6*0,6*pi*3,025</t>
  </si>
  <si>
    <t>175111101</t>
  </si>
  <si>
    <t>Obsypání potrubí ručně sypaninou bez prohození, uloženou do 3 m</t>
  </si>
  <si>
    <t>-479719797</t>
  </si>
  <si>
    <t>"Pro vnitřní ležatou kanalizaci" (7,7+4+5++2)*0,6*0,35</t>
  </si>
  <si>
    <t>175111201</t>
  </si>
  <si>
    <t>Obsypání objektu nad přilehlým původním terénem sypaninou bez prohození, uloženou do 3 m ručně</t>
  </si>
  <si>
    <t>-981855948</t>
  </si>
  <si>
    <t>"Pro plastové šachty" 2,06-0,2*0,2*3,14*(1,1+1,8+1,2)</t>
  </si>
  <si>
    <t>175111209</t>
  </si>
  <si>
    <t>Příplatek k obsypání objektu za ruční prohození sypaniny, uložené do 3 m</t>
  </si>
  <si>
    <t>191830593</t>
  </si>
  <si>
    <t>175151101</t>
  </si>
  <si>
    <t>Obsypání potrubí strojně sypaninou bez prohození, uloženou do 3 m</t>
  </si>
  <si>
    <t>1581967235</t>
  </si>
  <si>
    <t>"Pro vnější splaškovou kanalizaci" (6,5+1,8)*0,8*0,35</t>
  </si>
  <si>
    <t>"Dešťová kanalizace" (30,871+43,161)*1*0,4</t>
  </si>
  <si>
    <t>58331200</t>
  </si>
  <si>
    <t>štěrkopísek netříděný</t>
  </si>
  <si>
    <t>414280632</t>
  </si>
  <si>
    <t>3,927+31,937</t>
  </si>
  <si>
    <t>35,864*2 'Přepočtené koeficientem množství</t>
  </si>
  <si>
    <t>-1904312132</t>
  </si>
  <si>
    <t>284209389</t>
  </si>
  <si>
    <t>-142055894</t>
  </si>
  <si>
    <t>121,86*0,03</t>
  </si>
  <si>
    <t>211531111</t>
  </si>
  <si>
    <t>Výplň odvodňovacích žeber nebo trativodů kamenivem hrubým drceným frakce 16 až 63 mm</t>
  </si>
  <si>
    <t>1940551385</t>
  </si>
  <si>
    <t>"Pod šachtou" 0,8*0,8*3,14*0,3</t>
  </si>
  <si>
    <t>"Pod vsakovacími boxy" 3,4*23,4*0,1</t>
  </si>
  <si>
    <t>"Okolo vsakovacích boxů" (2,4+23,4)*2*0,5*0,32/2</t>
  </si>
  <si>
    <t>451572111</t>
  </si>
  <si>
    <t>Lože pod potrubí otevřený výkop z kameniva drobného těženého</t>
  </si>
  <si>
    <t>-813828023</t>
  </si>
  <si>
    <t>"Pro vnitřní ležatou kanalizaci" (7,7+4+5++2)*0,6*0,1</t>
  </si>
  <si>
    <t>"Pro vnější splaškovou kanalizaci" (6,5+1,8)*0,8*0,1</t>
  </si>
  <si>
    <t>"Dešťová kanalizace" (30,871+43,161)*1*0,1</t>
  </si>
  <si>
    <t>566901233</t>
  </si>
  <si>
    <t>Vyspravení podkladu po překopech inženýrských sítí plochy přes 15 m2 štěrkodrtí tl. 200 mm</t>
  </si>
  <si>
    <t>661674619</t>
  </si>
  <si>
    <t>566901261</t>
  </si>
  <si>
    <t>Vyspravení podkladu po překopech inženýrských sítí plochy přes 15 m2 obalovaným kamenivem ACP (OK) tl. 100 mm</t>
  </si>
  <si>
    <t>533853371</t>
  </si>
  <si>
    <t>572341111</t>
  </si>
  <si>
    <t>Vyspravení krytu komunikací po překopech pl přes 15 m2 asfalt betonem ACO (AB) tl přes 30 do 50 mm</t>
  </si>
  <si>
    <t>-1392352037</t>
  </si>
  <si>
    <t>Trubní vedení</t>
  </si>
  <si>
    <t>871275211</t>
  </si>
  <si>
    <t>Kanalizační potrubí z tvrdého PVC jednovrstvé tuhost třídy SN4 DN 125</t>
  </si>
  <si>
    <t>170622673</t>
  </si>
  <si>
    <t>"Dešťová kanalizace" 1,675+6,308+3,166+5,723+1,377+9,822+2,8</t>
  </si>
  <si>
    <t>871315221</t>
  </si>
  <si>
    <t>Kanalizační potrubí z tvrdého PVC jednovrstvé tuhost třídy SN8 DN 160</t>
  </si>
  <si>
    <t>2011381445</t>
  </si>
  <si>
    <t>"Dešťová kanalizace" 29,98+8,18+3,601+1,4</t>
  </si>
  <si>
    <t>877265271</t>
  </si>
  <si>
    <t>Montáž lapače střešních splavenin z tvrdého PVC-systém KG DN 110</t>
  </si>
  <si>
    <t>993433534</t>
  </si>
  <si>
    <t>55244101</t>
  </si>
  <si>
    <t>lapač litinový střešních splavenin DN 125</t>
  </si>
  <si>
    <t>-2142580295</t>
  </si>
  <si>
    <t>877275211</t>
  </si>
  <si>
    <t>Montáž tvarovek z tvrdého PVC-systém KG nebo z polypropylenu-systém KG 2000 jednoosé DN 125</t>
  </si>
  <si>
    <t>292781689</t>
  </si>
  <si>
    <t>"Dešťová kanalizace" 15</t>
  </si>
  <si>
    <t>28611356</t>
  </si>
  <si>
    <t>koleno kanalizační PVC KG 125x45°</t>
  </si>
  <si>
    <t>1410761449</t>
  </si>
  <si>
    <t>877275221</t>
  </si>
  <si>
    <t>Montáž tvarovek z tvrdého PVC-systém KG nebo z polypropylenu-systém KG 2000 dvouosé DN 125</t>
  </si>
  <si>
    <t>1188131467</t>
  </si>
  <si>
    <t>"Dešťová kanalizace" 2</t>
  </si>
  <si>
    <t>28611389</t>
  </si>
  <si>
    <t>odbočka kanalizační PVC s hrdlem 125/125/45°</t>
  </si>
  <si>
    <t>827869707</t>
  </si>
  <si>
    <t>877315211</t>
  </si>
  <si>
    <t>Montáž tvarovek z tvrdého PVC-systém KG nebo z polypropylenu-systém KG 2000 jednoosé DN 160</t>
  </si>
  <si>
    <t>-1543427705</t>
  </si>
  <si>
    <t>28611361</t>
  </si>
  <si>
    <t>koleno kanalizační PVC KG 160x45°</t>
  </si>
  <si>
    <t>566685016</t>
  </si>
  <si>
    <t>28611363</t>
  </si>
  <si>
    <t>koleno kanalizační PVC KG 160x87°</t>
  </si>
  <si>
    <t>-239581795</t>
  </si>
  <si>
    <t>877315221</t>
  </si>
  <si>
    <t>Montáž tvarovek z tvrdého PVC-systém KG nebo z polypropylenu-systém KG 2000 dvouosé DN 160</t>
  </si>
  <si>
    <t>-2087480528</t>
  </si>
  <si>
    <t>28611394</t>
  </si>
  <si>
    <t>odbočka kanalizační plastová s hrdlem KG 200/125/45°</t>
  </si>
  <si>
    <t>429994766</t>
  </si>
  <si>
    <t>894118001</t>
  </si>
  <si>
    <t>Příplatek ZKD 0,60 m výšky vstupu na potrubí</t>
  </si>
  <si>
    <t>135543980</t>
  </si>
  <si>
    <t>894411111</t>
  </si>
  <si>
    <t>Zřízení šachet kanalizačních z betonových dílců na potrubí DN do 200 dno beton tř. C 25/30</t>
  </si>
  <si>
    <t>-1262538506</t>
  </si>
  <si>
    <t>59224068</t>
  </si>
  <si>
    <t>skruž betonová DN 1000x500 PS, 100x50x12cm</t>
  </si>
  <si>
    <t>321060303</t>
  </si>
  <si>
    <t>2*1,01 'Přepočtené koeficientem množství</t>
  </si>
  <si>
    <t>59224070</t>
  </si>
  <si>
    <t>skruž betonová DN 1000x1000 PS, 100x100x12cm</t>
  </si>
  <si>
    <t>-857563434</t>
  </si>
  <si>
    <t>1*1,01 'Přepočtené koeficientem množství</t>
  </si>
  <si>
    <t>59224056</t>
  </si>
  <si>
    <t>kónus pro kanalizační šachty s kapsovým stupadlem 100/62,5x67x12cm</t>
  </si>
  <si>
    <t>-2017680407</t>
  </si>
  <si>
    <t>59224135</t>
  </si>
  <si>
    <t>prstenec šachtový vyrovnávací betonový 625x90x60mm</t>
  </si>
  <si>
    <t>1218713415</t>
  </si>
  <si>
    <t>894811233</t>
  </si>
  <si>
    <t>Revizní šachta z PVC typ pravý/přímý/levý, DN 400/160 tlak 12,5 t hl od 1360 do 1730 mm</t>
  </si>
  <si>
    <t>-514236466</t>
  </si>
  <si>
    <t>894811241</t>
  </si>
  <si>
    <t>Revizní šachta z PVC typ pravý/přímý/levý, DN 400/160 tlak 40 t hl od 860 do 1230 mm</t>
  </si>
  <si>
    <t>-1093040980</t>
  </si>
  <si>
    <t>894811243</t>
  </si>
  <si>
    <t>Revizní šachta z PVC typ pravý/přímý/levý, DN 400/160 tlak 40 t hl od 1360 do 1730 mm</t>
  </si>
  <si>
    <t>-1948346202</t>
  </si>
  <si>
    <t>897172112</t>
  </si>
  <si>
    <t>Akumulační boxy z PP pro retenci dešťových vod zatížené osobními automobily objemu přes 10 do 30 m3</t>
  </si>
  <si>
    <t>215739090</t>
  </si>
  <si>
    <t>2,4*22,4*0,32</t>
  </si>
  <si>
    <t>899102112</t>
  </si>
  <si>
    <t>Osazení poklopů litinových nebo ocelových včetně rámů pro třídu zatížení A15, A50</t>
  </si>
  <si>
    <t>511218755</t>
  </si>
  <si>
    <t>28661932</t>
  </si>
  <si>
    <t>poklop šachtový litinový DN 600 pro třídu zatížení A15</t>
  </si>
  <si>
    <t>-2034303567</t>
  </si>
  <si>
    <t>899331111</t>
  </si>
  <si>
    <t>Výšková úprava uličního vstupu nebo vpusti do 200 mm zvýšením poklopu</t>
  </si>
  <si>
    <t>-1993352979</t>
  </si>
  <si>
    <t>583729541</t>
  </si>
  <si>
    <t>"Pro dešťovou kanalizaci" (1,675+6,308+3,166+29,98+1,8*2+7)*2</t>
  </si>
  <si>
    <t>919735113</t>
  </si>
  <si>
    <t>Řezání stávajícího živičného krytu hl přes 100 do 150 mm</t>
  </si>
  <si>
    <t>511342227</t>
  </si>
  <si>
    <t>123566853</t>
  </si>
  <si>
    <t>"Usazovací šachta" 0,12*2</t>
  </si>
  <si>
    <t>-739222178</t>
  </si>
  <si>
    <t>-301424583</t>
  </si>
  <si>
    <t>50,17*17 'Přepočtené koeficientem množství</t>
  </si>
  <si>
    <t>-972835909</t>
  </si>
  <si>
    <t>-74605627</t>
  </si>
  <si>
    <t>998276101</t>
  </si>
  <si>
    <t>Přesun hmot pro trubní vedení z trub z plastických hmot otevřený výkop</t>
  </si>
  <si>
    <t>1761892768</t>
  </si>
  <si>
    <t>721173401</t>
  </si>
  <si>
    <t>Potrubí kanalizační z PVC SN 4 svodné DN 110</t>
  </si>
  <si>
    <t>-1808340572</t>
  </si>
  <si>
    <t>"1.PP" 5,3</t>
  </si>
  <si>
    <t>721173402</t>
  </si>
  <si>
    <t>Potrubí kanalizační z PVC SN 4 svodné DN 125</t>
  </si>
  <si>
    <t>1888324087</t>
  </si>
  <si>
    <t>"1.PP" 16,1+1,6+4</t>
  </si>
  <si>
    <t>721174024</t>
  </si>
  <si>
    <t>Potrubí kanalizační z PP odpadní DN 75</t>
  </si>
  <si>
    <t>-1036001679</t>
  </si>
  <si>
    <t>"Přístavba" 0,4+4,3+3,8+5,1</t>
  </si>
  <si>
    <t>1774822712</t>
  </si>
  <si>
    <t>"Přístavek" 12,5*2</t>
  </si>
  <si>
    <t>721174042</t>
  </si>
  <si>
    <t>Potrubí kanalizační z PP připojovací DN 40</t>
  </si>
  <si>
    <t>-1795403088</t>
  </si>
  <si>
    <t>"Přístavba" 2,4+2+0,8+1,5+2+0,5*2+2+0,8</t>
  </si>
  <si>
    <t>721174043</t>
  </si>
  <si>
    <t>Potrubí kanalizační z PP připojovací DN 50</t>
  </si>
  <si>
    <t>-1606529562</t>
  </si>
  <si>
    <t>"Přístavba" 1,5*2+0,8+1,5+1</t>
  </si>
  <si>
    <t>1152818591</t>
  </si>
  <si>
    <t>"Přístavba" 0,4+3</t>
  </si>
  <si>
    <t>61421149</t>
  </si>
  <si>
    <t>"Přístavba" 1,5+0,6*2+5+0,3*3+1,5+1+0,8+0,5</t>
  </si>
  <si>
    <t>721174063</t>
  </si>
  <si>
    <t>Potrubí kanalizační z PP větrací DN 110</t>
  </si>
  <si>
    <t>589804967</t>
  </si>
  <si>
    <t>"Vsakovací boxy" 2*3</t>
  </si>
  <si>
    <t>721174041</t>
  </si>
  <si>
    <t>Potrubí kanalizační z PP připojovací DN 32</t>
  </si>
  <si>
    <t>1935038481</t>
  </si>
  <si>
    <t>"Přístavba" 4*3</t>
  </si>
  <si>
    <t>-782749288</t>
  </si>
  <si>
    <t>9+1</t>
  </si>
  <si>
    <t>339226622</t>
  </si>
  <si>
    <t>1+4+2</t>
  </si>
  <si>
    <t>721211502</t>
  </si>
  <si>
    <t>Vpusť sklepní s vodorovným odtokem DN 110 mřížka litina 170x240</t>
  </si>
  <si>
    <t>-1151270431</t>
  </si>
  <si>
    <t>721211611</t>
  </si>
  <si>
    <t>Vtok dvorní se svislým odtokem a zápachovou klapkou DN 110/160 mříž litina 226x226</t>
  </si>
  <si>
    <t>1587905132</t>
  </si>
  <si>
    <t>721226521</t>
  </si>
  <si>
    <t>Zápachová uzávěrka nástěnná pro pračku a myčku DN 40</t>
  </si>
  <si>
    <t>943334336</t>
  </si>
  <si>
    <t>721233211</t>
  </si>
  <si>
    <t>Střešní vtok polypropylen PP pro pochůzné střechy svislý odtok DN 75</t>
  </si>
  <si>
    <t>1705668482</t>
  </si>
  <si>
    <t>721273153</t>
  </si>
  <si>
    <t>Hlavice ventilační polypropylen PP DN 110</t>
  </si>
  <si>
    <t>-2008125190</t>
  </si>
  <si>
    <t>"Odvětrání kanalizace" 2</t>
  </si>
  <si>
    <t>"Vsakovací boxy" 3</t>
  </si>
  <si>
    <t>721274125</t>
  </si>
  <si>
    <t>Přivzdušňovací ventil vnitřní odpadních potrubí DN 75</t>
  </si>
  <si>
    <t>-756810570</t>
  </si>
  <si>
    <t>-269070122</t>
  </si>
  <si>
    <t>5,3+21,7+13,6+25+12,5+6,3+3,4+12,4+12</t>
  </si>
  <si>
    <t>-81653357</t>
  </si>
  <si>
    <t>1917611712</t>
  </si>
  <si>
    <t>-10768084</t>
  </si>
  <si>
    <t>Studená voda :</t>
  </si>
  <si>
    <t>"2.NP" 1,2+0,9+0,8*2</t>
  </si>
  <si>
    <t>"3.NP" 1,2+0,9+0,8*2</t>
  </si>
  <si>
    <t>1934156692</t>
  </si>
  <si>
    <t>"1.NP" 8,3+4</t>
  </si>
  <si>
    <t>"2.NP" 3,9+1,3+1,2+3,8</t>
  </si>
  <si>
    <t>"3.NP" 1,4+4+4,5+2,5+3+1,2*5</t>
  </si>
  <si>
    <t>Teplá voda :</t>
  </si>
  <si>
    <t>"1.NP" 1,3+4</t>
  </si>
  <si>
    <t>"2.NP" 2,8+1,2+3,5+4,6+1,3+1,2+3,8</t>
  </si>
  <si>
    <t>Cirkulace :</t>
  </si>
  <si>
    <t>"2.NP" 2,8+1,2+3,5+4,6+4+3,8</t>
  </si>
  <si>
    <t>722174004</t>
  </si>
  <si>
    <t>Potrubí vodovodní plastové PPR svar polyfúze PN 16 D 32x4,4 mm</t>
  </si>
  <si>
    <t>968726992</t>
  </si>
  <si>
    <t>"2.NP" 2,7+1,2+3,5+0,8+4+3,8</t>
  </si>
  <si>
    <t>722174005</t>
  </si>
  <si>
    <t>Potrubí vodovodní plastové PPR svar polyfúze PN 16 D 40x5,5 mm</t>
  </si>
  <si>
    <t>983538027</t>
  </si>
  <si>
    <t>"1.PP" 6,9+2,6</t>
  </si>
  <si>
    <t>"1.NP" 6,2+4</t>
  </si>
  <si>
    <t>"2.NP" 3,8</t>
  </si>
  <si>
    <t>"3.NP" 1,5+10,5+4+1,8</t>
  </si>
  <si>
    <t>722181211</t>
  </si>
  <si>
    <t>Ochrana vodovodního potrubí přilepenými termoizolačními trubicemi z PE tl do 6 mm DN do 22 mm</t>
  </si>
  <si>
    <t>794782896</t>
  </si>
  <si>
    <t>722181212</t>
  </si>
  <si>
    <t>Ochrana vodovodního potrubí přilepenými termoizolačními trubicemi z PE tl do 6 mm DN přes 22 do 32 mm</t>
  </si>
  <si>
    <t>272031907</t>
  </si>
  <si>
    <t>Studená voda - D25 :</t>
  </si>
  <si>
    <t>Studená voda - D32 :</t>
  </si>
  <si>
    <t>722181213</t>
  </si>
  <si>
    <t>Ochrana vodovodního potrubí přilepenými termoizolačními trubicemi z PE tl do 6 mm DN přes 32 mm</t>
  </si>
  <si>
    <t>1759982441</t>
  </si>
  <si>
    <t>DN 40 :</t>
  </si>
  <si>
    <t>"3.NP" 1,5+10,5+1</t>
  </si>
  <si>
    <t>632512649</t>
  </si>
  <si>
    <t>D 25 :</t>
  </si>
  <si>
    <t>D 40 :</t>
  </si>
  <si>
    <t>"Studená voda" 3+1,8</t>
  </si>
  <si>
    <t>-882877640</t>
  </si>
  <si>
    <t>"Výlevka" 2</t>
  </si>
  <si>
    <t>825146675</t>
  </si>
  <si>
    <t>"Umyvadla" 9*2</t>
  </si>
  <si>
    <t>"Dřez" 2</t>
  </si>
  <si>
    <t>"WC" 4</t>
  </si>
  <si>
    <t>722224152</t>
  </si>
  <si>
    <t>Kulový kohout zahradní s vnějším závitem a páčkou PN 15, T 120°C G 1/2" - 3/4"</t>
  </si>
  <si>
    <t>1021467600</t>
  </si>
  <si>
    <t>722231211</t>
  </si>
  <si>
    <t>Ventil redukční mosazný G 1/2" PN 10 do 100°C k bojleru s 2x vnitřním závitem</t>
  </si>
  <si>
    <t>-1527589278</t>
  </si>
  <si>
    <t>722232046</t>
  </si>
  <si>
    <t>Kohout kulový přímý G 5/4" PN 42 do 185°C vnitřní závit</t>
  </si>
  <si>
    <t>-901021902</t>
  </si>
  <si>
    <t>447881803</t>
  </si>
  <si>
    <t>7,4+130,3+16+41,3</t>
  </si>
  <si>
    <t>1577754994</t>
  </si>
  <si>
    <t>7229-4-010</t>
  </si>
  <si>
    <t>Dodávka a montáž sestavy oběhové cirkulace (KK, filtr, čerpadlo, ZK, KK)</t>
  </si>
  <si>
    <t>-775394807</t>
  </si>
  <si>
    <t>Dodávka a montáž jistícího bloku zásobníku TV</t>
  </si>
  <si>
    <t>176499597</t>
  </si>
  <si>
    <t>7229-4-030</t>
  </si>
  <si>
    <t>-890980257</t>
  </si>
  <si>
    <t>-140139320</t>
  </si>
  <si>
    <t>317984871</t>
  </si>
  <si>
    <t>1771246378</t>
  </si>
  <si>
    <t>725211618</t>
  </si>
  <si>
    <t>Umyvadlo keramické bílé šířky 650 mm s krytem na sifon připevněné na stěnu šrouby</t>
  </si>
  <si>
    <t>-1624018570</t>
  </si>
  <si>
    <t>"Pro invalidy" 2</t>
  </si>
  <si>
    <t>725244312</t>
  </si>
  <si>
    <t>Zástěna sprchová rámová se skleněnou výplní tl. 4 a 5 mm dveře posuvné jednodílné do niky na vaničku šířky 1000 mm</t>
  </si>
  <si>
    <t>-1563128002</t>
  </si>
  <si>
    <t>-718590447</t>
  </si>
  <si>
    <t>-702264593</t>
  </si>
  <si>
    <t>245871803</t>
  </si>
  <si>
    <t>725291711</t>
  </si>
  <si>
    <t>Doplňky zařízení koupelen a záchodů smaltované madlo krakorcové dl 550 mm</t>
  </si>
  <si>
    <t>1414244930</t>
  </si>
  <si>
    <t>725291712</t>
  </si>
  <si>
    <t>Doplňky zařízení koupelen a záchodů smaltované madlo krakorcové dl 834 mm</t>
  </si>
  <si>
    <t>1959602226</t>
  </si>
  <si>
    <t>725291722</t>
  </si>
  <si>
    <t>Doplňky zařízení koupelen a záchodů smaltované madlo krakorcové sklopné dl 834 mm</t>
  </si>
  <si>
    <t>-1030839732</t>
  </si>
  <si>
    <t>725311121</t>
  </si>
  <si>
    <t>Dřez jednoduchý nerezový se zápachovou uzávěrkou s odkapávací plochou 560x480 mm a miskou</t>
  </si>
  <si>
    <t>-1368460466</t>
  </si>
  <si>
    <t>725331111</t>
  </si>
  <si>
    <t>Výlevka bez výtokových armatur keramická se sklopnou plastovou mřížkou 500 mm</t>
  </si>
  <si>
    <t>1784246272</t>
  </si>
  <si>
    <t>725532118</t>
  </si>
  <si>
    <t>Elektrický ohřívač zásobníkový akumulační závěsný svislý kombinovaný pro střídavý a stejnosměrný proud ( napájení z FVE)</t>
  </si>
  <si>
    <t>1262105604</t>
  </si>
  <si>
    <t>-366431640</t>
  </si>
  <si>
    <t>1542225498</t>
  </si>
  <si>
    <t>725821312</t>
  </si>
  <si>
    <t>Baterie dřezová nástěnná páková s otáčivým kulatým ústím a délkou ramínka 300 mm</t>
  </si>
  <si>
    <t>634473560</t>
  </si>
  <si>
    <t>725821325</t>
  </si>
  <si>
    <t>Baterie dřezová stojánková páková s otáčivým kulatým ústím a délkou ramínka 220 mm</t>
  </si>
  <si>
    <t>690833401</t>
  </si>
  <si>
    <t>268974887</t>
  </si>
  <si>
    <t>386161883</t>
  </si>
  <si>
    <t>590965562</t>
  </si>
  <si>
    <t>16852477</t>
  </si>
  <si>
    <t>660733192</t>
  </si>
  <si>
    <t>022 - SO 01  Vytápění - úprava plynové kotelny</t>
  </si>
  <si>
    <t>713 - Izolace tepelné</t>
  </si>
  <si>
    <t>732 - Strojovny</t>
  </si>
  <si>
    <t>733 - Rozvod potrubí</t>
  </si>
  <si>
    <t>734 - Armatury</t>
  </si>
  <si>
    <t>783 - Nátěry</t>
  </si>
  <si>
    <t>HZS - Hodinová zúčtovací sazba</t>
  </si>
  <si>
    <t xml:space="preserve">    VRN9 - Ostatní náklady</t>
  </si>
  <si>
    <t>017-03032</t>
  </si>
  <si>
    <t>izol. trubice z miner. vlny s Al. fólií 35 / 30 mm</t>
  </si>
  <si>
    <t>017-0311</t>
  </si>
  <si>
    <t>izol. trubice z miner. vlny s Al. fólií 76 / 50 mm</t>
  </si>
  <si>
    <t>017-0312</t>
  </si>
  <si>
    <t>izol. trubice z miner. vlny s Al. fólií 89 / 50 mm</t>
  </si>
  <si>
    <t>017-0313</t>
  </si>
  <si>
    <t>izol. trubice z miner. vlny s Al. fólií 108 / 60 mm</t>
  </si>
  <si>
    <t>017-0201</t>
  </si>
  <si>
    <t>lamel. pás z miner. vlny s Al fólií tl. 100 mm</t>
  </si>
  <si>
    <t>713 46-1121.R00</t>
  </si>
  <si>
    <t>Izolace potrubí-skružemi na tmel za stud., 1vrstvá</t>
  </si>
  <si>
    <t>713 32-1121.R00</t>
  </si>
  <si>
    <t>Izolace těles tvar. Izoma, pásy,Fe pletivo 1vrstvá</t>
  </si>
  <si>
    <t>713 40-0821.R00</t>
  </si>
  <si>
    <t>Odstranění izolačních pásů  potrubí</t>
  </si>
  <si>
    <t>732</t>
  </si>
  <si>
    <t>Strojovny</t>
  </si>
  <si>
    <t>022-02040</t>
  </si>
  <si>
    <t>hydraulická výhybka DN 200, hrdla DN 100</t>
  </si>
  <si>
    <t>0220201</t>
  </si>
  <si>
    <t>montáž hydraulické výhybky vel. 4</t>
  </si>
  <si>
    <t>002-0421</t>
  </si>
  <si>
    <t>Odlučovač kalů DN 100</t>
  </si>
  <si>
    <t>002-0422</t>
  </si>
  <si>
    <t>Magnetická vložka DN 100 k odlučovači kalů</t>
  </si>
  <si>
    <t>001-010201021</t>
  </si>
  <si>
    <t>teplovodní čerpadlo závitové DN 32, Hmax = 6 m</t>
  </si>
  <si>
    <t>001-01022202</t>
  </si>
  <si>
    <t>teplovodní čerpadlo přírubové DN 50, Hmax. 6 m</t>
  </si>
  <si>
    <t>732 42-9111.R00</t>
  </si>
  <si>
    <t>Montáž čerpadel oběhových spirálních, DN 32</t>
  </si>
  <si>
    <t>732 42-9113.R00</t>
  </si>
  <si>
    <t>Montáž čerpadel oběhových spirálních, DN 50</t>
  </si>
  <si>
    <t>015-0101</t>
  </si>
  <si>
    <t>automatický změkčovací filtr kabinetní</t>
  </si>
  <si>
    <t>015-0102</t>
  </si>
  <si>
    <t>teplovodní doplňovací souprava ke kabinetnímu filtru</t>
  </si>
  <si>
    <t>015-0103</t>
  </si>
  <si>
    <t>montáž úpravny vody</t>
  </si>
  <si>
    <t>998 73-2101.R00</t>
  </si>
  <si>
    <t>Přesun hmot pro strojovny, výšky do 6 m</t>
  </si>
  <si>
    <t>732 42-0813.R00</t>
  </si>
  <si>
    <t>Demontáž čerpadel oběhových spirálních DN 50</t>
  </si>
  <si>
    <t>Demontáž stávající úpravny vody</t>
  </si>
  <si>
    <t>732 89-0801.R00</t>
  </si>
  <si>
    <t>Přemístění vybouraných hmot - strojovny, H do 6 m</t>
  </si>
  <si>
    <t>733</t>
  </si>
  <si>
    <t>Rozvod potrubí</t>
  </si>
  <si>
    <t>733 11-1116.R00</t>
  </si>
  <si>
    <t>Potrubí závit. bezešvé běžné v kotelnách DN 32</t>
  </si>
  <si>
    <t>733 12-1222.R00</t>
  </si>
  <si>
    <t>Potrubí hladké bezešvé v kotelnách D 76/3,2</t>
  </si>
  <si>
    <t>733 12-1225.R00</t>
  </si>
  <si>
    <t>Potrubí hladké bezešvé v kotelnách D 89/3,6</t>
  </si>
  <si>
    <t>733 12-1228.R00</t>
  </si>
  <si>
    <t>Potrubí hladké bezešvé v kotelnách D 108/4,0</t>
  </si>
  <si>
    <t>733 19-0106.R00</t>
  </si>
  <si>
    <t>Tlaková zkouška potrubí  DN 32</t>
  </si>
  <si>
    <t>733 19-0109.R00</t>
  </si>
  <si>
    <t>Tlaková zkouška potrubí  DN 65</t>
  </si>
  <si>
    <t>733 19-0225.R00</t>
  </si>
  <si>
    <t>Tlaková zkouška ocelového hladkého potrubí DN 80</t>
  </si>
  <si>
    <t>733 19-0232.R00</t>
  </si>
  <si>
    <t>Tlaková zkouška ocelového hladkého potrubí DN 100</t>
  </si>
  <si>
    <t>998 73-3101.R00</t>
  </si>
  <si>
    <t>Přesun hmot pro rozvody potrubí, výšky do 6 m</t>
  </si>
  <si>
    <t>733 11-0808.R00</t>
  </si>
  <si>
    <t>Demontáž potrubí ocelového závitového do DN 32-50</t>
  </si>
  <si>
    <t>733 11-0810.R00</t>
  </si>
  <si>
    <t>Demontáž potrubí ocelového závitového do DN 50-80</t>
  </si>
  <si>
    <t>733 89-0801.R00</t>
  </si>
  <si>
    <t>Přemístění vybouraných hmot - potrubí, H do 6 m</t>
  </si>
  <si>
    <t>734</t>
  </si>
  <si>
    <t>Armatury</t>
  </si>
  <si>
    <t>734 20-9102.R00</t>
  </si>
  <si>
    <t>Montáž armatur závitových,s 1závitem, G 3/8</t>
  </si>
  <si>
    <t>734 20-9113.R00</t>
  </si>
  <si>
    <t>Montáž armatur závitových,se 2závity, G 1/2</t>
  </si>
  <si>
    <t>734 20-9116.R00</t>
  </si>
  <si>
    <t>Montáž armatur závitových,se 2závity, G 5/4</t>
  </si>
  <si>
    <t>734 20-9124.R00</t>
  </si>
  <si>
    <t>Montáž armatur závitových,se 3závity, G 3/4</t>
  </si>
  <si>
    <t>734 29-1113.R00</t>
  </si>
  <si>
    <t>Kohouty plnící a vypouštěcí G 1/2</t>
  </si>
  <si>
    <t>002-0105</t>
  </si>
  <si>
    <t>kul. kohout 5/4"</t>
  </si>
  <si>
    <t>002-0305</t>
  </si>
  <si>
    <t>zpětná klapka 5/4"</t>
  </si>
  <si>
    <t>002-05051</t>
  </si>
  <si>
    <t>Manometr 0 - 600 kPa</t>
  </si>
  <si>
    <t>002-0510</t>
  </si>
  <si>
    <t>ventil tlakoměrový</t>
  </si>
  <si>
    <t>734 41-1111.R00</t>
  </si>
  <si>
    <t>Teploměr přímý s pouzdrem  typ 160</t>
  </si>
  <si>
    <t>002-0501</t>
  </si>
  <si>
    <t>automatický odvzdušňovací ventil</t>
  </si>
  <si>
    <t>734 17-3216.R00</t>
  </si>
  <si>
    <t>Přírubové spoje PN 0,6/I MPa, DN 65</t>
  </si>
  <si>
    <t>734 17-3218.R00</t>
  </si>
  <si>
    <t>Přírubové spoje PN 0,6/I MPa, DN 80</t>
  </si>
  <si>
    <t>734 17-3218.R00.1</t>
  </si>
  <si>
    <t>Přírubové spoje PN 0,6/I MPa, DN 100</t>
  </si>
  <si>
    <t>002-01006</t>
  </si>
  <si>
    <t>mezipřírubová klapka s pákou DN 65</t>
  </si>
  <si>
    <t>002-01007</t>
  </si>
  <si>
    <t>mezipřírubová klapka s pákou DN 80</t>
  </si>
  <si>
    <t>002-01008</t>
  </si>
  <si>
    <t>mezipřírubová klapka s pákou DN 100</t>
  </si>
  <si>
    <t>002-0317</t>
  </si>
  <si>
    <t>Mezipřírubový zpětný ventil DN 65</t>
  </si>
  <si>
    <t>734 10-9115.R00</t>
  </si>
  <si>
    <t>Montáž přírub. armatur, 2 příruby, PN 0,6, DN 65</t>
  </si>
  <si>
    <t>734 10-9117.R00</t>
  </si>
  <si>
    <t>Montáž přírub. armatur, 2 příruby, PN 0,6, DN 80</t>
  </si>
  <si>
    <t>734 10-9117.R00.1</t>
  </si>
  <si>
    <t>Montáž přírub. armatur, 2 příruby, PN 0,6, DN 100</t>
  </si>
  <si>
    <t>022-231</t>
  </si>
  <si>
    <t>3cestný kul. kohout DN 20, kvs = 4,0</t>
  </si>
  <si>
    <t>022-2392</t>
  </si>
  <si>
    <t>sevopohon 24V, 0-10 V, 20 Nm, 90 s</t>
  </si>
  <si>
    <t>998 73-4101.R00</t>
  </si>
  <si>
    <t>Přesun hmot pro armatury, výšky do 6 m</t>
  </si>
  <si>
    <t>734 20-0821.R00</t>
  </si>
  <si>
    <t>Demontáž armatur se 2závity do G 1/2</t>
  </si>
  <si>
    <t>734 20-0824.R00</t>
  </si>
  <si>
    <t>Demontáž armatur se 2závity do G 2 1/2"</t>
  </si>
  <si>
    <t>734 10-0812.R00</t>
  </si>
  <si>
    <t>Demontáž armatur se dvěma přírubami do DN 100</t>
  </si>
  <si>
    <t>734 89-0801.R00</t>
  </si>
  <si>
    <t>Přemístění demontovaných hmot - armatur, H do 6 m</t>
  </si>
  <si>
    <t>Nátěry</t>
  </si>
  <si>
    <t>783 42-4740.R00</t>
  </si>
  <si>
    <t>Nátěr syntetický potrubí do DN 50 mm základní</t>
  </si>
  <si>
    <t>783 42-5750.R00</t>
  </si>
  <si>
    <t>Nátěr syntetický potrubí do DN 100 mm základní</t>
  </si>
  <si>
    <t>HZS</t>
  </si>
  <si>
    <t>Hodinová zúčtovací sazba</t>
  </si>
  <si>
    <t>2101</t>
  </si>
  <si>
    <t>Topná zkouška</t>
  </si>
  <si>
    <t>hodina</t>
  </si>
  <si>
    <t>262144</t>
  </si>
  <si>
    <t>099-13</t>
  </si>
  <si>
    <t>proplach otopné soustavy s odmašťovacím přípravkem</t>
  </si>
  <si>
    <t>099-14</t>
  </si>
  <si>
    <t>napuštění a odvzdušnění otopné soustavy</t>
  </si>
  <si>
    <t>doprava materiálu a zařízení na stavbu</t>
  </si>
  <si>
    <t>1448902831</t>
  </si>
  <si>
    <t>VRN9</t>
  </si>
  <si>
    <t>Ostatní náklady</t>
  </si>
  <si>
    <t>090001000</t>
  </si>
  <si>
    <t>Ostatní náklady - stavební výpomoce</t>
  </si>
  <si>
    <t>-717456799</t>
  </si>
  <si>
    <t>023 - SO 01  Vytápění - přístavba</t>
  </si>
  <si>
    <t>735 - Otopná tělesa</t>
  </si>
  <si>
    <t>017-0102</t>
  </si>
  <si>
    <t>tepelně - izolační trubice z pěn. polyetylenu 15 / 13 mm</t>
  </si>
  <si>
    <t>017-0103</t>
  </si>
  <si>
    <t>tepelně - izolační trubice z pěn. polyetylenu 18 / 13 mm</t>
  </si>
  <si>
    <t>017-0104</t>
  </si>
  <si>
    <t>tepelně - izolační trubice z pěn. polyetylenu 22 / 13 mm</t>
  </si>
  <si>
    <t>017-0105</t>
  </si>
  <si>
    <t>tepelně - izolační trubice z pěn. polyetylenu 28 / 13 mm</t>
  </si>
  <si>
    <t>733 16-1104.R00</t>
  </si>
  <si>
    <t>Potrubí měděné 15 x 1 mm, polotvrdé</t>
  </si>
  <si>
    <t>733 16-1106.R00</t>
  </si>
  <si>
    <t>Potrubí měděné 18 x 1 mm, polotvrdé</t>
  </si>
  <si>
    <t>733 16-1107.R00</t>
  </si>
  <si>
    <t>Potrubí měděné 22 x 1 mm, polotvrdé</t>
  </si>
  <si>
    <t>733 16-1108.R00</t>
  </si>
  <si>
    <t>Potrubí měděné 28 x 1,5 mm, tvrdé</t>
  </si>
  <si>
    <t>733 16-1109.R00</t>
  </si>
  <si>
    <t>Potrubí měděné 35 x 1,5 mm</t>
  </si>
  <si>
    <t>733 19-0107.R00</t>
  </si>
  <si>
    <t>Tlaková zkouška potrubí potrubí měděného</t>
  </si>
  <si>
    <t>998 73-3103.R00</t>
  </si>
  <si>
    <t>Přesun hmot pro rozvody potrubí, výšky do 24 m</t>
  </si>
  <si>
    <t>734 20-9105.R00</t>
  </si>
  <si>
    <t>Montáž armatur závitových,s 1závitem, G 1</t>
  </si>
  <si>
    <t>734 20-9112.R00</t>
  </si>
  <si>
    <t>Montáž armatur závitových,se 2závity, G 3/8</t>
  </si>
  <si>
    <t>020808</t>
  </si>
  <si>
    <t>Regulační šroubení rohové pro OT se spodním přip.</t>
  </si>
  <si>
    <t>002-0809</t>
  </si>
  <si>
    <t>Svěrné šroubení k pro Cu trubky pro reg. šroubení</t>
  </si>
  <si>
    <t>002-08010</t>
  </si>
  <si>
    <t>Opěrné pouzdro k svěrnému šroubení pro Cu trubky</t>
  </si>
  <si>
    <t>002-0702</t>
  </si>
  <si>
    <t>Termostatická hlavice pro OT s integr. term. ventilem</t>
  </si>
  <si>
    <t>998 73-4103.R00</t>
  </si>
  <si>
    <t>Přesun hmot pro armatury, výšky do 24 m</t>
  </si>
  <si>
    <t>735</t>
  </si>
  <si>
    <t>Otopná tělesa</t>
  </si>
  <si>
    <t>005-0102081</t>
  </si>
  <si>
    <t>Ocel. deskové OT se spodním připojením 11 - 6040</t>
  </si>
  <si>
    <t>005-0102082</t>
  </si>
  <si>
    <t>Ocel. deskové OT se spodním připojením 11 - 6050</t>
  </si>
  <si>
    <t>005-0102089</t>
  </si>
  <si>
    <t>Ocel. deskové OT se spodním připojením 11 - 6120</t>
  </si>
  <si>
    <t>005-0102189</t>
  </si>
  <si>
    <t>Ocel. deskové OT se spodním připojením 21 - 6110</t>
  </si>
  <si>
    <t>005-0102190</t>
  </si>
  <si>
    <t>Ocel. deskové OT se spodním připojením 21 - 6120</t>
  </si>
  <si>
    <t>005-0102190.1</t>
  </si>
  <si>
    <t>Ocel. deskové OT se spodním připojením 21 - 6120 - levé</t>
  </si>
  <si>
    <t>005-0102261</t>
  </si>
  <si>
    <t>Ocel. deskové OT se spodním připojením 22 - 6120</t>
  </si>
  <si>
    <t>005-0102261.1</t>
  </si>
  <si>
    <t>Ocel. deskové OT se spodním připojením 22 - 6120 - levé</t>
  </si>
  <si>
    <t>735 15-6920.R00</t>
  </si>
  <si>
    <t>Tlakové zkoušky otopných těles deskových</t>
  </si>
  <si>
    <t>735 15-9111.R00</t>
  </si>
  <si>
    <t>Montáž deskových OT do délky 1600 mm</t>
  </si>
  <si>
    <t>998 73-5101.R00</t>
  </si>
  <si>
    <t>Přesun hmot pro otopná tělesa, výšky do 6 m</t>
  </si>
  <si>
    <t>-465237239</t>
  </si>
  <si>
    <t>1659992342</t>
  </si>
  <si>
    <t>024 - SO 01  VZT a klimatizace</t>
  </si>
  <si>
    <t>603 - Zařízení 1 - sklady č. 108, 109</t>
  </si>
  <si>
    <t>604 - Zařízení 2 - zbytky kuchyně č. 112</t>
  </si>
  <si>
    <t xml:space="preserve">605 - Zařízení 3 - místnost údržby č. 105, sklad č. 106 </t>
  </si>
  <si>
    <t>606 - Zařízení 4 - garáže</t>
  </si>
  <si>
    <t xml:space="preserve">607 - Zařízení  5 - WC, předsíně WC, úklidové komory ve </t>
  </si>
  <si>
    <t>608 - Zařízení 6 - klimatizace</t>
  </si>
  <si>
    <t>609 - Zařízení 7 - márnice č. 110</t>
  </si>
  <si>
    <t>603</t>
  </si>
  <si>
    <t>Zařízení 1 - sklady č. 108, 109</t>
  </si>
  <si>
    <t>1.1</t>
  </si>
  <si>
    <t>Diagonální ventilátor Ø160 mm, Qv =270 m3/h</t>
  </si>
  <si>
    <t>1.2</t>
  </si>
  <si>
    <t>Výustka průmyslová 200 x 75 mm</t>
  </si>
  <si>
    <t>1.3</t>
  </si>
  <si>
    <t>Tlumič hluku Ø160 mm, dl. 600 mm</t>
  </si>
  <si>
    <t>1.4</t>
  </si>
  <si>
    <t>Protidešťová žaluzie Ø160 mm</t>
  </si>
  <si>
    <t>1.5</t>
  </si>
  <si>
    <t>Spiro potrubí Ø160 mm</t>
  </si>
  <si>
    <t>1.6</t>
  </si>
  <si>
    <t>Spojovací manžeta Ø160 mm</t>
  </si>
  <si>
    <t>1.7</t>
  </si>
  <si>
    <t>Objímka kovová s gumou Ø160 mm</t>
  </si>
  <si>
    <t>1.8</t>
  </si>
  <si>
    <t>Koncový kryt potrubí Ø160 mm</t>
  </si>
  <si>
    <t>1.9</t>
  </si>
  <si>
    <t>Spojka vnitřní Ø160 mm</t>
  </si>
  <si>
    <t>1.10</t>
  </si>
  <si>
    <t>Dveřní mřížka bílá 445 x 82 mm</t>
  </si>
  <si>
    <t>1.11</t>
  </si>
  <si>
    <t>Stěnová větrací protipožární mřížka 500 x 205 mm</t>
  </si>
  <si>
    <t>1.20</t>
  </si>
  <si>
    <t>1.21</t>
  </si>
  <si>
    <t>Montáž VZT zařízení 1</t>
  </si>
  <si>
    <t>1.22</t>
  </si>
  <si>
    <t>604</t>
  </si>
  <si>
    <t>Zařízení 2 - zbytky kuchyně č. 112</t>
  </si>
  <si>
    <t>2.1</t>
  </si>
  <si>
    <t>Malý axiální ventilátor Ø152 mm, Qv = 120 m3/h)</t>
  </si>
  <si>
    <t>2.2</t>
  </si>
  <si>
    <t>Plastová větrací mřížka s okapničkou Ø150 mm</t>
  </si>
  <si>
    <t>2.3</t>
  </si>
  <si>
    <t>Plastová větrací mřížka bez okapničky Ø150 mm</t>
  </si>
  <si>
    <t>2.20</t>
  </si>
  <si>
    <t>Montáž VZT zařízení 2</t>
  </si>
  <si>
    <t>2.21</t>
  </si>
  <si>
    <t>605</t>
  </si>
  <si>
    <t xml:space="preserve">Zařízení 3 - místnost údržby č. 105, sklad č. 106 </t>
  </si>
  <si>
    <t>3.1</t>
  </si>
  <si>
    <t>3.2</t>
  </si>
  <si>
    <t>3.20</t>
  </si>
  <si>
    <t>Montáž VZT zařízení 3</t>
  </si>
  <si>
    <t>3.21</t>
  </si>
  <si>
    <t>606</t>
  </si>
  <si>
    <t>Zařízení 4 - garáže</t>
  </si>
  <si>
    <t>4.1</t>
  </si>
  <si>
    <t>4.2</t>
  </si>
  <si>
    <t>4.20</t>
  </si>
  <si>
    <t>4.21</t>
  </si>
  <si>
    <t>607</t>
  </si>
  <si>
    <t xml:space="preserve">Zařízení  5 - WC, předsíně WC, úklidové komory ve </t>
  </si>
  <si>
    <t>5.1</t>
  </si>
  <si>
    <t>Malý radiální ventilátor, Qv = 15 / 50 m3/h)</t>
  </si>
  <si>
    <t>5.2</t>
  </si>
  <si>
    <t>5.3</t>
  </si>
  <si>
    <t>Odbočka jednostranná OBJ 90 st 160/100 mm</t>
  </si>
  <si>
    <t>5.4</t>
  </si>
  <si>
    <t>Odbočka oboustranná OBD 90 st 160/100 mm</t>
  </si>
  <si>
    <t>5.5</t>
  </si>
  <si>
    <t>Výfuková hlavice Ø160</t>
  </si>
  <si>
    <t>5.6</t>
  </si>
  <si>
    <t>5.7</t>
  </si>
  <si>
    <t>5.8</t>
  </si>
  <si>
    <t>Ohebná hadice Ø102 mm</t>
  </si>
  <si>
    <t>5.9</t>
  </si>
  <si>
    <t>Dveřní mřížka bílá B 445 x 82 mm</t>
  </si>
  <si>
    <t>5.10</t>
  </si>
  <si>
    <t>Spojka vnější Ø160 mm</t>
  </si>
  <si>
    <t>5.11</t>
  </si>
  <si>
    <t>5.20</t>
  </si>
  <si>
    <t>5.21</t>
  </si>
  <si>
    <t>5.22</t>
  </si>
  <si>
    <t>Oplechování tepelné izolace</t>
  </si>
  <si>
    <t>5.23</t>
  </si>
  <si>
    <t>608</t>
  </si>
  <si>
    <t>Zařízení 6 - klimatizace</t>
  </si>
  <si>
    <t>6.1</t>
  </si>
  <si>
    <t>Venkovní multisplitová jednotka (Qch = 1,95 / 6,8 / 7,13 kW)</t>
  </si>
  <si>
    <t>6.2</t>
  </si>
  <si>
    <t>Vnitřní kazetová jednotka (Qch = 3,4 kW, Qt = 4,3 kW)</t>
  </si>
  <si>
    <t>6.3</t>
  </si>
  <si>
    <t>Konzola pod venkovní jednotku</t>
  </si>
  <si>
    <t>6.4</t>
  </si>
  <si>
    <t>Dekorační panel bílý k vnitřní jednotce</t>
  </si>
  <si>
    <t>6.20</t>
  </si>
  <si>
    <t>Montáž venkovní jednotky</t>
  </si>
  <si>
    <t>6.21</t>
  </si>
  <si>
    <t>Montáž vnitřní jednotky</t>
  </si>
  <si>
    <t>6.22</t>
  </si>
  <si>
    <t>Potrubí chladiva Cu 6x1/10x1 vč. tepelné izolace a propojovacího kabelu</t>
  </si>
  <si>
    <t>6.23</t>
  </si>
  <si>
    <t>Chladivo R32</t>
  </si>
  <si>
    <t>6.24</t>
  </si>
  <si>
    <t>Doplnění chladiva</t>
  </si>
  <si>
    <t>6.25</t>
  </si>
  <si>
    <t>6.26</t>
  </si>
  <si>
    <t>Komplexní zkouška</t>
  </si>
  <si>
    <t>6.27</t>
  </si>
  <si>
    <t>Uvedení do provozu, zaškolení obsluhy</t>
  </si>
  <si>
    <t>609</t>
  </si>
  <si>
    <t>Zařízení 7 - márnice č. 110</t>
  </si>
  <si>
    <t>7.1</t>
  </si>
  <si>
    <t>Axiální ventilátor Ø261 mm, (Qv = 500 m3/h)</t>
  </si>
  <si>
    <t>7.2</t>
  </si>
  <si>
    <t>Protidešťová žaluzie Ø250 mm</t>
  </si>
  <si>
    <t>7.20</t>
  </si>
  <si>
    <t>Montáž VZT zařízení 7</t>
  </si>
  <si>
    <t>7.21</t>
  </si>
  <si>
    <t>Doprava materiálu a zařízení na stavbu</t>
  </si>
  <si>
    <t>743388456</t>
  </si>
  <si>
    <t>-440818564</t>
  </si>
  <si>
    <t>025 - SO 01  MaR</t>
  </si>
  <si>
    <t xml:space="preserve">    740 - Elektromontáže</t>
  </si>
  <si>
    <t>740</t>
  </si>
  <si>
    <t>Elektromontáže</t>
  </si>
  <si>
    <t>Úprava systému MaR, výměna stávajícího automatického regulátoru AUTRON RAK A06 který neumožňuje rozšíření o nový topný okruh přístavby za nový kompatibilní regulátor. Podmínka kompaktibility se stávající kotelnou. Instalaci a servis stávající regulace v o</t>
  </si>
  <si>
    <t>Programové vybavení pro řízení technologických celků</t>
  </si>
  <si>
    <t>Vizualizace systému MaR</t>
  </si>
  <si>
    <t>Demontáže</t>
  </si>
  <si>
    <t>Čidla</t>
  </si>
  <si>
    <t>Směšovač s pohonem</t>
  </si>
  <si>
    <t>Montáže</t>
  </si>
  <si>
    <t>Oživení systému a zaškolení obsluhy</t>
  </si>
  <si>
    <t>Režie + doprava</t>
  </si>
  <si>
    <t>Revize</t>
  </si>
  <si>
    <t>Prováděcí dokumentace MaR</t>
  </si>
  <si>
    <t>hodin</t>
  </si>
  <si>
    <t>886890096</t>
  </si>
  <si>
    <t>99382319</t>
  </si>
  <si>
    <t>026 - SO 01  Elektroinstalace - silnoproud</t>
  </si>
  <si>
    <t>SP01 - vodiče,kabely</t>
  </si>
  <si>
    <t>SP02 - krabice trubky, lišty</t>
  </si>
  <si>
    <t>SP03 - přístroje</t>
  </si>
  <si>
    <t>SP04 - svítidla</t>
  </si>
  <si>
    <t>SP05 - rozvaděče</t>
  </si>
  <si>
    <t>SP06 - hromosvod</t>
  </si>
  <si>
    <t>SP07 - ostatní</t>
  </si>
  <si>
    <t>SP01</t>
  </si>
  <si>
    <t>kabel 1-CXKH-V180-O 2x1,5</t>
  </si>
  <si>
    <t>kabel CYKY-O 3x1,5</t>
  </si>
  <si>
    <t>kabel 1-CXKH-V180-J 3x1,5</t>
  </si>
  <si>
    <t>kabel CYKY-J 5x2,5</t>
  </si>
  <si>
    <t>kabel CYKY-J 5x6</t>
  </si>
  <si>
    <t>kabel 1-CXKH-V180-J 5x10</t>
  </si>
  <si>
    <t>kabel 1-CXKH-V180-J 5x35</t>
  </si>
  <si>
    <t>kabel CYKY-J 4x35</t>
  </si>
  <si>
    <t>vodič CY 10</t>
  </si>
  <si>
    <t>vodič CY 16</t>
  </si>
  <si>
    <t>vodič CY 25</t>
  </si>
  <si>
    <t>SP02</t>
  </si>
  <si>
    <t>trubka elektroinstalační ohebná z PVC</t>
  </si>
  <si>
    <t>SP03</t>
  </si>
  <si>
    <t>zásuvka dvojnásobná 230V</t>
  </si>
  <si>
    <t>zásuvka 400V/16A</t>
  </si>
  <si>
    <t>sériový přepínač</t>
  </si>
  <si>
    <t>střídavý přepínač</t>
  </si>
  <si>
    <t>křížový přepínač</t>
  </si>
  <si>
    <t>sada pro nouzovou signalizaci bezbarier.wc (kontrolní modul s alarmem,tlačítko signální tahové, tlačítko resetovací, transformátor)</t>
  </si>
  <si>
    <t>přípojnice HP</t>
  </si>
  <si>
    <t>central stop</t>
  </si>
  <si>
    <t>total stop</t>
  </si>
  <si>
    <t>SP04</t>
  </si>
  <si>
    <t>LED svítidlo 1x20W, např. MODUS PL2500S2W</t>
  </si>
  <si>
    <t>LED svítidlo 1x25W, např. MODUS KX4000M_KO</t>
  </si>
  <si>
    <t>LED svítidlo 1x28W, např. MODUS SPMN3000KN_E370</t>
  </si>
  <si>
    <t>LED svítidlo 1x38W, např. MODUS ESO4000RMKO</t>
  </si>
  <si>
    <t>LED svítidlo 1x40W, např. MODUS PL5000M2W</t>
  </si>
  <si>
    <t>LED svítidlo 1x57W, např. MODUS ESO6000RLKO</t>
  </si>
  <si>
    <t>LED nouzové svítidlo 1x1W, např. MODUS ET_/1W</t>
  </si>
  <si>
    <t>LED nouzové svítidlo 1x3W, např. MODUS LV2U/3W</t>
  </si>
  <si>
    <t>LED venkovní svítidlo nástěnné</t>
  </si>
  <si>
    <t>SP05</t>
  </si>
  <si>
    <t>rozváděč RJ1 zapuštěná montáž 590x640x135 s náplní  (hlavní vypínač 63A, přep.ochrana typ 1+2,  4x IJ 10A/B, 1x IJ 10A/C, 6x IJ 16A/B, 6x PCH 30mA 16A, 1x IT 16A/B,  PCH 30mA 25A, spínací hodiny digitální 7 dní )</t>
  </si>
  <si>
    <t>rozváděč RJ2 zapuštěná montáž 590x490x135 s náplní (hlavní vypínač 63A, odd. tlumivka, přep.ochrana typ 2, 1x IJ 6A/B, 3x IJ 10A/B, PCH 30mA 16A, 6x IJ 16A/B, 4x PCH 30mA 16A, 2x PCH 30mA 16A/typ A)</t>
  </si>
  <si>
    <t>rozváděč RJ3 zapuštěná montáž 590x640x135 s náplní (hlavní vypínač 63A, odd. tlumivka, přep.ochrana typ 2, 1x IJ 2A/B, 1x IJ 6A/B, 5x IJ 10A/B, PCH 30mA 16A, 1x IJ 10A/C, 7x IJ 16A/B, 5x PCH 30mA 16A, kompletně viz. poznámka</t>
  </si>
  <si>
    <t>rozváděč RPO zapuštěná montáž 300x345x100 s náplní (hlavní vypínač 63A, přep.ochrana typ 1+2, 3x IJ 10A/C, 1x stykač 16A, 1x IT 32A/C)</t>
  </si>
  <si>
    <t>Pol47</t>
  </si>
  <si>
    <t>úpravy RH (stávající objekt) (2x IT 50A/B)</t>
  </si>
  <si>
    <t>SP06</t>
  </si>
  <si>
    <t>hromosvod</t>
  </si>
  <si>
    <t>FeZn 8 s podpěrami</t>
  </si>
  <si>
    <t>FeZn 10 s podpěrami</t>
  </si>
  <si>
    <t>FeZn 30x4</t>
  </si>
  <si>
    <t>jímací tyč 1,0m</t>
  </si>
  <si>
    <t>jímací tyč 2,0m</t>
  </si>
  <si>
    <t>svorka spojovací</t>
  </si>
  <si>
    <t>svorka křížová</t>
  </si>
  <si>
    <t>svorka připojovací</t>
  </si>
  <si>
    <t>svorka zkušební</t>
  </si>
  <si>
    <t>ochranný úhelník</t>
  </si>
  <si>
    <t>svorka zemnící páska-drát</t>
  </si>
  <si>
    <t>svorka pro zemnící pásku</t>
  </si>
  <si>
    <t>svorkovnice HP</t>
  </si>
  <si>
    <t>výkopové práce, stavební přípomoce,</t>
  </si>
  <si>
    <t>SP07</t>
  </si>
  <si>
    <t>napojení na stávající systémy stávajícího objektu,</t>
  </si>
  <si>
    <t>027 - SO 01  Elektroinstalace - slaboproud</t>
  </si>
  <si>
    <t>PSV - PSV</t>
  </si>
  <si>
    <t xml:space="preserve">    D01 - Vodiče a kabely</t>
  </si>
  <si>
    <t xml:space="preserve">    D2 - Trubky a krabice</t>
  </si>
  <si>
    <t xml:space="preserve">    D3 - Přístroje</t>
  </si>
  <si>
    <t xml:space="preserve">    D4 - Ostatní</t>
  </si>
  <si>
    <t>D01</t>
  </si>
  <si>
    <t>Vodiče a kabely</t>
  </si>
  <si>
    <t>Pol21</t>
  </si>
  <si>
    <t>rozvod EZS (W-4x0,22+2x0,5</t>
  </si>
  <si>
    <t>Pol22</t>
  </si>
  <si>
    <t>rozvod LDP (lokální detekce požáru) (J-Y(ST)Y 1x2x0,8)</t>
  </si>
  <si>
    <t>Pol23</t>
  </si>
  <si>
    <t>rozvod LDP (EUROFIRE 180S 2x1)</t>
  </si>
  <si>
    <t>Pol24</t>
  </si>
  <si>
    <t>datový rozvod (UTP CAT6A)</t>
  </si>
  <si>
    <t>Pol25</t>
  </si>
  <si>
    <t>datový rozvod (optický kabel 8vl SM9/125)</t>
  </si>
  <si>
    <t>Pol26</t>
  </si>
  <si>
    <t>rozvod CCTV (FTP CAT5E )</t>
  </si>
  <si>
    <t>D2</t>
  </si>
  <si>
    <t>Trubky a krabice</t>
  </si>
  <si>
    <t>Pol27</t>
  </si>
  <si>
    <t>krabice přístrojová  KP68</t>
  </si>
  <si>
    <t>Pol28</t>
  </si>
  <si>
    <t>Trubka ohebná flex TOY 16mm</t>
  </si>
  <si>
    <t>Pol29</t>
  </si>
  <si>
    <t>lišta 20x20</t>
  </si>
  <si>
    <t>D3</t>
  </si>
  <si>
    <t>Přístroje</t>
  </si>
  <si>
    <t>Pol30</t>
  </si>
  <si>
    <t>PIR čidlo EZS</t>
  </si>
  <si>
    <t>Pol31</t>
  </si>
  <si>
    <t>klávesnice EZS</t>
  </si>
  <si>
    <t>Pol32</t>
  </si>
  <si>
    <t>expandér EZS</t>
  </si>
  <si>
    <t>Pol33</t>
  </si>
  <si>
    <t>opticko-kouřový hlásič LDP</t>
  </si>
  <si>
    <t>Pol34</t>
  </si>
  <si>
    <t>tlačítkový hlásič LDP</t>
  </si>
  <si>
    <t>Pol35</t>
  </si>
  <si>
    <t>siréna LDP</t>
  </si>
  <si>
    <t>Pol36</t>
  </si>
  <si>
    <t>Přídržný magnet pro dveře s připojením na LDP, vč.držáku na podlahu</t>
  </si>
  <si>
    <t>Pol37</t>
  </si>
  <si>
    <t>ústředna LDP (SUB loops 4, addresses 253, isolators 128, wireless devices 64)</t>
  </si>
  <si>
    <t>Pol38</t>
  </si>
  <si>
    <t>datová zásuvka RJ45 CAT6A</t>
  </si>
  <si>
    <t>Pol39</t>
  </si>
  <si>
    <t>datový rozváděč s náplní (nástěnný rozvaděč 19", 12U, hloubka min 600mm, skleněná dvířka, odnímatelné bočnice, optická vana 19" 1U, 12x SC, výsuvná, patch panel 19", 24xRJ45, Cat6, vyvazovací panel 19", kompletně viz. poznámka</t>
  </si>
  <si>
    <t>Pol40</t>
  </si>
  <si>
    <t>kamera CCTV vnitřní</t>
  </si>
  <si>
    <t>D4</t>
  </si>
  <si>
    <t>Ostatní</t>
  </si>
  <si>
    <t>Pol41</t>
  </si>
  <si>
    <t>stavební přípomoce,</t>
  </si>
  <si>
    <t>hod.</t>
  </si>
  <si>
    <t>Pol42</t>
  </si>
  <si>
    <t>Pol43</t>
  </si>
  <si>
    <t>dodavatelská dokumentace a dokumentace skutečného provedení</t>
  </si>
  <si>
    <t>Pol44</t>
  </si>
  <si>
    <t>oživení systému</t>
  </si>
  <si>
    <t>Pol45</t>
  </si>
  <si>
    <t>zaškolení obsluhy</t>
  </si>
  <si>
    <t>Pol46</t>
  </si>
  <si>
    <t>028 - SO 01  Fotovoltaická elektrárna</t>
  </si>
  <si>
    <t>D1 - Dodávka zařízení</t>
  </si>
  <si>
    <t>D2 - Montážní práce a úchytný materiál</t>
  </si>
  <si>
    <t>D1</t>
  </si>
  <si>
    <t>Dodávka zařízení</t>
  </si>
  <si>
    <t>Pol1</t>
  </si>
  <si>
    <t>Monokrystalický FV panel 370 Wp</t>
  </si>
  <si>
    <t>Pol2</t>
  </si>
  <si>
    <t>optimalizační jednotka</t>
  </si>
  <si>
    <t>Pol3</t>
  </si>
  <si>
    <t>rozvaděč FVE</t>
  </si>
  <si>
    <t>Pol4</t>
  </si>
  <si>
    <t>Frekvenční měnič 15 kW</t>
  </si>
  <si>
    <t>Pol5</t>
  </si>
  <si>
    <t>Plastová trubka UV stabilní</t>
  </si>
  <si>
    <t>Pol6</t>
  </si>
  <si>
    <t>Elektroinstalační trubka 40mm</t>
  </si>
  <si>
    <t>Pol7</t>
  </si>
  <si>
    <t>Kabel CYKY-J 5x6mm²</t>
  </si>
  <si>
    <t>Pol8</t>
  </si>
  <si>
    <t>Kabel CY 16mm²</t>
  </si>
  <si>
    <t>Pol9</t>
  </si>
  <si>
    <t>Propojení elektro – Solarní kabel 6mm²</t>
  </si>
  <si>
    <t>Montážní práce a úchytný materiál</t>
  </si>
  <si>
    <t>Pol10</t>
  </si>
  <si>
    <t>Držák solárních panelů, Jednoosá pomocná struktura pro Solární panel Hliník, Nastavitelný náklon 0 - 90,</t>
  </si>
  <si>
    <t>Pol11</t>
  </si>
  <si>
    <t>Mechanické přitížení na ploché střeše, betonová dlažba 400x400x40</t>
  </si>
  <si>
    <t>Pol12</t>
  </si>
  <si>
    <t>Protipožární ucpávka</t>
  </si>
  <si>
    <t>Pol13</t>
  </si>
  <si>
    <t>Montážní práce panely</t>
  </si>
  <si>
    <t>Pol14</t>
  </si>
  <si>
    <t>Montážní práce (konstrukce)</t>
  </si>
  <si>
    <t>Pol15</t>
  </si>
  <si>
    <t>Montážní práce (DC trasa)</t>
  </si>
  <si>
    <t>Pol16</t>
  </si>
  <si>
    <t>Montážní práce (AC trasa )</t>
  </si>
  <si>
    <t>Pol17</t>
  </si>
  <si>
    <t>Montáž měničů el. proudu</t>
  </si>
  <si>
    <t>Pol18</t>
  </si>
  <si>
    <t>Dodavatelská dokumentace a dokumentace skutečného provedení k FVE</t>
  </si>
  <si>
    <t>Pol19</t>
  </si>
  <si>
    <t>Pol20</t>
  </si>
  <si>
    <t>Doprava, manipulační technika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</si>
</sst>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32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2023-035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Východní přístavba a stavební úpravy Nemocnice následné péče LDN Horažďovice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Horažďovice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26. 5. 2023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Plzeňský kraj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arch. Jiří Kučera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ROUND(SUM(AG95:AG104),0)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ROUND(SUM(AS95:AS104),0)</f>
        <v>0</v>
      </c>
      <c r="AT94" s="113">
        <f>ROUND(SUM(AV94:AW94),0)</f>
        <v>0</v>
      </c>
      <c r="AU94" s="114">
        <f>ROUND(SUM(AU95:AU104),5)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ROUND(SUM(AZ95:AZ104),0)</f>
        <v>0</v>
      </c>
      <c r="BA94" s="113">
        <f>ROUND(SUM(BA95:BA104),0)</f>
        <v>0</v>
      </c>
      <c r="BB94" s="113">
        <f>ROUND(SUM(BB95:BB104),0)</f>
        <v>0</v>
      </c>
      <c r="BC94" s="113">
        <f>ROUND(SUM(BC95:BC104),0)</f>
        <v>0</v>
      </c>
      <c r="BD94" s="115">
        <f>ROUND(SUM(BD95:BD104),0)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'010 - SO 00  Hlavní budova'!J30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ROUND(SUM(AV95:AW95),0)</f>
        <v>0</v>
      </c>
      <c r="AU95" s="128">
        <f>'010 - SO 00  Hlavní budova'!P145</f>
        <v>0</v>
      </c>
      <c r="AV95" s="127">
        <f>'010 - SO 00  Hlavní budova'!J33</f>
        <v>0</v>
      </c>
      <c r="AW95" s="127">
        <f>'010 - SO 00  Hlavní budova'!J34</f>
        <v>0</v>
      </c>
      <c r="AX95" s="127">
        <f>'010 - SO 00  Hlavní budova'!J35</f>
        <v>0</v>
      </c>
      <c r="AY95" s="127">
        <f>'010 - SO 00  Hlavní budova'!J36</f>
        <v>0</v>
      </c>
      <c r="AZ95" s="127">
        <f>'010 - SO 00  Hlavní budova'!F33</f>
        <v>0</v>
      </c>
      <c r="BA95" s="127">
        <f>'010 - SO 00  Hlavní budova'!F34</f>
        <v>0</v>
      </c>
      <c r="BB95" s="127">
        <f>'010 - SO 00  Hlavní budova'!F35</f>
        <v>0</v>
      </c>
      <c r="BC95" s="127">
        <f>'010 - SO 00  Hlavní budova'!F36</f>
        <v>0</v>
      </c>
      <c r="BD95" s="129">
        <f>'010 - SO 00  Hlavní budova'!F37</f>
        <v>0</v>
      </c>
      <c r="BE95" s="7"/>
      <c r="BT95" s="130" t="s">
        <v>8</v>
      </c>
      <c r="BV95" s="130" t="s">
        <v>79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81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'020 - SO 01  Východní pří...'!J30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26">
        <v>0</v>
      </c>
      <c r="AT96" s="127">
        <f>ROUND(SUM(AV96:AW96),0)</f>
        <v>0</v>
      </c>
      <c r="AU96" s="128">
        <f>'020 - SO 01  Východní pří...'!P152</f>
        <v>0</v>
      </c>
      <c r="AV96" s="127">
        <f>'020 - SO 01  Východní pří...'!J33</f>
        <v>0</v>
      </c>
      <c r="AW96" s="127">
        <f>'020 - SO 01  Východní pří...'!J34</f>
        <v>0</v>
      </c>
      <c r="AX96" s="127">
        <f>'020 - SO 01  Východní pří...'!J35</f>
        <v>0</v>
      </c>
      <c r="AY96" s="127">
        <f>'020 - SO 01  Východní pří...'!J36</f>
        <v>0</v>
      </c>
      <c r="AZ96" s="127">
        <f>'020 - SO 01  Východní pří...'!F33</f>
        <v>0</v>
      </c>
      <c r="BA96" s="127">
        <f>'020 - SO 01  Východní pří...'!F34</f>
        <v>0</v>
      </c>
      <c r="BB96" s="127">
        <f>'020 - SO 01  Východní pří...'!F35</f>
        <v>0</v>
      </c>
      <c r="BC96" s="127">
        <f>'020 - SO 01  Východní pří...'!F36</f>
        <v>0</v>
      </c>
      <c r="BD96" s="129">
        <f>'020 - SO 01  Východní pří...'!F37</f>
        <v>0</v>
      </c>
      <c r="BE96" s="7"/>
      <c r="BT96" s="130" t="s">
        <v>8</v>
      </c>
      <c r="BV96" s="130" t="s">
        <v>79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81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'021 - SO 01  Východní pří...'!J30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84</v>
      </c>
      <c r="AR97" s="125"/>
      <c r="AS97" s="126">
        <v>0</v>
      </c>
      <c r="AT97" s="127">
        <f>ROUND(SUM(AV97:AW97),0)</f>
        <v>0</v>
      </c>
      <c r="AU97" s="128">
        <f>'021 - SO 01  Východní pří...'!P132</f>
        <v>0</v>
      </c>
      <c r="AV97" s="127">
        <f>'021 - SO 01  Východní pří...'!J33</f>
        <v>0</v>
      </c>
      <c r="AW97" s="127">
        <f>'021 - SO 01  Východní pří...'!J34</f>
        <v>0</v>
      </c>
      <c r="AX97" s="127">
        <f>'021 - SO 01  Východní pří...'!J35</f>
        <v>0</v>
      </c>
      <c r="AY97" s="127">
        <f>'021 - SO 01  Východní pří...'!J36</f>
        <v>0</v>
      </c>
      <c r="AZ97" s="127">
        <f>'021 - SO 01  Východní pří...'!F33</f>
        <v>0</v>
      </c>
      <c r="BA97" s="127">
        <f>'021 - SO 01  Východní pří...'!F34</f>
        <v>0</v>
      </c>
      <c r="BB97" s="127">
        <f>'021 - SO 01  Východní pří...'!F35</f>
        <v>0</v>
      </c>
      <c r="BC97" s="127">
        <f>'021 - SO 01  Východní pří...'!F36</f>
        <v>0</v>
      </c>
      <c r="BD97" s="129">
        <f>'021 - SO 01  Východní pří...'!F37</f>
        <v>0</v>
      </c>
      <c r="BE97" s="7"/>
      <c r="BT97" s="130" t="s">
        <v>8</v>
      </c>
      <c r="BV97" s="130" t="s">
        <v>79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24.75" customHeight="1">
      <c r="A98" s="118" t="s">
        <v>81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'022 - SO 01  Vytápění - ú...'!J30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84</v>
      </c>
      <c r="AR98" s="125"/>
      <c r="AS98" s="126">
        <v>0</v>
      </c>
      <c r="AT98" s="127">
        <f>ROUND(SUM(AV98:AW98),0)</f>
        <v>0</v>
      </c>
      <c r="AU98" s="128">
        <f>'022 - SO 01  Vytápění - ú...'!P125</f>
        <v>0</v>
      </c>
      <c r="AV98" s="127">
        <f>'022 - SO 01  Vytápění - ú...'!J33</f>
        <v>0</v>
      </c>
      <c r="AW98" s="127">
        <f>'022 - SO 01  Vytápění - ú...'!J34</f>
        <v>0</v>
      </c>
      <c r="AX98" s="127">
        <f>'022 - SO 01  Vytápění - ú...'!J35</f>
        <v>0</v>
      </c>
      <c r="AY98" s="127">
        <f>'022 - SO 01  Vytápění - ú...'!J36</f>
        <v>0</v>
      </c>
      <c r="AZ98" s="127">
        <f>'022 - SO 01  Vytápění - ú...'!F33</f>
        <v>0</v>
      </c>
      <c r="BA98" s="127">
        <f>'022 - SO 01  Vytápění - ú...'!F34</f>
        <v>0</v>
      </c>
      <c r="BB98" s="127">
        <f>'022 - SO 01  Vytápění - ú...'!F35</f>
        <v>0</v>
      </c>
      <c r="BC98" s="127">
        <f>'022 - SO 01  Vytápění - ú...'!F36</f>
        <v>0</v>
      </c>
      <c r="BD98" s="129">
        <f>'022 - SO 01  Vytápění - ú...'!F37</f>
        <v>0</v>
      </c>
      <c r="BE98" s="7"/>
      <c r="BT98" s="130" t="s">
        <v>8</v>
      </c>
      <c r="BV98" s="130" t="s">
        <v>79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81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'023 - SO 01  Vytápění - p...'!J30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84</v>
      </c>
      <c r="AR99" s="125"/>
      <c r="AS99" s="126">
        <v>0</v>
      </c>
      <c r="AT99" s="127">
        <f>ROUND(SUM(AV99:AW99),0)</f>
        <v>0</v>
      </c>
      <c r="AU99" s="128">
        <f>'023 - SO 01  Vytápění - p...'!P124</f>
        <v>0</v>
      </c>
      <c r="AV99" s="127">
        <f>'023 - SO 01  Vytápění - p...'!J33</f>
        <v>0</v>
      </c>
      <c r="AW99" s="127">
        <f>'023 - SO 01  Vytápění - p...'!J34</f>
        <v>0</v>
      </c>
      <c r="AX99" s="127">
        <f>'023 - SO 01  Vytápění - p...'!J35</f>
        <v>0</v>
      </c>
      <c r="AY99" s="127">
        <f>'023 - SO 01  Vytápění - p...'!J36</f>
        <v>0</v>
      </c>
      <c r="AZ99" s="127">
        <f>'023 - SO 01  Vytápění - p...'!F33</f>
        <v>0</v>
      </c>
      <c r="BA99" s="127">
        <f>'023 - SO 01  Vytápění - p...'!F34</f>
        <v>0</v>
      </c>
      <c r="BB99" s="127">
        <f>'023 - SO 01  Vytápění - p...'!F35</f>
        <v>0</v>
      </c>
      <c r="BC99" s="127">
        <f>'023 - SO 01  Vytápění - p...'!F36</f>
        <v>0</v>
      </c>
      <c r="BD99" s="129">
        <f>'023 - SO 01  Vytápění - p...'!F37</f>
        <v>0</v>
      </c>
      <c r="BE99" s="7"/>
      <c r="BT99" s="130" t="s">
        <v>8</v>
      </c>
      <c r="BV99" s="130" t="s">
        <v>79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81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'024 - SO 01  VZT a klimat...'!J30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84</v>
      </c>
      <c r="AR100" s="125"/>
      <c r="AS100" s="126">
        <v>0</v>
      </c>
      <c r="AT100" s="127">
        <f>ROUND(SUM(AV100:AW100),0)</f>
        <v>0</v>
      </c>
      <c r="AU100" s="128">
        <f>'024 - SO 01  VZT a klimat...'!P126</f>
        <v>0</v>
      </c>
      <c r="AV100" s="127">
        <f>'024 - SO 01  VZT a klimat...'!J33</f>
        <v>0</v>
      </c>
      <c r="AW100" s="127">
        <f>'024 - SO 01  VZT a klimat...'!J34</f>
        <v>0</v>
      </c>
      <c r="AX100" s="127">
        <f>'024 - SO 01  VZT a klimat...'!J35</f>
        <v>0</v>
      </c>
      <c r="AY100" s="127">
        <f>'024 - SO 01  VZT a klimat...'!J36</f>
        <v>0</v>
      </c>
      <c r="AZ100" s="127">
        <f>'024 - SO 01  VZT a klimat...'!F33</f>
        <v>0</v>
      </c>
      <c r="BA100" s="127">
        <f>'024 - SO 01  VZT a klimat...'!F34</f>
        <v>0</v>
      </c>
      <c r="BB100" s="127">
        <f>'024 - SO 01  VZT a klimat...'!F35</f>
        <v>0</v>
      </c>
      <c r="BC100" s="127">
        <f>'024 - SO 01  VZT a klimat...'!F36</f>
        <v>0</v>
      </c>
      <c r="BD100" s="129">
        <f>'024 - SO 01  VZT a klimat...'!F37</f>
        <v>0</v>
      </c>
      <c r="BE100" s="7"/>
      <c r="BT100" s="130" t="s">
        <v>8</v>
      </c>
      <c r="BV100" s="130" t="s">
        <v>79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81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'025 - SO 01  MaR'!J30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84</v>
      </c>
      <c r="AR101" s="125"/>
      <c r="AS101" s="126">
        <v>0</v>
      </c>
      <c r="AT101" s="127">
        <f>ROUND(SUM(AV101:AW101),0)</f>
        <v>0</v>
      </c>
      <c r="AU101" s="128">
        <f>'025 - SO 01  MaR'!P121</f>
        <v>0</v>
      </c>
      <c r="AV101" s="127">
        <f>'025 - SO 01  MaR'!J33</f>
        <v>0</v>
      </c>
      <c r="AW101" s="127">
        <f>'025 - SO 01  MaR'!J34</f>
        <v>0</v>
      </c>
      <c r="AX101" s="127">
        <f>'025 - SO 01  MaR'!J35</f>
        <v>0</v>
      </c>
      <c r="AY101" s="127">
        <f>'025 - SO 01  MaR'!J36</f>
        <v>0</v>
      </c>
      <c r="AZ101" s="127">
        <f>'025 - SO 01  MaR'!F33</f>
        <v>0</v>
      </c>
      <c r="BA101" s="127">
        <f>'025 - SO 01  MaR'!F34</f>
        <v>0</v>
      </c>
      <c r="BB101" s="127">
        <f>'025 - SO 01  MaR'!F35</f>
        <v>0</v>
      </c>
      <c r="BC101" s="127">
        <f>'025 - SO 01  MaR'!F36</f>
        <v>0</v>
      </c>
      <c r="BD101" s="129">
        <f>'025 - SO 01  MaR'!F37</f>
        <v>0</v>
      </c>
      <c r="BE101" s="7"/>
      <c r="BT101" s="130" t="s">
        <v>8</v>
      </c>
      <c r="BV101" s="130" t="s">
        <v>79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91" s="7" customFormat="1" ht="16.5" customHeight="1">
      <c r="A102" s="118" t="s">
        <v>81</v>
      </c>
      <c r="B102" s="119"/>
      <c r="C102" s="120"/>
      <c r="D102" s="121" t="s">
        <v>105</v>
      </c>
      <c r="E102" s="121"/>
      <c r="F102" s="121"/>
      <c r="G102" s="121"/>
      <c r="H102" s="121"/>
      <c r="I102" s="122"/>
      <c r="J102" s="121" t="s">
        <v>106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'026 - SO 01  Elektroinsta...'!J30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84</v>
      </c>
      <c r="AR102" s="125"/>
      <c r="AS102" s="126">
        <v>0</v>
      </c>
      <c r="AT102" s="127">
        <f>ROUND(SUM(AV102:AW102),0)</f>
        <v>0</v>
      </c>
      <c r="AU102" s="128">
        <f>'026 - SO 01  Elektroinsta...'!P123</f>
        <v>0</v>
      </c>
      <c r="AV102" s="127">
        <f>'026 - SO 01  Elektroinsta...'!J33</f>
        <v>0</v>
      </c>
      <c r="AW102" s="127">
        <f>'026 - SO 01  Elektroinsta...'!J34</f>
        <v>0</v>
      </c>
      <c r="AX102" s="127">
        <f>'026 - SO 01  Elektroinsta...'!J35</f>
        <v>0</v>
      </c>
      <c r="AY102" s="127">
        <f>'026 - SO 01  Elektroinsta...'!J36</f>
        <v>0</v>
      </c>
      <c r="AZ102" s="127">
        <f>'026 - SO 01  Elektroinsta...'!F33</f>
        <v>0</v>
      </c>
      <c r="BA102" s="127">
        <f>'026 - SO 01  Elektroinsta...'!F34</f>
        <v>0</v>
      </c>
      <c r="BB102" s="127">
        <f>'026 - SO 01  Elektroinsta...'!F35</f>
        <v>0</v>
      </c>
      <c r="BC102" s="127">
        <f>'026 - SO 01  Elektroinsta...'!F36</f>
        <v>0</v>
      </c>
      <c r="BD102" s="129">
        <f>'026 - SO 01  Elektroinsta...'!F37</f>
        <v>0</v>
      </c>
      <c r="BE102" s="7"/>
      <c r="BT102" s="130" t="s">
        <v>8</v>
      </c>
      <c r="BV102" s="130" t="s">
        <v>79</v>
      </c>
      <c r="BW102" s="130" t="s">
        <v>107</v>
      </c>
      <c r="BX102" s="130" t="s">
        <v>5</v>
      </c>
      <c r="CL102" s="130" t="s">
        <v>1</v>
      </c>
      <c r="CM102" s="130" t="s">
        <v>86</v>
      </c>
    </row>
    <row r="103" spans="1:91" s="7" customFormat="1" ht="16.5" customHeight="1">
      <c r="A103" s="118" t="s">
        <v>81</v>
      </c>
      <c r="B103" s="119"/>
      <c r="C103" s="120"/>
      <c r="D103" s="121" t="s">
        <v>108</v>
      </c>
      <c r="E103" s="121"/>
      <c r="F103" s="121"/>
      <c r="G103" s="121"/>
      <c r="H103" s="121"/>
      <c r="I103" s="122"/>
      <c r="J103" s="121" t="s">
        <v>109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'027 - SO 01  Elektroinsta...'!J30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84</v>
      </c>
      <c r="AR103" s="125"/>
      <c r="AS103" s="126">
        <v>0</v>
      </c>
      <c r="AT103" s="127">
        <f>ROUND(SUM(AV103:AW103),0)</f>
        <v>0</v>
      </c>
      <c r="AU103" s="128">
        <f>'027 - SO 01  Elektroinsta...'!P121</f>
        <v>0</v>
      </c>
      <c r="AV103" s="127">
        <f>'027 - SO 01  Elektroinsta...'!J33</f>
        <v>0</v>
      </c>
      <c r="AW103" s="127">
        <f>'027 - SO 01  Elektroinsta...'!J34</f>
        <v>0</v>
      </c>
      <c r="AX103" s="127">
        <f>'027 - SO 01  Elektroinsta...'!J35</f>
        <v>0</v>
      </c>
      <c r="AY103" s="127">
        <f>'027 - SO 01  Elektroinsta...'!J36</f>
        <v>0</v>
      </c>
      <c r="AZ103" s="127">
        <f>'027 - SO 01  Elektroinsta...'!F33</f>
        <v>0</v>
      </c>
      <c r="BA103" s="127">
        <f>'027 - SO 01  Elektroinsta...'!F34</f>
        <v>0</v>
      </c>
      <c r="BB103" s="127">
        <f>'027 - SO 01  Elektroinsta...'!F35</f>
        <v>0</v>
      </c>
      <c r="BC103" s="127">
        <f>'027 - SO 01  Elektroinsta...'!F36</f>
        <v>0</v>
      </c>
      <c r="BD103" s="129">
        <f>'027 - SO 01  Elektroinsta...'!F37</f>
        <v>0</v>
      </c>
      <c r="BE103" s="7"/>
      <c r="BT103" s="130" t="s">
        <v>8</v>
      </c>
      <c r="BV103" s="130" t="s">
        <v>79</v>
      </c>
      <c r="BW103" s="130" t="s">
        <v>110</v>
      </c>
      <c r="BX103" s="130" t="s">
        <v>5</v>
      </c>
      <c r="CL103" s="130" t="s">
        <v>1</v>
      </c>
      <c r="CM103" s="130" t="s">
        <v>86</v>
      </c>
    </row>
    <row r="104" spans="1:91" s="7" customFormat="1" ht="16.5" customHeight="1">
      <c r="A104" s="118" t="s">
        <v>81</v>
      </c>
      <c r="B104" s="119"/>
      <c r="C104" s="120"/>
      <c r="D104" s="121" t="s">
        <v>111</v>
      </c>
      <c r="E104" s="121"/>
      <c r="F104" s="121"/>
      <c r="G104" s="121"/>
      <c r="H104" s="121"/>
      <c r="I104" s="122"/>
      <c r="J104" s="121" t="s">
        <v>112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'028 - SO 01  Fotovoltaick...'!J30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84</v>
      </c>
      <c r="AR104" s="125"/>
      <c r="AS104" s="131">
        <v>0</v>
      </c>
      <c r="AT104" s="132">
        <f>ROUND(SUM(AV104:AW104),0)</f>
        <v>0</v>
      </c>
      <c r="AU104" s="133">
        <f>'028 - SO 01  Fotovoltaick...'!P118</f>
        <v>0</v>
      </c>
      <c r="AV104" s="132">
        <f>'028 - SO 01  Fotovoltaick...'!J33</f>
        <v>0</v>
      </c>
      <c r="AW104" s="132">
        <f>'028 - SO 01  Fotovoltaick...'!J34</f>
        <v>0</v>
      </c>
      <c r="AX104" s="132">
        <f>'028 - SO 01  Fotovoltaick...'!J35</f>
        <v>0</v>
      </c>
      <c r="AY104" s="132">
        <f>'028 - SO 01  Fotovoltaick...'!J36</f>
        <v>0</v>
      </c>
      <c r="AZ104" s="132">
        <f>'028 - SO 01  Fotovoltaick...'!F33</f>
        <v>0</v>
      </c>
      <c r="BA104" s="132">
        <f>'028 - SO 01  Fotovoltaick...'!F34</f>
        <v>0</v>
      </c>
      <c r="BB104" s="132">
        <f>'028 - SO 01  Fotovoltaick...'!F35</f>
        <v>0</v>
      </c>
      <c r="BC104" s="132">
        <f>'028 - SO 01  Fotovoltaick...'!F36</f>
        <v>0</v>
      </c>
      <c r="BD104" s="134">
        <f>'028 - SO 01  Fotovoltaick...'!F37</f>
        <v>0</v>
      </c>
      <c r="BE104" s="7"/>
      <c r="BT104" s="130" t="s">
        <v>8</v>
      </c>
      <c r="BV104" s="130" t="s">
        <v>79</v>
      </c>
      <c r="BW104" s="130" t="s">
        <v>113</v>
      </c>
      <c r="BX104" s="130" t="s">
        <v>5</v>
      </c>
      <c r="CL104" s="130" t="s">
        <v>1</v>
      </c>
      <c r="CM104" s="130" t="s">
        <v>86</v>
      </c>
    </row>
    <row r="105" spans="1:57" s="2" customFormat="1" ht="30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43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sheetProtection password="F69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010 - SO 00  Hlavní budova'!C2" display="/"/>
    <hyperlink ref="A96" location="'020 - SO 01  Východní pří...'!C2" display="/"/>
    <hyperlink ref="A97" location="'021 - SO 01  Východní pří...'!C2" display="/"/>
    <hyperlink ref="A98" location="'022 - SO 01  Vytápění - ú...'!C2" display="/"/>
    <hyperlink ref="A99" location="'023 - SO 01  Vytápění - p...'!C2" display="/"/>
    <hyperlink ref="A100" location="'024 - SO 01  VZT a klimat...'!C2" display="/"/>
    <hyperlink ref="A101" location="'025 - SO 01  MaR'!C2" display="/"/>
    <hyperlink ref="A102" location="'026 - SO 01  Elektroinsta...'!C2" display="/"/>
    <hyperlink ref="A103" location="'027 - SO 01  Elektroinsta...'!C2" display="/"/>
    <hyperlink ref="A104" location="'028 - SO 01  Fotovoltaic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3854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ROUND((SUM(BE121:BE152)),0)</f>
        <v>0</v>
      </c>
      <c r="G33" s="37"/>
      <c r="H33" s="37"/>
      <c r="I33" s="154">
        <v>0.21</v>
      </c>
      <c r="J33" s="153">
        <f>ROUND(((SUM(BE121:BE152))*I33),0)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ROUND((SUM(BF121:BF152)),0)</f>
        <v>0</v>
      </c>
      <c r="G34" s="37"/>
      <c r="H34" s="37"/>
      <c r="I34" s="154">
        <v>0.15</v>
      </c>
      <c r="J34" s="153">
        <f>ROUND(((SUM(BF121:BF152))*I34),0)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ROUND((SUM(BG121:BG152)),0)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ROUND((SUM(BH121:BH152)),0)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ROUND((SUM(BI121:BI152)),0)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027 - SO 01  Elektroinstalace - slaboproud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3855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3856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3857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3858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3859</v>
      </c>
      <c r="E101" s="187"/>
      <c r="F101" s="187"/>
      <c r="G101" s="187"/>
      <c r="H101" s="187"/>
      <c r="I101" s="187"/>
      <c r="J101" s="188">
        <f>J146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151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Východní přístavba a stavební úpravy Nemocnice následné péče LDN Horažďovice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027 - SO 01  Elektroinstalace - slaboproud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Horažďovice</v>
      </c>
      <c r="G115" s="39"/>
      <c r="H115" s="39"/>
      <c r="I115" s="31" t="s">
        <v>23</v>
      </c>
      <c r="J115" s="78" t="str">
        <f>IF(J12="","",J12)</f>
        <v>26. 5. 2023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Plzeňský kraj</v>
      </c>
      <c r="G117" s="39"/>
      <c r="H117" s="39"/>
      <c r="I117" s="31" t="s">
        <v>31</v>
      </c>
      <c r="J117" s="35" t="str">
        <f>E21</f>
        <v>Ing. arch. Jiří Kučera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152</v>
      </c>
      <c r="D120" s="193" t="s">
        <v>62</v>
      </c>
      <c r="E120" s="193" t="s">
        <v>58</v>
      </c>
      <c r="F120" s="193" t="s">
        <v>59</v>
      </c>
      <c r="G120" s="193" t="s">
        <v>153</v>
      </c>
      <c r="H120" s="193" t="s">
        <v>154</v>
      </c>
      <c r="I120" s="193" t="s">
        <v>155</v>
      </c>
      <c r="J120" s="194" t="s">
        <v>119</v>
      </c>
      <c r="K120" s="195" t="s">
        <v>156</v>
      </c>
      <c r="L120" s="196"/>
      <c r="M120" s="99" t="s">
        <v>1</v>
      </c>
      <c r="N120" s="100" t="s">
        <v>41</v>
      </c>
      <c r="O120" s="100" t="s">
        <v>157</v>
      </c>
      <c r="P120" s="100" t="s">
        <v>158</v>
      </c>
      <c r="Q120" s="100" t="s">
        <v>159</v>
      </c>
      <c r="R120" s="100" t="s">
        <v>160</v>
      </c>
      <c r="S120" s="100" t="s">
        <v>161</v>
      </c>
      <c r="T120" s="101" t="s">
        <v>162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163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76</v>
      </c>
      <c r="AU121" s="16" t="s">
        <v>121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341</v>
      </c>
      <c r="F122" s="205" t="s">
        <v>341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P123+P130+P134+P146</f>
        <v>0</v>
      </c>
      <c r="Q122" s="210"/>
      <c r="R122" s="211">
        <f>R123+R130+R134+R146</f>
        <v>0</v>
      </c>
      <c r="S122" s="210"/>
      <c r="T122" s="212">
        <f>T123+T130+T134+T146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76</v>
      </c>
      <c r="AU122" s="214" t="s">
        <v>77</v>
      </c>
      <c r="AY122" s="213" t="s">
        <v>166</v>
      </c>
      <c r="BK122" s="215">
        <f>BK123+BK130+BK134+BK146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3860</v>
      </c>
      <c r="F123" s="216" t="s">
        <v>3861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SUM(P124:P129)</f>
        <v>0</v>
      </c>
      <c r="Q123" s="210"/>
      <c r="R123" s="211">
        <f>SUM(R124:R129)</f>
        <v>0</v>
      </c>
      <c r="S123" s="210"/>
      <c r="T123" s="212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76</v>
      </c>
      <c r="AU123" s="214" t="s">
        <v>8</v>
      </c>
      <c r="AY123" s="213" t="s">
        <v>166</v>
      </c>
      <c r="BK123" s="215">
        <f>SUM(BK124:BK129)</f>
        <v>0</v>
      </c>
    </row>
    <row r="124" spans="1:65" s="2" customFormat="1" ht="16.5" customHeight="1">
      <c r="A124" s="37"/>
      <c r="B124" s="38"/>
      <c r="C124" s="218" t="s">
        <v>8</v>
      </c>
      <c r="D124" s="218" t="s">
        <v>169</v>
      </c>
      <c r="E124" s="219" t="s">
        <v>3862</v>
      </c>
      <c r="F124" s="220" t="s">
        <v>3863</v>
      </c>
      <c r="G124" s="221" t="s">
        <v>215</v>
      </c>
      <c r="H124" s="222">
        <v>150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86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86</v>
      </c>
    </row>
    <row r="125" spans="1:65" s="2" customFormat="1" ht="21.75" customHeight="1">
      <c r="A125" s="37"/>
      <c r="B125" s="38"/>
      <c r="C125" s="218" t="s">
        <v>86</v>
      </c>
      <c r="D125" s="218" t="s">
        <v>169</v>
      </c>
      <c r="E125" s="219" t="s">
        <v>3864</v>
      </c>
      <c r="F125" s="220" t="s">
        <v>3865</v>
      </c>
      <c r="G125" s="221" t="s">
        <v>215</v>
      </c>
      <c r="H125" s="222">
        <v>400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86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173</v>
      </c>
    </row>
    <row r="126" spans="1:65" s="2" customFormat="1" ht="16.5" customHeight="1">
      <c r="A126" s="37"/>
      <c r="B126" s="38"/>
      <c r="C126" s="218" t="s">
        <v>167</v>
      </c>
      <c r="D126" s="218" t="s">
        <v>169</v>
      </c>
      <c r="E126" s="219" t="s">
        <v>3866</v>
      </c>
      <c r="F126" s="220" t="s">
        <v>3867</v>
      </c>
      <c r="G126" s="221" t="s">
        <v>215</v>
      </c>
      <c r="H126" s="222">
        <v>100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86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191</v>
      </c>
    </row>
    <row r="127" spans="1:65" s="2" customFormat="1" ht="16.5" customHeight="1">
      <c r="A127" s="37"/>
      <c r="B127" s="38"/>
      <c r="C127" s="218" t="s">
        <v>173</v>
      </c>
      <c r="D127" s="218" t="s">
        <v>169</v>
      </c>
      <c r="E127" s="219" t="s">
        <v>3868</v>
      </c>
      <c r="F127" s="220" t="s">
        <v>3869</v>
      </c>
      <c r="G127" s="221" t="s">
        <v>215</v>
      </c>
      <c r="H127" s="222">
        <v>300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86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208</v>
      </c>
    </row>
    <row r="128" spans="1:65" s="2" customFormat="1" ht="16.5" customHeight="1">
      <c r="A128" s="37"/>
      <c r="B128" s="38"/>
      <c r="C128" s="218" t="s">
        <v>193</v>
      </c>
      <c r="D128" s="218" t="s">
        <v>169</v>
      </c>
      <c r="E128" s="219" t="s">
        <v>3870</v>
      </c>
      <c r="F128" s="220" t="s">
        <v>3871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86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218</v>
      </c>
    </row>
    <row r="129" spans="1:65" s="2" customFormat="1" ht="16.5" customHeight="1">
      <c r="A129" s="37"/>
      <c r="B129" s="38"/>
      <c r="C129" s="218" t="s">
        <v>191</v>
      </c>
      <c r="D129" s="218" t="s">
        <v>169</v>
      </c>
      <c r="E129" s="219" t="s">
        <v>3872</v>
      </c>
      <c r="F129" s="220" t="s">
        <v>3873</v>
      </c>
      <c r="G129" s="221" t="s">
        <v>215</v>
      </c>
      <c r="H129" s="222">
        <v>50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86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229</v>
      </c>
    </row>
    <row r="130" spans="1:63" s="12" customFormat="1" ht="22.8" customHeight="1">
      <c r="A130" s="12"/>
      <c r="B130" s="202"/>
      <c r="C130" s="203"/>
      <c r="D130" s="204" t="s">
        <v>76</v>
      </c>
      <c r="E130" s="216" t="s">
        <v>3874</v>
      </c>
      <c r="F130" s="216" t="s">
        <v>3875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0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86</v>
      </c>
      <c r="AT130" s="214" t="s">
        <v>76</v>
      </c>
      <c r="AU130" s="214" t="s">
        <v>8</v>
      </c>
      <c r="AY130" s="213" t="s">
        <v>166</v>
      </c>
      <c r="BK130" s="215">
        <f>SUM(BK131:BK133)</f>
        <v>0</v>
      </c>
    </row>
    <row r="131" spans="1:65" s="2" customFormat="1" ht="16.5" customHeight="1">
      <c r="A131" s="37"/>
      <c r="B131" s="38"/>
      <c r="C131" s="218" t="s">
        <v>203</v>
      </c>
      <c r="D131" s="218" t="s">
        <v>169</v>
      </c>
      <c r="E131" s="219" t="s">
        <v>3876</v>
      </c>
      <c r="F131" s="220" t="s">
        <v>3877</v>
      </c>
      <c r="G131" s="221" t="s">
        <v>547</v>
      </c>
      <c r="H131" s="222">
        <v>12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86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237</v>
      </c>
    </row>
    <row r="132" spans="1:65" s="2" customFormat="1" ht="16.5" customHeight="1">
      <c r="A132" s="37"/>
      <c r="B132" s="38"/>
      <c r="C132" s="218" t="s">
        <v>208</v>
      </c>
      <c r="D132" s="218" t="s">
        <v>169</v>
      </c>
      <c r="E132" s="219" t="s">
        <v>3878</v>
      </c>
      <c r="F132" s="220" t="s">
        <v>3879</v>
      </c>
      <c r="G132" s="221" t="s">
        <v>215</v>
      </c>
      <c r="H132" s="222">
        <v>1000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86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249</v>
      </c>
    </row>
    <row r="133" spans="1:65" s="2" customFormat="1" ht="16.5" customHeight="1">
      <c r="A133" s="37"/>
      <c r="B133" s="38"/>
      <c r="C133" s="218" t="s">
        <v>212</v>
      </c>
      <c r="D133" s="218" t="s">
        <v>169</v>
      </c>
      <c r="E133" s="219" t="s">
        <v>3880</v>
      </c>
      <c r="F133" s="220" t="s">
        <v>3881</v>
      </c>
      <c r="G133" s="221" t="s">
        <v>215</v>
      </c>
      <c r="H133" s="222">
        <v>100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86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261</v>
      </c>
    </row>
    <row r="134" spans="1:63" s="12" customFormat="1" ht="22.8" customHeight="1">
      <c r="A134" s="12"/>
      <c r="B134" s="202"/>
      <c r="C134" s="203"/>
      <c r="D134" s="204" t="s">
        <v>76</v>
      </c>
      <c r="E134" s="216" t="s">
        <v>3882</v>
      </c>
      <c r="F134" s="216" t="s">
        <v>3883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SUM(P135:P145)</f>
        <v>0</v>
      </c>
      <c r="Q134" s="210"/>
      <c r="R134" s="211">
        <f>SUM(R135:R145)</f>
        <v>0</v>
      </c>
      <c r="S134" s="210"/>
      <c r="T134" s="212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86</v>
      </c>
      <c r="AT134" s="214" t="s">
        <v>76</v>
      </c>
      <c r="AU134" s="214" t="s">
        <v>8</v>
      </c>
      <c r="AY134" s="213" t="s">
        <v>166</v>
      </c>
      <c r="BK134" s="215">
        <f>SUM(BK135:BK145)</f>
        <v>0</v>
      </c>
    </row>
    <row r="135" spans="1:65" s="2" customFormat="1" ht="16.5" customHeight="1">
      <c r="A135" s="37"/>
      <c r="B135" s="38"/>
      <c r="C135" s="218" t="s">
        <v>218</v>
      </c>
      <c r="D135" s="218" t="s">
        <v>169</v>
      </c>
      <c r="E135" s="219" t="s">
        <v>3884</v>
      </c>
      <c r="F135" s="220" t="s">
        <v>3885</v>
      </c>
      <c r="G135" s="221" t="s">
        <v>547</v>
      </c>
      <c r="H135" s="222">
        <v>7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86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271</v>
      </c>
    </row>
    <row r="136" spans="1:65" s="2" customFormat="1" ht="16.5" customHeight="1">
      <c r="A136" s="37"/>
      <c r="B136" s="38"/>
      <c r="C136" s="218" t="s">
        <v>225</v>
      </c>
      <c r="D136" s="218" t="s">
        <v>169</v>
      </c>
      <c r="E136" s="219" t="s">
        <v>3886</v>
      </c>
      <c r="F136" s="220" t="s">
        <v>3887</v>
      </c>
      <c r="G136" s="221" t="s">
        <v>547</v>
      </c>
      <c r="H136" s="222">
        <v>3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86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279</v>
      </c>
    </row>
    <row r="137" spans="1:65" s="2" customFormat="1" ht="16.5" customHeight="1">
      <c r="A137" s="37"/>
      <c r="B137" s="38"/>
      <c r="C137" s="218" t="s">
        <v>229</v>
      </c>
      <c r="D137" s="218" t="s">
        <v>169</v>
      </c>
      <c r="E137" s="219" t="s">
        <v>3888</v>
      </c>
      <c r="F137" s="220" t="s">
        <v>3889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290</v>
      </c>
    </row>
    <row r="138" spans="1:65" s="2" customFormat="1" ht="16.5" customHeight="1">
      <c r="A138" s="37"/>
      <c r="B138" s="38"/>
      <c r="C138" s="218" t="s">
        <v>233</v>
      </c>
      <c r="D138" s="218" t="s">
        <v>169</v>
      </c>
      <c r="E138" s="219" t="s">
        <v>3890</v>
      </c>
      <c r="F138" s="220" t="s">
        <v>3891</v>
      </c>
      <c r="G138" s="221" t="s">
        <v>547</v>
      </c>
      <c r="H138" s="222">
        <v>40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86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300</v>
      </c>
    </row>
    <row r="139" spans="1:65" s="2" customFormat="1" ht="16.5" customHeight="1">
      <c r="A139" s="37"/>
      <c r="B139" s="38"/>
      <c r="C139" s="218" t="s">
        <v>237</v>
      </c>
      <c r="D139" s="218" t="s">
        <v>169</v>
      </c>
      <c r="E139" s="219" t="s">
        <v>3892</v>
      </c>
      <c r="F139" s="220" t="s">
        <v>3893</v>
      </c>
      <c r="G139" s="221" t="s">
        <v>547</v>
      </c>
      <c r="H139" s="222">
        <v>3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86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310</v>
      </c>
    </row>
    <row r="140" spans="1:65" s="2" customFormat="1" ht="16.5" customHeight="1">
      <c r="A140" s="37"/>
      <c r="B140" s="38"/>
      <c r="C140" s="218" t="s">
        <v>9</v>
      </c>
      <c r="D140" s="218" t="s">
        <v>169</v>
      </c>
      <c r="E140" s="219" t="s">
        <v>3894</v>
      </c>
      <c r="F140" s="220" t="s">
        <v>3895</v>
      </c>
      <c r="G140" s="221" t="s">
        <v>547</v>
      </c>
      <c r="H140" s="222">
        <v>3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86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322</v>
      </c>
    </row>
    <row r="141" spans="1:65" s="2" customFormat="1" ht="24.15" customHeight="1">
      <c r="A141" s="37"/>
      <c r="B141" s="38"/>
      <c r="C141" s="218" t="s">
        <v>249</v>
      </c>
      <c r="D141" s="218" t="s">
        <v>169</v>
      </c>
      <c r="E141" s="219" t="s">
        <v>3896</v>
      </c>
      <c r="F141" s="220" t="s">
        <v>3897</v>
      </c>
      <c r="G141" s="221" t="s">
        <v>547</v>
      </c>
      <c r="H141" s="222">
        <v>4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86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331</v>
      </c>
    </row>
    <row r="142" spans="1:65" s="2" customFormat="1" ht="24.15" customHeight="1">
      <c r="A142" s="37"/>
      <c r="B142" s="38"/>
      <c r="C142" s="218" t="s">
        <v>256</v>
      </c>
      <c r="D142" s="218" t="s">
        <v>169</v>
      </c>
      <c r="E142" s="219" t="s">
        <v>3898</v>
      </c>
      <c r="F142" s="220" t="s">
        <v>3899</v>
      </c>
      <c r="G142" s="221" t="s">
        <v>547</v>
      </c>
      <c r="H142" s="222">
        <v>1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173</v>
      </c>
      <c r="AT142" s="230" t="s">
        <v>169</v>
      </c>
      <c r="AU142" s="230" t="s">
        <v>86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173</v>
      </c>
      <c r="BM142" s="230" t="s">
        <v>345</v>
      </c>
    </row>
    <row r="143" spans="1:65" s="2" customFormat="1" ht="16.5" customHeight="1">
      <c r="A143" s="37"/>
      <c r="B143" s="38"/>
      <c r="C143" s="218" t="s">
        <v>261</v>
      </c>
      <c r="D143" s="218" t="s">
        <v>169</v>
      </c>
      <c r="E143" s="219" t="s">
        <v>3900</v>
      </c>
      <c r="F143" s="220" t="s">
        <v>3901</v>
      </c>
      <c r="G143" s="221" t="s">
        <v>547</v>
      </c>
      <c r="H143" s="222">
        <v>12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86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355</v>
      </c>
    </row>
    <row r="144" spans="1:65" s="2" customFormat="1" ht="62.7" customHeight="1">
      <c r="A144" s="37"/>
      <c r="B144" s="38"/>
      <c r="C144" s="218" t="s">
        <v>265</v>
      </c>
      <c r="D144" s="218" t="s">
        <v>169</v>
      </c>
      <c r="E144" s="219" t="s">
        <v>3902</v>
      </c>
      <c r="F144" s="220" t="s">
        <v>3903</v>
      </c>
      <c r="G144" s="221" t="s">
        <v>547</v>
      </c>
      <c r="H144" s="222">
        <v>1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86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365</v>
      </c>
    </row>
    <row r="145" spans="1:65" s="2" customFormat="1" ht="16.5" customHeight="1">
      <c r="A145" s="37"/>
      <c r="B145" s="38"/>
      <c r="C145" s="218" t="s">
        <v>271</v>
      </c>
      <c r="D145" s="218" t="s">
        <v>169</v>
      </c>
      <c r="E145" s="219" t="s">
        <v>3904</v>
      </c>
      <c r="F145" s="220" t="s">
        <v>3905</v>
      </c>
      <c r="G145" s="221" t="s">
        <v>547</v>
      </c>
      <c r="H145" s="222">
        <v>3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86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376</v>
      </c>
    </row>
    <row r="146" spans="1:63" s="12" customFormat="1" ht="22.8" customHeight="1">
      <c r="A146" s="12"/>
      <c r="B146" s="202"/>
      <c r="C146" s="203"/>
      <c r="D146" s="204" t="s">
        <v>76</v>
      </c>
      <c r="E146" s="216" t="s">
        <v>3906</v>
      </c>
      <c r="F146" s="216" t="s">
        <v>3907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SUM(P147:P152)</f>
        <v>0</v>
      </c>
      <c r="Q146" s="210"/>
      <c r="R146" s="211">
        <f>SUM(R147:R152)</f>
        <v>0</v>
      </c>
      <c r="S146" s="210"/>
      <c r="T146" s="212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86</v>
      </c>
      <c r="AT146" s="214" t="s">
        <v>76</v>
      </c>
      <c r="AU146" s="214" t="s">
        <v>8</v>
      </c>
      <c r="AY146" s="213" t="s">
        <v>166</v>
      </c>
      <c r="BK146" s="215">
        <f>SUM(BK147:BK152)</f>
        <v>0</v>
      </c>
    </row>
    <row r="147" spans="1:65" s="2" customFormat="1" ht="16.5" customHeight="1">
      <c r="A147" s="37"/>
      <c r="B147" s="38"/>
      <c r="C147" s="218" t="s">
        <v>7</v>
      </c>
      <c r="D147" s="218" t="s">
        <v>169</v>
      </c>
      <c r="E147" s="219" t="s">
        <v>3908</v>
      </c>
      <c r="F147" s="220" t="s">
        <v>3909</v>
      </c>
      <c r="G147" s="221" t="s">
        <v>3910</v>
      </c>
      <c r="H147" s="222">
        <v>40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86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385</v>
      </c>
    </row>
    <row r="148" spans="1:65" s="2" customFormat="1" ht="16.5" customHeight="1">
      <c r="A148" s="37"/>
      <c r="B148" s="38"/>
      <c r="C148" s="218" t="s">
        <v>279</v>
      </c>
      <c r="D148" s="218" t="s">
        <v>169</v>
      </c>
      <c r="E148" s="219" t="s">
        <v>3911</v>
      </c>
      <c r="F148" s="220" t="s">
        <v>3853</v>
      </c>
      <c r="G148" s="221" t="s">
        <v>576</v>
      </c>
      <c r="H148" s="222">
        <v>1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86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393</v>
      </c>
    </row>
    <row r="149" spans="1:65" s="2" customFormat="1" ht="24.15" customHeight="1">
      <c r="A149" s="37"/>
      <c r="B149" s="38"/>
      <c r="C149" s="218" t="s">
        <v>285</v>
      </c>
      <c r="D149" s="218" t="s">
        <v>169</v>
      </c>
      <c r="E149" s="219" t="s">
        <v>3912</v>
      </c>
      <c r="F149" s="220" t="s">
        <v>3913</v>
      </c>
      <c r="G149" s="221" t="s">
        <v>576</v>
      </c>
      <c r="H149" s="222">
        <v>1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86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402</v>
      </c>
    </row>
    <row r="150" spans="1:65" s="2" customFormat="1" ht="16.5" customHeight="1">
      <c r="A150" s="37"/>
      <c r="B150" s="38"/>
      <c r="C150" s="218" t="s">
        <v>290</v>
      </c>
      <c r="D150" s="218" t="s">
        <v>169</v>
      </c>
      <c r="E150" s="219" t="s">
        <v>3914</v>
      </c>
      <c r="F150" s="220" t="s">
        <v>3915</v>
      </c>
      <c r="G150" s="221" t="s">
        <v>3910</v>
      </c>
      <c r="H150" s="222">
        <v>8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86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411</v>
      </c>
    </row>
    <row r="151" spans="1:65" s="2" customFormat="1" ht="16.5" customHeight="1">
      <c r="A151" s="37"/>
      <c r="B151" s="38"/>
      <c r="C151" s="218" t="s">
        <v>295</v>
      </c>
      <c r="D151" s="218" t="s">
        <v>169</v>
      </c>
      <c r="E151" s="219" t="s">
        <v>3916</v>
      </c>
      <c r="F151" s="220" t="s">
        <v>3917</v>
      </c>
      <c r="G151" s="221" t="s">
        <v>3910</v>
      </c>
      <c r="H151" s="222">
        <v>3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86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423</v>
      </c>
    </row>
    <row r="152" spans="1:65" s="2" customFormat="1" ht="16.5" customHeight="1">
      <c r="A152" s="37"/>
      <c r="B152" s="38"/>
      <c r="C152" s="218" t="s">
        <v>300</v>
      </c>
      <c r="D152" s="218" t="s">
        <v>169</v>
      </c>
      <c r="E152" s="219" t="s">
        <v>3918</v>
      </c>
      <c r="F152" s="220" t="s">
        <v>580</v>
      </c>
      <c r="G152" s="221" t="s">
        <v>576</v>
      </c>
      <c r="H152" s="222">
        <v>1</v>
      </c>
      <c r="I152" s="223"/>
      <c r="J152" s="224">
        <f>ROUND(I152*H152,0)</f>
        <v>0</v>
      </c>
      <c r="K152" s="225"/>
      <c r="L152" s="43"/>
      <c r="M152" s="266" t="s">
        <v>1</v>
      </c>
      <c r="N152" s="267" t="s">
        <v>42</v>
      </c>
      <c r="O152" s="268"/>
      <c r="P152" s="269">
        <f>O152*H152</f>
        <v>0</v>
      </c>
      <c r="Q152" s="269">
        <v>0</v>
      </c>
      <c r="R152" s="269">
        <f>Q152*H152</f>
        <v>0</v>
      </c>
      <c r="S152" s="269">
        <v>0</v>
      </c>
      <c r="T152" s="27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432</v>
      </c>
    </row>
    <row r="153" spans="1:31" s="2" customFormat="1" ht="6.95" customHeight="1">
      <c r="A153" s="37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password="F695" sheet="1" objects="1" scenarios="1" formatColumns="0" formatRows="0" autoFilter="0"/>
  <autoFilter ref="C120:K15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3919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ROUND(J118,0)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ROUND((SUM(BE118:BE140)),0)</f>
        <v>0</v>
      </c>
      <c r="G33" s="37"/>
      <c r="H33" s="37"/>
      <c r="I33" s="154">
        <v>0.21</v>
      </c>
      <c r="J33" s="153">
        <f>ROUND(((SUM(BE118:BE140))*I33),0)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ROUND((SUM(BF118:BF140)),0)</f>
        <v>0</v>
      </c>
      <c r="G34" s="37"/>
      <c r="H34" s="37"/>
      <c r="I34" s="154">
        <v>0.15</v>
      </c>
      <c r="J34" s="153">
        <f>ROUND(((SUM(BF118:BF140))*I34),0)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ROUND((SUM(BG118:BG140)),0)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ROUND((SUM(BH118:BH140)),0)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ROUND((SUM(BI118:BI140)),0)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028 - SO 01  Fotovoltaická elektrárna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3920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3921</v>
      </c>
      <c r="E98" s="181"/>
      <c r="F98" s="181"/>
      <c r="G98" s="181"/>
      <c r="H98" s="181"/>
      <c r="I98" s="181"/>
      <c r="J98" s="182">
        <f>J129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151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9"/>
      <c r="D108" s="39"/>
      <c r="E108" s="173" t="str">
        <f>E7</f>
        <v>Východní přístavba a stavební úpravy Nemocnice následné péče LDN Horažďovice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 xml:space="preserve">028 - SO 01  Fotovoltaická elektrárna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>Horažďovice</v>
      </c>
      <c r="G112" s="39"/>
      <c r="H112" s="39"/>
      <c r="I112" s="31" t="s">
        <v>23</v>
      </c>
      <c r="J112" s="78" t="str">
        <f>IF(J12="","",J12)</f>
        <v>26. 5. 2023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Plzeňský kraj</v>
      </c>
      <c r="G114" s="39"/>
      <c r="H114" s="39"/>
      <c r="I114" s="31" t="s">
        <v>31</v>
      </c>
      <c r="J114" s="35" t="str">
        <f>E21</f>
        <v>Ing. arch. Jiří Kučera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34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152</v>
      </c>
      <c r="D117" s="193" t="s">
        <v>62</v>
      </c>
      <c r="E117" s="193" t="s">
        <v>58</v>
      </c>
      <c r="F117" s="193" t="s">
        <v>59</v>
      </c>
      <c r="G117" s="193" t="s">
        <v>153</v>
      </c>
      <c r="H117" s="193" t="s">
        <v>154</v>
      </c>
      <c r="I117" s="193" t="s">
        <v>155</v>
      </c>
      <c r="J117" s="194" t="s">
        <v>119</v>
      </c>
      <c r="K117" s="195" t="s">
        <v>156</v>
      </c>
      <c r="L117" s="196"/>
      <c r="M117" s="99" t="s">
        <v>1</v>
      </c>
      <c r="N117" s="100" t="s">
        <v>41</v>
      </c>
      <c r="O117" s="100" t="s">
        <v>157</v>
      </c>
      <c r="P117" s="100" t="s">
        <v>158</v>
      </c>
      <c r="Q117" s="100" t="s">
        <v>159</v>
      </c>
      <c r="R117" s="100" t="s">
        <v>160</v>
      </c>
      <c r="S117" s="100" t="s">
        <v>161</v>
      </c>
      <c r="T117" s="101" t="s">
        <v>162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163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P119+P129</f>
        <v>0</v>
      </c>
      <c r="Q118" s="103"/>
      <c r="R118" s="199">
        <f>R119+R129</f>
        <v>0</v>
      </c>
      <c r="S118" s="103"/>
      <c r="T118" s="200">
        <f>T119+T129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76</v>
      </c>
      <c r="AU118" s="16" t="s">
        <v>121</v>
      </c>
      <c r="BK118" s="201">
        <f>BK119+BK129</f>
        <v>0</v>
      </c>
    </row>
    <row r="119" spans="1:63" s="12" customFormat="1" ht="25.9" customHeight="1">
      <c r="A119" s="12"/>
      <c r="B119" s="202"/>
      <c r="C119" s="203"/>
      <c r="D119" s="204" t="s">
        <v>76</v>
      </c>
      <c r="E119" s="205" t="s">
        <v>3922</v>
      </c>
      <c r="F119" s="205" t="s">
        <v>3923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SUM(P120:P128)</f>
        <v>0</v>
      </c>
      <c r="Q119" s="210"/>
      <c r="R119" s="211">
        <f>SUM(R120:R128)</f>
        <v>0</v>
      </c>
      <c r="S119" s="210"/>
      <c r="T119" s="212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</v>
      </c>
      <c r="AT119" s="214" t="s">
        <v>76</v>
      </c>
      <c r="AU119" s="214" t="s">
        <v>77</v>
      </c>
      <c r="AY119" s="213" t="s">
        <v>166</v>
      </c>
      <c r="BK119" s="215">
        <f>SUM(BK120:BK128)</f>
        <v>0</v>
      </c>
    </row>
    <row r="120" spans="1:65" s="2" customFormat="1" ht="16.5" customHeight="1">
      <c r="A120" s="37"/>
      <c r="B120" s="38"/>
      <c r="C120" s="218" t="s">
        <v>77</v>
      </c>
      <c r="D120" s="218" t="s">
        <v>169</v>
      </c>
      <c r="E120" s="219" t="s">
        <v>3924</v>
      </c>
      <c r="F120" s="220" t="s">
        <v>3925</v>
      </c>
      <c r="G120" s="221" t="s">
        <v>547</v>
      </c>
      <c r="H120" s="222">
        <v>45</v>
      </c>
      <c r="I120" s="223"/>
      <c r="J120" s="224">
        <f>ROUND(I120*H120,0)</f>
        <v>0</v>
      </c>
      <c r="K120" s="225"/>
      <c r="L120" s="43"/>
      <c r="M120" s="226" t="s">
        <v>1</v>
      </c>
      <c r="N120" s="227" t="s">
        <v>42</v>
      </c>
      <c r="O120" s="90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173</v>
      </c>
      <c r="AT120" s="230" t="s">
        <v>169</v>
      </c>
      <c r="AU120" s="230" t="s">
        <v>8</v>
      </c>
      <c r="AY120" s="16" t="s">
        <v>166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</v>
      </c>
      <c r="BK120" s="231">
        <f>ROUND(I120*H120,0)</f>
        <v>0</v>
      </c>
      <c r="BL120" s="16" t="s">
        <v>173</v>
      </c>
      <c r="BM120" s="230" t="s">
        <v>86</v>
      </c>
    </row>
    <row r="121" spans="1:65" s="2" customFormat="1" ht="16.5" customHeight="1">
      <c r="A121" s="37"/>
      <c r="B121" s="38"/>
      <c r="C121" s="218" t="s">
        <v>77</v>
      </c>
      <c r="D121" s="218" t="s">
        <v>169</v>
      </c>
      <c r="E121" s="219" t="s">
        <v>3926</v>
      </c>
      <c r="F121" s="220" t="s">
        <v>3927</v>
      </c>
      <c r="G121" s="221" t="s">
        <v>547</v>
      </c>
      <c r="H121" s="222">
        <v>45</v>
      </c>
      <c r="I121" s="223"/>
      <c r="J121" s="224">
        <f>ROUND(I121*H121,0)</f>
        <v>0</v>
      </c>
      <c r="K121" s="225"/>
      <c r="L121" s="43"/>
      <c r="M121" s="226" t="s">
        <v>1</v>
      </c>
      <c r="N121" s="227" t="s">
        <v>42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173</v>
      </c>
      <c r="AT121" s="230" t="s">
        <v>169</v>
      </c>
      <c r="AU121" s="230" t="s">
        <v>8</v>
      </c>
      <c r="AY121" s="16" t="s">
        <v>166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</v>
      </c>
      <c r="BK121" s="231">
        <f>ROUND(I121*H121,0)</f>
        <v>0</v>
      </c>
      <c r="BL121" s="16" t="s">
        <v>173</v>
      </c>
      <c r="BM121" s="230" t="s">
        <v>173</v>
      </c>
    </row>
    <row r="122" spans="1:65" s="2" customFormat="1" ht="16.5" customHeight="1">
      <c r="A122" s="37"/>
      <c r="B122" s="38"/>
      <c r="C122" s="218" t="s">
        <v>77</v>
      </c>
      <c r="D122" s="218" t="s">
        <v>169</v>
      </c>
      <c r="E122" s="219" t="s">
        <v>3928</v>
      </c>
      <c r="F122" s="220" t="s">
        <v>3929</v>
      </c>
      <c r="G122" s="221" t="s">
        <v>547</v>
      </c>
      <c r="H122" s="222">
        <v>1</v>
      </c>
      <c r="I122" s="223"/>
      <c r="J122" s="224">
        <f>ROUND(I122*H122,0)</f>
        <v>0</v>
      </c>
      <c r="K122" s="225"/>
      <c r="L122" s="43"/>
      <c r="M122" s="226" t="s">
        <v>1</v>
      </c>
      <c r="N122" s="227" t="s">
        <v>42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173</v>
      </c>
      <c r="AT122" s="230" t="s">
        <v>169</v>
      </c>
      <c r="AU122" s="230" t="s">
        <v>8</v>
      </c>
      <c r="AY122" s="16" t="s">
        <v>166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</v>
      </c>
      <c r="BK122" s="231">
        <f>ROUND(I122*H122,0)</f>
        <v>0</v>
      </c>
      <c r="BL122" s="16" t="s">
        <v>173</v>
      </c>
      <c r="BM122" s="230" t="s">
        <v>191</v>
      </c>
    </row>
    <row r="123" spans="1:65" s="2" customFormat="1" ht="16.5" customHeight="1">
      <c r="A123" s="37"/>
      <c r="B123" s="38"/>
      <c r="C123" s="218" t="s">
        <v>77</v>
      </c>
      <c r="D123" s="218" t="s">
        <v>169</v>
      </c>
      <c r="E123" s="219" t="s">
        <v>3930</v>
      </c>
      <c r="F123" s="220" t="s">
        <v>3931</v>
      </c>
      <c r="G123" s="221" t="s">
        <v>547</v>
      </c>
      <c r="H123" s="222">
        <v>1</v>
      </c>
      <c r="I123" s="223"/>
      <c r="J123" s="224">
        <f>ROUND(I123*H123,0)</f>
        <v>0</v>
      </c>
      <c r="K123" s="225"/>
      <c r="L123" s="43"/>
      <c r="M123" s="226" t="s">
        <v>1</v>
      </c>
      <c r="N123" s="227" t="s">
        <v>42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173</v>
      </c>
      <c r="AT123" s="230" t="s">
        <v>169</v>
      </c>
      <c r="AU123" s="230" t="s">
        <v>8</v>
      </c>
      <c r="AY123" s="16" t="s">
        <v>166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</v>
      </c>
      <c r="BK123" s="231">
        <f>ROUND(I123*H123,0)</f>
        <v>0</v>
      </c>
      <c r="BL123" s="16" t="s">
        <v>173</v>
      </c>
      <c r="BM123" s="230" t="s">
        <v>208</v>
      </c>
    </row>
    <row r="124" spans="1:65" s="2" customFormat="1" ht="16.5" customHeight="1">
      <c r="A124" s="37"/>
      <c r="B124" s="38"/>
      <c r="C124" s="218" t="s">
        <v>77</v>
      </c>
      <c r="D124" s="218" t="s">
        <v>169</v>
      </c>
      <c r="E124" s="219" t="s">
        <v>3932</v>
      </c>
      <c r="F124" s="220" t="s">
        <v>3933</v>
      </c>
      <c r="G124" s="221" t="s">
        <v>215</v>
      </c>
      <c r="H124" s="222">
        <v>50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218</v>
      </c>
    </row>
    <row r="125" spans="1:65" s="2" customFormat="1" ht="16.5" customHeight="1">
      <c r="A125" s="37"/>
      <c r="B125" s="38"/>
      <c r="C125" s="218" t="s">
        <v>77</v>
      </c>
      <c r="D125" s="218" t="s">
        <v>169</v>
      </c>
      <c r="E125" s="219" t="s">
        <v>3934</v>
      </c>
      <c r="F125" s="220" t="s">
        <v>3935</v>
      </c>
      <c r="G125" s="221" t="s">
        <v>215</v>
      </c>
      <c r="H125" s="222">
        <v>5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229</v>
      </c>
    </row>
    <row r="126" spans="1:65" s="2" customFormat="1" ht="16.5" customHeight="1">
      <c r="A126" s="37"/>
      <c r="B126" s="38"/>
      <c r="C126" s="218" t="s">
        <v>77</v>
      </c>
      <c r="D126" s="218" t="s">
        <v>169</v>
      </c>
      <c r="E126" s="219" t="s">
        <v>3936</v>
      </c>
      <c r="F126" s="220" t="s">
        <v>3937</v>
      </c>
      <c r="G126" s="221" t="s">
        <v>215</v>
      </c>
      <c r="H126" s="222">
        <v>10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237</v>
      </c>
    </row>
    <row r="127" spans="1:65" s="2" customFormat="1" ht="16.5" customHeight="1">
      <c r="A127" s="37"/>
      <c r="B127" s="38"/>
      <c r="C127" s="218" t="s">
        <v>77</v>
      </c>
      <c r="D127" s="218" t="s">
        <v>169</v>
      </c>
      <c r="E127" s="219" t="s">
        <v>3938</v>
      </c>
      <c r="F127" s="220" t="s">
        <v>3939</v>
      </c>
      <c r="G127" s="221" t="s">
        <v>215</v>
      </c>
      <c r="H127" s="222">
        <v>50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249</v>
      </c>
    </row>
    <row r="128" spans="1:65" s="2" customFormat="1" ht="16.5" customHeight="1">
      <c r="A128" s="37"/>
      <c r="B128" s="38"/>
      <c r="C128" s="218" t="s">
        <v>77</v>
      </c>
      <c r="D128" s="218" t="s">
        <v>169</v>
      </c>
      <c r="E128" s="219" t="s">
        <v>3940</v>
      </c>
      <c r="F128" s="220" t="s">
        <v>3941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261</v>
      </c>
    </row>
    <row r="129" spans="1:63" s="12" customFormat="1" ht="25.9" customHeight="1">
      <c r="A129" s="12"/>
      <c r="B129" s="202"/>
      <c r="C129" s="203"/>
      <c r="D129" s="204" t="s">
        <v>76</v>
      </c>
      <c r="E129" s="205" t="s">
        <v>3874</v>
      </c>
      <c r="F129" s="205" t="s">
        <v>3942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SUM(P130:P140)</f>
        <v>0</v>
      </c>
      <c r="Q129" s="210"/>
      <c r="R129" s="211">
        <f>SUM(R130:R140)</f>
        <v>0</v>
      </c>
      <c r="S129" s="210"/>
      <c r="T129" s="212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</v>
      </c>
      <c r="AT129" s="214" t="s">
        <v>76</v>
      </c>
      <c r="AU129" s="214" t="s">
        <v>77</v>
      </c>
      <c r="AY129" s="213" t="s">
        <v>166</v>
      </c>
      <c r="BK129" s="215">
        <f>SUM(BK130:BK140)</f>
        <v>0</v>
      </c>
    </row>
    <row r="130" spans="1:65" s="2" customFormat="1" ht="33" customHeight="1">
      <c r="A130" s="37"/>
      <c r="B130" s="38"/>
      <c r="C130" s="218" t="s">
        <v>77</v>
      </c>
      <c r="D130" s="218" t="s">
        <v>169</v>
      </c>
      <c r="E130" s="219" t="s">
        <v>3943</v>
      </c>
      <c r="F130" s="220" t="s">
        <v>3944</v>
      </c>
      <c r="G130" s="221" t="s">
        <v>547</v>
      </c>
      <c r="H130" s="222">
        <v>45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271</v>
      </c>
    </row>
    <row r="131" spans="1:65" s="2" customFormat="1" ht="24.15" customHeight="1">
      <c r="A131" s="37"/>
      <c r="B131" s="38"/>
      <c r="C131" s="218" t="s">
        <v>77</v>
      </c>
      <c r="D131" s="218" t="s">
        <v>169</v>
      </c>
      <c r="E131" s="219" t="s">
        <v>3945</v>
      </c>
      <c r="F131" s="220" t="s">
        <v>3946</v>
      </c>
      <c r="G131" s="221" t="s">
        <v>547</v>
      </c>
      <c r="H131" s="222">
        <v>180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279</v>
      </c>
    </row>
    <row r="132" spans="1:65" s="2" customFormat="1" ht="16.5" customHeight="1">
      <c r="A132" s="37"/>
      <c r="B132" s="38"/>
      <c r="C132" s="218" t="s">
        <v>77</v>
      </c>
      <c r="D132" s="218" t="s">
        <v>169</v>
      </c>
      <c r="E132" s="219" t="s">
        <v>3947</v>
      </c>
      <c r="F132" s="220" t="s">
        <v>3948</v>
      </c>
      <c r="G132" s="221" t="s">
        <v>547</v>
      </c>
      <c r="H132" s="222">
        <v>2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290</v>
      </c>
    </row>
    <row r="133" spans="1:65" s="2" customFormat="1" ht="16.5" customHeight="1">
      <c r="A133" s="37"/>
      <c r="B133" s="38"/>
      <c r="C133" s="218" t="s">
        <v>77</v>
      </c>
      <c r="D133" s="218" t="s">
        <v>169</v>
      </c>
      <c r="E133" s="219" t="s">
        <v>3949</v>
      </c>
      <c r="F133" s="220" t="s">
        <v>3950</v>
      </c>
      <c r="G133" s="221" t="s">
        <v>547</v>
      </c>
      <c r="H133" s="222">
        <v>45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300</v>
      </c>
    </row>
    <row r="134" spans="1:65" s="2" customFormat="1" ht="16.5" customHeight="1">
      <c r="A134" s="37"/>
      <c r="B134" s="38"/>
      <c r="C134" s="218" t="s">
        <v>77</v>
      </c>
      <c r="D134" s="218" t="s">
        <v>169</v>
      </c>
      <c r="E134" s="219" t="s">
        <v>3951</v>
      </c>
      <c r="F134" s="220" t="s">
        <v>3952</v>
      </c>
      <c r="G134" s="221" t="s">
        <v>547</v>
      </c>
      <c r="H134" s="222">
        <v>45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310</v>
      </c>
    </row>
    <row r="135" spans="1:65" s="2" customFormat="1" ht="16.5" customHeight="1">
      <c r="A135" s="37"/>
      <c r="B135" s="38"/>
      <c r="C135" s="218" t="s">
        <v>77</v>
      </c>
      <c r="D135" s="218" t="s">
        <v>169</v>
      </c>
      <c r="E135" s="219" t="s">
        <v>3953</v>
      </c>
      <c r="F135" s="220" t="s">
        <v>3954</v>
      </c>
      <c r="G135" s="221" t="s">
        <v>215</v>
      </c>
      <c r="H135" s="222">
        <v>100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322</v>
      </c>
    </row>
    <row r="136" spans="1:65" s="2" customFormat="1" ht="16.5" customHeight="1">
      <c r="A136" s="37"/>
      <c r="B136" s="38"/>
      <c r="C136" s="218" t="s">
        <v>77</v>
      </c>
      <c r="D136" s="218" t="s">
        <v>169</v>
      </c>
      <c r="E136" s="219" t="s">
        <v>3955</v>
      </c>
      <c r="F136" s="220" t="s">
        <v>3956</v>
      </c>
      <c r="G136" s="221" t="s">
        <v>215</v>
      </c>
      <c r="H136" s="222">
        <v>10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331</v>
      </c>
    </row>
    <row r="137" spans="1:65" s="2" customFormat="1" ht="16.5" customHeight="1">
      <c r="A137" s="37"/>
      <c r="B137" s="38"/>
      <c r="C137" s="218" t="s">
        <v>77</v>
      </c>
      <c r="D137" s="218" t="s">
        <v>169</v>
      </c>
      <c r="E137" s="219" t="s">
        <v>3957</v>
      </c>
      <c r="F137" s="220" t="s">
        <v>3958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345</v>
      </c>
    </row>
    <row r="138" spans="1:65" s="2" customFormat="1" ht="24.15" customHeight="1">
      <c r="A138" s="37"/>
      <c r="B138" s="38"/>
      <c r="C138" s="218" t="s">
        <v>77</v>
      </c>
      <c r="D138" s="218" t="s">
        <v>169</v>
      </c>
      <c r="E138" s="219" t="s">
        <v>3959</v>
      </c>
      <c r="F138" s="220" t="s">
        <v>3960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355</v>
      </c>
    </row>
    <row r="139" spans="1:65" s="2" customFormat="1" ht="16.5" customHeight="1">
      <c r="A139" s="37"/>
      <c r="B139" s="38"/>
      <c r="C139" s="218" t="s">
        <v>77</v>
      </c>
      <c r="D139" s="218" t="s">
        <v>169</v>
      </c>
      <c r="E139" s="219" t="s">
        <v>3961</v>
      </c>
      <c r="F139" s="220" t="s">
        <v>3782</v>
      </c>
      <c r="G139" s="221" t="s">
        <v>547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365</v>
      </c>
    </row>
    <row r="140" spans="1:65" s="2" customFormat="1" ht="16.5" customHeight="1">
      <c r="A140" s="37"/>
      <c r="B140" s="38"/>
      <c r="C140" s="218" t="s">
        <v>77</v>
      </c>
      <c r="D140" s="218" t="s">
        <v>169</v>
      </c>
      <c r="E140" s="219" t="s">
        <v>3962</v>
      </c>
      <c r="F140" s="220" t="s">
        <v>3963</v>
      </c>
      <c r="G140" s="221" t="s">
        <v>547</v>
      </c>
      <c r="H140" s="222">
        <v>1</v>
      </c>
      <c r="I140" s="223"/>
      <c r="J140" s="224">
        <f>ROUND(I140*H140,0)</f>
        <v>0</v>
      </c>
      <c r="K140" s="225"/>
      <c r="L140" s="43"/>
      <c r="M140" s="266" t="s">
        <v>1</v>
      </c>
      <c r="N140" s="267" t="s">
        <v>42</v>
      </c>
      <c r="O140" s="268"/>
      <c r="P140" s="269">
        <f>O140*H140</f>
        <v>0</v>
      </c>
      <c r="Q140" s="269">
        <v>0</v>
      </c>
      <c r="R140" s="269">
        <f>Q140*H140</f>
        <v>0</v>
      </c>
      <c r="S140" s="269">
        <v>0</v>
      </c>
      <c r="T140" s="27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376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F69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ROUND(J145,0)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ROUND((SUM(BE145:BE455)),0)</f>
        <v>0</v>
      </c>
      <c r="G33" s="37"/>
      <c r="H33" s="37"/>
      <c r="I33" s="154">
        <v>0.21</v>
      </c>
      <c r="J33" s="153">
        <f>ROUND(((SUM(BE145:BE455))*I33),0)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ROUND((SUM(BF145:BF455)),0)</f>
        <v>0</v>
      </c>
      <c r="G34" s="37"/>
      <c r="H34" s="37"/>
      <c r="I34" s="154">
        <v>0.15</v>
      </c>
      <c r="J34" s="153">
        <f>ROUND(((SUM(BF145:BF455))*I34),0)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ROUND((SUM(BG145:BG455)),0)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ROUND((SUM(BH145:BH455)),0)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ROUND((SUM(BI145:BI455)),0)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010 - SO 00  Hlavní budova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J145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J146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123</v>
      </c>
      <c r="E98" s="187"/>
      <c r="F98" s="187"/>
      <c r="G98" s="187"/>
      <c r="H98" s="187"/>
      <c r="I98" s="187"/>
      <c r="J98" s="188">
        <f>J147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124</v>
      </c>
      <c r="E99" s="187"/>
      <c r="F99" s="187"/>
      <c r="G99" s="187"/>
      <c r="H99" s="187"/>
      <c r="I99" s="187"/>
      <c r="J99" s="188">
        <f>J156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125</v>
      </c>
      <c r="E100" s="187"/>
      <c r="F100" s="187"/>
      <c r="G100" s="187"/>
      <c r="H100" s="187"/>
      <c r="I100" s="187"/>
      <c r="J100" s="188">
        <f>J188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126</v>
      </c>
      <c r="E101" s="187"/>
      <c r="F101" s="187"/>
      <c r="G101" s="187"/>
      <c r="H101" s="187"/>
      <c r="I101" s="187"/>
      <c r="J101" s="188">
        <f>J208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127</v>
      </c>
      <c r="E102" s="187"/>
      <c r="F102" s="187"/>
      <c r="G102" s="187"/>
      <c r="H102" s="187"/>
      <c r="I102" s="187"/>
      <c r="J102" s="188">
        <f>J214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128</v>
      </c>
      <c r="E103" s="181"/>
      <c r="F103" s="181"/>
      <c r="G103" s="181"/>
      <c r="H103" s="181"/>
      <c r="I103" s="181"/>
      <c r="J103" s="182">
        <f>J216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129</v>
      </c>
      <c r="E104" s="187"/>
      <c r="F104" s="187"/>
      <c r="G104" s="187"/>
      <c r="H104" s="187"/>
      <c r="I104" s="187"/>
      <c r="J104" s="188">
        <f>J217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130</v>
      </c>
      <c r="E105" s="187"/>
      <c r="F105" s="187"/>
      <c r="G105" s="187"/>
      <c r="H105" s="187"/>
      <c r="I105" s="187"/>
      <c r="J105" s="188">
        <f>J227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131</v>
      </c>
      <c r="E106" s="187"/>
      <c r="F106" s="187"/>
      <c r="G106" s="187"/>
      <c r="H106" s="187"/>
      <c r="I106" s="187"/>
      <c r="J106" s="188">
        <f>J244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132</v>
      </c>
      <c r="E107" s="187"/>
      <c r="F107" s="187"/>
      <c r="G107" s="187"/>
      <c r="H107" s="187"/>
      <c r="I107" s="187"/>
      <c r="J107" s="188">
        <f>J267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133</v>
      </c>
      <c r="E108" s="187"/>
      <c r="F108" s="187"/>
      <c r="G108" s="187"/>
      <c r="H108" s="187"/>
      <c r="I108" s="187"/>
      <c r="J108" s="188">
        <f>J283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84"/>
      <c r="C109" s="185"/>
      <c r="D109" s="186" t="s">
        <v>134</v>
      </c>
      <c r="E109" s="187"/>
      <c r="F109" s="187"/>
      <c r="G109" s="187"/>
      <c r="H109" s="187"/>
      <c r="I109" s="187"/>
      <c r="J109" s="188">
        <f>J284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84"/>
      <c r="C110" s="185"/>
      <c r="D110" s="186" t="s">
        <v>135</v>
      </c>
      <c r="E110" s="187"/>
      <c r="F110" s="187"/>
      <c r="G110" s="187"/>
      <c r="H110" s="187"/>
      <c r="I110" s="187"/>
      <c r="J110" s="188">
        <f>J288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84"/>
      <c r="C111" s="185"/>
      <c r="D111" s="186" t="s">
        <v>136</v>
      </c>
      <c r="E111" s="187"/>
      <c r="F111" s="187"/>
      <c r="G111" s="187"/>
      <c r="H111" s="187"/>
      <c r="I111" s="187"/>
      <c r="J111" s="188">
        <f>J290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84"/>
      <c r="C112" s="185"/>
      <c r="D112" s="186" t="s">
        <v>137</v>
      </c>
      <c r="E112" s="187"/>
      <c r="F112" s="187"/>
      <c r="G112" s="187"/>
      <c r="H112" s="187"/>
      <c r="I112" s="187"/>
      <c r="J112" s="188">
        <f>J293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184"/>
      <c r="C113" s="185"/>
      <c r="D113" s="186" t="s">
        <v>138</v>
      </c>
      <c r="E113" s="187"/>
      <c r="F113" s="187"/>
      <c r="G113" s="187"/>
      <c r="H113" s="187"/>
      <c r="I113" s="187"/>
      <c r="J113" s="188">
        <f>J295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84"/>
      <c r="C114" s="185"/>
      <c r="D114" s="186" t="s">
        <v>139</v>
      </c>
      <c r="E114" s="187"/>
      <c r="F114" s="187"/>
      <c r="G114" s="187"/>
      <c r="H114" s="187"/>
      <c r="I114" s="187"/>
      <c r="J114" s="188">
        <f>J297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140</v>
      </c>
      <c r="E115" s="187"/>
      <c r="F115" s="187"/>
      <c r="G115" s="187"/>
      <c r="H115" s="187"/>
      <c r="I115" s="187"/>
      <c r="J115" s="188">
        <f>J302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141</v>
      </c>
      <c r="E116" s="187"/>
      <c r="F116" s="187"/>
      <c r="G116" s="187"/>
      <c r="H116" s="187"/>
      <c r="I116" s="187"/>
      <c r="J116" s="188">
        <f>J311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142</v>
      </c>
      <c r="E117" s="187"/>
      <c r="F117" s="187"/>
      <c r="G117" s="187"/>
      <c r="H117" s="187"/>
      <c r="I117" s="187"/>
      <c r="J117" s="188">
        <f>J331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143</v>
      </c>
      <c r="E118" s="187"/>
      <c r="F118" s="187"/>
      <c r="G118" s="187"/>
      <c r="H118" s="187"/>
      <c r="I118" s="187"/>
      <c r="J118" s="188">
        <f>J343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144</v>
      </c>
      <c r="E119" s="187"/>
      <c r="F119" s="187"/>
      <c r="G119" s="187"/>
      <c r="H119" s="187"/>
      <c r="I119" s="187"/>
      <c r="J119" s="188">
        <f>J366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145</v>
      </c>
      <c r="E120" s="187"/>
      <c r="F120" s="187"/>
      <c r="G120" s="187"/>
      <c r="H120" s="187"/>
      <c r="I120" s="187"/>
      <c r="J120" s="188">
        <f>J400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146</v>
      </c>
      <c r="E121" s="187"/>
      <c r="F121" s="187"/>
      <c r="G121" s="187"/>
      <c r="H121" s="187"/>
      <c r="I121" s="187"/>
      <c r="J121" s="188">
        <f>J432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147</v>
      </c>
      <c r="E122" s="187"/>
      <c r="F122" s="187"/>
      <c r="G122" s="187"/>
      <c r="H122" s="187"/>
      <c r="I122" s="187"/>
      <c r="J122" s="188">
        <f>J437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78"/>
      <c r="C123" s="179"/>
      <c r="D123" s="180" t="s">
        <v>148</v>
      </c>
      <c r="E123" s="181"/>
      <c r="F123" s="181"/>
      <c r="G123" s="181"/>
      <c r="H123" s="181"/>
      <c r="I123" s="181"/>
      <c r="J123" s="182">
        <f>J451</f>
        <v>0</v>
      </c>
      <c r="K123" s="179"/>
      <c r="L123" s="183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0" customFormat="1" ht="19.9" customHeight="1">
      <c r="A124" s="10"/>
      <c r="B124" s="184"/>
      <c r="C124" s="185"/>
      <c r="D124" s="186" t="s">
        <v>149</v>
      </c>
      <c r="E124" s="187"/>
      <c r="F124" s="187"/>
      <c r="G124" s="187"/>
      <c r="H124" s="187"/>
      <c r="I124" s="187"/>
      <c r="J124" s="188">
        <f>J452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150</v>
      </c>
      <c r="E125" s="187"/>
      <c r="F125" s="187"/>
      <c r="G125" s="187"/>
      <c r="H125" s="187"/>
      <c r="I125" s="187"/>
      <c r="J125" s="188">
        <f>J454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2" customFormat="1" ht="21.8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31" spans="1:31" s="2" customFormat="1" ht="6.95" customHeight="1">
      <c r="A131" s="37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24.95" customHeight="1">
      <c r="A132" s="37"/>
      <c r="B132" s="38"/>
      <c r="C132" s="22" t="s">
        <v>151</v>
      </c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17</v>
      </c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26.25" customHeight="1">
      <c r="A135" s="37"/>
      <c r="B135" s="38"/>
      <c r="C135" s="39"/>
      <c r="D135" s="39"/>
      <c r="E135" s="173" t="str">
        <f>E7</f>
        <v>Východní přístavba a stavební úpravy Nemocnice následné péče LDN Horažďovice</v>
      </c>
      <c r="F135" s="31"/>
      <c r="G135" s="31"/>
      <c r="H135" s="31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115</v>
      </c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75" t="str">
        <f>E9</f>
        <v xml:space="preserve">010 - SO 00  Hlavní budova</v>
      </c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6.95" customHeight="1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2" customHeight="1">
      <c r="A139" s="37"/>
      <c r="B139" s="38"/>
      <c r="C139" s="31" t="s">
        <v>21</v>
      </c>
      <c r="D139" s="39"/>
      <c r="E139" s="39"/>
      <c r="F139" s="26" t="str">
        <f>F12</f>
        <v>Horažďovice</v>
      </c>
      <c r="G139" s="39"/>
      <c r="H139" s="39"/>
      <c r="I139" s="31" t="s">
        <v>23</v>
      </c>
      <c r="J139" s="78" t="str">
        <f>IF(J12="","",J12)</f>
        <v>26. 5. 2023</v>
      </c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5.15" customHeight="1">
      <c r="A141" s="37"/>
      <c r="B141" s="38"/>
      <c r="C141" s="31" t="s">
        <v>25</v>
      </c>
      <c r="D141" s="39"/>
      <c r="E141" s="39"/>
      <c r="F141" s="26" t="str">
        <f>E15</f>
        <v>Plzeňský kraj</v>
      </c>
      <c r="G141" s="39"/>
      <c r="H141" s="39"/>
      <c r="I141" s="31" t="s">
        <v>31</v>
      </c>
      <c r="J141" s="35" t="str">
        <f>E21</f>
        <v>Ing. arch. Jiří Kučera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5.15" customHeight="1">
      <c r="A142" s="37"/>
      <c r="B142" s="38"/>
      <c r="C142" s="31" t="s">
        <v>29</v>
      </c>
      <c r="D142" s="39"/>
      <c r="E142" s="39"/>
      <c r="F142" s="26" t="str">
        <f>IF(E18="","",E18)</f>
        <v>Vyplň údaj</v>
      </c>
      <c r="G142" s="39"/>
      <c r="H142" s="39"/>
      <c r="I142" s="31" t="s">
        <v>34</v>
      </c>
      <c r="J142" s="35" t="str">
        <f>E24</f>
        <v xml:space="preserve"> </v>
      </c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0.3" customHeight="1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11" customFormat="1" ht="29.25" customHeight="1">
      <c r="A144" s="190"/>
      <c r="B144" s="191"/>
      <c r="C144" s="192" t="s">
        <v>152</v>
      </c>
      <c r="D144" s="193" t="s">
        <v>62</v>
      </c>
      <c r="E144" s="193" t="s">
        <v>58</v>
      </c>
      <c r="F144" s="193" t="s">
        <v>59</v>
      </c>
      <c r="G144" s="193" t="s">
        <v>153</v>
      </c>
      <c r="H144" s="193" t="s">
        <v>154</v>
      </c>
      <c r="I144" s="193" t="s">
        <v>155</v>
      </c>
      <c r="J144" s="194" t="s">
        <v>119</v>
      </c>
      <c r="K144" s="195" t="s">
        <v>156</v>
      </c>
      <c r="L144" s="196"/>
      <c r="M144" s="99" t="s">
        <v>1</v>
      </c>
      <c r="N144" s="100" t="s">
        <v>41</v>
      </c>
      <c r="O144" s="100" t="s">
        <v>157</v>
      </c>
      <c r="P144" s="100" t="s">
        <v>158</v>
      </c>
      <c r="Q144" s="100" t="s">
        <v>159</v>
      </c>
      <c r="R144" s="100" t="s">
        <v>160</v>
      </c>
      <c r="S144" s="100" t="s">
        <v>161</v>
      </c>
      <c r="T144" s="101" t="s">
        <v>162</v>
      </c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</row>
    <row r="145" spans="1:63" s="2" customFormat="1" ht="22.8" customHeight="1">
      <c r="A145" s="37"/>
      <c r="B145" s="38"/>
      <c r="C145" s="106" t="s">
        <v>163</v>
      </c>
      <c r="D145" s="39"/>
      <c r="E145" s="39"/>
      <c r="F145" s="39"/>
      <c r="G145" s="39"/>
      <c r="H145" s="39"/>
      <c r="I145" s="39"/>
      <c r="J145" s="197">
        <f>BK145</f>
        <v>0</v>
      </c>
      <c r="K145" s="39"/>
      <c r="L145" s="43"/>
      <c r="M145" s="102"/>
      <c r="N145" s="198"/>
      <c r="O145" s="103"/>
      <c r="P145" s="199">
        <f>P146+P216+P451</f>
        <v>0</v>
      </c>
      <c r="Q145" s="103"/>
      <c r="R145" s="199">
        <f>R146+R216+R451</f>
        <v>6.858260380000001</v>
      </c>
      <c r="S145" s="103"/>
      <c r="T145" s="200">
        <f>T146+T216+T451</f>
        <v>9.019082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76</v>
      </c>
      <c r="AU145" s="16" t="s">
        <v>121</v>
      </c>
      <c r="BK145" s="201">
        <f>BK146+BK216+BK451</f>
        <v>0</v>
      </c>
    </row>
    <row r="146" spans="1:63" s="12" customFormat="1" ht="25.9" customHeight="1">
      <c r="A146" s="12"/>
      <c r="B146" s="202"/>
      <c r="C146" s="203"/>
      <c r="D146" s="204" t="s">
        <v>76</v>
      </c>
      <c r="E146" s="205" t="s">
        <v>164</v>
      </c>
      <c r="F146" s="205" t="s">
        <v>165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P147+P156+P188+P208+P214</f>
        <v>0</v>
      </c>
      <c r="Q146" s="210"/>
      <c r="R146" s="211">
        <f>R147+R156+R188+R208+R214</f>
        <v>2.9694456600000003</v>
      </c>
      <c r="S146" s="210"/>
      <c r="T146" s="212">
        <f>T147+T156+T188+T208+T214</f>
        <v>8.837292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</v>
      </c>
      <c r="AT146" s="214" t="s">
        <v>76</v>
      </c>
      <c r="AU146" s="214" t="s">
        <v>77</v>
      </c>
      <c r="AY146" s="213" t="s">
        <v>166</v>
      </c>
      <c r="BK146" s="215">
        <f>BK147+BK156+BK188+BK208+BK214</f>
        <v>0</v>
      </c>
    </row>
    <row r="147" spans="1:63" s="12" customFormat="1" ht="22.8" customHeight="1">
      <c r="A147" s="12"/>
      <c r="B147" s="202"/>
      <c r="C147" s="203"/>
      <c r="D147" s="204" t="s">
        <v>76</v>
      </c>
      <c r="E147" s="216" t="s">
        <v>167</v>
      </c>
      <c r="F147" s="216" t="s">
        <v>168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SUM(P148:P155)</f>
        <v>0</v>
      </c>
      <c r="Q147" s="210"/>
      <c r="R147" s="211">
        <f>SUM(R148:R155)</f>
        <v>0.9592723000000001</v>
      </c>
      <c r="S147" s="210"/>
      <c r="T147" s="212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</v>
      </c>
      <c r="AT147" s="214" t="s">
        <v>76</v>
      </c>
      <c r="AU147" s="214" t="s">
        <v>8</v>
      </c>
      <c r="AY147" s="213" t="s">
        <v>166</v>
      </c>
      <c r="BK147" s="215">
        <f>SUM(BK148:BK155)</f>
        <v>0</v>
      </c>
    </row>
    <row r="148" spans="1:65" s="2" customFormat="1" ht="24.15" customHeight="1">
      <c r="A148" s="37"/>
      <c r="B148" s="38"/>
      <c r="C148" s="218" t="s">
        <v>8</v>
      </c>
      <c r="D148" s="218" t="s">
        <v>169</v>
      </c>
      <c r="E148" s="219" t="s">
        <v>170</v>
      </c>
      <c r="F148" s="220" t="s">
        <v>171</v>
      </c>
      <c r="G148" s="221" t="s">
        <v>172</v>
      </c>
      <c r="H148" s="222">
        <v>0.318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1.8775</v>
      </c>
      <c r="R148" s="228">
        <f>Q148*H148</f>
        <v>0.5970449999999999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86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174</v>
      </c>
    </row>
    <row r="149" spans="1:51" s="13" customFormat="1" ht="12">
      <c r="A149" s="13"/>
      <c r="B149" s="232"/>
      <c r="C149" s="233"/>
      <c r="D149" s="234" t="s">
        <v>175</v>
      </c>
      <c r="E149" s="235" t="s">
        <v>1</v>
      </c>
      <c r="F149" s="236" t="s">
        <v>176</v>
      </c>
      <c r="G149" s="233"/>
      <c r="H149" s="237">
        <v>0.318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175</v>
      </c>
      <c r="AU149" s="243" t="s">
        <v>86</v>
      </c>
      <c r="AV149" s="13" t="s">
        <v>86</v>
      </c>
      <c r="AW149" s="13" t="s">
        <v>32</v>
      </c>
      <c r="AX149" s="13" t="s">
        <v>77</v>
      </c>
      <c r="AY149" s="243" t="s">
        <v>166</v>
      </c>
    </row>
    <row r="150" spans="1:65" s="2" customFormat="1" ht="16.5" customHeight="1">
      <c r="A150" s="37"/>
      <c r="B150" s="38"/>
      <c r="C150" s="218" t="s">
        <v>86</v>
      </c>
      <c r="D150" s="218" t="s">
        <v>169</v>
      </c>
      <c r="E150" s="219" t="s">
        <v>177</v>
      </c>
      <c r="F150" s="220" t="s">
        <v>178</v>
      </c>
      <c r="G150" s="221" t="s">
        <v>172</v>
      </c>
      <c r="H150" s="222">
        <v>0.097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1.94302</v>
      </c>
      <c r="R150" s="228">
        <f>Q150*H150</f>
        <v>0.18847294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86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179</v>
      </c>
    </row>
    <row r="151" spans="1:51" s="13" customFormat="1" ht="12">
      <c r="A151" s="13"/>
      <c r="B151" s="232"/>
      <c r="C151" s="233"/>
      <c r="D151" s="234" t="s">
        <v>175</v>
      </c>
      <c r="E151" s="235" t="s">
        <v>1</v>
      </c>
      <c r="F151" s="236" t="s">
        <v>180</v>
      </c>
      <c r="G151" s="233"/>
      <c r="H151" s="237">
        <v>0.097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175</v>
      </c>
      <c r="AU151" s="243" t="s">
        <v>86</v>
      </c>
      <c r="AV151" s="13" t="s">
        <v>86</v>
      </c>
      <c r="AW151" s="13" t="s">
        <v>32</v>
      </c>
      <c r="AX151" s="13" t="s">
        <v>77</v>
      </c>
      <c r="AY151" s="243" t="s">
        <v>166</v>
      </c>
    </row>
    <row r="152" spans="1:65" s="2" customFormat="1" ht="24.15" customHeight="1">
      <c r="A152" s="37"/>
      <c r="B152" s="38"/>
      <c r="C152" s="218" t="s">
        <v>167</v>
      </c>
      <c r="D152" s="218" t="s">
        <v>169</v>
      </c>
      <c r="E152" s="219" t="s">
        <v>181</v>
      </c>
      <c r="F152" s="220" t="s">
        <v>182</v>
      </c>
      <c r="G152" s="221" t="s">
        <v>183</v>
      </c>
      <c r="H152" s="222">
        <v>0.061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1.09</v>
      </c>
      <c r="R152" s="228">
        <f>Q152*H152</f>
        <v>0.06649000000000001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184</v>
      </c>
    </row>
    <row r="153" spans="1:51" s="13" customFormat="1" ht="12">
      <c r="A153" s="13"/>
      <c r="B153" s="232"/>
      <c r="C153" s="233"/>
      <c r="D153" s="234" t="s">
        <v>175</v>
      </c>
      <c r="E153" s="235" t="s">
        <v>1</v>
      </c>
      <c r="F153" s="236" t="s">
        <v>185</v>
      </c>
      <c r="G153" s="233"/>
      <c r="H153" s="237">
        <v>0.061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175</v>
      </c>
      <c r="AU153" s="243" t="s">
        <v>86</v>
      </c>
      <c r="AV153" s="13" t="s">
        <v>86</v>
      </c>
      <c r="AW153" s="13" t="s">
        <v>32</v>
      </c>
      <c r="AX153" s="13" t="s">
        <v>77</v>
      </c>
      <c r="AY153" s="243" t="s">
        <v>166</v>
      </c>
    </row>
    <row r="154" spans="1:65" s="2" customFormat="1" ht="24.15" customHeight="1">
      <c r="A154" s="37"/>
      <c r="B154" s="38"/>
      <c r="C154" s="218" t="s">
        <v>173</v>
      </c>
      <c r="D154" s="218" t="s">
        <v>169</v>
      </c>
      <c r="E154" s="219" t="s">
        <v>186</v>
      </c>
      <c r="F154" s="220" t="s">
        <v>187</v>
      </c>
      <c r="G154" s="221" t="s">
        <v>188</v>
      </c>
      <c r="H154" s="222">
        <v>0.602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0.17818</v>
      </c>
      <c r="R154" s="228">
        <f>Q154*H154</f>
        <v>0.10726436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173</v>
      </c>
      <c r="AT154" s="230" t="s">
        <v>169</v>
      </c>
      <c r="AU154" s="230" t="s">
        <v>86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173</v>
      </c>
      <c r="BM154" s="230" t="s">
        <v>189</v>
      </c>
    </row>
    <row r="155" spans="1:51" s="13" customFormat="1" ht="12">
      <c r="A155" s="13"/>
      <c r="B155" s="232"/>
      <c r="C155" s="233"/>
      <c r="D155" s="234" t="s">
        <v>175</v>
      </c>
      <c r="E155" s="235" t="s">
        <v>1</v>
      </c>
      <c r="F155" s="236" t="s">
        <v>190</v>
      </c>
      <c r="G155" s="233"/>
      <c r="H155" s="237">
        <v>0.602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175</v>
      </c>
      <c r="AU155" s="243" t="s">
        <v>86</v>
      </c>
      <c r="AV155" s="13" t="s">
        <v>86</v>
      </c>
      <c r="AW155" s="13" t="s">
        <v>32</v>
      </c>
      <c r="AX155" s="13" t="s">
        <v>77</v>
      </c>
      <c r="AY155" s="243" t="s">
        <v>166</v>
      </c>
    </row>
    <row r="156" spans="1:63" s="12" customFormat="1" ht="22.8" customHeight="1">
      <c r="A156" s="12"/>
      <c r="B156" s="202"/>
      <c r="C156" s="203"/>
      <c r="D156" s="204" t="s">
        <v>76</v>
      </c>
      <c r="E156" s="216" t="s">
        <v>191</v>
      </c>
      <c r="F156" s="216" t="s">
        <v>192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SUM(P157:P187)</f>
        <v>0</v>
      </c>
      <c r="Q156" s="210"/>
      <c r="R156" s="211">
        <f>SUM(R157:R187)</f>
        <v>1.9987869600000001</v>
      </c>
      <c r="S156" s="210"/>
      <c r="T156" s="212">
        <f>SUM(T157:T187)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</v>
      </c>
      <c r="AT156" s="214" t="s">
        <v>76</v>
      </c>
      <c r="AU156" s="214" t="s">
        <v>8</v>
      </c>
      <c r="AY156" s="213" t="s">
        <v>166</v>
      </c>
      <c r="BK156" s="215">
        <f>SUM(BK157:BK187)</f>
        <v>0</v>
      </c>
    </row>
    <row r="157" spans="1:65" s="2" customFormat="1" ht="24.15" customHeight="1">
      <c r="A157" s="37"/>
      <c r="B157" s="38"/>
      <c r="C157" s="218" t="s">
        <v>193</v>
      </c>
      <c r="D157" s="218" t="s">
        <v>169</v>
      </c>
      <c r="E157" s="219" t="s">
        <v>194</v>
      </c>
      <c r="F157" s="220" t="s">
        <v>195</v>
      </c>
      <c r="G157" s="221" t="s">
        <v>196</v>
      </c>
      <c r="H157" s="222">
        <v>3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0.0102</v>
      </c>
      <c r="R157" s="228">
        <f>Q157*H157</f>
        <v>0.030600000000000002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86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197</v>
      </c>
    </row>
    <row r="158" spans="1:51" s="13" customFormat="1" ht="12">
      <c r="A158" s="13"/>
      <c r="B158" s="232"/>
      <c r="C158" s="233"/>
      <c r="D158" s="234" t="s">
        <v>175</v>
      </c>
      <c r="E158" s="235" t="s">
        <v>1</v>
      </c>
      <c r="F158" s="236" t="s">
        <v>198</v>
      </c>
      <c r="G158" s="233"/>
      <c r="H158" s="237">
        <v>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175</v>
      </c>
      <c r="AU158" s="243" t="s">
        <v>86</v>
      </c>
      <c r="AV158" s="13" t="s">
        <v>86</v>
      </c>
      <c r="AW158" s="13" t="s">
        <v>32</v>
      </c>
      <c r="AX158" s="13" t="s">
        <v>77</v>
      </c>
      <c r="AY158" s="243" t="s">
        <v>166</v>
      </c>
    </row>
    <row r="159" spans="1:65" s="2" customFormat="1" ht="24.15" customHeight="1">
      <c r="A159" s="37"/>
      <c r="B159" s="38"/>
      <c r="C159" s="218" t="s">
        <v>191</v>
      </c>
      <c r="D159" s="218" t="s">
        <v>169</v>
      </c>
      <c r="E159" s="219" t="s">
        <v>199</v>
      </c>
      <c r="F159" s="220" t="s">
        <v>200</v>
      </c>
      <c r="G159" s="221" t="s">
        <v>196</v>
      </c>
      <c r="H159" s="222">
        <v>4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0.1575</v>
      </c>
      <c r="R159" s="228">
        <f>Q159*H159</f>
        <v>0.63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86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201</v>
      </c>
    </row>
    <row r="160" spans="1:51" s="13" customFormat="1" ht="12">
      <c r="A160" s="13"/>
      <c r="B160" s="232"/>
      <c r="C160" s="233"/>
      <c r="D160" s="234" t="s">
        <v>175</v>
      </c>
      <c r="E160" s="235" t="s">
        <v>1</v>
      </c>
      <c r="F160" s="236" t="s">
        <v>202</v>
      </c>
      <c r="G160" s="233"/>
      <c r="H160" s="237">
        <v>4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175</v>
      </c>
      <c r="AU160" s="243" t="s">
        <v>86</v>
      </c>
      <c r="AV160" s="13" t="s">
        <v>86</v>
      </c>
      <c r="AW160" s="13" t="s">
        <v>32</v>
      </c>
      <c r="AX160" s="13" t="s">
        <v>77</v>
      </c>
      <c r="AY160" s="243" t="s">
        <v>166</v>
      </c>
    </row>
    <row r="161" spans="1:65" s="2" customFormat="1" ht="24.15" customHeight="1">
      <c r="A161" s="37"/>
      <c r="B161" s="38"/>
      <c r="C161" s="218" t="s">
        <v>203</v>
      </c>
      <c r="D161" s="218" t="s">
        <v>169</v>
      </c>
      <c r="E161" s="219" t="s">
        <v>204</v>
      </c>
      <c r="F161" s="220" t="s">
        <v>205</v>
      </c>
      <c r="G161" s="221" t="s">
        <v>188</v>
      </c>
      <c r="H161" s="222">
        <v>1.14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0.03358</v>
      </c>
      <c r="R161" s="228">
        <f>Q161*H161</f>
        <v>0.038281199999999994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86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206</v>
      </c>
    </row>
    <row r="162" spans="1:51" s="13" customFormat="1" ht="12">
      <c r="A162" s="13"/>
      <c r="B162" s="232"/>
      <c r="C162" s="233"/>
      <c r="D162" s="234" t="s">
        <v>175</v>
      </c>
      <c r="E162" s="235" t="s">
        <v>1</v>
      </c>
      <c r="F162" s="236" t="s">
        <v>207</v>
      </c>
      <c r="G162" s="233"/>
      <c r="H162" s="237">
        <v>1.14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175</v>
      </c>
      <c r="AU162" s="243" t="s">
        <v>86</v>
      </c>
      <c r="AV162" s="13" t="s">
        <v>86</v>
      </c>
      <c r="AW162" s="13" t="s">
        <v>32</v>
      </c>
      <c r="AX162" s="13" t="s">
        <v>77</v>
      </c>
      <c r="AY162" s="243" t="s">
        <v>166</v>
      </c>
    </row>
    <row r="163" spans="1:65" s="2" customFormat="1" ht="16.5" customHeight="1">
      <c r="A163" s="37"/>
      <c r="B163" s="38"/>
      <c r="C163" s="218" t="s">
        <v>208</v>
      </c>
      <c r="D163" s="218" t="s">
        <v>169</v>
      </c>
      <c r="E163" s="219" t="s">
        <v>209</v>
      </c>
      <c r="F163" s="220" t="s">
        <v>210</v>
      </c>
      <c r="G163" s="221" t="s">
        <v>188</v>
      </c>
      <c r="H163" s="222">
        <v>110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86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211</v>
      </c>
    </row>
    <row r="164" spans="1:65" s="2" customFormat="1" ht="24.15" customHeight="1">
      <c r="A164" s="37"/>
      <c r="B164" s="38"/>
      <c r="C164" s="218" t="s">
        <v>212</v>
      </c>
      <c r="D164" s="218" t="s">
        <v>169</v>
      </c>
      <c r="E164" s="219" t="s">
        <v>213</v>
      </c>
      <c r="F164" s="220" t="s">
        <v>214</v>
      </c>
      <c r="G164" s="221" t="s">
        <v>215</v>
      </c>
      <c r="H164" s="222">
        <v>4.4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0.0015</v>
      </c>
      <c r="R164" s="228">
        <f>Q164*H164</f>
        <v>0.006600000000000001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86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216</v>
      </c>
    </row>
    <row r="165" spans="1:51" s="13" customFormat="1" ht="12">
      <c r="A165" s="13"/>
      <c r="B165" s="232"/>
      <c r="C165" s="233"/>
      <c r="D165" s="234" t="s">
        <v>175</v>
      </c>
      <c r="E165" s="235" t="s">
        <v>1</v>
      </c>
      <c r="F165" s="236" t="s">
        <v>217</v>
      </c>
      <c r="G165" s="233"/>
      <c r="H165" s="237">
        <v>4.4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175</v>
      </c>
      <c r="AU165" s="243" t="s">
        <v>86</v>
      </c>
      <c r="AV165" s="13" t="s">
        <v>86</v>
      </c>
      <c r="AW165" s="13" t="s">
        <v>32</v>
      </c>
      <c r="AX165" s="13" t="s">
        <v>77</v>
      </c>
      <c r="AY165" s="243" t="s">
        <v>166</v>
      </c>
    </row>
    <row r="166" spans="1:65" s="2" customFormat="1" ht="33" customHeight="1">
      <c r="A166" s="37"/>
      <c r="B166" s="38"/>
      <c r="C166" s="218" t="s">
        <v>218</v>
      </c>
      <c r="D166" s="218" t="s">
        <v>169</v>
      </c>
      <c r="E166" s="219" t="s">
        <v>219</v>
      </c>
      <c r="F166" s="220" t="s">
        <v>220</v>
      </c>
      <c r="G166" s="221" t="s">
        <v>172</v>
      </c>
      <c r="H166" s="222">
        <v>0.468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2.50187</v>
      </c>
      <c r="R166" s="228">
        <f>Q166*H166</f>
        <v>1.17087516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86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221</v>
      </c>
    </row>
    <row r="167" spans="1:51" s="13" customFormat="1" ht="12">
      <c r="A167" s="13"/>
      <c r="B167" s="232"/>
      <c r="C167" s="233"/>
      <c r="D167" s="234" t="s">
        <v>175</v>
      </c>
      <c r="E167" s="235" t="s">
        <v>1</v>
      </c>
      <c r="F167" s="236" t="s">
        <v>222</v>
      </c>
      <c r="G167" s="233"/>
      <c r="H167" s="237">
        <v>0.162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175</v>
      </c>
      <c r="AU167" s="243" t="s">
        <v>86</v>
      </c>
      <c r="AV167" s="13" t="s">
        <v>86</v>
      </c>
      <c r="AW167" s="13" t="s">
        <v>32</v>
      </c>
      <c r="AX167" s="13" t="s">
        <v>77</v>
      </c>
      <c r="AY167" s="243" t="s">
        <v>166</v>
      </c>
    </row>
    <row r="168" spans="1:51" s="13" customFormat="1" ht="12">
      <c r="A168" s="13"/>
      <c r="B168" s="232"/>
      <c r="C168" s="233"/>
      <c r="D168" s="234" t="s">
        <v>175</v>
      </c>
      <c r="E168" s="235" t="s">
        <v>1</v>
      </c>
      <c r="F168" s="236" t="s">
        <v>223</v>
      </c>
      <c r="G168" s="233"/>
      <c r="H168" s="237">
        <v>0.162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175</v>
      </c>
      <c r="AU168" s="243" t="s">
        <v>86</v>
      </c>
      <c r="AV168" s="13" t="s">
        <v>86</v>
      </c>
      <c r="AW168" s="13" t="s">
        <v>32</v>
      </c>
      <c r="AX168" s="13" t="s">
        <v>77</v>
      </c>
      <c r="AY168" s="243" t="s">
        <v>166</v>
      </c>
    </row>
    <row r="169" spans="1:51" s="13" customFormat="1" ht="12">
      <c r="A169" s="13"/>
      <c r="B169" s="232"/>
      <c r="C169" s="233"/>
      <c r="D169" s="234" t="s">
        <v>175</v>
      </c>
      <c r="E169" s="235" t="s">
        <v>1</v>
      </c>
      <c r="F169" s="236" t="s">
        <v>224</v>
      </c>
      <c r="G169" s="233"/>
      <c r="H169" s="237">
        <v>0.144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175</v>
      </c>
      <c r="AU169" s="243" t="s">
        <v>86</v>
      </c>
      <c r="AV169" s="13" t="s">
        <v>86</v>
      </c>
      <c r="AW169" s="13" t="s">
        <v>32</v>
      </c>
      <c r="AX169" s="13" t="s">
        <v>77</v>
      </c>
      <c r="AY169" s="243" t="s">
        <v>166</v>
      </c>
    </row>
    <row r="170" spans="1:65" s="2" customFormat="1" ht="24.15" customHeight="1">
      <c r="A170" s="37"/>
      <c r="B170" s="38"/>
      <c r="C170" s="218" t="s">
        <v>225</v>
      </c>
      <c r="D170" s="218" t="s">
        <v>169</v>
      </c>
      <c r="E170" s="219" t="s">
        <v>226</v>
      </c>
      <c r="F170" s="220" t="s">
        <v>227</v>
      </c>
      <c r="G170" s="221" t="s">
        <v>172</v>
      </c>
      <c r="H170" s="222">
        <v>0.468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86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228</v>
      </c>
    </row>
    <row r="171" spans="1:65" s="2" customFormat="1" ht="33" customHeight="1">
      <c r="A171" s="37"/>
      <c r="B171" s="38"/>
      <c r="C171" s="218" t="s">
        <v>229</v>
      </c>
      <c r="D171" s="218" t="s">
        <v>169</v>
      </c>
      <c r="E171" s="219" t="s">
        <v>230</v>
      </c>
      <c r="F171" s="220" t="s">
        <v>231</v>
      </c>
      <c r="G171" s="221" t="s">
        <v>172</v>
      </c>
      <c r="H171" s="222">
        <v>0.468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173</v>
      </c>
      <c r="AT171" s="230" t="s">
        <v>169</v>
      </c>
      <c r="AU171" s="230" t="s">
        <v>86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173</v>
      </c>
      <c r="BM171" s="230" t="s">
        <v>232</v>
      </c>
    </row>
    <row r="172" spans="1:65" s="2" customFormat="1" ht="24.15" customHeight="1">
      <c r="A172" s="37"/>
      <c r="B172" s="38"/>
      <c r="C172" s="218" t="s">
        <v>233</v>
      </c>
      <c r="D172" s="218" t="s">
        <v>169</v>
      </c>
      <c r="E172" s="219" t="s">
        <v>234</v>
      </c>
      <c r="F172" s="220" t="s">
        <v>235</v>
      </c>
      <c r="G172" s="221" t="s">
        <v>172</v>
      </c>
      <c r="H172" s="222">
        <v>0.468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86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236</v>
      </c>
    </row>
    <row r="173" spans="1:65" s="2" customFormat="1" ht="16.5" customHeight="1">
      <c r="A173" s="37"/>
      <c r="B173" s="38"/>
      <c r="C173" s="218" t="s">
        <v>237</v>
      </c>
      <c r="D173" s="218" t="s">
        <v>169</v>
      </c>
      <c r="E173" s="219" t="s">
        <v>238</v>
      </c>
      <c r="F173" s="220" t="s">
        <v>239</v>
      </c>
      <c r="G173" s="221" t="s">
        <v>183</v>
      </c>
      <c r="H173" s="222">
        <v>0.02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1.06277</v>
      </c>
      <c r="R173" s="228">
        <f>Q173*H173</f>
        <v>0.0212554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86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240</v>
      </c>
    </row>
    <row r="174" spans="1:51" s="14" customFormat="1" ht="12">
      <c r="A174" s="14"/>
      <c r="B174" s="244"/>
      <c r="C174" s="245"/>
      <c r="D174" s="234" t="s">
        <v>175</v>
      </c>
      <c r="E174" s="246" t="s">
        <v>1</v>
      </c>
      <c r="F174" s="247" t="s">
        <v>241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175</v>
      </c>
      <c r="AU174" s="253" t="s">
        <v>86</v>
      </c>
      <c r="AV174" s="14" t="s">
        <v>8</v>
      </c>
      <c r="AW174" s="14" t="s">
        <v>32</v>
      </c>
      <c r="AX174" s="14" t="s">
        <v>77</v>
      </c>
      <c r="AY174" s="253" t="s">
        <v>166</v>
      </c>
    </row>
    <row r="175" spans="1:51" s="13" customFormat="1" ht="12">
      <c r="A175" s="13"/>
      <c r="B175" s="232"/>
      <c r="C175" s="233"/>
      <c r="D175" s="234" t="s">
        <v>175</v>
      </c>
      <c r="E175" s="235" t="s">
        <v>1</v>
      </c>
      <c r="F175" s="236" t="s">
        <v>242</v>
      </c>
      <c r="G175" s="233"/>
      <c r="H175" s="237">
        <v>0.007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175</v>
      </c>
      <c r="AU175" s="243" t="s">
        <v>86</v>
      </c>
      <c r="AV175" s="13" t="s">
        <v>86</v>
      </c>
      <c r="AW175" s="13" t="s">
        <v>32</v>
      </c>
      <c r="AX175" s="13" t="s">
        <v>77</v>
      </c>
      <c r="AY175" s="243" t="s">
        <v>166</v>
      </c>
    </row>
    <row r="176" spans="1:51" s="13" customFormat="1" ht="12">
      <c r="A176" s="13"/>
      <c r="B176" s="232"/>
      <c r="C176" s="233"/>
      <c r="D176" s="234" t="s">
        <v>175</v>
      </c>
      <c r="E176" s="235" t="s">
        <v>1</v>
      </c>
      <c r="F176" s="236" t="s">
        <v>243</v>
      </c>
      <c r="G176" s="233"/>
      <c r="H176" s="237">
        <v>0.007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175</v>
      </c>
      <c r="AU176" s="243" t="s">
        <v>86</v>
      </c>
      <c r="AV176" s="13" t="s">
        <v>86</v>
      </c>
      <c r="AW176" s="13" t="s">
        <v>32</v>
      </c>
      <c r="AX176" s="13" t="s">
        <v>77</v>
      </c>
      <c r="AY176" s="243" t="s">
        <v>166</v>
      </c>
    </row>
    <row r="177" spans="1:51" s="13" customFormat="1" ht="12">
      <c r="A177" s="13"/>
      <c r="B177" s="232"/>
      <c r="C177" s="233"/>
      <c r="D177" s="234" t="s">
        <v>175</v>
      </c>
      <c r="E177" s="235" t="s">
        <v>1</v>
      </c>
      <c r="F177" s="236" t="s">
        <v>244</v>
      </c>
      <c r="G177" s="233"/>
      <c r="H177" s="237">
        <v>0.006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175</v>
      </c>
      <c r="AU177" s="243" t="s">
        <v>86</v>
      </c>
      <c r="AV177" s="13" t="s">
        <v>86</v>
      </c>
      <c r="AW177" s="13" t="s">
        <v>32</v>
      </c>
      <c r="AX177" s="13" t="s">
        <v>77</v>
      </c>
      <c r="AY177" s="243" t="s">
        <v>166</v>
      </c>
    </row>
    <row r="178" spans="1:65" s="2" customFormat="1" ht="24.15" customHeight="1">
      <c r="A178" s="37"/>
      <c r="B178" s="38"/>
      <c r="C178" s="218" t="s">
        <v>9</v>
      </c>
      <c r="D178" s="218" t="s">
        <v>169</v>
      </c>
      <c r="E178" s="219" t="s">
        <v>245</v>
      </c>
      <c r="F178" s="220" t="s">
        <v>246</v>
      </c>
      <c r="G178" s="221" t="s">
        <v>188</v>
      </c>
      <c r="H178" s="222">
        <v>0.39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0.09336</v>
      </c>
      <c r="R178" s="228">
        <f>Q178*H178</f>
        <v>0.0364104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86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247</v>
      </c>
    </row>
    <row r="179" spans="1:51" s="13" customFormat="1" ht="12">
      <c r="A179" s="13"/>
      <c r="B179" s="232"/>
      <c r="C179" s="233"/>
      <c r="D179" s="234" t="s">
        <v>175</v>
      </c>
      <c r="E179" s="235" t="s">
        <v>1</v>
      </c>
      <c r="F179" s="236" t="s">
        <v>248</v>
      </c>
      <c r="G179" s="233"/>
      <c r="H179" s="237">
        <v>0.39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175</v>
      </c>
      <c r="AU179" s="243" t="s">
        <v>86</v>
      </c>
      <c r="AV179" s="13" t="s">
        <v>86</v>
      </c>
      <c r="AW179" s="13" t="s">
        <v>32</v>
      </c>
      <c r="AX179" s="13" t="s">
        <v>77</v>
      </c>
      <c r="AY179" s="243" t="s">
        <v>166</v>
      </c>
    </row>
    <row r="180" spans="1:65" s="2" customFormat="1" ht="16.5" customHeight="1">
      <c r="A180" s="37"/>
      <c r="B180" s="38"/>
      <c r="C180" s="218" t="s">
        <v>249</v>
      </c>
      <c r="D180" s="218" t="s">
        <v>169</v>
      </c>
      <c r="E180" s="219" t="s">
        <v>250</v>
      </c>
      <c r="F180" s="220" t="s">
        <v>251</v>
      </c>
      <c r="G180" s="221" t="s">
        <v>188</v>
      </c>
      <c r="H180" s="222">
        <v>9.36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0.00013</v>
      </c>
      <c r="R180" s="228">
        <f>Q180*H180</f>
        <v>0.0012167999999999999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86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252</v>
      </c>
    </row>
    <row r="181" spans="1:51" s="13" customFormat="1" ht="12">
      <c r="A181" s="13"/>
      <c r="B181" s="232"/>
      <c r="C181" s="233"/>
      <c r="D181" s="234" t="s">
        <v>175</v>
      </c>
      <c r="E181" s="235" t="s">
        <v>1</v>
      </c>
      <c r="F181" s="236" t="s">
        <v>253</v>
      </c>
      <c r="G181" s="233"/>
      <c r="H181" s="237">
        <v>3.24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175</v>
      </c>
      <c r="AU181" s="243" t="s">
        <v>86</v>
      </c>
      <c r="AV181" s="13" t="s">
        <v>86</v>
      </c>
      <c r="AW181" s="13" t="s">
        <v>32</v>
      </c>
      <c r="AX181" s="13" t="s">
        <v>77</v>
      </c>
      <c r="AY181" s="24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254</v>
      </c>
      <c r="G182" s="233"/>
      <c r="H182" s="237">
        <v>3.24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51" s="13" customFormat="1" ht="12">
      <c r="A183" s="13"/>
      <c r="B183" s="232"/>
      <c r="C183" s="233"/>
      <c r="D183" s="234" t="s">
        <v>175</v>
      </c>
      <c r="E183" s="235" t="s">
        <v>1</v>
      </c>
      <c r="F183" s="236" t="s">
        <v>255</v>
      </c>
      <c r="G183" s="233"/>
      <c r="H183" s="237">
        <v>2.88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175</v>
      </c>
      <c r="AU183" s="243" t="s">
        <v>86</v>
      </c>
      <c r="AV183" s="13" t="s">
        <v>86</v>
      </c>
      <c r="AW183" s="13" t="s">
        <v>32</v>
      </c>
      <c r="AX183" s="13" t="s">
        <v>77</v>
      </c>
      <c r="AY183" s="243" t="s">
        <v>166</v>
      </c>
    </row>
    <row r="184" spans="1:65" s="2" customFormat="1" ht="33" customHeight="1">
      <c r="A184" s="37"/>
      <c r="B184" s="38"/>
      <c r="C184" s="218" t="s">
        <v>256</v>
      </c>
      <c r="D184" s="218" t="s">
        <v>169</v>
      </c>
      <c r="E184" s="219" t="s">
        <v>257</v>
      </c>
      <c r="F184" s="220" t="s">
        <v>258</v>
      </c>
      <c r="G184" s="221" t="s">
        <v>215</v>
      </c>
      <c r="H184" s="222">
        <v>23.4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2E-05</v>
      </c>
      <c r="R184" s="228">
        <f>Q184*H184</f>
        <v>0.000468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86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259</v>
      </c>
    </row>
    <row r="185" spans="1:51" s="13" customFormat="1" ht="12">
      <c r="A185" s="13"/>
      <c r="B185" s="232"/>
      <c r="C185" s="233"/>
      <c r="D185" s="234" t="s">
        <v>175</v>
      </c>
      <c r="E185" s="235" t="s">
        <v>1</v>
      </c>
      <c r="F185" s="236" t="s">
        <v>260</v>
      </c>
      <c r="G185" s="233"/>
      <c r="H185" s="237">
        <v>23.4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175</v>
      </c>
      <c r="AU185" s="243" t="s">
        <v>86</v>
      </c>
      <c r="AV185" s="13" t="s">
        <v>86</v>
      </c>
      <c r="AW185" s="13" t="s">
        <v>32</v>
      </c>
      <c r="AX185" s="13" t="s">
        <v>77</v>
      </c>
      <c r="AY185" s="243" t="s">
        <v>166</v>
      </c>
    </row>
    <row r="186" spans="1:65" s="2" customFormat="1" ht="21.75" customHeight="1">
      <c r="A186" s="37"/>
      <c r="B186" s="38"/>
      <c r="C186" s="218" t="s">
        <v>261</v>
      </c>
      <c r="D186" s="218" t="s">
        <v>169</v>
      </c>
      <c r="E186" s="219" t="s">
        <v>262</v>
      </c>
      <c r="F186" s="220" t="s">
        <v>263</v>
      </c>
      <c r="G186" s="221" t="s">
        <v>196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0.04684</v>
      </c>
      <c r="R186" s="228">
        <f>Q186*H186</f>
        <v>0.04684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86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264</v>
      </c>
    </row>
    <row r="187" spans="1:65" s="2" customFormat="1" ht="33" customHeight="1">
      <c r="A187" s="37"/>
      <c r="B187" s="38"/>
      <c r="C187" s="254" t="s">
        <v>265</v>
      </c>
      <c r="D187" s="254" t="s">
        <v>266</v>
      </c>
      <c r="E187" s="255" t="s">
        <v>267</v>
      </c>
      <c r="F187" s="256" t="s">
        <v>268</v>
      </c>
      <c r="G187" s="257" t="s">
        <v>196</v>
      </c>
      <c r="H187" s="258">
        <v>1</v>
      </c>
      <c r="I187" s="259"/>
      <c r="J187" s="260">
        <f>ROUND(I187*H187,0)</f>
        <v>0</v>
      </c>
      <c r="K187" s="261"/>
      <c r="L187" s="262"/>
      <c r="M187" s="263" t="s">
        <v>1</v>
      </c>
      <c r="N187" s="264" t="s">
        <v>42</v>
      </c>
      <c r="O187" s="90"/>
      <c r="P187" s="228">
        <f>O187*H187</f>
        <v>0</v>
      </c>
      <c r="Q187" s="228">
        <v>0.01624</v>
      </c>
      <c r="R187" s="228">
        <f>Q187*H187</f>
        <v>0.01624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208</v>
      </c>
      <c r="AT187" s="230" t="s">
        <v>266</v>
      </c>
      <c r="AU187" s="230" t="s">
        <v>86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173</v>
      </c>
      <c r="BM187" s="230" t="s">
        <v>269</v>
      </c>
    </row>
    <row r="188" spans="1:63" s="12" customFormat="1" ht="22.8" customHeight="1">
      <c r="A188" s="12"/>
      <c r="B188" s="202"/>
      <c r="C188" s="203"/>
      <c r="D188" s="204" t="s">
        <v>76</v>
      </c>
      <c r="E188" s="216" t="s">
        <v>212</v>
      </c>
      <c r="F188" s="216" t="s">
        <v>270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SUM(P189:P207)</f>
        <v>0</v>
      </c>
      <c r="Q188" s="210"/>
      <c r="R188" s="211">
        <f>SUM(R189:R207)</f>
        <v>0.0113864</v>
      </c>
      <c r="S188" s="210"/>
      <c r="T188" s="212">
        <f>SUM(T189:T207)</f>
        <v>8.837292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</v>
      </c>
      <c r="AT188" s="214" t="s">
        <v>76</v>
      </c>
      <c r="AU188" s="214" t="s">
        <v>8</v>
      </c>
      <c r="AY188" s="213" t="s">
        <v>166</v>
      </c>
      <c r="BK188" s="215">
        <f>SUM(BK189:BK207)</f>
        <v>0</v>
      </c>
    </row>
    <row r="189" spans="1:65" s="2" customFormat="1" ht="33" customHeight="1">
      <c r="A189" s="37"/>
      <c r="B189" s="38"/>
      <c r="C189" s="218" t="s">
        <v>271</v>
      </c>
      <c r="D189" s="218" t="s">
        <v>169</v>
      </c>
      <c r="E189" s="219" t="s">
        <v>272</v>
      </c>
      <c r="F189" s="220" t="s">
        <v>273</v>
      </c>
      <c r="G189" s="221" t="s">
        <v>188</v>
      </c>
      <c r="H189" s="222">
        <v>50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0.00013</v>
      </c>
      <c r="R189" s="228">
        <f>Q189*H189</f>
        <v>0.0065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86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274</v>
      </c>
    </row>
    <row r="190" spans="1:65" s="2" customFormat="1" ht="24.15" customHeight="1">
      <c r="A190" s="37"/>
      <c r="B190" s="38"/>
      <c r="C190" s="218" t="s">
        <v>7</v>
      </c>
      <c r="D190" s="218" t="s">
        <v>169</v>
      </c>
      <c r="E190" s="219" t="s">
        <v>275</v>
      </c>
      <c r="F190" s="220" t="s">
        <v>276</v>
      </c>
      <c r="G190" s="221" t="s">
        <v>188</v>
      </c>
      <c r="H190" s="222">
        <v>64.41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4E-05</v>
      </c>
      <c r="R190" s="228">
        <f>Q190*H190</f>
        <v>0.0025764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86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277</v>
      </c>
    </row>
    <row r="191" spans="1:51" s="13" customFormat="1" ht="12">
      <c r="A191" s="13"/>
      <c r="B191" s="232"/>
      <c r="C191" s="233"/>
      <c r="D191" s="234" t="s">
        <v>175</v>
      </c>
      <c r="E191" s="235" t="s">
        <v>1</v>
      </c>
      <c r="F191" s="236" t="s">
        <v>278</v>
      </c>
      <c r="G191" s="233"/>
      <c r="H191" s="237">
        <v>64.41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175</v>
      </c>
      <c r="AU191" s="243" t="s">
        <v>86</v>
      </c>
      <c r="AV191" s="13" t="s">
        <v>86</v>
      </c>
      <c r="AW191" s="13" t="s">
        <v>32</v>
      </c>
      <c r="AX191" s="13" t="s">
        <v>77</v>
      </c>
      <c r="AY191" s="243" t="s">
        <v>166</v>
      </c>
    </row>
    <row r="192" spans="1:65" s="2" customFormat="1" ht="37.8" customHeight="1">
      <c r="A192" s="37"/>
      <c r="B192" s="38"/>
      <c r="C192" s="218" t="s">
        <v>279</v>
      </c>
      <c r="D192" s="218" t="s">
        <v>169</v>
      </c>
      <c r="E192" s="219" t="s">
        <v>280</v>
      </c>
      <c r="F192" s="220" t="s">
        <v>281</v>
      </c>
      <c r="G192" s="221" t="s">
        <v>172</v>
      </c>
      <c r="H192" s="222">
        <v>3.592</v>
      </c>
      <c r="I192" s="223"/>
      <c r="J192" s="224">
        <f>ROUND(I192*H192,0)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2.2</v>
      </c>
      <c r="T192" s="229">
        <f>S192*H192</f>
        <v>7.902400000000001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173</v>
      </c>
      <c r="AT192" s="230" t="s">
        <v>169</v>
      </c>
      <c r="AU192" s="230" t="s">
        <v>86</v>
      </c>
      <c r="AY192" s="16" t="s">
        <v>166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</v>
      </c>
      <c r="BK192" s="231">
        <f>ROUND(I192*H192,0)</f>
        <v>0</v>
      </c>
      <c r="BL192" s="16" t="s">
        <v>173</v>
      </c>
      <c r="BM192" s="230" t="s">
        <v>282</v>
      </c>
    </row>
    <row r="193" spans="1:51" s="13" customFormat="1" ht="12">
      <c r="A193" s="13"/>
      <c r="B193" s="232"/>
      <c r="C193" s="233"/>
      <c r="D193" s="234" t="s">
        <v>175</v>
      </c>
      <c r="E193" s="235" t="s">
        <v>1</v>
      </c>
      <c r="F193" s="236" t="s">
        <v>283</v>
      </c>
      <c r="G193" s="233"/>
      <c r="H193" s="237">
        <v>0.356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175</v>
      </c>
      <c r="AU193" s="243" t="s">
        <v>86</v>
      </c>
      <c r="AV193" s="13" t="s">
        <v>86</v>
      </c>
      <c r="AW193" s="13" t="s">
        <v>32</v>
      </c>
      <c r="AX193" s="13" t="s">
        <v>77</v>
      </c>
      <c r="AY193" s="243" t="s">
        <v>166</v>
      </c>
    </row>
    <row r="194" spans="1:51" s="13" customFormat="1" ht="12">
      <c r="A194" s="13"/>
      <c r="B194" s="232"/>
      <c r="C194" s="233"/>
      <c r="D194" s="234" t="s">
        <v>175</v>
      </c>
      <c r="E194" s="235" t="s">
        <v>1</v>
      </c>
      <c r="F194" s="236" t="s">
        <v>284</v>
      </c>
      <c r="G194" s="233"/>
      <c r="H194" s="237">
        <v>3.236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175</v>
      </c>
      <c r="AU194" s="243" t="s">
        <v>86</v>
      </c>
      <c r="AV194" s="13" t="s">
        <v>86</v>
      </c>
      <c r="AW194" s="13" t="s">
        <v>32</v>
      </c>
      <c r="AX194" s="13" t="s">
        <v>77</v>
      </c>
      <c r="AY194" s="243" t="s">
        <v>166</v>
      </c>
    </row>
    <row r="195" spans="1:65" s="2" customFormat="1" ht="24.15" customHeight="1">
      <c r="A195" s="37"/>
      <c r="B195" s="38"/>
      <c r="C195" s="218" t="s">
        <v>285</v>
      </c>
      <c r="D195" s="218" t="s">
        <v>169</v>
      </c>
      <c r="E195" s="219" t="s">
        <v>286</v>
      </c>
      <c r="F195" s="220" t="s">
        <v>287</v>
      </c>
      <c r="G195" s="221" t="s">
        <v>188</v>
      </c>
      <c r="H195" s="222">
        <v>0.63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0.055</v>
      </c>
      <c r="T195" s="229">
        <f>S195*H195</f>
        <v>0.03465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173</v>
      </c>
      <c r="AT195" s="230" t="s">
        <v>169</v>
      </c>
      <c r="AU195" s="230" t="s">
        <v>86</v>
      </c>
      <c r="AY195" s="16" t="s">
        <v>166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173</v>
      </c>
      <c r="BM195" s="230" t="s">
        <v>288</v>
      </c>
    </row>
    <row r="196" spans="1:51" s="13" customFormat="1" ht="12">
      <c r="A196" s="13"/>
      <c r="B196" s="232"/>
      <c r="C196" s="233"/>
      <c r="D196" s="234" t="s">
        <v>175</v>
      </c>
      <c r="E196" s="235" t="s">
        <v>1</v>
      </c>
      <c r="F196" s="236" t="s">
        <v>289</v>
      </c>
      <c r="G196" s="233"/>
      <c r="H196" s="237">
        <v>0.63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175</v>
      </c>
      <c r="AU196" s="243" t="s">
        <v>86</v>
      </c>
      <c r="AV196" s="13" t="s">
        <v>86</v>
      </c>
      <c r="AW196" s="13" t="s">
        <v>32</v>
      </c>
      <c r="AX196" s="13" t="s">
        <v>77</v>
      </c>
      <c r="AY196" s="243" t="s">
        <v>166</v>
      </c>
    </row>
    <row r="197" spans="1:65" s="2" customFormat="1" ht="21.75" customHeight="1">
      <c r="A197" s="37"/>
      <c r="B197" s="38"/>
      <c r="C197" s="218" t="s">
        <v>290</v>
      </c>
      <c r="D197" s="218" t="s">
        <v>169</v>
      </c>
      <c r="E197" s="219" t="s">
        <v>291</v>
      </c>
      <c r="F197" s="220" t="s">
        <v>292</v>
      </c>
      <c r="G197" s="221" t="s">
        <v>188</v>
      </c>
      <c r="H197" s="222">
        <v>2.167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0.076</v>
      </c>
      <c r="T197" s="229">
        <f>S197*H197</f>
        <v>0.16469199999999998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173</v>
      </c>
      <c r="AT197" s="230" t="s">
        <v>169</v>
      </c>
      <c r="AU197" s="230" t="s">
        <v>86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173</v>
      </c>
      <c r="BM197" s="230" t="s">
        <v>293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294</v>
      </c>
      <c r="G198" s="233"/>
      <c r="H198" s="237">
        <v>2.167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65" s="2" customFormat="1" ht="24.15" customHeight="1">
      <c r="A199" s="37"/>
      <c r="B199" s="38"/>
      <c r="C199" s="218" t="s">
        <v>295</v>
      </c>
      <c r="D199" s="218" t="s">
        <v>169</v>
      </c>
      <c r="E199" s="219" t="s">
        <v>296</v>
      </c>
      <c r="F199" s="220" t="s">
        <v>297</v>
      </c>
      <c r="G199" s="221" t="s">
        <v>172</v>
      </c>
      <c r="H199" s="222">
        <v>0.284</v>
      </c>
      <c r="I199" s="223"/>
      <c r="J199" s="224">
        <f>ROUND(I199*H199,0)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1.8</v>
      </c>
      <c r="T199" s="229">
        <f>S199*H199</f>
        <v>0.5112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173</v>
      </c>
      <c r="AT199" s="230" t="s">
        <v>169</v>
      </c>
      <c r="AU199" s="230" t="s">
        <v>86</v>
      </c>
      <c r="AY199" s="16" t="s">
        <v>166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</v>
      </c>
      <c r="BK199" s="231">
        <f>ROUND(I199*H199,0)</f>
        <v>0</v>
      </c>
      <c r="BL199" s="16" t="s">
        <v>173</v>
      </c>
      <c r="BM199" s="230" t="s">
        <v>298</v>
      </c>
    </row>
    <row r="200" spans="1:51" s="13" customFormat="1" ht="12">
      <c r="A200" s="13"/>
      <c r="B200" s="232"/>
      <c r="C200" s="233"/>
      <c r="D200" s="234" t="s">
        <v>175</v>
      </c>
      <c r="E200" s="235" t="s">
        <v>1</v>
      </c>
      <c r="F200" s="236" t="s">
        <v>299</v>
      </c>
      <c r="G200" s="233"/>
      <c r="H200" s="237">
        <v>0.284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175</v>
      </c>
      <c r="AU200" s="243" t="s">
        <v>86</v>
      </c>
      <c r="AV200" s="13" t="s">
        <v>86</v>
      </c>
      <c r="AW200" s="13" t="s">
        <v>32</v>
      </c>
      <c r="AX200" s="13" t="s">
        <v>77</v>
      </c>
      <c r="AY200" s="243" t="s">
        <v>166</v>
      </c>
    </row>
    <row r="201" spans="1:65" s="2" customFormat="1" ht="24.15" customHeight="1">
      <c r="A201" s="37"/>
      <c r="B201" s="38"/>
      <c r="C201" s="218" t="s">
        <v>300</v>
      </c>
      <c r="D201" s="218" t="s">
        <v>169</v>
      </c>
      <c r="E201" s="219" t="s">
        <v>301</v>
      </c>
      <c r="F201" s="220" t="s">
        <v>302</v>
      </c>
      <c r="G201" s="221" t="s">
        <v>215</v>
      </c>
      <c r="H201" s="222">
        <v>4.3</v>
      </c>
      <c r="I201" s="223"/>
      <c r="J201" s="224">
        <f>ROUND(I201*H201,0)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0.042</v>
      </c>
      <c r="T201" s="229">
        <f>S201*H201</f>
        <v>0.1806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173</v>
      </c>
      <c r="AT201" s="230" t="s">
        <v>169</v>
      </c>
      <c r="AU201" s="230" t="s">
        <v>86</v>
      </c>
      <c r="AY201" s="16" t="s">
        <v>166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</v>
      </c>
      <c r="BK201" s="231">
        <f>ROUND(I201*H201,0)</f>
        <v>0</v>
      </c>
      <c r="BL201" s="16" t="s">
        <v>173</v>
      </c>
      <c r="BM201" s="230" t="s">
        <v>303</v>
      </c>
    </row>
    <row r="202" spans="1:51" s="13" customFormat="1" ht="12">
      <c r="A202" s="13"/>
      <c r="B202" s="232"/>
      <c r="C202" s="233"/>
      <c r="D202" s="234" t="s">
        <v>175</v>
      </c>
      <c r="E202" s="235" t="s">
        <v>1</v>
      </c>
      <c r="F202" s="236" t="s">
        <v>304</v>
      </c>
      <c r="G202" s="233"/>
      <c r="H202" s="237">
        <v>4.3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175</v>
      </c>
      <c r="AU202" s="243" t="s">
        <v>86</v>
      </c>
      <c r="AV202" s="13" t="s">
        <v>86</v>
      </c>
      <c r="AW202" s="13" t="s">
        <v>32</v>
      </c>
      <c r="AX202" s="13" t="s">
        <v>77</v>
      </c>
      <c r="AY202" s="243" t="s">
        <v>166</v>
      </c>
    </row>
    <row r="203" spans="1:65" s="2" customFormat="1" ht="24.15" customHeight="1">
      <c r="A203" s="37"/>
      <c r="B203" s="38"/>
      <c r="C203" s="218" t="s">
        <v>305</v>
      </c>
      <c r="D203" s="218" t="s">
        <v>169</v>
      </c>
      <c r="E203" s="219" t="s">
        <v>306</v>
      </c>
      <c r="F203" s="220" t="s">
        <v>307</v>
      </c>
      <c r="G203" s="221" t="s">
        <v>215</v>
      </c>
      <c r="H203" s="222">
        <v>1.75</v>
      </c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0.00132</v>
      </c>
      <c r="R203" s="228">
        <f>Q203*H203</f>
        <v>0.00231</v>
      </c>
      <c r="S203" s="228">
        <v>0.025</v>
      </c>
      <c r="T203" s="229">
        <f>S203*H203</f>
        <v>0.043750000000000004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173</v>
      </c>
      <c r="AT203" s="230" t="s">
        <v>169</v>
      </c>
      <c r="AU203" s="230" t="s">
        <v>86</v>
      </c>
      <c r="AY203" s="16" t="s">
        <v>166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173</v>
      </c>
      <c r="BM203" s="230" t="s">
        <v>308</v>
      </c>
    </row>
    <row r="204" spans="1:51" s="13" customFormat="1" ht="12">
      <c r="A204" s="13"/>
      <c r="B204" s="232"/>
      <c r="C204" s="233"/>
      <c r="D204" s="234" t="s">
        <v>175</v>
      </c>
      <c r="E204" s="235" t="s">
        <v>1</v>
      </c>
      <c r="F204" s="236" t="s">
        <v>309</v>
      </c>
      <c r="G204" s="233"/>
      <c r="H204" s="237">
        <v>1.75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175</v>
      </c>
      <c r="AU204" s="243" t="s">
        <v>86</v>
      </c>
      <c r="AV204" s="13" t="s">
        <v>86</v>
      </c>
      <c r="AW204" s="13" t="s">
        <v>32</v>
      </c>
      <c r="AX204" s="13" t="s">
        <v>77</v>
      </c>
      <c r="AY204" s="243" t="s">
        <v>166</v>
      </c>
    </row>
    <row r="205" spans="1:65" s="2" customFormat="1" ht="24.15" customHeight="1">
      <c r="A205" s="37"/>
      <c r="B205" s="38"/>
      <c r="C205" s="218" t="s">
        <v>310</v>
      </c>
      <c r="D205" s="218" t="s">
        <v>169</v>
      </c>
      <c r="E205" s="219" t="s">
        <v>311</v>
      </c>
      <c r="F205" s="220" t="s">
        <v>312</v>
      </c>
      <c r="G205" s="221" t="s">
        <v>215</v>
      </c>
      <c r="H205" s="222">
        <v>11.9</v>
      </c>
      <c r="I205" s="223"/>
      <c r="J205" s="224">
        <f>ROUND(I205*H205,0)</f>
        <v>0</v>
      </c>
      <c r="K205" s="225"/>
      <c r="L205" s="43"/>
      <c r="M205" s="226" t="s">
        <v>1</v>
      </c>
      <c r="N205" s="227" t="s">
        <v>42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173</v>
      </c>
      <c r="AT205" s="230" t="s">
        <v>169</v>
      </c>
      <c r="AU205" s="230" t="s">
        <v>86</v>
      </c>
      <c r="AY205" s="16" t="s">
        <v>166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</v>
      </c>
      <c r="BK205" s="231">
        <f>ROUND(I205*H205,0)</f>
        <v>0</v>
      </c>
      <c r="BL205" s="16" t="s">
        <v>173</v>
      </c>
      <c r="BM205" s="230" t="s">
        <v>313</v>
      </c>
    </row>
    <row r="206" spans="1:51" s="13" customFormat="1" ht="12">
      <c r="A206" s="13"/>
      <c r="B206" s="232"/>
      <c r="C206" s="233"/>
      <c r="D206" s="234" t="s">
        <v>175</v>
      </c>
      <c r="E206" s="235" t="s">
        <v>1</v>
      </c>
      <c r="F206" s="236" t="s">
        <v>314</v>
      </c>
      <c r="G206" s="233"/>
      <c r="H206" s="237">
        <v>3.9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175</v>
      </c>
      <c r="AU206" s="243" t="s">
        <v>86</v>
      </c>
      <c r="AV206" s="13" t="s">
        <v>86</v>
      </c>
      <c r="AW206" s="13" t="s">
        <v>32</v>
      </c>
      <c r="AX206" s="13" t="s">
        <v>77</v>
      </c>
      <c r="AY206" s="243" t="s">
        <v>166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315</v>
      </c>
      <c r="G207" s="233"/>
      <c r="H207" s="237">
        <v>8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63" s="12" customFormat="1" ht="22.8" customHeight="1">
      <c r="A208" s="12"/>
      <c r="B208" s="202"/>
      <c r="C208" s="203"/>
      <c r="D208" s="204" t="s">
        <v>76</v>
      </c>
      <c r="E208" s="216" t="s">
        <v>316</v>
      </c>
      <c r="F208" s="216" t="s">
        <v>317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SUM(P209:P213)</f>
        <v>0</v>
      </c>
      <c r="Q208" s="210"/>
      <c r="R208" s="211">
        <f>SUM(R209:R213)</f>
        <v>0</v>
      </c>
      <c r="S208" s="210"/>
      <c r="T208" s="212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</v>
      </c>
      <c r="AT208" s="214" t="s">
        <v>76</v>
      </c>
      <c r="AU208" s="214" t="s">
        <v>8</v>
      </c>
      <c r="AY208" s="213" t="s">
        <v>166</v>
      </c>
      <c r="BK208" s="215">
        <f>SUM(BK209:BK213)</f>
        <v>0</v>
      </c>
    </row>
    <row r="209" spans="1:65" s="2" customFormat="1" ht="24.15" customHeight="1">
      <c r="A209" s="37"/>
      <c r="B209" s="38"/>
      <c r="C209" s="218" t="s">
        <v>318</v>
      </c>
      <c r="D209" s="218" t="s">
        <v>169</v>
      </c>
      <c r="E209" s="219" t="s">
        <v>319</v>
      </c>
      <c r="F209" s="220" t="s">
        <v>320</v>
      </c>
      <c r="G209" s="221" t="s">
        <v>183</v>
      </c>
      <c r="H209" s="222">
        <v>9.019</v>
      </c>
      <c r="I209" s="223"/>
      <c r="J209" s="224">
        <f>ROUND(I209*H209,0)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173</v>
      </c>
      <c r="AT209" s="230" t="s">
        <v>169</v>
      </c>
      <c r="AU209" s="230" t="s">
        <v>86</v>
      </c>
      <c r="AY209" s="16" t="s">
        <v>166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</v>
      </c>
      <c r="BK209" s="231">
        <f>ROUND(I209*H209,0)</f>
        <v>0</v>
      </c>
      <c r="BL209" s="16" t="s">
        <v>173</v>
      </c>
      <c r="BM209" s="230" t="s">
        <v>321</v>
      </c>
    </row>
    <row r="210" spans="1:65" s="2" customFormat="1" ht="24.15" customHeight="1">
      <c r="A210" s="37"/>
      <c r="B210" s="38"/>
      <c r="C210" s="218" t="s">
        <v>322</v>
      </c>
      <c r="D210" s="218" t="s">
        <v>169</v>
      </c>
      <c r="E210" s="219" t="s">
        <v>323</v>
      </c>
      <c r="F210" s="220" t="s">
        <v>324</v>
      </c>
      <c r="G210" s="221" t="s">
        <v>183</v>
      </c>
      <c r="H210" s="222">
        <v>9.019</v>
      </c>
      <c r="I210" s="223"/>
      <c r="J210" s="224">
        <f>ROUND(I210*H210,0)</f>
        <v>0</v>
      </c>
      <c r="K210" s="225"/>
      <c r="L210" s="43"/>
      <c r="M210" s="226" t="s">
        <v>1</v>
      </c>
      <c r="N210" s="227" t="s">
        <v>42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173</v>
      </c>
      <c r="AT210" s="230" t="s">
        <v>169</v>
      </c>
      <c r="AU210" s="230" t="s">
        <v>86</v>
      </c>
      <c r="AY210" s="16" t="s">
        <v>166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</v>
      </c>
      <c r="BK210" s="231">
        <f>ROUND(I210*H210,0)</f>
        <v>0</v>
      </c>
      <c r="BL210" s="16" t="s">
        <v>173</v>
      </c>
      <c r="BM210" s="230" t="s">
        <v>325</v>
      </c>
    </row>
    <row r="211" spans="1:65" s="2" customFormat="1" ht="24.15" customHeight="1">
      <c r="A211" s="37"/>
      <c r="B211" s="38"/>
      <c r="C211" s="218" t="s">
        <v>326</v>
      </c>
      <c r="D211" s="218" t="s">
        <v>169</v>
      </c>
      <c r="E211" s="219" t="s">
        <v>327</v>
      </c>
      <c r="F211" s="220" t="s">
        <v>328</v>
      </c>
      <c r="G211" s="221" t="s">
        <v>183</v>
      </c>
      <c r="H211" s="222">
        <v>153.323</v>
      </c>
      <c r="I211" s="223"/>
      <c r="J211" s="224">
        <f>ROUND(I211*H211,0)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173</v>
      </c>
      <c r="AT211" s="230" t="s">
        <v>169</v>
      </c>
      <c r="AU211" s="230" t="s">
        <v>86</v>
      </c>
      <c r="AY211" s="16" t="s">
        <v>166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</v>
      </c>
      <c r="BK211" s="231">
        <f>ROUND(I211*H211,0)</f>
        <v>0</v>
      </c>
      <c r="BL211" s="16" t="s">
        <v>173</v>
      </c>
      <c r="BM211" s="230" t="s">
        <v>329</v>
      </c>
    </row>
    <row r="212" spans="1:51" s="13" customFormat="1" ht="12">
      <c r="A212" s="13"/>
      <c r="B212" s="232"/>
      <c r="C212" s="233"/>
      <c r="D212" s="234" t="s">
        <v>175</v>
      </c>
      <c r="E212" s="233"/>
      <c r="F212" s="236" t="s">
        <v>330</v>
      </c>
      <c r="G212" s="233"/>
      <c r="H212" s="237">
        <v>153.323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175</v>
      </c>
      <c r="AU212" s="243" t="s">
        <v>86</v>
      </c>
      <c r="AV212" s="13" t="s">
        <v>86</v>
      </c>
      <c r="AW212" s="13" t="s">
        <v>4</v>
      </c>
      <c r="AX212" s="13" t="s">
        <v>8</v>
      </c>
      <c r="AY212" s="243" t="s">
        <v>166</v>
      </c>
    </row>
    <row r="213" spans="1:65" s="2" customFormat="1" ht="44.25" customHeight="1">
      <c r="A213" s="37"/>
      <c r="B213" s="38"/>
      <c r="C213" s="218" t="s">
        <v>331</v>
      </c>
      <c r="D213" s="218" t="s">
        <v>169</v>
      </c>
      <c r="E213" s="219" t="s">
        <v>332</v>
      </c>
      <c r="F213" s="220" t="s">
        <v>333</v>
      </c>
      <c r="G213" s="221" t="s">
        <v>183</v>
      </c>
      <c r="H213" s="222">
        <v>9.019</v>
      </c>
      <c r="I213" s="223"/>
      <c r="J213" s="224">
        <f>ROUND(I213*H213,0)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173</v>
      </c>
      <c r="AT213" s="230" t="s">
        <v>169</v>
      </c>
      <c r="AU213" s="230" t="s">
        <v>86</v>
      </c>
      <c r="AY213" s="16" t="s">
        <v>166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</v>
      </c>
      <c r="BK213" s="231">
        <f>ROUND(I213*H213,0)</f>
        <v>0</v>
      </c>
      <c r="BL213" s="16" t="s">
        <v>173</v>
      </c>
      <c r="BM213" s="230" t="s">
        <v>334</v>
      </c>
    </row>
    <row r="214" spans="1:63" s="12" customFormat="1" ht="22.8" customHeight="1">
      <c r="A214" s="12"/>
      <c r="B214" s="202"/>
      <c r="C214" s="203"/>
      <c r="D214" s="204" t="s">
        <v>76</v>
      </c>
      <c r="E214" s="216" t="s">
        <v>335</v>
      </c>
      <c r="F214" s="216" t="s">
        <v>336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P215</f>
        <v>0</v>
      </c>
      <c r="Q214" s="210"/>
      <c r="R214" s="211">
        <f>R215</f>
        <v>0</v>
      </c>
      <c r="S214" s="210"/>
      <c r="T214" s="212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</v>
      </c>
      <c r="AT214" s="214" t="s">
        <v>76</v>
      </c>
      <c r="AU214" s="214" t="s">
        <v>8</v>
      </c>
      <c r="AY214" s="213" t="s">
        <v>166</v>
      </c>
      <c r="BK214" s="215">
        <f>BK215</f>
        <v>0</v>
      </c>
    </row>
    <row r="215" spans="1:65" s="2" customFormat="1" ht="21.75" customHeight="1">
      <c r="A215" s="37"/>
      <c r="B215" s="38"/>
      <c r="C215" s="218" t="s">
        <v>337</v>
      </c>
      <c r="D215" s="218" t="s">
        <v>169</v>
      </c>
      <c r="E215" s="219" t="s">
        <v>338</v>
      </c>
      <c r="F215" s="220" t="s">
        <v>339</v>
      </c>
      <c r="G215" s="221" t="s">
        <v>183</v>
      </c>
      <c r="H215" s="222">
        <v>2.969</v>
      </c>
      <c r="I215" s="223"/>
      <c r="J215" s="224">
        <f>ROUND(I215*H215,0)</f>
        <v>0</v>
      </c>
      <c r="K215" s="225"/>
      <c r="L215" s="43"/>
      <c r="M215" s="226" t="s">
        <v>1</v>
      </c>
      <c r="N215" s="227" t="s">
        <v>42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173</v>
      </c>
      <c r="AT215" s="230" t="s">
        <v>169</v>
      </c>
      <c r="AU215" s="230" t="s">
        <v>86</v>
      </c>
      <c r="AY215" s="16" t="s">
        <v>166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</v>
      </c>
      <c r="BK215" s="231">
        <f>ROUND(I215*H215,0)</f>
        <v>0</v>
      </c>
      <c r="BL215" s="16" t="s">
        <v>173</v>
      </c>
      <c r="BM215" s="230" t="s">
        <v>340</v>
      </c>
    </row>
    <row r="216" spans="1:63" s="12" customFormat="1" ht="25.9" customHeight="1">
      <c r="A216" s="12"/>
      <c r="B216" s="202"/>
      <c r="C216" s="203"/>
      <c r="D216" s="204" t="s">
        <v>76</v>
      </c>
      <c r="E216" s="205" t="s">
        <v>341</v>
      </c>
      <c r="F216" s="205" t="s">
        <v>342</v>
      </c>
      <c r="G216" s="203"/>
      <c r="H216" s="203"/>
      <c r="I216" s="206"/>
      <c r="J216" s="207">
        <f>BK216</f>
        <v>0</v>
      </c>
      <c r="K216" s="203"/>
      <c r="L216" s="208"/>
      <c r="M216" s="209"/>
      <c r="N216" s="210"/>
      <c r="O216" s="210"/>
      <c r="P216" s="211">
        <f>P217+P227+P244+P267+P283+P302+P311+P331+P343+P366+P400+P432+P437</f>
        <v>0</v>
      </c>
      <c r="Q216" s="210"/>
      <c r="R216" s="211">
        <f>R217+R227+R244+R267+R283+R302+R311+R331+R343+R366+R400+R432+R437</f>
        <v>3.88881472</v>
      </c>
      <c r="S216" s="210"/>
      <c r="T216" s="212">
        <f>T217+T227+T244+T267+T283+T302+T311+T331+T343+T366+T400+T432+T437</f>
        <v>0.18178999999999998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86</v>
      </c>
      <c r="AT216" s="214" t="s">
        <v>76</v>
      </c>
      <c r="AU216" s="214" t="s">
        <v>77</v>
      </c>
      <c r="AY216" s="213" t="s">
        <v>166</v>
      </c>
      <c r="BK216" s="215">
        <f>BK217+BK227+BK244+BK267+BK283+BK302+BK311+BK331+BK343+BK366+BK400+BK432+BK437</f>
        <v>0</v>
      </c>
    </row>
    <row r="217" spans="1:63" s="12" customFormat="1" ht="22.8" customHeight="1">
      <c r="A217" s="12"/>
      <c r="B217" s="202"/>
      <c r="C217" s="203"/>
      <c r="D217" s="204" t="s">
        <v>76</v>
      </c>
      <c r="E217" s="216" t="s">
        <v>343</v>
      </c>
      <c r="F217" s="216" t="s">
        <v>344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SUM(P218:P226)</f>
        <v>0</v>
      </c>
      <c r="Q217" s="210"/>
      <c r="R217" s="211">
        <f>SUM(R218:R226)</f>
        <v>0.0176904</v>
      </c>
      <c r="S217" s="210"/>
      <c r="T217" s="212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86</v>
      </c>
      <c r="AT217" s="214" t="s">
        <v>76</v>
      </c>
      <c r="AU217" s="214" t="s">
        <v>8</v>
      </c>
      <c r="AY217" s="213" t="s">
        <v>166</v>
      </c>
      <c r="BK217" s="215">
        <f>SUM(BK218:BK226)</f>
        <v>0</v>
      </c>
    </row>
    <row r="218" spans="1:65" s="2" customFormat="1" ht="24.15" customHeight="1">
      <c r="A218" s="37"/>
      <c r="B218" s="38"/>
      <c r="C218" s="218" t="s">
        <v>345</v>
      </c>
      <c r="D218" s="218" t="s">
        <v>169</v>
      </c>
      <c r="E218" s="219" t="s">
        <v>346</v>
      </c>
      <c r="F218" s="220" t="s">
        <v>347</v>
      </c>
      <c r="G218" s="221" t="s">
        <v>188</v>
      </c>
      <c r="H218" s="222">
        <v>9.36</v>
      </c>
      <c r="I218" s="223"/>
      <c r="J218" s="224">
        <f>ROUND(I218*H218,0)</f>
        <v>0</v>
      </c>
      <c r="K218" s="225"/>
      <c r="L218" s="43"/>
      <c r="M218" s="226" t="s">
        <v>1</v>
      </c>
      <c r="N218" s="227" t="s">
        <v>42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249</v>
      </c>
      <c r="AT218" s="230" t="s">
        <v>169</v>
      </c>
      <c r="AU218" s="230" t="s">
        <v>86</v>
      </c>
      <c r="AY218" s="16" t="s">
        <v>166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</v>
      </c>
      <c r="BK218" s="231">
        <f>ROUND(I218*H218,0)</f>
        <v>0</v>
      </c>
      <c r="BL218" s="16" t="s">
        <v>249</v>
      </c>
      <c r="BM218" s="230" t="s">
        <v>348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253</v>
      </c>
      <c r="G219" s="233"/>
      <c r="H219" s="237">
        <v>3.24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254</v>
      </c>
      <c r="G220" s="233"/>
      <c r="H220" s="237">
        <v>3.24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51" s="13" customFormat="1" ht="12">
      <c r="A221" s="13"/>
      <c r="B221" s="232"/>
      <c r="C221" s="233"/>
      <c r="D221" s="234" t="s">
        <v>175</v>
      </c>
      <c r="E221" s="235" t="s">
        <v>1</v>
      </c>
      <c r="F221" s="236" t="s">
        <v>255</v>
      </c>
      <c r="G221" s="233"/>
      <c r="H221" s="237">
        <v>2.88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175</v>
      </c>
      <c r="AU221" s="243" t="s">
        <v>86</v>
      </c>
      <c r="AV221" s="13" t="s">
        <v>86</v>
      </c>
      <c r="AW221" s="13" t="s">
        <v>32</v>
      </c>
      <c r="AX221" s="13" t="s">
        <v>77</v>
      </c>
      <c r="AY221" s="243" t="s">
        <v>166</v>
      </c>
    </row>
    <row r="222" spans="1:65" s="2" customFormat="1" ht="24.15" customHeight="1">
      <c r="A222" s="37"/>
      <c r="B222" s="38"/>
      <c r="C222" s="254" t="s">
        <v>349</v>
      </c>
      <c r="D222" s="254" t="s">
        <v>266</v>
      </c>
      <c r="E222" s="255" t="s">
        <v>350</v>
      </c>
      <c r="F222" s="256" t="s">
        <v>351</v>
      </c>
      <c r="G222" s="257" t="s">
        <v>188</v>
      </c>
      <c r="H222" s="258">
        <v>9.828</v>
      </c>
      <c r="I222" s="259"/>
      <c r="J222" s="260">
        <f>ROUND(I222*H222,0)</f>
        <v>0</v>
      </c>
      <c r="K222" s="261"/>
      <c r="L222" s="262"/>
      <c r="M222" s="263" t="s">
        <v>1</v>
      </c>
      <c r="N222" s="264" t="s">
        <v>42</v>
      </c>
      <c r="O222" s="90"/>
      <c r="P222" s="228">
        <f>O222*H222</f>
        <v>0</v>
      </c>
      <c r="Q222" s="228">
        <v>0.0018</v>
      </c>
      <c r="R222" s="228">
        <f>Q222*H222</f>
        <v>0.0176904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331</v>
      </c>
      <c r="AT222" s="230" t="s">
        <v>266</v>
      </c>
      <c r="AU222" s="230" t="s">
        <v>86</v>
      </c>
      <c r="AY222" s="16" t="s">
        <v>166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</v>
      </c>
      <c r="BK222" s="231">
        <f>ROUND(I222*H222,0)</f>
        <v>0</v>
      </c>
      <c r="BL222" s="16" t="s">
        <v>249</v>
      </c>
      <c r="BM222" s="230" t="s">
        <v>352</v>
      </c>
    </row>
    <row r="223" spans="1:51" s="13" customFormat="1" ht="12">
      <c r="A223" s="13"/>
      <c r="B223" s="232"/>
      <c r="C223" s="233"/>
      <c r="D223" s="234" t="s">
        <v>175</v>
      </c>
      <c r="E223" s="235" t="s">
        <v>1</v>
      </c>
      <c r="F223" s="236" t="s">
        <v>353</v>
      </c>
      <c r="G223" s="233"/>
      <c r="H223" s="237">
        <v>9.36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175</v>
      </c>
      <c r="AU223" s="243" t="s">
        <v>86</v>
      </c>
      <c r="AV223" s="13" t="s">
        <v>86</v>
      </c>
      <c r="AW223" s="13" t="s">
        <v>32</v>
      </c>
      <c r="AX223" s="13" t="s">
        <v>8</v>
      </c>
      <c r="AY223" s="243" t="s">
        <v>166</v>
      </c>
    </row>
    <row r="224" spans="1:51" s="13" customFormat="1" ht="12">
      <c r="A224" s="13"/>
      <c r="B224" s="232"/>
      <c r="C224" s="233"/>
      <c r="D224" s="234" t="s">
        <v>175</v>
      </c>
      <c r="E224" s="233"/>
      <c r="F224" s="236" t="s">
        <v>354</v>
      </c>
      <c r="G224" s="233"/>
      <c r="H224" s="237">
        <v>9.828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4</v>
      </c>
      <c r="AX224" s="13" t="s">
        <v>8</v>
      </c>
      <c r="AY224" s="243" t="s">
        <v>166</v>
      </c>
    </row>
    <row r="225" spans="1:65" s="2" customFormat="1" ht="24.15" customHeight="1">
      <c r="A225" s="37"/>
      <c r="B225" s="38"/>
      <c r="C225" s="218" t="s">
        <v>355</v>
      </c>
      <c r="D225" s="218" t="s">
        <v>169</v>
      </c>
      <c r="E225" s="219" t="s">
        <v>356</v>
      </c>
      <c r="F225" s="220" t="s">
        <v>357</v>
      </c>
      <c r="G225" s="221" t="s">
        <v>183</v>
      </c>
      <c r="H225" s="222">
        <v>0.018</v>
      </c>
      <c r="I225" s="223"/>
      <c r="J225" s="224">
        <f>ROUND(I225*H225,0)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249</v>
      </c>
      <c r="AT225" s="230" t="s">
        <v>169</v>
      </c>
      <c r="AU225" s="230" t="s">
        <v>86</v>
      </c>
      <c r="AY225" s="16" t="s">
        <v>166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</v>
      </c>
      <c r="BK225" s="231">
        <f>ROUND(I225*H225,0)</f>
        <v>0</v>
      </c>
      <c r="BL225" s="16" t="s">
        <v>249</v>
      </c>
      <c r="BM225" s="230" t="s">
        <v>358</v>
      </c>
    </row>
    <row r="226" spans="1:65" s="2" customFormat="1" ht="24.15" customHeight="1">
      <c r="A226" s="37"/>
      <c r="B226" s="38"/>
      <c r="C226" s="218" t="s">
        <v>359</v>
      </c>
      <c r="D226" s="218" t="s">
        <v>169</v>
      </c>
      <c r="E226" s="219" t="s">
        <v>360</v>
      </c>
      <c r="F226" s="220" t="s">
        <v>361</v>
      </c>
      <c r="G226" s="221" t="s">
        <v>183</v>
      </c>
      <c r="H226" s="222">
        <v>0.018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249</v>
      </c>
      <c r="AT226" s="230" t="s">
        <v>169</v>
      </c>
      <c r="AU226" s="230" t="s">
        <v>86</v>
      </c>
      <c r="AY226" s="16" t="s">
        <v>166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249</v>
      </c>
      <c r="BM226" s="230" t="s">
        <v>362</v>
      </c>
    </row>
    <row r="227" spans="1:63" s="12" customFormat="1" ht="22.8" customHeight="1">
      <c r="A227" s="12"/>
      <c r="B227" s="202"/>
      <c r="C227" s="203"/>
      <c r="D227" s="204" t="s">
        <v>76</v>
      </c>
      <c r="E227" s="216" t="s">
        <v>363</v>
      </c>
      <c r="F227" s="216" t="s">
        <v>364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SUM(P228:P243)</f>
        <v>0</v>
      </c>
      <c r="Q227" s="210"/>
      <c r="R227" s="211">
        <f>SUM(R228:R243)</f>
        <v>0.0462144</v>
      </c>
      <c r="S227" s="210"/>
      <c r="T227" s="212">
        <f>SUM(T228:T243)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86</v>
      </c>
      <c r="AT227" s="214" t="s">
        <v>76</v>
      </c>
      <c r="AU227" s="214" t="s">
        <v>8</v>
      </c>
      <c r="AY227" s="213" t="s">
        <v>166</v>
      </c>
      <c r="BK227" s="215">
        <f>SUM(BK228:BK243)</f>
        <v>0</v>
      </c>
    </row>
    <row r="228" spans="1:65" s="2" customFormat="1" ht="16.5" customHeight="1">
      <c r="A228" s="37"/>
      <c r="B228" s="38"/>
      <c r="C228" s="218" t="s">
        <v>365</v>
      </c>
      <c r="D228" s="218" t="s">
        <v>169</v>
      </c>
      <c r="E228" s="219" t="s">
        <v>366</v>
      </c>
      <c r="F228" s="220" t="s">
        <v>367</v>
      </c>
      <c r="G228" s="221" t="s">
        <v>215</v>
      </c>
      <c r="H228" s="222">
        <v>14.6</v>
      </c>
      <c r="I228" s="223"/>
      <c r="J228" s="224">
        <f>ROUND(I228*H228,0)</f>
        <v>0</v>
      </c>
      <c r="K228" s="225"/>
      <c r="L228" s="43"/>
      <c r="M228" s="226" t="s">
        <v>1</v>
      </c>
      <c r="N228" s="227" t="s">
        <v>42</v>
      </c>
      <c r="O228" s="90"/>
      <c r="P228" s="228">
        <f>O228*H228</f>
        <v>0</v>
      </c>
      <c r="Q228" s="228">
        <v>0.00201</v>
      </c>
      <c r="R228" s="228">
        <f>Q228*H228</f>
        <v>0.029346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249</v>
      </c>
      <c r="AT228" s="230" t="s">
        <v>169</v>
      </c>
      <c r="AU228" s="230" t="s">
        <v>86</v>
      </c>
      <c r="AY228" s="16" t="s">
        <v>166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</v>
      </c>
      <c r="BK228" s="231">
        <f>ROUND(I228*H228,0)</f>
        <v>0</v>
      </c>
      <c r="BL228" s="16" t="s">
        <v>249</v>
      </c>
      <c r="BM228" s="230" t="s">
        <v>368</v>
      </c>
    </row>
    <row r="229" spans="1:51" s="13" customFormat="1" ht="12">
      <c r="A229" s="13"/>
      <c r="B229" s="232"/>
      <c r="C229" s="233"/>
      <c r="D229" s="234" t="s">
        <v>175</v>
      </c>
      <c r="E229" s="235" t="s">
        <v>1</v>
      </c>
      <c r="F229" s="236" t="s">
        <v>369</v>
      </c>
      <c r="G229" s="233"/>
      <c r="H229" s="237">
        <v>5.6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175</v>
      </c>
      <c r="AU229" s="243" t="s">
        <v>86</v>
      </c>
      <c r="AV229" s="13" t="s">
        <v>86</v>
      </c>
      <c r="AW229" s="13" t="s">
        <v>32</v>
      </c>
      <c r="AX229" s="13" t="s">
        <v>77</v>
      </c>
      <c r="AY229" s="243" t="s">
        <v>166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370</v>
      </c>
      <c r="G230" s="233"/>
      <c r="H230" s="237">
        <v>9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77</v>
      </c>
      <c r="AY230" s="243" t="s">
        <v>166</v>
      </c>
    </row>
    <row r="231" spans="1:65" s="2" customFormat="1" ht="16.5" customHeight="1">
      <c r="A231" s="37"/>
      <c r="B231" s="38"/>
      <c r="C231" s="218" t="s">
        <v>371</v>
      </c>
      <c r="D231" s="218" t="s">
        <v>169</v>
      </c>
      <c r="E231" s="219" t="s">
        <v>372</v>
      </c>
      <c r="F231" s="220" t="s">
        <v>373</v>
      </c>
      <c r="G231" s="221" t="s">
        <v>215</v>
      </c>
      <c r="H231" s="222">
        <v>12.84</v>
      </c>
      <c r="I231" s="223"/>
      <c r="J231" s="224">
        <f>ROUND(I231*H231,0)</f>
        <v>0</v>
      </c>
      <c r="K231" s="225"/>
      <c r="L231" s="43"/>
      <c r="M231" s="226" t="s">
        <v>1</v>
      </c>
      <c r="N231" s="227" t="s">
        <v>42</v>
      </c>
      <c r="O231" s="90"/>
      <c r="P231" s="228">
        <f>O231*H231</f>
        <v>0</v>
      </c>
      <c r="Q231" s="228">
        <v>0.00071</v>
      </c>
      <c r="R231" s="228">
        <f>Q231*H231</f>
        <v>0.0091164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249</v>
      </c>
      <c r="AT231" s="230" t="s">
        <v>169</v>
      </c>
      <c r="AU231" s="230" t="s">
        <v>86</v>
      </c>
      <c r="AY231" s="16" t="s">
        <v>166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</v>
      </c>
      <c r="BK231" s="231">
        <f>ROUND(I231*H231,0)</f>
        <v>0</v>
      </c>
      <c r="BL231" s="16" t="s">
        <v>249</v>
      </c>
      <c r="BM231" s="230" t="s">
        <v>374</v>
      </c>
    </row>
    <row r="232" spans="1:51" s="13" customFormat="1" ht="12">
      <c r="A232" s="13"/>
      <c r="B232" s="232"/>
      <c r="C232" s="233"/>
      <c r="D232" s="234" t="s">
        <v>175</v>
      </c>
      <c r="E232" s="235" t="s">
        <v>1</v>
      </c>
      <c r="F232" s="236" t="s">
        <v>375</v>
      </c>
      <c r="G232" s="233"/>
      <c r="H232" s="237">
        <v>12.84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175</v>
      </c>
      <c r="AU232" s="243" t="s">
        <v>86</v>
      </c>
      <c r="AV232" s="13" t="s">
        <v>86</v>
      </c>
      <c r="AW232" s="13" t="s">
        <v>32</v>
      </c>
      <c r="AX232" s="13" t="s">
        <v>77</v>
      </c>
      <c r="AY232" s="243" t="s">
        <v>166</v>
      </c>
    </row>
    <row r="233" spans="1:65" s="2" customFormat="1" ht="16.5" customHeight="1">
      <c r="A233" s="37"/>
      <c r="B233" s="38"/>
      <c r="C233" s="218" t="s">
        <v>376</v>
      </c>
      <c r="D233" s="218" t="s">
        <v>169</v>
      </c>
      <c r="E233" s="219" t="s">
        <v>377</v>
      </c>
      <c r="F233" s="220" t="s">
        <v>378</v>
      </c>
      <c r="G233" s="221" t="s">
        <v>215</v>
      </c>
      <c r="H233" s="222">
        <v>3.3</v>
      </c>
      <c r="I233" s="223"/>
      <c r="J233" s="224">
        <f>ROUND(I233*H233,0)</f>
        <v>0</v>
      </c>
      <c r="K233" s="225"/>
      <c r="L233" s="43"/>
      <c r="M233" s="226" t="s">
        <v>1</v>
      </c>
      <c r="N233" s="227" t="s">
        <v>42</v>
      </c>
      <c r="O233" s="90"/>
      <c r="P233" s="228">
        <f>O233*H233</f>
        <v>0</v>
      </c>
      <c r="Q233" s="228">
        <v>0.00224</v>
      </c>
      <c r="R233" s="228">
        <f>Q233*H233</f>
        <v>0.007391999999999999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249</v>
      </c>
      <c r="AT233" s="230" t="s">
        <v>169</v>
      </c>
      <c r="AU233" s="230" t="s">
        <v>86</v>
      </c>
      <c r="AY233" s="16" t="s">
        <v>166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</v>
      </c>
      <c r="BK233" s="231">
        <f>ROUND(I233*H233,0)</f>
        <v>0</v>
      </c>
      <c r="BL233" s="16" t="s">
        <v>249</v>
      </c>
      <c r="BM233" s="230" t="s">
        <v>379</v>
      </c>
    </row>
    <row r="234" spans="1:51" s="13" customFormat="1" ht="12">
      <c r="A234" s="13"/>
      <c r="B234" s="232"/>
      <c r="C234" s="233"/>
      <c r="D234" s="234" t="s">
        <v>175</v>
      </c>
      <c r="E234" s="235" t="s">
        <v>1</v>
      </c>
      <c r="F234" s="236" t="s">
        <v>380</v>
      </c>
      <c r="G234" s="233"/>
      <c r="H234" s="237">
        <v>3.3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175</v>
      </c>
      <c r="AU234" s="243" t="s">
        <v>86</v>
      </c>
      <c r="AV234" s="13" t="s">
        <v>86</v>
      </c>
      <c r="AW234" s="13" t="s">
        <v>32</v>
      </c>
      <c r="AX234" s="13" t="s">
        <v>77</v>
      </c>
      <c r="AY234" s="243" t="s">
        <v>166</v>
      </c>
    </row>
    <row r="235" spans="1:65" s="2" customFormat="1" ht="16.5" customHeight="1">
      <c r="A235" s="37"/>
      <c r="B235" s="38"/>
      <c r="C235" s="218" t="s">
        <v>381</v>
      </c>
      <c r="D235" s="218" t="s">
        <v>169</v>
      </c>
      <c r="E235" s="219" t="s">
        <v>382</v>
      </c>
      <c r="F235" s="220" t="s">
        <v>383</v>
      </c>
      <c r="G235" s="221" t="s">
        <v>196</v>
      </c>
      <c r="H235" s="222">
        <v>6</v>
      </c>
      <c r="I235" s="223"/>
      <c r="J235" s="224">
        <f>ROUND(I235*H235,0)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249</v>
      </c>
      <c r="AT235" s="230" t="s">
        <v>169</v>
      </c>
      <c r="AU235" s="230" t="s">
        <v>86</v>
      </c>
      <c r="AY235" s="16" t="s">
        <v>166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</v>
      </c>
      <c r="BK235" s="231">
        <f>ROUND(I235*H235,0)</f>
        <v>0</v>
      </c>
      <c r="BL235" s="16" t="s">
        <v>249</v>
      </c>
      <c r="BM235" s="230" t="s">
        <v>384</v>
      </c>
    </row>
    <row r="236" spans="1:65" s="2" customFormat="1" ht="16.5" customHeight="1">
      <c r="A236" s="37"/>
      <c r="B236" s="38"/>
      <c r="C236" s="218" t="s">
        <v>385</v>
      </c>
      <c r="D236" s="218" t="s">
        <v>169</v>
      </c>
      <c r="E236" s="219" t="s">
        <v>386</v>
      </c>
      <c r="F236" s="220" t="s">
        <v>387</v>
      </c>
      <c r="G236" s="221" t="s">
        <v>196</v>
      </c>
      <c r="H236" s="222">
        <v>3</v>
      </c>
      <c r="I236" s="223"/>
      <c r="J236" s="224">
        <f>ROUND(I236*H236,0)</f>
        <v>0</v>
      </c>
      <c r="K236" s="225"/>
      <c r="L236" s="43"/>
      <c r="M236" s="226" t="s">
        <v>1</v>
      </c>
      <c r="N236" s="227" t="s">
        <v>42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249</v>
      </c>
      <c r="AT236" s="230" t="s">
        <v>169</v>
      </c>
      <c r="AU236" s="230" t="s">
        <v>86</v>
      </c>
      <c r="AY236" s="16" t="s">
        <v>166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</v>
      </c>
      <c r="BK236" s="231">
        <f>ROUND(I236*H236,0)</f>
        <v>0</v>
      </c>
      <c r="BL236" s="16" t="s">
        <v>249</v>
      </c>
      <c r="BM236" s="230" t="s">
        <v>388</v>
      </c>
    </row>
    <row r="237" spans="1:65" s="2" customFormat="1" ht="21.75" customHeight="1">
      <c r="A237" s="37"/>
      <c r="B237" s="38"/>
      <c r="C237" s="218" t="s">
        <v>389</v>
      </c>
      <c r="D237" s="218" t="s">
        <v>169</v>
      </c>
      <c r="E237" s="219" t="s">
        <v>390</v>
      </c>
      <c r="F237" s="220" t="s">
        <v>391</v>
      </c>
      <c r="G237" s="221" t="s">
        <v>196</v>
      </c>
      <c r="H237" s="222">
        <v>3</v>
      </c>
      <c r="I237" s="223"/>
      <c r="J237" s="224">
        <f>ROUND(I237*H237,0)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249</v>
      </c>
      <c r="AT237" s="230" t="s">
        <v>169</v>
      </c>
      <c r="AU237" s="230" t="s">
        <v>86</v>
      </c>
      <c r="AY237" s="16" t="s">
        <v>166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</v>
      </c>
      <c r="BK237" s="231">
        <f>ROUND(I237*H237,0)</f>
        <v>0</v>
      </c>
      <c r="BL237" s="16" t="s">
        <v>249</v>
      </c>
      <c r="BM237" s="230" t="s">
        <v>392</v>
      </c>
    </row>
    <row r="238" spans="1:65" s="2" customFormat="1" ht="21.75" customHeight="1">
      <c r="A238" s="37"/>
      <c r="B238" s="38"/>
      <c r="C238" s="218" t="s">
        <v>393</v>
      </c>
      <c r="D238" s="218" t="s">
        <v>169</v>
      </c>
      <c r="E238" s="219" t="s">
        <v>394</v>
      </c>
      <c r="F238" s="220" t="s">
        <v>395</v>
      </c>
      <c r="G238" s="221" t="s">
        <v>196</v>
      </c>
      <c r="H238" s="222">
        <v>2</v>
      </c>
      <c r="I238" s="223"/>
      <c r="J238" s="224">
        <f>ROUND(I238*H238,0)</f>
        <v>0</v>
      </c>
      <c r="K238" s="225"/>
      <c r="L238" s="43"/>
      <c r="M238" s="226" t="s">
        <v>1</v>
      </c>
      <c r="N238" s="227" t="s">
        <v>42</v>
      </c>
      <c r="O238" s="90"/>
      <c r="P238" s="228">
        <f>O238*H238</f>
        <v>0</v>
      </c>
      <c r="Q238" s="228">
        <v>0.00018</v>
      </c>
      <c r="R238" s="228">
        <f>Q238*H238</f>
        <v>0.00036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249</v>
      </c>
      <c r="AT238" s="230" t="s">
        <v>169</v>
      </c>
      <c r="AU238" s="230" t="s">
        <v>86</v>
      </c>
      <c r="AY238" s="16" t="s">
        <v>166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</v>
      </c>
      <c r="BK238" s="231">
        <f>ROUND(I238*H238,0)</f>
        <v>0</v>
      </c>
      <c r="BL238" s="16" t="s">
        <v>249</v>
      </c>
      <c r="BM238" s="230" t="s">
        <v>396</v>
      </c>
    </row>
    <row r="239" spans="1:65" s="2" customFormat="1" ht="21.75" customHeight="1">
      <c r="A239" s="37"/>
      <c r="B239" s="38"/>
      <c r="C239" s="218" t="s">
        <v>397</v>
      </c>
      <c r="D239" s="218" t="s">
        <v>169</v>
      </c>
      <c r="E239" s="219" t="s">
        <v>398</v>
      </c>
      <c r="F239" s="220" t="s">
        <v>399</v>
      </c>
      <c r="G239" s="221" t="s">
        <v>215</v>
      </c>
      <c r="H239" s="222">
        <v>30.74</v>
      </c>
      <c r="I239" s="223"/>
      <c r="J239" s="224">
        <f>ROUND(I239*H239,0)</f>
        <v>0</v>
      </c>
      <c r="K239" s="225"/>
      <c r="L239" s="43"/>
      <c r="M239" s="226" t="s">
        <v>1</v>
      </c>
      <c r="N239" s="227" t="s">
        <v>42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249</v>
      </c>
      <c r="AT239" s="230" t="s">
        <v>169</v>
      </c>
      <c r="AU239" s="230" t="s">
        <v>86</v>
      </c>
      <c r="AY239" s="16" t="s">
        <v>166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</v>
      </c>
      <c r="BK239" s="231">
        <f>ROUND(I239*H239,0)</f>
        <v>0</v>
      </c>
      <c r="BL239" s="16" t="s">
        <v>249</v>
      </c>
      <c r="BM239" s="230" t="s">
        <v>400</v>
      </c>
    </row>
    <row r="240" spans="1:51" s="13" customFormat="1" ht="12">
      <c r="A240" s="13"/>
      <c r="B240" s="232"/>
      <c r="C240" s="233"/>
      <c r="D240" s="234" t="s">
        <v>175</v>
      </c>
      <c r="E240" s="235" t="s">
        <v>1</v>
      </c>
      <c r="F240" s="236" t="s">
        <v>401</v>
      </c>
      <c r="G240" s="233"/>
      <c r="H240" s="237">
        <v>30.74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175</v>
      </c>
      <c r="AU240" s="243" t="s">
        <v>86</v>
      </c>
      <c r="AV240" s="13" t="s">
        <v>86</v>
      </c>
      <c r="AW240" s="13" t="s">
        <v>32</v>
      </c>
      <c r="AX240" s="13" t="s">
        <v>77</v>
      </c>
      <c r="AY240" s="243" t="s">
        <v>166</v>
      </c>
    </row>
    <row r="241" spans="1:65" s="2" customFormat="1" ht="16.5" customHeight="1">
      <c r="A241" s="37"/>
      <c r="B241" s="38"/>
      <c r="C241" s="218" t="s">
        <v>402</v>
      </c>
      <c r="D241" s="218" t="s">
        <v>169</v>
      </c>
      <c r="E241" s="219" t="s">
        <v>403</v>
      </c>
      <c r="F241" s="220" t="s">
        <v>404</v>
      </c>
      <c r="G241" s="221" t="s">
        <v>405</v>
      </c>
      <c r="H241" s="265"/>
      <c r="I241" s="223"/>
      <c r="J241" s="224">
        <f>ROUND(I241*H241,0)</f>
        <v>0</v>
      </c>
      <c r="K241" s="225"/>
      <c r="L241" s="43"/>
      <c r="M241" s="226" t="s">
        <v>1</v>
      </c>
      <c r="N241" s="227" t="s">
        <v>42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249</v>
      </c>
      <c r="AT241" s="230" t="s">
        <v>169</v>
      </c>
      <c r="AU241" s="230" t="s">
        <v>86</v>
      </c>
      <c r="AY241" s="16" t="s">
        <v>166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</v>
      </c>
      <c r="BK241" s="231">
        <f>ROUND(I241*H241,0)</f>
        <v>0</v>
      </c>
      <c r="BL241" s="16" t="s">
        <v>249</v>
      </c>
      <c r="BM241" s="230" t="s">
        <v>406</v>
      </c>
    </row>
    <row r="242" spans="1:65" s="2" customFormat="1" ht="24.15" customHeight="1">
      <c r="A242" s="37"/>
      <c r="B242" s="38"/>
      <c r="C242" s="218" t="s">
        <v>407</v>
      </c>
      <c r="D242" s="218" t="s">
        <v>169</v>
      </c>
      <c r="E242" s="219" t="s">
        <v>408</v>
      </c>
      <c r="F242" s="220" t="s">
        <v>409</v>
      </c>
      <c r="G242" s="221" t="s">
        <v>183</v>
      </c>
      <c r="H242" s="222">
        <v>0.046</v>
      </c>
      <c r="I242" s="223"/>
      <c r="J242" s="224">
        <f>ROUND(I242*H242,0)</f>
        <v>0</v>
      </c>
      <c r="K242" s="225"/>
      <c r="L242" s="43"/>
      <c r="M242" s="226" t="s">
        <v>1</v>
      </c>
      <c r="N242" s="227" t="s">
        <v>42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249</v>
      </c>
      <c r="AT242" s="230" t="s">
        <v>169</v>
      </c>
      <c r="AU242" s="230" t="s">
        <v>86</v>
      </c>
      <c r="AY242" s="16" t="s">
        <v>166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</v>
      </c>
      <c r="BK242" s="231">
        <f>ROUND(I242*H242,0)</f>
        <v>0</v>
      </c>
      <c r="BL242" s="16" t="s">
        <v>249</v>
      </c>
      <c r="BM242" s="230" t="s">
        <v>410</v>
      </c>
    </row>
    <row r="243" spans="1:65" s="2" customFormat="1" ht="24.15" customHeight="1">
      <c r="A243" s="37"/>
      <c r="B243" s="38"/>
      <c r="C243" s="218" t="s">
        <v>411</v>
      </c>
      <c r="D243" s="218" t="s">
        <v>169</v>
      </c>
      <c r="E243" s="219" t="s">
        <v>412</v>
      </c>
      <c r="F243" s="220" t="s">
        <v>413</v>
      </c>
      <c r="G243" s="221" t="s">
        <v>183</v>
      </c>
      <c r="H243" s="222">
        <v>0.046</v>
      </c>
      <c r="I243" s="223"/>
      <c r="J243" s="224">
        <f>ROUND(I243*H243,0)</f>
        <v>0</v>
      </c>
      <c r="K243" s="225"/>
      <c r="L243" s="43"/>
      <c r="M243" s="226" t="s">
        <v>1</v>
      </c>
      <c r="N243" s="227" t="s">
        <v>42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249</v>
      </c>
      <c r="AT243" s="230" t="s">
        <v>169</v>
      </c>
      <c r="AU243" s="230" t="s">
        <v>86</v>
      </c>
      <c r="AY243" s="16" t="s">
        <v>166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</v>
      </c>
      <c r="BK243" s="231">
        <f>ROUND(I243*H243,0)</f>
        <v>0</v>
      </c>
      <c r="BL243" s="16" t="s">
        <v>249</v>
      </c>
      <c r="BM243" s="230" t="s">
        <v>414</v>
      </c>
    </row>
    <row r="244" spans="1:63" s="12" customFormat="1" ht="22.8" customHeight="1">
      <c r="A244" s="12"/>
      <c r="B244" s="202"/>
      <c r="C244" s="203"/>
      <c r="D244" s="204" t="s">
        <v>76</v>
      </c>
      <c r="E244" s="216" t="s">
        <v>415</v>
      </c>
      <c r="F244" s="216" t="s">
        <v>416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SUM(P245:P266)</f>
        <v>0</v>
      </c>
      <c r="Q244" s="210"/>
      <c r="R244" s="211">
        <f>SUM(R245:R266)</f>
        <v>0.11912900000000001</v>
      </c>
      <c r="S244" s="210"/>
      <c r="T244" s="212">
        <f>SUM(T245:T266)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86</v>
      </c>
      <c r="AT244" s="214" t="s">
        <v>76</v>
      </c>
      <c r="AU244" s="214" t="s">
        <v>8</v>
      </c>
      <c r="AY244" s="213" t="s">
        <v>166</v>
      </c>
      <c r="BK244" s="215">
        <f>SUM(BK245:BK266)</f>
        <v>0</v>
      </c>
    </row>
    <row r="245" spans="1:65" s="2" customFormat="1" ht="24.15" customHeight="1">
      <c r="A245" s="37"/>
      <c r="B245" s="38"/>
      <c r="C245" s="218" t="s">
        <v>417</v>
      </c>
      <c r="D245" s="218" t="s">
        <v>169</v>
      </c>
      <c r="E245" s="219" t="s">
        <v>418</v>
      </c>
      <c r="F245" s="220" t="s">
        <v>419</v>
      </c>
      <c r="G245" s="221" t="s">
        <v>215</v>
      </c>
      <c r="H245" s="222">
        <v>58.6</v>
      </c>
      <c r="I245" s="223"/>
      <c r="J245" s="224">
        <f>ROUND(I245*H245,0)</f>
        <v>0</v>
      </c>
      <c r="K245" s="225"/>
      <c r="L245" s="43"/>
      <c r="M245" s="226" t="s">
        <v>1</v>
      </c>
      <c r="N245" s="227" t="s">
        <v>42</v>
      </c>
      <c r="O245" s="90"/>
      <c r="P245" s="228">
        <f>O245*H245</f>
        <v>0</v>
      </c>
      <c r="Q245" s="228">
        <v>0.00084</v>
      </c>
      <c r="R245" s="228">
        <f>Q245*H245</f>
        <v>0.049224000000000004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249</v>
      </c>
      <c r="AT245" s="230" t="s">
        <v>169</v>
      </c>
      <c r="AU245" s="230" t="s">
        <v>86</v>
      </c>
      <c r="AY245" s="16" t="s">
        <v>166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</v>
      </c>
      <c r="BK245" s="231">
        <f>ROUND(I245*H245,0)</f>
        <v>0</v>
      </c>
      <c r="BL245" s="16" t="s">
        <v>249</v>
      </c>
      <c r="BM245" s="230" t="s">
        <v>420</v>
      </c>
    </row>
    <row r="246" spans="1:51" s="13" customFormat="1" ht="12">
      <c r="A246" s="13"/>
      <c r="B246" s="232"/>
      <c r="C246" s="233"/>
      <c r="D246" s="234" t="s">
        <v>175</v>
      </c>
      <c r="E246" s="235" t="s">
        <v>1</v>
      </c>
      <c r="F246" s="236" t="s">
        <v>421</v>
      </c>
      <c r="G246" s="233"/>
      <c r="H246" s="237">
        <v>29.3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175</v>
      </c>
      <c r="AU246" s="243" t="s">
        <v>86</v>
      </c>
      <c r="AV246" s="13" t="s">
        <v>86</v>
      </c>
      <c r="AW246" s="13" t="s">
        <v>32</v>
      </c>
      <c r="AX246" s="13" t="s">
        <v>77</v>
      </c>
      <c r="AY246" s="243" t="s">
        <v>166</v>
      </c>
    </row>
    <row r="247" spans="1:51" s="13" customFormat="1" ht="12">
      <c r="A247" s="13"/>
      <c r="B247" s="232"/>
      <c r="C247" s="233"/>
      <c r="D247" s="234" t="s">
        <v>175</v>
      </c>
      <c r="E247" s="235" t="s">
        <v>1</v>
      </c>
      <c r="F247" s="236" t="s">
        <v>422</v>
      </c>
      <c r="G247" s="233"/>
      <c r="H247" s="237">
        <v>29.3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175</v>
      </c>
      <c r="AU247" s="243" t="s">
        <v>86</v>
      </c>
      <c r="AV247" s="13" t="s">
        <v>86</v>
      </c>
      <c r="AW247" s="13" t="s">
        <v>32</v>
      </c>
      <c r="AX247" s="13" t="s">
        <v>77</v>
      </c>
      <c r="AY247" s="243" t="s">
        <v>166</v>
      </c>
    </row>
    <row r="248" spans="1:65" s="2" customFormat="1" ht="24.15" customHeight="1">
      <c r="A248" s="37"/>
      <c r="B248" s="38"/>
      <c r="C248" s="218" t="s">
        <v>423</v>
      </c>
      <c r="D248" s="218" t="s">
        <v>169</v>
      </c>
      <c r="E248" s="219" t="s">
        <v>424</v>
      </c>
      <c r="F248" s="220" t="s">
        <v>425</v>
      </c>
      <c r="G248" s="221" t="s">
        <v>215</v>
      </c>
      <c r="H248" s="222">
        <v>29.3</v>
      </c>
      <c r="I248" s="223"/>
      <c r="J248" s="224">
        <f>ROUND(I248*H248,0)</f>
        <v>0</v>
      </c>
      <c r="K248" s="225"/>
      <c r="L248" s="43"/>
      <c r="M248" s="226" t="s">
        <v>1</v>
      </c>
      <c r="N248" s="227" t="s">
        <v>42</v>
      </c>
      <c r="O248" s="90"/>
      <c r="P248" s="228">
        <f>O248*H248</f>
        <v>0</v>
      </c>
      <c r="Q248" s="228">
        <v>0.00116</v>
      </c>
      <c r="R248" s="228">
        <f>Q248*H248</f>
        <v>0.033988000000000004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249</v>
      </c>
      <c r="AT248" s="230" t="s">
        <v>169</v>
      </c>
      <c r="AU248" s="230" t="s">
        <v>86</v>
      </c>
      <c r="AY248" s="16" t="s">
        <v>166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</v>
      </c>
      <c r="BK248" s="231">
        <f>ROUND(I248*H248,0)</f>
        <v>0</v>
      </c>
      <c r="BL248" s="16" t="s">
        <v>249</v>
      </c>
      <c r="BM248" s="230" t="s">
        <v>426</v>
      </c>
    </row>
    <row r="249" spans="1:51" s="13" customFormat="1" ht="12">
      <c r="A249" s="13"/>
      <c r="B249" s="232"/>
      <c r="C249" s="233"/>
      <c r="D249" s="234" t="s">
        <v>175</v>
      </c>
      <c r="E249" s="235" t="s">
        <v>1</v>
      </c>
      <c r="F249" s="236" t="s">
        <v>427</v>
      </c>
      <c r="G249" s="233"/>
      <c r="H249" s="237">
        <v>29.3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175</v>
      </c>
      <c r="AU249" s="243" t="s">
        <v>86</v>
      </c>
      <c r="AV249" s="13" t="s">
        <v>86</v>
      </c>
      <c r="AW249" s="13" t="s">
        <v>32</v>
      </c>
      <c r="AX249" s="13" t="s">
        <v>77</v>
      </c>
      <c r="AY249" s="243" t="s">
        <v>166</v>
      </c>
    </row>
    <row r="250" spans="1:65" s="2" customFormat="1" ht="37.8" customHeight="1">
      <c r="A250" s="37"/>
      <c r="B250" s="38"/>
      <c r="C250" s="218" t="s">
        <v>428</v>
      </c>
      <c r="D250" s="218" t="s">
        <v>169</v>
      </c>
      <c r="E250" s="219" t="s">
        <v>429</v>
      </c>
      <c r="F250" s="220" t="s">
        <v>430</v>
      </c>
      <c r="G250" s="221" t="s">
        <v>215</v>
      </c>
      <c r="H250" s="222">
        <v>29.3</v>
      </c>
      <c r="I250" s="223"/>
      <c r="J250" s="224">
        <f>ROUND(I250*H250,0)</f>
        <v>0</v>
      </c>
      <c r="K250" s="225"/>
      <c r="L250" s="43"/>
      <c r="M250" s="226" t="s">
        <v>1</v>
      </c>
      <c r="N250" s="227" t="s">
        <v>42</v>
      </c>
      <c r="O250" s="90"/>
      <c r="P250" s="228">
        <f>O250*H250</f>
        <v>0</v>
      </c>
      <c r="Q250" s="228">
        <v>9E-05</v>
      </c>
      <c r="R250" s="228">
        <f>Q250*H250</f>
        <v>0.002637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249</v>
      </c>
      <c r="AT250" s="230" t="s">
        <v>169</v>
      </c>
      <c r="AU250" s="230" t="s">
        <v>86</v>
      </c>
      <c r="AY250" s="16" t="s">
        <v>166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</v>
      </c>
      <c r="BK250" s="231">
        <f>ROUND(I250*H250,0)</f>
        <v>0</v>
      </c>
      <c r="BL250" s="16" t="s">
        <v>249</v>
      </c>
      <c r="BM250" s="230" t="s">
        <v>431</v>
      </c>
    </row>
    <row r="251" spans="1:51" s="13" customFormat="1" ht="12">
      <c r="A251" s="13"/>
      <c r="B251" s="232"/>
      <c r="C251" s="233"/>
      <c r="D251" s="234" t="s">
        <v>175</v>
      </c>
      <c r="E251" s="235" t="s">
        <v>1</v>
      </c>
      <c r="F251" s="236" t="s">
        <v>427</v>
      </c>
      <c r="G251" s="233"/>
      <c r="H251" s="237">
        <v>29.3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175</v>
      </c>
      <c r="AU251" s="243" t="s">
        <v>86</v>
      </c>
      <c r="AV251" s="13" t="s">
        <v>86</v>
      </c>
      <c r="AW251" s="13" t="s">
        <v>32</v>
      </c>
      <c r="AX251" s="13" t="s">
        <v>77</v>
      </c>
      <c r="AY251" s="243" t="s">
        <v>166</v>
      </c>
    </row>
    <row r="252" spans="1:65" s="2" customFormat="1" ht="37.8" customHeight="1">
      <c r="A252" s="37"/>
      <c r="B252" s="38"/>
      <c r="C252" s="218" t="s">
        <v>432</v>
      </c>
      <c r="D252" s="218" t="s">
        <v>169</v>
      </c>
      <c r="E252" s="219" t="s">
        <v>433</v>
      </c>
      <c r="F252" s="220" t="s">
        <v>434</v>
      </c>
      <c r="G252" s="221" t="s">
        <v>215</v>
      </c>
      <c r="H252" s="222">
        <v>58.6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0.0002</v>
      </c>
      <c r="R252" s="228">
        <f>Q252*H252</f>
        <v>0.011720000000000001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249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249</v>
      </c>
      <c r="BM252" s="230" t="s">
        <v>435</v>
      </c>
    </row>
    <row r="253" spans="1:51" s="13" customFormat="1" ht="12">
      <c r="A253" s="13"/>
      <c r="B253" s="232"/>
      <c r="C253" s="233"/>
      <c r="D253" s="234" t="s">
        <v>175</v>
      </c>
      <c r="E253" s="235" t="s">
        <v>1</v>
      </c>
      <c r="F253" s="236" t="s">
        <v>421</v>
      </c>
      <c r="G253" s="233"/>
      <c r="H253" s="237">
        <v>29.3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175</v>
      </c>
      <c r="AU253" s="243" t="s">
        <v>86</v>
      </c>
      <c r="AV253" s="13" t="s">
        <v>86</v>
      </c>
      <c r="AW253" s="13" t="s">
        <v>32</v>
      </c>
      <c r="AX253" s="13" t="s">
        <v>77</v>
      </c>
      <c r="AY253" s="243" t="s">
        <v>166</v>
      </c>
    </row>
    <row r="254" spans="1:51" s="13" customFormat="1" ht="12">
      <c r="A254" s="13"/>
      <c r="B254" s="232"/>
      <c r="C254" s="233"/>
      <c r="D254" s="234" t="s">
        <v>175</v>
      </c>
      <c r="E254" s="235" t="s">
        <v>1</v>
      </c>
      <c r="F254" s="236" t="s">
        <v>422</v>
      </c>
      <c r="G254" s="233"/>
      <c r="H254" s="237">
        <v>29.3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175</v>
      </c>
      <c r="AU254" s="243" t="s">
        <v>86</v>
      </c>
      <c r="AV254" s="13" t="s">
        <v>86</v>
      </c>
      <c r="AW254" s="13" t="s">
        <v>32</v>
      </c>
      <c r="AX254" s="13" t="s">
        <v>77</v>
      </c>
      <c r="AY254" s="243" t="s">
        <v>166</v>
      </c>
    </row>
    <row r="255" spans="1:65" s="2" customFormat="1" ht="16.5" customHeight="1">
      <c r="A255" s="37"/>
      <c r="B255" s="38"/>
      <c r="C255" s="218" t="s">
        <v>436</v>
      </c>
      <c r="D255" s="218" t="s">
        <v>169</v>
      </c>
      <c r="E255" s="219" t="s">
        <v>437</v>
      </c>
      <c r="F255" s="220" t="s">
        <v>438</v>
      </c>
      <c r="G255" s="221" t="s">
        <v>439</v>
      </c>
      <c r="H255" s="222">
        <v>3</v>
      </c>
      <c r="I255" s="223"/>
      <c r="J255" s="224">
        <f>ROUND(I255*H255,0)</f>
        <v>0</v>
      </c>
      <c r="K255" s="225"/>
      <c r="L255" s="43"/>
      <c r="M255" s="226" t="s">
        <v>1</v>
      </c>
      <c r="N255" s="227" t="s">
        <v>42</v>
      </c>
      <c r="O255" s="90"/>
      <c r="P255" s="228">
        <f>O255*H255</f>
        <v>0</v>
      </c>
      <c r="Q255" s="228">
        <v>0.00025</v>
      </c>
      <c r="R255" s="228">
        <f>Q255*H255</f>
        <v>0.00075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249</v>
      </c>
      <c r="AT255" s="230" t="s">
        <v>169</v>
      </c>
      <c r="AU255" s="230" t="s">
        <v>86</v>
      </c>
      <c r="AY255" s="16" t="s">
        <v>166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</v>
      </c>
      <c r="BK255" s="231">
        <f>ROUND(I255*H255,0)</f>
        <v>0</v>
      </c>
      <c r="BL255" s="16" t="s">
        <v>249</v>
      </c>
      <c r="BM255" s="230" t="s">
        <v>440</v>
      </c>
    </row>
    <row r="256" spans="1:51" s="13" customFormat="1" ht="12">
      <c r="A256" s="13"/>
      <c r="B256" s="232"/>
      <c r="C256" s="233"/>
      <c r="D256" s="234" t="s">
        <v>175</v>
      </c>
      <c r="E256" s="235" t="s">
        <v>1</v>
      </c>
      <c r="F256" s="236" t="s">
        <v>441</v>
      </c>
      <c r="G256" s="233"/>
      <c r="H256" s="237">
        <v>3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175</v>
      </c>
      <c r="AU256" s="243" t="s">
        <v>86</v>
      </c>
      <c r="AV256" s="13" t="s">
        <v>86</v>
      </c>
      <c r="AW256" s="13" t="s">
        <v>32</v>
      </c>
      <c r="AX256" s="13" t="s">
        <v>77</v>
      </c>
      <c r="AY256" s="243" t="s">
        <v>166</v>
      </c>
    </row>
    <row r="257" spans="1:65" s="2" customFormat="1" ht="21.75" customHeight="1">
      <c r="A257" s="37"/>
      <c r="B257" s="38"/>
      <c r="C257" s="218" t="s">
        <v>442</v>
      </c>
      <c r="D257" s="218" t="s">
        <v>169</v>
      </c>
      <c r="E257" s="219" t="s">
        <v>443</v>
      </c>
      <c r="F257" s="220" t="s">
        <v>444</v>
      </c>
      <c r="G257" s="221" t="s">
        <v>196</v>
      </c>
      <c r="H257" s="222">
        <v>15</v>
      </c>
      <c r="I257" s="223"/>
      <c r="J257" s="224">
        <f>ROUND(I257*H257,0)</f>
        <v>0</v>
      </c>
      <c r="K257" s="225"/>
      <c r="L257" s="43"/>
      <c r="M257" s="226" t="s">
        <v>1</v>
      </c>
      <c r="N257" s="227" t="s">
        <v>42</v>
      </c>
      <c r="O257" s="90"/>
      <c r="P257" s="228">
        <f>O257*H257</f>
        <v>0</v>
      </c>
      <c r="Q257" s="228">
        <v>0.00017</v>
      </c>
      <c r="R257" s="228">
        <f>Q257*H257</f>
        <v>0.00255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249</v>
      </c>
      <c r="AT257" s="230" t="s">
        <v>169</v>
      </c>
      <c r="AU257" s="230" t="s">
        <v>86</v>
      </c>
      <c r="AY257" s="16" t="s">
        <v>166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</v>
      </c>
      <c r="BK257" s="231">
        <f>ROUND(I257*H257,0)</f>
        <v>0</v>
      </c>
      <c r="BL257" s="16" t="s">
        <v>249</v>
      </c>
      <c r="BM257" s="230" t="s">
        <v>445</v>
      </c>
    </row>
    <row r="258" spans="1:51" s="13" customFormat="1" ht="12">
      <c r="A258" s="13"/>
      <c r="B258" s="232"/>
      <c r="C258" s="233"/>
      <c r="D258" s="234" t="s">
        <v>175</v>
      </c>
      <c r="E258" s="235" t="s">
        <v>1</v>
      </c>
      <c r="F258" s="236" t="s">
        <v>446</v>
      </c>
      <c r="G258" s="233"/>
      <c r="H258" s="237">
        <v>12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175</v>
      </c>
      <c r="AU258" s="243" t="s">
        <v>86</v>
      </c>
      <c r="AV258" s="13" t="s">
        <v>86</v>
      </c>
      <c r="AW258" s="13" t="s">
        <v>32</v>
      </c>
      <c r="AX258" s="13" t="s">
        <v>77</v>
      </c>
      <c r="AY258" s="243" t="s">
        <v>166</v>
      </c>
    </row>
    <row r="259" spans="1:51" s="13" customFormat="1" ht="12">
      <c r="A259" s="13"/>
      <c r="B259" s="232"/>
      <c r="C259" s="233"/>
      <c r="D259" s="234" t="s">
        <v>175</v>
      </c>
      <c r="E259" s="235" t="s">
        <v>1</v>
      </c>
      <c r="F259" s="236" t="s">
        <v>447</v>
      </c>
      <c r="G259" s="233"/>
      <c r="H259" s="237">
        <v>3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175</v>
      </c>
      <c r="AU259" s="243" t="s">
        <v>86</v>
      </c>
      <c r="AV259" s="13" t="s">
        <v>86</v>
      </c>
      <c r="AW259" s="13" t="s">
        <v>32</v>
      </c>
      <c r="AX259" s="13" t="s">
        <v>77</v>
      </c>
      <c r="AY259" s="243" t="s">
        <v>166</v>
      </c>
    </row>
    <row r="260" spans="1:65" s="2" customFormat="1" ht="21.75" customHeight="1">
      <c r="A260" s="37"/>
      <c r="B260" s="38"/>
      <c r="C260" s="218" t="s">
        <v>448</v>
      </c>
      <c r="D260" s="218" t="s">
        <v>169</v>
      </c>
      <c r="E260" s="219" t="s">
        <v>449</v>
      </c>
      <c r="F260" s="220" t="s">
        <v>450</v>
      </c>
      <c r="G260" s="221" t="s">
        <v>196</v>
      </c>
      <c r="H260" s="222">
        <v>2</v>
      </c>
      <c r="I260" s="223"/>
      <c r="J260" s="224">
        <f>ROUND(I260*H260,0)</f>
        <v>0</v>
      </c>
      <c r="K260" s="225"/>
      <c r="L260" s="43"/>
      <c r="M260" s="226" t="s">
        <v>1</v>
      </c>
      <c r="N260" s="227" t="s">
        <v>42</v>
      </c>
      <c r="O260" s="90"/>
      <c r="P260" s="228">
        <f>O260*H260</f>
        <v>0</v>
      </c>
      <c r="Q260" s="228">
        <v>0.00034</v>
      </c>
      <c r="R260" s="228">
        <f>Q260*H260</f>
        <v>0.00068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249</v>
      </c>
      <c r="AT260" s="230" t="s">
        <v>169</v>
      </c>
      <c r="AU260" s="230" t="s">
        <v>86</v>
      </c>
      <c r="AY260" s="16" t="s">
        <v>166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</v>
      </c>
      <c r="BK260" s="231">
        <f>ROUND(I260*H260,0)</f>
        <v>0</v>
      </c>
      <c r="BL260" s="16" t="s">
        <v>249</v>
      </c>
      <c r="BM260" s="230" t="s">
        <v>451</v>
      </c>
    </row>
    <row r="261" spans="1:65" s="2" customFormat="1" ht="24.15" customHeight="1">
      <c r="A261" s="37"/>
      <c r="B261" s="38"/>
      <c r="C261" s="218" t="s">
        <v>452</v>
      </c>
      <c r="D261" s="218" t="s">
        <v>169</v>
      </c>
      <c r="E261" s="219" t="s">
        <v>453</v>
      </c>
      <c r="F261" s="220" t="s">
        <v>454</v>
      </c>
      <c r="G261" s="221" t="s">
        <v>215</v>
      </c>
      <c r="H261" s="222">
        <v>87.9</v>
      </c>
      <c r="I261" s="223"/>
      <c r="J261" s="224">
        <f>ROUND(I261*H261,0)</f>
        <v>0</v>
      </c>
      <c r="K261" s="225"/>
      <c r="L261" s="43"/>
      <c r="M261" s="226" t="s">
        <v>1</v>
      </c>
      <c r="N261" s="227" t="s">
        <v>42</v>
      </c>
      <c r="O261" s="90"/>
      <c r="P261" s="228">
        <f>O261*H261</f>
        <v>0</v>
      </c>
      <c r="Q261" s="228">
        <v>0.00019</v>
      </c>
      <c r="R261" s="228">
        <f>Q261*H261</f>
        <v>0.016701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249</v>
      </c>
      <c r="AT261" s="230" t="s">
        <v>169</v>
      </c>
      <c r="AU261" s="230" t="s">
        <v>86</v>
      </c>
      <c r="AY261" s="16" t="s">
        <v>166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</v>
      </c>
      <c r="BK261" s="231">
        <f>ROUND(I261*H261,0)</f>
        <v>0</v>
      </c>
      <c r="BL261" s="16" t="s">
        <v>249</v>
      </c>
      <c r="BM261" s="230" t="s">
        <v>455</v>
      </c>
    </row>
    <row r="262" spans="1:51" s="13" customFormat="1" ht="12">
      <c r="A262" s="13"/>
      <c r="B262" s="232"/>
      <c r="C262" s="233"/>
      <c r="D262" s="234" t="s">
        <v>175</v>
      </c>
      <c r="E262" s="235" t="s">
        <v>1</v>
      </c>
      <c r="F262" s="236" t="s">
        <v>456</v>
      </c>
      <c r="G262" s="233"/>
      <c r="H262" s="237">
        <v>87.9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175</v>
      </c>
      <c r="AU262" s="243" t="s">
        <v>86</v>
      </c>
      <c r="AV262" s="13" t="s">
        <v>86</v>
      </c>
      <c r="AW262" s="13" t="s">
        <v>32</v>
      </c>
      <c r="AX262" s="13" t="s">
        <v>77</v>
      </c>
      <c r="AY262" s="243" t="s">
        <v>166</v>
      </c>
    </row>
    <row r="263" spans="1:65" s="2" customFormat="1" ht="21.75" customHeight="1">
      <c r="A263" s="37"/>
      <c r="B263" s="38"/>
      <c r="C263" s="218" t="s">
        <v>457</v>
      </c>
      <c r="D263" s="218" t="s">
        <v>169</v>
      </c>
      <c r="E263" s="219" t="s">
        <v>458</v>
      </c>
      <c r="F263" s="220" t="s">
        <v>459</v>
      </c>
      <c r="G263" s="221" t="s">
        <v>215</v>
      </c>
      <c r="H263" s="222">
        <v>87.9</v>
      </c>
      <c r="I263" s="223"/>
      <c r="J263" s="224">
        <f>ROUND(I263*H263,0)</f>
        <v>0</v>
      </c>
      <c r="K263" s="225"/>
      <c r="L263" s="43"/>
      <c r="M263" s="226" t="s">
        <v>1</v>
      </c>
      <c r="N263" s="227" t="s">
        <v>42</v>
      </c>
      <c r="O263" s="90"/>
      <c r="P263" s="228">
        <f>O263*H263</f>
        <v>0</v>
      </c>
      <c r="Q263" s="228">
        <v>1E-05</v>
      </c>
      <c r="R263" s="228">
        <f>Q263*H263</f>
        <v>0.0008790000000000001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249</v>
      </c>
      <c r="AT263" s="230" t="s">
        <v>169</v>
      </c>
      <c r="AU263" s="230" t="s">
        <v>86</v>
      </c>
      <c r="AY263" s="16" t="s">
        <v>166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</v>
      </c>
      <c r="BK263" s="231">
        <f>ROUND(I263*H263,0)</f>
        <v>0</v>
      </c>
      <c r="BL263" s="16" t="s">
        <v>249</v>
      </c>
      <c r="BM263" s="230" t="s">
        <v>460</v>
      </c>
    </row>
    <row r="264" spans="1:65" s="2" customFormat="1" ht="16.5" customHeight="1">
      <c r="A264" s="37"/>
      <c r="B264" s="38"/>
      <c r="C264" s="218" t="s">
        <v>461</v>
      </c>
      <c r="D264" s="218" t="s">
        <v>169</v>
      </c>
      <c r="E264" s="219" t="s">
        <v>462</v>
      </c>
      <c r="F264" s="220" t="s">
        <v>404</v>
      </c>
      <c r="G264" s="221" t="s">
        <v>405</v>
      </c>
      <c r="H264" s="265"/>
      <c r="I264" s="223"/>
      <c r="J264" s="224">
        <f>ROUND(I264*H264,0)</f>
        <v>0</v>
      </c>
      <c r="K264" s="225"/>
      <c r="L264" s="43"/>
      <c r="M264" s="226" t="s">
        <v>1</v>
      </c>
      <c r="N264" s="227" t="s">
        <v>42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249</v>
      </c>
      <c r="AT264" s="230" t="s">
        <v>169</v>
      </c>
      <c r="AU264" s="230" t="s">
        <v>86</v>
      </c>
      <c r="AY264" s="16" t="s">
        <v>166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</v>
      </c>
      <c r="BK264" s="231">
        <f>ROUND(I264*H264,0)</f>
        <v>0</v>
      </c>
      <c r="BL264" s="16" t="s">
        <v>249</v>
      </c>
      <c r="BM264" s="230" t="s">
        <v>463</v>
      </c>
    </row>
    <row r="265" spans="1:65" s="2" customFormat="1" ht="24.15" customHeight="1">
      <c r="A265" s="37"/>
      <c r="B265" s="38"/>
      <c r="C265" s="218" t="s">
        <v>464</v>
      </c>
      <c r="D265" s="218" t="s">
        <v>169</v>
      </c>
      <c r="E265" s="219" t="s">
        <v>465</v>
      </c>
      <c r="F265" s="220" t="s">
        <v>466</v>
      </c>
      <c r="G265" s="221" t="s">
        <v>183</v>
      </c>
      <c r="H265" s="222">
        <v>0.119</v>
      </c>
      <c r="I265" s="223"/>
      <c r="J265" s="224">
        <f>ROUND(I265*H265,0)</f>
        <v>0</v>
      </c>
      <c r="K265" s="225"/>
      <c r="L265" s="43"/>
      <c r="M265" s="226" t="s">
        <v>1</v>
      </c>
      <c r="N265" s="227" t="s">
        <v>42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249</v>
      </c>
      <c r="AT265" s="230" t="s">
        <v>169</v>
      </c>
      <c r="AU265" s="230" t="s">
        <v>86</v>
      </c>
      <c r="AY265" s="16" t="s">
        <v>166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</v>
      </c>
      <c r="BK265" s="231">
        <f>ROUND(I265*H265,0)</f>
        <v>0</v>
      </c>
      <c r="BL265" s="16" t="s">
        <v>249</v>
      </c>
      <c r="BM265" s="230" t="s">
        <v>467</v>
      </c>
    </row>
    <row r="266" spans="1:65" s="2" customFormat="1" ht="24.15" customHeight="1">
      <c r="A266" s="37"/>
      <c r="B266" s="38"/>
      <c r="C266" s="218" t="s">
        <v>468</v>
      </c>
      <c r="D266" s="218" t="s">
        <v>169</v>
      </c>
      <c r="E266" s="219" t="s">
        <v>469</v>
      </c>
      <c r="F266" s="220" t="s">
        <v>470</v>
      </c>
      <c r="G266" s="221" t="s">
        <v>183</v>
      </c>
      <c r="H266" s="222">
        <v>0.119</v>
      </c>
      <c r="I266" s="223"/>
      <c r="J266" s="224">
        <f>ROUND(I266*H266,0)</f>
        <v>0</v>
      </c>
      <c r="K266" s="225"/>
      <c r="L266" s="43"/>
      <c r="M266" s="226" t="s">
        <v>1</v>
      </c>
      <c r="N266" s="227" t="s">
        <v>42</v>
      </c>
      <c r="O266" s="90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249</v>
      </c>
      <c r="AT266" s="230" t="s">
        <v>169</v>
      </c>
      <c r="AU266" s="230" t="s">
        <v>86</v>
      </c>
      <c r="AY266" s="16" t="s">
        <v>166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</v>
      </c>
      <c r="BK266" s="231">
        <f>ROUND(I266*H266,0)</f>
        <v>0</v>
      </c>
      <c r="BL266" s="16" t="s">
        <v>249</v>
      </c>
      <c r="BM266" s="230" t="s">
        <v>471</v>
      </c>
    </row>
    <row r="267" spans="1:63" s="12" customFormat="1" ht="22.8" customHeight="1">
      <c r="A267" s="12"/>
      <c r="B267" s="202"/>
      <c r="C267" s="203"/>
      <c r="D267" s="204" t="s">
        <v>76</v>
      </c>
      <c r="E267" s="216" t="s">
        <v>472</v>
      </c>
      <c r="F267" s="216" t="s">
        <v>473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SUM(P268:P282)</f>
        <v>0</v>
      </c>
      <c r="Q267" s="210"/>
      <c r="R267" s="211">
        <f>SUM(R268:R282)</f>
        <v>0.41067</v>
      </c>
      <c r="S267" s="210"/>
      <c r="T267" s="212">
        <f>SUM(T268:T282)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86</v>
      </c>
      <c r="AT267" s="214" t="s">
        <v>76</v>
      </c>
      <c r="AU267" s="214" t="s">
        <v>8</v>
      </c>
      <c r="AY267" s="213" t="s">
        <v>166</v>
      </c>
      <c r="BK267" s="215">
        <f>SUM(BK268:BK282)</f>
        <v>0</v>
      </c>
    </row>
    <row r="268" spans="1:65" s="2" customFormat="1" ht="24.15" customHeight="1">
      <c r="A268" s="37"/>
      <c r="B268" s="38"/>
      <c r="C268" s="218" t="s">
        <v>474</v>
      </c>
      <c r="D268" s="218" t="s">
        <v>169</v>
      </c>
      <c r="E268" s="219" t="s">
        <v>475</v>
      </c>
      <c r="F268" s="220" t="s">
        <v>476</v>
      </c>
      <c r="G268" s="221" t="s">
        <v>477</v>
      </c>
      <c r="H268" s="222">
        <v>3</v>
      </c>
      <c r="I268" s="223"/>
      <c r="J268" s="224">
        <f>ROUND(I268*H268,0)</f>
        <v>0</v>
      </c>
      <c r="K268" s="225"/>
      <c r="L268" s="43"/>
      <c r="M268" s="226" t="s">
        <v>1</v>
      </c>
      <c r="N268" s="227" t="s">
        <v>42</v>
      </c>
      <c r="O268" s="90"/>
      <c r="P268" s="228">
        <f>O268*H268</f>
        <v>0</v>
      </c>
      <c r="Q268" s="228">
        <v>0.03991</v>
      </c>
      <c r="R268" s="228">
        <f>Q268*H268</f>
        <v>0.11973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249</v>
      </c>
      <c r="AT268" s="230" t="s">
        <v>169</v>
      </c>
      <c r="AU268" s="230" t="s">
        <v>86</v>
      </c>
      <c r="AY268" s="16" t="s">
        <v>166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</v>
      </c>
      <c r="BK268" s="231">
        <f>ROUND(I268*H268,0)</f>
        <v>0</v>
      </c>
      <c r="BL268" s="16" t="s">
        <v>249</v>
      </c>
      <c r="BM268" s="230" t="s">
        <v>478</v>
      </c>
    </row>
    <row r="269" spans="1:65" s="2" customFormat="1" ht="24.15" customHeight="1">
      <c r="A269" s="37"/>
      <c r="B269" s="38"/>
      <c r="C269" s="218" t="s">
        <v>479</v>
      </c>
      <c r="D269" s="218" t="s">
        <v>169</v>
      </c>
      <c r="E269" s="219" t="s">
        <v>480</v>
      </c>
      <c r="F269" s="220" t="s">
        <v>481</v>
      </c>
      <c r="G269" s="221" t="s">
        <v>477</v>
      </c>
      <c r="H269" s="222">
        <v>3</v>
      </c>
      <c r="I269" s="223"/>
      <c r="J269" s="224">
        <f>ROUND(I269*H269,0)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0.02223</v>
      </c>
      <c r="R269" s="228">
        <f>Q269*H269</f>
        <v>0.06669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249</v>
      </c>
      <c r="AT269" s="230" t="s">
        <v>169</v>
      </c>
      <c r="AU269" s="230" t="s">
        <v>86</v>
      </c>
      <c r="AY269" s="16" t="s">
        <v>166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</v>
      </c>
      <c r="BK269" s="231">
        <f>ROUND(I269*H269,0)</f>
        <v>0</v>
      </c>
      <c r="BL269" s="16" t="s">
        <v>249</v>
      </c>
      <c r="BM269" s="230" t="s">
        <v>482</v>
      </c>
    </row>
    <row r="270" spans="1:65" s="2" customFormat="1" ht="24.15" customHeight="1">
      <c r="A270" s="37"/>
      <c r="B270" s="38"/>
      <c r="C270" s="218" t="s">
        <v>483</v>
      </c>
      <c r="D270" s="218" t="s">
        <v>169</v>
      </c>
      <c r="E270" s="219" t="s">
        <v>484</v>
      </c>
      <c r="F270" s="220" t="s">
        <v>485</v>
      </c>
      <c r="G270" s="221" t="s">
        <v>477</v>
      </c>
      <c r="H270" s="222">
        <v>3</v>
      </c>
      <c r="I270" s="223"/>
      <c r="J270" s="224">
        <f>ROUND(I270*H270,0)</f>
        <v>0</v>
      </c>
      <c r="K270" s="225"/>
      <c r="L270" s="43"/>
      <c r="M270" s="226" t="s">
        <v>1</v>
      </c>
      <c r="N270" s="227" t="s">
        <v>42</v>
      </c>
      <c r="O270" s="90"/>
      <c r="P270" s="228">
        <f>O270*H270</f>
        <v>0</v>
      </c>
      <c r="Q270" s="228">
        <v>0.00946</v>
      </c>
      <c r="R270" s="228">
        <f>Q270*H270</f>
        <v>0.02838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249</v>
      </c>
      <c r="AT270" s="230" t="s">
        <v>169</v>
      </c>
      <c r="AU270" s="230" t="s">
        <v>86</v>
      </c>
      <c r="AY270" s="16" t="s">
        <v>166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</v>
      </c>
      <c r="BK270" s="231">
        <f>ROUND(I270*H270,0)</f>
        <v>0</v>
      </c>
      <c r="BL270" s="16" t="s">
        <v>249</v>
      </c>
      <c r="BM270" s="230" t="s">
        <v>486</v>
      </c>
    </row>
    <row r="271" spans="1:65" s="2" customFormat="1" ht="24.15" customHeight="1">
      <c r="A271" s="37"/>
      <c r="B271" s="38"/>
      <c r="C271" s="218" t="s">
        <v>487</v>
      </c>
      <c r="D271" s="218" t="s">
        <v>169</v>
      </c>
      <c r="E271" s="219" t="s">
        <v>488</v>
      </c>
      <c r="F271" s="220" t="s">
        <v>489</v>
      </c>
      <c r="G271" s="221" t="s">
        <v>477</v>
      </c>
      <c r="H271" s="222">
        <v>3</v>
      </c>
      <c r="I271" s="223"/>
      <c r="J271" s="224">
        <f>ROUND(I271*H271,0)</f>
        <v>0</v>
      </c>
      <c r="K271" s="225"/>
      <c r="L271" s="43"/>
      <c r="M271" s="226" t="s">
        <v>1</v>
      </c>
      <c r="N271" s="227" t="s">
        <v>42</v>
      </c>
      <c r="O271" s="90"/>
      <c r="P271" s="228">
        <f>O271*H271</f>
        <v>0</v>
      </c>
      <c r="Q271" s="228">
        <v>0.05141</v>
      </c>
      <c r="R271" s="228">
        <f>Q271*H271</f>
        <v>0.15422999999999998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249</v>
      </c>
      <c r="AT271" s="230" t="s">
        <v>169</v>
      </c>
      <c r="AU271" s="230" t="s">
        <v>86</v>
      </c>
      <c r="AY271" s="16" t="s">
        <v>166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</v>
      </c>
      <c r="BK271" s="231">
        <f>ROUND(I271*H271,0)</f>
        <v>0</v>
      </c>
      <c r="BL271" s="16" t="s">
        <v>249</v>
      </c>
      <c r="BM271" s="230" t="s">
        <v>490</v>
      </c>
    </row>
    <row r="272" spans="1:65" s="2" customFormat="1" ht="24.15" customHeight="1">
      <c r="A272" s="37"/>
      <c r="B272" s="38"/>
      <c r="C272" s="218" t="s">
        <v>491</v>
      </c>
      <c r="D272" s="218" t="s">
        <v>169</v>
      </c>
      <c r="E272" s="219" t="s">
        <v>492</v>
      </c>
      <c r="F272" s="220" t="s">
        <v>493</v>
      </c>
      <c r="G272" s="221" t="s">
        <v>477</v>
      </c>
      <c r="H272" s="222">
        <v>3</v>
      </c>
      <c r="I272" s="223"/>
      <c r="J272" s="224">
        <f>ROUND(I272*H272,0)</f>
        <v>0</v>
      </c>
      <c r="K272" s="225"/>
      <c r="L272" s="43"/>
      <c r="M272" s="226" t="s">
        <v>1</v>
      </c>
      <c r="N272" s="227" t="s">
        <v>42</v>
      </c>
      <c r="O272" s="90"/>
      <c r="P272" s="228">
        <f>O272*H272</f>
        <v>0</v>
      </c>
      <c r="Q272" s="228">
        <v>0.00052</v>
      </c>
      <c r="R272" s="228">
        <f>Q272*H272</f>
        <v>0.0015599999999999998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249</v>
      </c>
      <c r="AT272" s="230" t="s">
        <v>169</v>
      </c>
      <c r="AU272" s="230" t="s">
        <v>86</v>
      </c>
      <c r="AY272" s="16" t="s">
        <v>166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</v>
      </c>
      <c r="BK272" s="231">
        <f>ROUND(I272*H272,0)</f>
        <v>0</v>
      </c>
      <c r="BL272" s="16" t="s">
        <v>249</v>
      </c>
      <c r="BM272" s="230" t="s">
        <v>494</v>
      </c>
    </row>
    <row r="273" spans="1:65" s="2" customFormat="1" ht="24.15" customHeight="1">
      <c r="A273" s="37"/>
      <c r="B273" s="38"/>
      <c r="C273" s="218" t="s">
        <v>495</v>
      </c>
      <c r="D273" s="218" t="s">
        <v>169</v>
      </c>
      <c r="E273" s="219" t="s">
        <v>496</v>
      </c>
      <c r="F273" s="220" t="s">
        <v>497</v>
      </c>
      <c r="G273" s="221" t="s">
        <v>477</v>
      </c>
      <c r="H273" s="222">
        <v>3</v>
      </c>
      <c r="I273" s="223"/>
      <c r="J273" s="224">
        <f>ROUND(I273*H273,0)</f>
        <v>0</v>
      </c>
      <c r="K273" s="225"/>
      <c r="L273" s="43"/>
      <c r="M273" s="226" t="s">
        <v>1</v>
      </c>
      <c r="N273" s="227" t="s">
        <v>42</v>
      </c>
      <c r="O273" s="90"/>
      <c r="P273" s="228">
        <f>O273*H273</f>
        <v>0</v>
      </c>
      <c r="Q273" s="228">
        <v>0.00052</v>
      </c>
      <c r="R273" s="228">
        <f>Q273*H273</f>
        <v>0.0015599999999999998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249</v>
      </c>
      <c r="AT273" s="230" t="s">
        <v>169</v>
      </c>
      <c r="AU273" s="230" t="s">
        <v>86</v>
      </c>
      <c r="AY273" s="16" t="s">
        <v>166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</v>
      </c>
      <c r="BK273" s="231">
        <f>ROUND(I273*H273,0)</f>
        <v>0</v>
      </c>
      <c r="BL273" s="16" t="s">
        <v>249</v>
      </c>
      <c r="BM273" s="230" t="s">
        <v>498</v>
      </c>
    </row>
    <row r="274" spans="1:65" s="2" customFormat="1" ht="24.15" customHeight="1">
      <c r="A274" s="37"/>
      <c r="B274" s="38"/>
      <c r="C274" s="218" t="s">
        <v>499</v>
      </c>
      <c r="D274" s="218" t="s">
        <v>169</v>
      </c>
      <c r="E274" s="219" t="s">
        <v>500</v>
      </c>
      <c r="F274" s="220" t="s">
        <v>501</v>
      </c>
      <c r="G274" s="221" t="s">
        <v>477</v>
      </c>
      <c r="H274" s="222">
        <v>3</v>
      </c>
      <c r="I274" s="223"/>
      <c r="J274" s="224">
        <f>ROUND(I274*H274,0)</f>
        <v>0</v>
      </c>
      <c r="K274" s="225"/>
      <c r="L274" s="43"/>
      <c r="M274" s="226" t="s">
        <v>1</v>
      </c>
      <c r="N274" s="227" t="s">
        <v>42</v>
      </c>
      <c r="O274" s="90"/>
      <c r="P274" s="228">
        <f>O274*H274</f>
        <v>0</v>
      </c>
      <c r="Q274" s="228">
        <v>0.00052</v>
      </c>
      <c r="R274" s="228">
        <f>Q274*H274</f>
        <v>0.0015599999999999998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249</v>
      </c>
      <c r="AT274" s="230" t="s">
        <v>169</v>
      </c>
      <c r="AU274" s="230" t="s">
        <v>86</v>
      </c>
      <c r="AY274" s="16" t="s">
        <v>166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</v>
      </c>
      <c r="BK274" s="231">
        <f>ROUND(I274*H274,0)</f>
        <v>0</v>
      </c>
      <c r="BL274" s="16" t="s">
        <v>249</v>
      </c>
      <c r="BM274" s="230" t="s">
        <v>502</v>
      </c>
    </row>
    <row r="275" spans="1:65" s="2" customFormat="1" ht="24.15" customHeight="1">
      <c r="A275" s="37"/>
      <c r="B275" s="38"/>
      <c r="C275" s="218" t="s">
        <v>503</v>
      </c>
      <c r="D275" s="218" t="s">
        <v>169</v>
      </c>
      <c r="E275" s="219" t="s">
        <v>504</v>
      </c>
      <c r="F275" s="220" t="s">
        <v>505</v>
      </c>
      <c r="G275" s="221" t="s">
        <v>477</v>
      </c>
      <c r="H275" s="222">
        <v>15</v>
      </c>
      <c r="I275" s="223"/>
      <c r="J275" s="224">
        <f>ROUND(I275*H275,0)</f>
        <v>0</v>
      </c>
      <c r="K275" s="225"/>
      <c r="L275" s="43"/>
      <c r="M275" s="226" t="s">
        <v>1</v>
      </c>
      <c r="N275" s="227" t="s">
        <v>42</v>
      </c>
      <c r="O275" s="90"/>
      <c r="P275" s="228">
        <f>O275*H275</f>
        <v>0</v>
      </c>
      <c r="Q275" s="228">
        <v>0.00024</v>
      </c>
      <c r="R275" s="228">
        <f>Q275*H275</f>
        <v>0.0036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249</v>
      </c>
      <c r="AT275" s="230" t="s">
        <v>169</v>
      </c>
      <c r="AU275" s="230" t="s">
        <v>86</v>
      </c>
      <c r="AY275" s="16" t="s">
        <v>166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</v>
      </c>
      <c r="BK275" s="231">
        <f>ROUND(I275*H275,0)</f>
        <v>0</v>
      </c>
      <c r="BL275" s="16" t="s">
        <v>249</v>
      </c>
      <c r="BM275" s="230" t="s">
        <v>506</v>
      </c>
    </row>
    <row r="276" spans="1:51" s="13" customFormat="1" ht="12">
      <c r="A276" s="13"/>
      <c r="B276" s="232"/>
      <c r="C276" s="233"/>
      <c r="D276" s="234" t="s">
        <v>175</v>
      </c>
      <c r="E276" s="235" t="s">
        <v>1</v>
      </c>
      <c r="F276" s="236" t="s">
        <v>446</v>
      </c>
      <c r="G276" s="233"/>
      <c r="H276" s="237">
        <v>12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32</v>
      </c>
      <c r="AX276" s="13" t="s">
        <v>77</v>
      </c>
      <c r="AY276" s="243" t="s">
        <v>166</v>
      </c>
    </row>
    <row r="277" spans="1:51" s="13" customFormat="1" ht="12">
      <c r="A277" s="13"/>
      <c r="B277" s="232"/>
      <c r="C277" s="233"/>
      <c r="D277" s="234" t="s">
        <v>175</v>
      </c>
      <c r="E277" s="235" t="s">
        <v>1</v>
      </c>
      <c r="F277" s="236" t="s">
        <v>447</v>
      </c>
      <c r="G277" s="233"/>
      <c r="H277" s="237">
        <v>3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175</v>
      </c>
      <c r="AU277" s="243" t="s">
        <v>86</v>
      </c>
      <c r="AV277" s="13" t="s">
        <v>86</v>
      </c>
      <c r="AW277" s="13" t="s">
        <v>32</v>
      </c>
      <c r="AX277" s="13" t="s">
        <v>77</v>
      </c>
      <c r="AY277" s="243" t="s">
        <v>166</v>
      </c>
    </row>
    <row r="278" spans="1:65" s="2" customFormat="1" ht="16.5" customHeight="1">
      <c r="A278" s="37"/>
      <c r="B278" s="38"/>
      <c r="C278" s="254" t="s">
        <v>507</v>
      </c>
      <c r="D278" s="254" t="s">
        <v>266</v>
      </c>
      <c r="E278" s="255" t="s">
        <v>508</v>
      </c>
      <c r="F278" s="256" t="s">
        <v>509</v>
      </c>
      <c r="G278" s="257" t="s">
        <v>196</v>
      </c>
      <c r="H278" s="258">
        <v>15</v>
      </c>
      <c r="I278" s="259"/>
      <c r="J278" s="260">
        <f>ROUND(I278*H278,0)</f>
        <v>0</v>
      </c>
      <c r="K278" s="261"/>
      <c r="L278" s="262"/>
      <c r="M278" s="263" t="s">
        <v>1</v>
      </c>
      <c r="N278" s="264" t="s">
        <v>42</v>
      </c>
      <c r="O278" s="90"/>
      <c r="P278" s="228">
        <f>O278*H278</f>
        <v>0</v>
      </c>
      <c r="Q278" s="228">
        <v>0.0005</v>
      </c>
      <c r="R278" s="228">
        <f>Q278*H278</f>
        <v>0.0075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331</v>
      </c>
      <c r="AT278" s="230" t="s">
        <v>266</v>
      </c>
      <c r="AU278" s="230" t="s">
        <v>86</v>
      </c>
      <c r="AY278" s="16" t="s">
        <v>166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</v>
      </c>
      <c r="BK278" s="231">
        <f>ROUND(I278*H278,0)</f>
        <v>0</v>
      </c>
      <c r="BL278" s="16" t="s">
        <v>249</v>
      </c>
      <c r="BM278" s="230" t="s">
        <v>510</v>
      </c>
    </row>
    <row r="279" spans="1:65" s="2" customFormat="1" ht="24.15" customHeight="1">
      <c r="A279" s="37"/>
      <c r="B279" s="38"/>
      <c r="C279" s="218" t="s">
        <v>511</v>
      </c>
      <c r="D279" s="218" t="s">
        <v>169</v>
      </c>
      <c r="E279" s="219" t="s">
        <v>512</v>
      </c>
      <c r="F279" s="220" t="s">
        <v>513</v>
      </c>
      <c r="G279" s="221" t="s">
        <v>477</v>
      </c>
      <c r="H279" s="222">
        <v>6</v>
      </c>
      <c r="I279" s="223"/>
      <c r="J279" s="224">
        <f>ROUND(I279*H279,0)</f>
        <v>0</v>
      </c>
      <c r="K279" s="225"/>
      <c r="L279" s="43"/>
      <c r="M279" s="226" t="s">
        <v>1</v>
      </c>
      <c r="N279" s="227" t="s">
        <v>42</v>
      </c>
      <c r="O279" s="90"/>
      <c r="P279" s="228">
        <f>O279*H279</f>
        <v>0</v>
      </c>
      <c r="Q279" s="228">
        <v>0.00284</v>
      </c>
      <c r="R279" s="228">
        <f>Q279*H279</f>
        <v>0.01704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249</v>
      </c>
      <c r="AT279" s="230" t="s">
        <v>169</v>
      </c>
      <c r="AU279" s="230" t="s">
        <v>86</v>
      </c>
      <c r="AY279" s="16" t="s">
        <v>166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</v>
      </c>
      <c r="BK279" s="231">
        <f>ROUND(I279*H279,0)</f>
        <v>0</v>
      </c>
      <c r="BL279" s="16" t="s">
        <v>249</v>
      </c>
      <c r="BM279" s="230" t="s">
        <v>514</v>
      </c>
    </row>
    <row r="280" spans="1:65" s="2" customFormat="1" ht="24.15" customHeight="1">
      <c r="A280" s="37"/>
      <c r="B280" s="38"/>
      <c r="C280" s="218" t="s">
        <v>515</v>
      </c>
      <c r="D280" s="218" t="s">
        <v>169</v>
      </c>
      <c r="E280" s="219" t="s">
        <v>516</v>
      </c>
      <c r="F280" s="220" t="s">
        <v>517</v>
      </c>
      <c r="G280" s="221" t="s">
        <v>477</v>
      </c>
      <c r="H280" s="222">
        <v>3</v>
      </c>
      <c r="I280" s="223"/>
      <c r="J280" s="224">
        <f>ROUND(I280*H280,0)</f>
        <v>0</v>
      </c>
      <c r="K280" s="225"/>
      <c r="L280" s="43"/>
      <c r="M280" s="226" t="s">
        <v>1</v>
      </c>
      <c r="N280" s="227" t="s">
        <v>42</v>
      </c>
      <c r="O280" s="90"/>
      <c r="P280" s="228">
        <f>O280*H280</f>
        <v>0</v>
      </c>
      <c r="Q280" s="228">
        <v>0.00294</v>
      </c>
      <c r="R280" s="228">
        <f>Q280*H280</f>
        <v>0.00882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249</v>
      </c>
      <c r="AT280" s="230" t="s">
        <v>169</v>
      </c>
      <c r="AU280" s="230" t="s">
        <v>86</v>
      </c>
      <c r="AY280" s="16" t="s">
        <v>166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</v>
      </c>
      <c r="BK280" s="231">
        <f>ROUND(I280*H280,0)</f>
        <v>0</v>
      </c>
      <c r="BL280" s="16" t="s">
        <v>249</v>
      </c>
      <c r="BM280" s="230" t="s">
        <v>518</v>
      </c>
    </row>
    <row r="281" spans="1:65" s="2" customFormat="1" ht="24.15" customHeight="1">
      <c r="A281" s="37"/>
      <c r="B281" s="38"/>
      <c r="C281" s="218" t="s">
        <v>519</v>
      </c>
      <c r="D281" s="218" t="s">
        <v>169</v>
      </c>
      <c r="E281" s="219" t="s">
        <v>520</v>
      </c>
      <c r="F281" s="220" t="s">
        <v>521</v>
      </c>
      <c r="G281" s="221" t="s">
        <v>183</v>
      </c>
      <c r="H281" s="222">
        <v>0.411</v>
      </c>
      <c r="I281" s="223"/>
      <c r="J281" s="224">
        <f>ROUND(I281*H281,0)</f>
        <v>0</v>
      </c>
      <c r="K281" s="225"/>
      <c r="L281" s="43"/>
      <c r="M281" s="226" t="s">
        <v>1</v>
      </c>
      <c r="N281" s="227" t="s">
        <v>42</v>
      </c>
      <c r="O281" s="90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249</v>
      </c>
      <c r="AT281" s="230" t="s">
        <v>169</v>
      </c>
      <c r="AU281" s="230" t="s">
        <v>86</v>
      </c>
      <c r="AY281" s="16" t="s">
        <v>166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</v>
      </c>
      <c r="BK281" s="231">
        <f>ROUND(I281*H281,0)</f>
        <v>0</v>
      </c>
      <c r="BL281" s="16" t="s">
        <v>249</v>
      </c>
      <c r="BM281" s="230" t="s">
        <v>522</v>
      </c>
    </row>
    <row r="282" spans="1:65" s="2" customFormat="1" ht="24.15" customHeight="1">
      <c r="A282" s="37"/>
      <c r="B282" s="38"/>
      <c r="C282" s="218" t="s">
        <v>523</v>
      </c>
      <c r="D282" s="218" t="s">
        <v>169</v>
      </c>
      <c r="E282" s="219" t="s">
        <v>524</v>
      </c>
      <c r="F282" s="220" t="s">
        <v>525</v>
      </c>
      <c r="G282" s="221" t="s">
        <v>183</v>
      </c>
      <c r="H282" s="222">
        <v>0.411</v>
      </c>
      <c r="I282" s="223"/>
      <c r="J282" s="224">
        <f>ROUND(I282*H282,0)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249</v>
      </c>
      <c r="AT282" s="230" t="s">
        <v>169</v>
      </c>
      <c r="AU282" s="230" t="s">
        <v>86</v>
      </c>
      <c r="AY282" s="16" t="s">
        <v>166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</v>
      </c>
      <c r="BK282" s="231">
        <f>ROUND(I282*H282,0)</f>
        <v>0</v>
      </c>
      <c r="BL282" s="16" t="s">
        <v>249</v>
      </c>
      <c r="BM282" s="230" t="s">
        <v>526</v>
      </c>
    </row>
    <row r="283" spans="1:63" s="12" customFormat="1" ht="22.8" customHeight="1">
      <c r="A283" s="12"/>
      <c r="B283" s="202"/>
      <c r="C283" s="203"/>
      <c r="D283" s="204" t="s">
        <v>76</v>
      </c>
      <c r="E283" s="216" t="s">
        <v>527</v>
      </c>
      <c r="F283" s="216" t="s">
        <v>528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P284+P288+P290+P293+P295+P297</f>
        <v>0</v>
      </c>
      <c r="Q283" s="210"/>
      <c r="R283" s="211">
        <f>R284+R288+R290+R293+R295+R297</f>
        <v>0</v>
      </c>
      <c r="S283" s="210"/>
      <c r="T283" s="212">
        <f>T284+T288+T290+T293+T295+T297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86</v>
      </c>
      <c r="AT283" s="214" t="s">
        <v>76</v>
      </c>
      <c r="AU283" s="214" t="s">
        <v>8</v>
      </c>
      <c r="AY283" s="213" t="s">
        <v>166</v>
      </c>
      <c r="BK283" s="215">
        <f>BK284+BK288+BK290+BK293+BK295+BK297</f>
        <v>0</v>
      </c>
    </row>
    <row r="284" spans="1:63" s="12" customFormat="1" ht="20.85" customHeight="1">
      <c r="A284" s="12"/>
      <c r="B284" s="202"/>
      <c r="C284" s="203"/>
      <c r="D284" s="204" t="s">
        <v>76</v>
      </c>
      <c r="E284" s="216" t="s">
        <v>529</v>
      </c>
      <c r="F284" s="216" t="s">
        <v>530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SUM(P285:P287)</f>
        <v>0</v>
      </c>
      <c r="Q284" s="210"/>
      <c r="R284" s="211">
        <f>SUM(R285:R287)</f>
        <v>0</v>
      </c>
      <c r="S284" s="210"/>
      <c r="T284" s="212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</v>
      </c>
      <c r="AT284" s="214" t="s">
        <v>76</v>
      </c>
      <c r="AU284" s="214" t="s">
        <v>86</v>
      </c>
      <c r="AY284" s="213" t="s">
        <v>166</v>
      </c>
      <c r="BK284" s="215">
        <f>SUM(BK285:BK287)</f>
        <v>0</v>
      </c>
    </row>
    <row r="285" spans="1:65" s="2" customFormat="1" ht="16.5" customHeight="1">
      <c r="A285" s="37"/>
      <c r="B285" s="38"/>
      <c r="C285" s="218" t="s">
        <v>531</v>
      </c>
      <c r="D285" s="218" t="s">
        <v>169</v>
      </c>
      <c r="E285" s="219" t="s">
        <v>527</v>
      </c>
      <c r="F285" s="220" t="s">
        <v>532</v>
      </c>
      <c r="G285" s="221" t="s">
        <v>215</v>
      </c>
      <c r="H285" s="222">
        <v>50</v>
      </c>
      <c r="I285" s="223"/>
      <c r="J285" s="224">
        <f>ROUND(I285*H285,0)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173</v>
      </c>
      <c r="AT285" s="230" t="s">
        <v>169</v>
      </c>
      <c r="AU285" s="230" t="s">
        <v>167</v>
      </c>
      <c r="AY285" s="16" t="s">
        <v>166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</v>
      </c>
      <c r="BK285" s="231">
        <f>ROUND(I285*H285,0)</f>
        <v>0</v>
      </c>
      <c r="BL285" s="16" t="s">
        <v>173</v>
      </c>
      <c r="BM285" s="230" t="s">
        <v>533</v>
      </c>
    </row>
    <row r="286" spans="1:65" s="2" customFormat="1" ht="16.5" customHeight="1">
      <c r="A286" s="37"/>
      <c r="B286" s="38"/>
      <c r="C286" s="218" t="s">
        <v>534</v>
      </c>
      <c r="D286" s="218" t="s">
        <v>169</v>
      </c>
      <c r="E286" s="219" t="s">
        <v>535</v>
      </c>
      <c r="F286" s="220" t="s">
        <v>536</v>
      </c>
      <c r="G286" s="221" t="s">
        <v>215</v>
      </c>
      <c r="H286" s="222">
        <v>20</v>
      </c>
      <c r="I286" s="223"/>
      <c r="J286" s="224">
        <f>ROUND(I286*H286,0)</f>
        <v>0</v>
      </c>
      <c r="K286" s="225"/>
      <c r="L286" s="43"/>
      <c r="M286" s="226" t="s">
        <v>1</v>
      </c>
      <c r="N286" s="227" t="s">
        <v>42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173</v>
      </c>
      <c r="AT286" s="230" t="s">
        <v>169</v>
      </c>
      <c r="AU286" s="230" t="s">
        <v>167</v>
      </c>
      <c r="AY286" s="16" t="s">
        <v>166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</v>
      </c>
      <c r="BK286" s="231">
        <f>ROUND(I286*H286,0)</f>
        <v>0</v>
      </c>
      <c r="BL286" s="16" t="s">
        <v>173</v>
      </c>
      <c r="BM286" s="230" t="s">
        <v>537</v>
      </c>
    </row>
    <row r="287" spans="1:65" s="2" customFormat="1" ht="16.5" customHeight="1">
      <c r="A287" s="37"/>
      <c r="B287" s="38"/>
      <c r="C287" s="218" t="s">
        <v>538</v>
      </c>
      <c r="D287" s="218" t="s">
        <v>169</v>
      </c>
      <c r="E287" s="219" t="s">
        <v>539</v>
      </c>
      <c r="F287" s="220" t="s">
        <v>540</v>
      </c>
      <c r="G287" s="221" t="s">
        <v>215</v>
      </c>
      <c r="H287" s="222">
        <v>10</v>
      </c>
      <c r="I287" s="223"/>
      <c r="J287" s="224">
        <f>ROUND(I287*H287,0)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173</v>
      </c>
      <c r="AT287" s="230" t="s">
        <v>169</v>
      </c>
      <c r="AU287" s="230" t="s">
        <v>167</v>
      </c>
      <c r="AY287" s="16" t="s">
        <v>166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</v>
      </c>
      <c r="BK287" s="231">
        <f>ROUND(I287*H287,0)</f>
        <v>0</v>
      </c>
      <c r="BL287" s="16" t="s">
        <v>173</v>
      </c>
      <c r="BM287" s="230" t="s">
        <v>541</v>
      </c>
    </row>
    <row r="288" spans="1:63" s="12" customFormat="1" ht="20.85" customHeight="1">
      <c r="A288" s="12"/>
      <c r="B288" s="202"/>
      <c r="C288" s="203"/>
      <c r="D288" s="204" t="s">
        <v>76</v>
      </c>
      <c r="E288" s="216" t="s">
        <v>542</v>
      </c>
      <c r="F288" s="216" t="s">
        <v>543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P289</f>
        <v>0</v>
      </c>
      <c r="Q288" s="210"/>
      <c r="R288" s="211">
        <f>R289</f>
        <v>0</v>
      </c>
      <c r="S288" s="210"/>
      <c r="T288" s="212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</v>
      </c>
      <c r="AT288" s="214" t="s">
        <v>76</v>
      </c>
      <c r="AU288" s="214" t="s">
        <v>86</v>
      </c>
      <c r="AY288" s="213" t="s">
        <v>166</v>
      </c>
      <c r="BK288" s="215">
        <f>BK289</f>
        <v>0</v>
      </c>
    </row>
    <row r="289" spans="1:65" s="2" customFormat="1" ht="16.5" customHeight="1">
      <c r="A289" s="37"/>
      <c r="B289" s="38"/>
      <c r="C289" s="218" t="s">
        <v>544</v>
      </c>
      <c r="D289" s="218" t="s">
        <v>169</v>
      </c>
      <c r="E289" s="219" t="s">
        <v>545</v>
      </c>
      <c r="F289" s="220" t="s">
        <v>546</v>
      </c>
      <c r="G289" s="221" t="s">
        <v>547</v>
      </c>
      <c r="H289" s="222">
        <v>6</v>
      </c>
      <c r="I289" s="223"/>
      <c r="J289" s="224">
        <f>ROUND(I289*H289,0)</f>
        <v>0</v>
      </c>
      <c r="K289" s="225"/>
      <c r="L289" s="43"/>
      <c r="M289" s="226" t="s">
        <v>1</v>
      </c>
      <c r="N289" s="227" t="s">
        <v>42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173</v>
      </c>
      <c r="AT289" s="230" t="s">
        <v>169</v>
      </c>
      <c r="AU289" s="230" t="s">
        <v>167</v>
      </c>
      <c r="AY289" s="16" t="s">
        <v>166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</v>
      </c>
      <c r="BK289" s="231">
        <f>ROUND(I289*H289,0)</f>
        <v>0</v>
      </c>
      <c r="BL289" s="16" t="s">
        <v>173</v>
      </c>
      <c r="BM289" s="230" t="s">
        <v>548</v>
      </c>
    </row>
    <row r="290" spans="1:63" s="12" customFormat="1" ht="20.85" customHeight="1">
      <c r="A290" s="12"/>
      <c r="B290" s="202"/>
      <c r="C290" s="203"/>
      <c r="D290" s="204" t="s">
        <v>76</v>
      </c>
      <c r="E290" s="216" t="s">
        <v>549</v>
      </c>
      <c r="F290" s="216" t="s">
        <v>550</v>
      </c>
      <c r="G290" s="203"/>
      <c r="H290" s="203"/>
      <c r="I290" s="206"/>
      <c r="J290" s="217">
        <f>BK290</f>
        <v>0</v>
      </c>
      <c r="K290" s="203"/>
      <c r="L290" s="208"/>
      <c r="M290" s="209"/>
      <c r="N290" s="210"/>
      <c r="O290" s="210"/>
      <c r="P290" s="211">
        <f>SUM(P291:P292)</f>
        <v>0</v>
      </c>
      <c r="Q290" s="210"/>
      <c r="R290" s="211">
        <f>SUM(R291:R292)</f>
        <v>0</v>
      </c>
      <c r="S290" s="210"/>
      <c r="T290" s="212">
        <f>SUM(T291:T292)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3" t="s">
        <v>8</v>
      </c>
      <c r="AT290" s="214" t="s">
        <v>76</v>
      </c>
      <c r="AU290" s="214" t="s">
        <v>86</v>
      </c>
      <c r="AY290" s="213" t="s">
        <v>166</v>
      </c>
      <c r="BK290" s="215">
        <f>SUM(BK291:BK292)</f>
        <v>0</v>
      </c>
    </row>
    <row r="291" spans="1:65" s="2" customFormat="1" ht="16.5" customHeight="1">
      <c r="A291" s="37"/>
      <c r="B291" s="38"/>
      <c r="C291" s="218" t="s">
        <v>551</v>
      </c>
      <c r="D291" s="218" t="s">
        <v>169</v>
      </c>
      <c r="E291" s="219" t="s">
        <v>552</v>
      </c>
      <c r="F291" s="220" t="s">
        <v>553</v>
      </c>
      <c r="G291" s="221" t="s">
        <v>547</v>
      </c>
      <c r="H291" s="222">
        <v>3</v>
      </c>
      <c r="I291" s="223"/>
      <c r="J291" s="224">
        <f>ROUND(I291*H291,0)</f>
        <v>0</v>
      </c>
      <c r="K291" s="225"/>
      <c r="L291" s="43"/>
      <c r="M291" s="226" t="s">
        <v>1</v>
      </c>
      <c r="N291" s="227" t="s">
        <v>42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173</v>
      </c>
      <c r="AT291" s="230" t="s">
        <v>169</v>
      </c>
      <c r="AU291" s="230" t="s">
        <v>167</v>
      </c>
      <c r="AY291" s="16" t="s">
        <v>166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</v>
      </c>
      <c r="BK291" s="231">
        <f>ROUND(I291*H291,0)</f>
        <v>0</v>
      </c>
      <c r="BL291" s="16" t="s">
        <v>173</v>
      </c>
      <c r="BM291" s="230" t="s">
        <v>554</v>
      </c>
    </row>
    <row r="292" spans="1:65" s="2" customFormat="1" ht="16.5" customHeight="1">
      <c r="A292" s="37"/>
      <c r="B292" s="38"/>
      <c r="C292" s="218" t="s">
        <v>555</v>
      </c>
      <c r="D292" s="218" t="s">
        <v>169</v>
      </c>
      <c r="E292" s="219" t="s">
        <v>556</v>
      </c>
      <c r="F292" s="220" t="s">
        <v>557</v>
      </c>
      <c r="G292" s="221" t="s">
        <v>547</v>
      </c>
      <c r="H292" s="222">
        <v>3</v>
      </c>
      <c r="I292" s="223"/>
      <c r="J292" s="224">
        <f>ROUND(I292*H292,0)</f>
        <v>0</v>
      </c>
      <c r="K292" s="225"/>
      <c r="L292" s="43"/>
      <c r="M292" s="226" t="s">
        <v>1</v>
      </c>
      <c r="N292" s="227" t="s">
        <v>42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173</v>
      </c>
      <c r="AT292" s="230" t="s">
        <v>169</v>
      </c>
      <c r="AU292" s="230" t="s">
        <v>167</v>
      </c>
      <c r="AY292" s="16" t="s">
        <v>166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</v>
      </c>
      <c r="BK292" s="231">
        <f>ROUND(I292*H292,0)</f>
        <v>0</v>
      </c>
      <c r="BL292" s="16" t="s">
        <v>173</v>
      </c>
      <c r="BM292" s="230" t="s">
        <v>558</v>
      </c>
    </row>
    <row r="293" spans="1:63" s="12" customFormat="1" ht="20.85" customHeight="1">
      <c r="A293" s="12"/>
      <c r="B293" s="202"/>
      <c r="C293" s="203"/>
      <c r="D293" s="204" t="s">
        <v>76</v>
      </c>
      <c r="E293" s="216" t="s">
        <v>559</v>
      </c>
      <c r="F293" s="216" t="s">
        <v>560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P294</f>
        <v>0</v>
      </c>
      <c r="Q293" s="210"/>
      <c r="R293" s="211">
        <f>R294</f>
        <v>0</v>
      </c>
      <c r="S293" s="210"/>
      <c r="T293" s="212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</v>
      </c>
      <c r="AT293" s="214" t="s">
        <v>76</v>
      </c>
      <c r="AU293" s="214" t="s">
        <v>86</v>
      </c>
      <c r="AY293" s="213" t="s">
        <v>166</v>
      </c>
      <c r="BK293" s="215">
        <f>BK294</f>
        <v>0</v>
      </c>
    </row>
    <row r="294" spans="1:65" s="2" customFormat="1" ht="24.15" customHeight="1">
      <c r="A294" s="37"/>
      <c r="B294" s="38"/>
      <c r="C294" s="218" t="s">
        <v>561</v>
      </c>
      <c r="D294" s="218" t="s">
        <v>169</v>
      </c>
      <c r="E294" s="219" t="s">
        <v>562</v>
      </c>
      <c r="F294" s="220" t="s">
        <v>563</v>
      </c>
      <c r="G294" s="221" t="s">
        <v>547</v>
      </c>
      <c r="H294" s="222">
        <v>3</v>
      </c>
      <c r="I294" s="223"/>
      <c r="J294" s="224">
        <f>ROUND(I294*H294,0)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173</v>
      </c>
      <c r="AT294" s="230" t="s">
        <v>169</v>
      </c>
      <c r="AU294" s="230" t="s">
        <v>167</v>
      </c>
      <c r="AY294" s="16" t="s">
        <v>166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</v>
      </c>
      <c r="BK294" s="231">
        <f>ROUND(I294*H294,0)</f>
        <v>0</v>
      </c>
      <c r="BL294" s="16" t="s">
        <v>173</v>
      </c>
      <c r="BM294" s="230" t="s">
        <v>564</v>
      </c>
    </row>
    <row r="295" spans="1:63" s="12" customFormat="1" ht="20.85" customHeight="1">
      <c r="A295" s="12"/>
      <c r="B295" s="202"/>
      <c r="C295" s="203"/>
      <c r="D295" s="204" t="s">
        <v>76</v>
      </c>
      <c r="E295" s="216" t="s">
        <v>565</v>
      </c>
      <c r="F295" s="216" t="s">
        <v>566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P296</f>
        <v>0</v>
      </c>
      <c r="Q295" s="210"/>
      <c r="R295" s="211">
        <f>R296</f>
        <v>0</v>
      </c>
      <c r="S295" s="210"/>
      <c r="T295" s="212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8</v>
      </c>
      <c r="AT295" s="214" t="s">
        <v>76</v>
      </c>
      <c r="AU295" s="214" t="s">
        <v>86</v>
      </c>
      <c r="AY295" s="213" t="s">
        <v>166</v>
      </c>
      <c r="BK295" s="215">
        <f>BK296</f>
        <v>0</v>
      </c>
    </row>
    <row r="296" spans="1:65" s="2" customFormat="1" ht="33" customHeight="1">
      <c r="A296" s="37"/>
      <c r="B296" s="38"/>
      <c r="C296" s="218" t="s">
        <v>567</v>
      </c>
      <c r="D296" s="218" t="s">
        <v>169</v>
      </c>
      <c r="E296" s="219" t="s">
        <v>568</v>
      </c>
      <c r="F296" s="220" t="s">
        <v>569</v>
      </c>
      <c r="G296" s="221" t="s">
        <v>547</v>
      </c>
      <c r="H296" s="222">
        <v>3</v>
      </c>
      <c r="I296" s="223"/>
      <c r="J296" s="224">
        <f>ROUND(I296*H296,0)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173</v>
      </c>
      <c r="AT296" s="230" t="s">
        <v>169</v>
      </c>
      <c r="AU296" s="230" t="s">
        <v>167</v>
      </c>
      <c r="AY296" s="16" t="s">
        <v>166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</v>
      </c>
      <c r="BK296" s="231">
        <f>ROUND(I296*H296,0)</f>
        <v>0</v>
      </c>
      <c r="BL296" s="16" t="s">
        <v>173</v>
      </c>
      <c r="BM296" s="230" t="s">
        <v>570</v>
      </c>
    </row>
    <row r="297" spans="1:63" s="12" customFormat="1" ht="20.85" customHeight="1">
      <c r="A297" s="12"/>
      <c r="B297" s="202"/>
      <c r="C297" s="203"/>
      <c r="D297" s="204" t="s">
        <v>76</v>
      </c>
      <c r="E297" s="216" t="s">
        <v>571</v>
      </c>
      <c r="F297" s="216" t="s">
        <v>572</v>
      </c>
      <c r="G297" s="203"/>
      <c r="H297" s="203"/>
      <c r="I297" s="206"/>
      <c r="J297" s="217">
        <f>BK297</f>
        <v>0</v>
      </c>
      <c r="K297" s="203"/>
      <c r="L297" s="208"/>
      <c r="M297" s="209"/>
      <c r="N297" s="210"/>
      <c r="O297" s="210"/>
      <c r="P297" s="211">
        <f>SUM(P298:P301)</f>
        <v>0</v>
      </c>
      <c r="Q297" s="210"/>
      <c r="R297" s="211">
        <f>SUM(R298:R301)</f>
        <v>0</v>
      </c>
      <c r="S297" s="210"/>
      <c r="T297" s="212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3" t="s">
        <v>8</v>
      </c>
      <c r="AT297" s="214" t="s">
        <v>76</v>
      </c>
      <c r="AU297" s="214" t="s">
        <v>86</v>
      </c>
      <c r="AY297" s="213" t="s">
        <v>166</v>
      </c>
      <c r="BK297" s="215">
        <f>SUM(BK298:BK301)</f>
        <v>0</v>
      </c>
    </row>
    <row r="298" spans="1:65" s="2" customFormat="1" ht="16.5" customHeight="1">
      <c r="A298" s="37"/>
      <c r="B298" s="38"/>
      <c r="C298" s="218" t="s">
        <v>573</v>
      </c>
      <c r="D298" s="218" t="s">
        <v>169</v>
      </c>
      <c r="E298" s="219" t="s">
        <v>574</v>
      </c>
      <c r="F298" s="220" t="s">
        <v>575</v>
      </c>
      <c r="G298" s="221" t="s">
        <v>576</v>
      </c>
      <c r="H298" s="222">
        <v>3</v>
      </c>
      <c r="I298" s="223"/>
      <c r="J298" s="224">
        <f>ROUND(I298*H298,0)</f>
        <v>0</v>
      </c>
      <c r="K298" s="225"/>
      <c r="L298" s="43"/>
      <c r="M298" s="226" t="s">
        <v>1</v>
      </c>
      <c r="N298" s="227" t="s">
        <v>42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173</v>
      </c>
      <c r="AT298" s="230" t="s">
        <v>169</v>
      </c>
      <c r="AU298" s="230" t="s">
        <v>167</v>
      </c>
      <c r="AY298" s="16" t="s">
        <v>166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</v>
      </c>
      <c r="BK298" s="231">
        <f>ROUND(I298*H298,0)</f>
        <v>0</v>
      </c>
      <c r="BL298" s="16" t="s">
        <v>173</v>
      </c>
      <c r="BM298" s="230" t="s">
        <v>577</v>
      </c>
    </row>
    <row r="299" spans="1:65" s="2" customFormat="1" ht="16.5" customHeight="1">
      <c r="A299" s="37"/>
      <c r="B299" s="38"/>
      <c r="C299" s="218" t="s">
        <v>578</v>
      </c>
      <c r="D299" s="218" t="s">
        <v>169</v>
      </c>
      <c r="E299" s="219" t="s">
        <v>579</v>
      </c>
      <c r="F299" s="220" t="s">
        <v>580</v>
      </c>
      <c r="G299" s="221" t="s">
        <v>576</v>
      </c>
      <c r="H299" s="222">
        <v>1</v>
      </c>
      <c r="I299" s="223"/>
      <c r="J299" s="224">
        <f>ROUND(I299*H299,0)</f>
        <v>0</v>
      </c>
      <c r="K299" s="225"/>
      <c r="L299" s="43"/>
      <c r="M299" s="226" t="s">
        <v>1</v>
      </c>
      <c r="N299" s="227" t="s">
        <v>42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173</v>
      </c>
      <c r="AT299" s="230" t="s">
        <v>169</v>
      </c>
      <c r="AU299" s="230" t="s">
        <v>167</v>
      </c>
      <c r="AY299" s="16" t="s">
        <v>166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</v>
      </c>
      <c r="BK299" s="231">
        <f>ROUND(I299*H299,0)</f>
        <v>0</v>
      </c>
      <c r="BL299" s="16" t="s">
        <v>173</v>
      </c>
      <c r="BM299" s="230" t="s">
        <v>581</v>
      </c>
    </row>
    <row r="300" spans="1:65" s="2" customFormat="1" ht="16.5" customHeight="1">
      <c r="A300" s="37"/>
      <c r="B300" s="38"/>
      <c r="C300" s="218" t="s">
        <v>582</v>
      </c>
      <c r="D300" s="218" t="s">
        <v>169</v>
      </c>
      <c r="E300" s="219" t="s">
        <v>583</v>
      </c>
      <c r="F300" s="220" t="s">
        <v>584</v>
      </c>
      <c r="G300" s="221" t="s">
        <v>585</v>
      </c>
      <c r="H300" s="222">
        <v>12</v>
      </c>
      <c r="I300" s="223"/>
      <c r="J300" s="224">
        <f>ROUND(I300*H300,0)</f>
        <v>0</v>
      </c>
      <c r="K300" s="225"/>
      <c r="L300" s="43"/>
      <c r="M300" s="226" t="s">
        <v>1</v>
      </c>
      <c r="N300" s="227" t="s">
        <v>42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173</v>
      </c>
      <c r="AT300" s="230" t="s">
        <v>169</v>
      </c>
      <c r="AU300" s="230" t="s">
        <v>167</v>
      </c>
      <c r="AY300" s="16" t="s">
        <v>166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</v>
      </c>
      <c r="BK300" s="231">
        <f>ROUND(I300*H300,0)</f>
        <v>0</v>
      </c>
      <c r="BL300" s="16" t="s">
        <v>173</v>
      </c>
      <c r="BM300" s="230" t="s">
        <v>586</v>
      </c>
    </row>
    <row r="301" spans="1:65" s="2" customFormat="1" ht="16.5" customHeight="1">
      <c r="A301" s="37"/>
      <c r="B301" s="38"/>
      <c r="C301" s="218" t="s">
        <v>587</v>
      </c>
      <c r="D301" s="218" t="s">
        <v>169</v>
      </c>
      <c r="E301" s="219" t="s">
        <v>588</v>
      </c>
      <c r="F301" s="220" t="s">
        <v>589</v>
      </c>
      <c r="G301" s="221" t="s">
        <v>576</v>
      </c>
      <c r="H301" s="222">
        <v>1</v>
      </c>
      <c r="I301" s="223"/>
      <c r="J301" s="224">
        <f>ROUND(I301*H301,0)</f>
        <v>0</v>
      </c>
      <c r="K301" s="225"/>
      <c r="L301" s="43"/>
      <c r="M301" s="226" t="s">
        <v>1</v>
      </c>
      <c r="N301" s="227" t="s">
        <v>42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173</v>
      </c>
      <c r="AT301" s="230" t="s">
        <v>169</v>
      </c>
      <c r="AU301" s="230" t="s">
        <v>167</v>
      </c>
      <c r="AY301" s="16" t="s">
        <v>166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</v>
      </c>
      <c r="BK301" s="231">
        <f>ROUND(I301*H301,0)</f>
        <v>0</v>
      </c>
      <c r="BL301" s="16" t="s">
        <v>173</v>
      </c>
      <c r="BM301" s="230" t="s">
        <v>590</v>
      </c>
    </row>
    <row r="302" spans="1:63" s="12" customFormat="1" ht="22.8" customHeight="1">
      <c r="A302" s="12"/>
      <c r="B302" s="202"/>
      <c r="C302" s="203"/>
      <c r="D302" s="204" t="s">
        <v>76</v>
      </c>
      <c r="E302" s="216" t="s">
        <v>591</v>
      </c>
      <c r="F302" s="216" t="s">
        <v>592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SUM(P303:P310)</f>
        <v>0</v>
      </c>
      <c r="Q302" s="210"/>
      <c r="R302" s="211">
        <f>SUM(R303:R310)</f>
        <v>0</v>
      </c>
      <c r="S302" s="210"/>
      <c r="T302" s="212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86</v>
      </c>
      <c r="AT302" s="214" t="s">
        <v>76</v>
      </c>
      <c r="AU302" s="214" t="s">
        <v>8</v>
      </c>
      <c r="AY302" s="213" t="s">
        <v>166</v>
      </c>
      <c r="BK302" s="215">
        <f>SUM(BK303:BK310)</f>
        <v>0</v>
      </c>
    </row>
    <row r="303" spans="1:65" s="2" customFormat="1" ht="33" customHeight="1">
      <c r="A303" s="37"/>
      <c r="B303" s="38"/>
      <c r="C303" s="254" t="s">
        <v>593</v>
      </c>
      <c r="D303" s="254" t="s">
        <v>266</v>
      </c>
      <c r="E303" s="255" t="s">
        <v>594</v>
      </c>
      <c r="F303" s="256" t="s">
        <v>595</v>
      </c>
      <c r="G303" s="257" t="s">
        <v>547</v>
      </c>
      <c r="H303" s="258">
        <v>3</v>
      </c>
      <c r="I303" s="259"/>
      <c r="J303" s="260">
        <f>ROUND(I303*H303,0)</f>
        <v>0</v>
      </c>
      <c r="K303" s="261"/>
      <c r="L303" s="262"/>
      <c r="M303" s="263" t="s">
        <v>1</v>
      </c>
      <c r="N303" s="264" t="s">
        <v>42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331</v>
      </c>
      <c r="AT303" s="230" t="s">
        <v>266</v>
      </c>
      <c r="AU303" s="230" t="s">
        <v>86</v>
      </c>
      <c r="AY303" s="16" t="s">
        <v>166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</v>
      </c>
      <c r="BK303" s="231">
        <f>ROUND(I303*H303,0)</f>
        <v>0</v>
      </c>
      <c r="BL303" s="16" t="s">
        <v>249</v>
      </c>
      <c r="BM303" s="230" t="s">
        <v>596</v>
      </c>
    </row>
    <row r="304" spans="1:65" s="2" customFormat="1" ht="16.5" customHeight="1">
      <c r="A304" s="37"/>
      <c r="B304" s="38"/>
      <c r="C304" s="254" t="s">
        <v>597</v>
      </c>
      <c r="D304" s="254" t="s">
        <v>266</v>
      </c>
      <c r="E304" s="255" t="s">
        <v>598</v>
      </c>
      <c r="F304" s="256" t="s">
        <v>599</v>
      </c>
      <c r="G304" s="257" t="s">
        <v>215</v>
      </c>
      <c r="H304" s="258">
        <v>12</v>
      </c>
      <c r="I304" s="259"/>
      <c r="J304" s="260">
        <f>ROUND(I304*H304,0)</f>
        <v>0</v>
      </c>
      <c r="K304" s="261"/>
      <c r="L304" s="262"/>
      <c r="M304" s="263" t="s">
        <v>1</v>
      </c>
      <c r="N304" s="264" t="s">
        <v>42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331</v>
      </c>
      <c r="AT304" s="230" t="s">
        <v>266</v>
      </c>
      <c r="AU304" s="230" t="s">
        <v>86</v>
      </c>
      <c r="AY304" s="16" t="s">
        <v>166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</v>
      </c>
      <c r="BK304" s="231">
        <f>ROUND(I304*H304,0)</f>
        <v>0</v>
      </c>
      <c r="BL304" s="16" t="s">
        <v>249</v>
      </c>
      <c r="BM304" s="230" t="s">
        <v>600</v>
      </c>
    </row>
    <row r="305" spans="1:65" s="2" customFormat="1" ht="21.75" customHeight="1">
      <c r="A305" s="37"/>
      <c r="B305" s="38"/>
      <c r="C305" s="254" t="s">
        <v>601</v>
      </c>
      <c r="D305" s="254" t="s">
        <v>266</v>
      </c>
      <c r="E305" s="255" t="s">
        <v>602</v>
      </c>
      <c r="F305" s="256" t="s">
        <v>603</v>
      </c>
      <c r="G305" s="257" t="s">
        <v>547</v>
      </c>
      <c r="H305" s="258">
        <v>1</v>
      </c>
      <c r="I305" s="259"/>
      <c r="J305" s="260">
        <f>ROUND(I305*H305,0)</f>
        <v>0</v>
      </c>
      <c r="K305" s="261"/>
      <c r="L305" s="262"/>
      <c r="M305" s="263" t="s">
        <v>1</v>
      </c>
      <c r="N305" s="264" t="s">
        <v>42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331</v>
      </c>
      <c r="AT305" s="230" t="s">
        <v>266</v>
      </c>
      <c r="AU305" s="230" t="s">
        <v>86</v>
      </c>
      <c r="AY305" s="16" t="s">
        <v>166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</v>
      </c>
      <c r="BK305" s="231">
        <f>ROUND(I305*H305,0)</f>
        <v>0</v>
      </c>
      <c r="BL305" s="16" t="s">
        <v>249</v>
      </c>
      <c r="BM305" s="230" t="s">
        <v>604</v>
      </c>
    </row>
    <row r="306" spans="1:65" s="2" customFormat="1" ht="16.5" customHeight="1">
      <c r="A306" s="37"/>
      <c r="B306" s="38"/>
      <c r="C306" s="254" t="s">
        <v>605</v>
      </c>
      <c r="D306" s="254" t="s">
        <v>266</v>
      </c>
      <c r="E306" s="255" t="s">
        <v>606</v>
      </c>
      <c r="F306" s="256" t="s">
        <v>607</v>
      </c>
      <c r="G306" s="257" t="s">
        <v>547</v>
      </c>
      <c r="H306" s="258">
        <v>3</v>
      </c>
      <c r="I306" s="259"/>
      <c r="J306" s="260">
        <f>ROUND(I306*H306,0)</f>
        <v>0</v>
      </c>
      <c r="K306" s="261"/>
      <c r="L306" s="262"/>
      <c r="M306" s="263" t="s">
        <v>1</v>
      </c>
      <c r="N306" s="264" t="s">
        <v>42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331</v>
      </c>
      <c r="AT306" s="230" t="s">
        <v>266</v>
      </c>
      <c r="AU306" s="230" t="s">
        <v>86</v>
      </c>
      <c r="AY306" s="16" t="s">
        <v>166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</v>
      </c>
      <c r="BK306" s="231">
        <f>ROUND(I306*H306,0)</f>
        <v>0</v>
      </c>
      <c r="BL306" s="16" t="s">
        <v>249</v>
      </c>
      <c r="BM306" s="230" t="s">
        <v>608</v>
      </c>
    </row>
    <row r="307" spans="1:65" s="2" customFormat="1" ht="16.5" customHeight="1">
      <c r="A307" s="37"/>
      <c r="B307" s="38"/>
      <c r="C307" s="254" t="s">
        <v>609</v>
      </c>
      <c r="D307" s="254" t="s">
        <v>266</v>
      </c>
      <c r="E307" s="255" t="s">
        <v>610</v>
      </c>
      <c r="F307" s="256" t="s">
        <v>611</v>
      </c>
      <c r="G307" s="257" t="s">
        <v>477</v>
      </c>
      <c r="H307" s="258">
        <v>1</v>
      </c>
      <c r="I307" s="259"/>
      <c r="J307" s="260">
        <f>ROUND(I307*H307,0)</f>
        <v>0</v>
      </c>
      <c r="K307" s="261"/>
      <c r="L307" s="262"/>
      <c r="M307" s="263" t="s">
        <v>1</v>
      </c>
      <c r="N307" s="264" t="s">
        <v>42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331</v>
      </c>
      <c r="AT307" s="230" t="s">
        <v>266</v>
      </c>
      <c r="AU307" s="230" t="s">
        <v>86</v>
      </c>
      <c r="AY307" s="16" t="s">
        <v>166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</v>
      </c>
      <c r="BK307" s="231">
        <f>ROUND(I307*H307,0)</f>
        <v>0</v>
      </c>
      <c r="BL307" s="16" t="s">
        <v>249</v>
      </c>
      <c r="BM307" s="230" t="s">
        <v>612</v>
      </c>
    </row>
    <row r="308" spans="1:65" s="2" customFormat="1" ht="16.5" customHeight="1">
      <c r="A308" s="37"/>
      <c r="B308" s="38"/>
      <c r="C308" s="254" t="s">
        <v>613</v>
      </c>
      <c r="D308" s="254" t="s">
        <v>266</v>
      </c>
      <c r="E308" s="255" t="s">
        <v>614</v>
      </c>
      <c r="F308" s="256" t="s">
        <v>615</v>
      </c>
      <c r="G308" s="257" t="s">
        <v>188</v>
      </c>
      <c r="H308" s="258">
        <v>3.8</v>
      </c>
      <c r="I308" s="259"/>
      <c r="J308" s="260">
        <f>ROUND(I308*H308,0)</f>
        <v>0</v>
      </c>
      <c r="K308" s="261"/>
      <c r="L308" s="262"/>
      <c r="M308" s="263" t="s">
        <v>1</v>
      </c>
      <c r="N308" s="264" t="s">
        <v>42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331</v>
      </c>
      <c r="AT308" s="230" t="s">
        <v>266</v>
      </c>
      <c r="AU308" s="230" t="s">
        <v>86</v>
      </c>
      <c r="AY308" s="16" t="s">
        <v>166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</v>
      </c>
      <c r="BK308" s="231">
        <f>ROUND(I308*H308,0)</f>
        <v>0</v>
      </c>
      <c r="BL308" s="16" t="s">
        <v>249</v>
      </c>
      <c r="BM308" s="230" t="s">
        <v>616</v>
      </c>
    </row>
    <row r="309" spans="1:65" s="2" customFormat="1" ht="16.5" customHeight="1">
      <c r="A309" s="37"/>
      <c r="B309" s="38"/>
      <c r="C309" s="218" t="s">
        <v>617</v>
      </c>
      <c r="D309" s="218" t="s">
        <v>169</v>
      </c>
      <c r="E309" s="219" t="s">
        <v>618</v>
      </c>
      <c r="F309" s="220" t="s">
        <v>619</v>
      </c>
      <c r="G309" s="221" t="s">
        <v>477</v>
      </c>
      <c r="H309" s="222">
        <v>3</v>
      </c>
      <c r="I309" s="223"/>
      <c r="J309" s="224">
        <f>ROUND(I309*H309,0)</f>
        <v>0</v>
      </c>
      <c r="K309" s="225"/>
      <c r="L309" s="43"/>
      <c r="M309" s="226" t="s">
        <v>1</v>
      </c>
      <c r="N309" s="227" t="s">
        <v>42</v>
      </c>
      <c r="O309" s="90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249</v>
      </c>
      <c r="AT309" s="230" t="s">
        <v>169</v>
      </c>
      <c r="AU309" s="230" t="s">
        <v>86</v>
      </c>
      <c r="AY309" s="16" t="s">
        <v>166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</v>
      </c>
      <c r="BK309" s="231">
        <f>ROUND(I309*H309,0)</f>
        <v>0</v>
      </c>
      <c r="BL309" s="16" t="s">
        <v>249</v>
      </c>
      <c r="BM309" s="230" t="s">
        <v>620</v>
      </c>
    </row>
    <row r="310" spans="1:65" s="2" customFormat="1" ht="24.15" customHeight="1">
      <c r="A310" s="37"/>
      <c r="B310" s="38"/>
      <c r="C310" s="218" t="s">
        <v>621</v>
      </c>
      <c r="D310" s="218" t="s">
        <v>169</v>
      </c>
      <c r="E310" s="219" t="s">
        <v>622</v>
      </c>
      <c r="F310" s="220" t="s">
        <v>623</v>
      </c>
      <c r="G310" s="221" t="s">
        <v>405</v>
      </c>
      <c r="H310" s="265"/>
      <c r="I310" s="223"/>
      <c r="J310" s="224">
        <f>ROUND(I310*H310,0)</f>
        <v>0</v>
      </c>
      <c r="K310" s="225"/>
      <c r="L310" s="43"/>
      <c r="M310" s="226" t="s">
        <v>1</v>
      </c>
      <c r="N310" s="227" t="s">
        <v>42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249</v>
      </c>
      <c r="AT310" s="230" t="s">
        <v>169</v>
      </c>
      <c r="AU310" s="230" t="s">
        <v>86</v>
      </c>
      <c r="AY310" s="16" t="s">
        <v>166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</v>
      </c>
      <c r="BK310" s="231">
        <f>ROUND(I310*H310,0)</f>
        <v>0</v>
      </c>
      <c r="BL310" s="16" t="s">
        <v>249</v>
      </c>
      <c r="BM310" s="230" t="s">
        <v>624</v>
      </c>
    </row>
    <row r="311" spans="1:63" s="12" customFormat="1" ht="22.8" customHeight="1">
      <c r="A311" s="12"/>
      <c r="B311" s="202"/>
      <c r="C311" s="203"/>
      <c r="D311" s="204" t="s">
        <v>76</v>
      </c>
      <c r="E311" s="216" t="s">
        <v>625</v>
      </c>
      <c r="F311" s="216" t="s">
        <v>626</v>
      </c>
      <c r="G311" s="203"/>
      <c r="H311" s="203"/>
      <c r="I311" s="206"/>
      <c r="J311" s="217">
        <f>BK311</f>
        <v>0</v>
      </c>
      <c r="K311" s="203"/>
      <c r="L311" s="208"/>
      <c r="M311" s="209"/>
      <c r="N311" s="210"/>
      <c r="O311" s="210"/>
      <c r="P311" s="211">
        <f>SUM(P312:P330)</f>
        <v>0</v>
      </c>
      <c r="Q311" s="210"/>
      <c r="R311" s="211">
        <f>SUM(R312:R330)</f>
        <v>1.14095908</v>
      </c>
      <c r="S311" s="210"/>
      <c r="T311" s="212">
        <f>SUM(T312:T330)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3" t="s">
        <v>86</v>
      </c>
      <c r="AT311" s="214" t="s">
        <v>76</v>
      </c>
      <c r="AU311" s="214" t="s">
        <v>8</v>
      </c>
      <c r="AY311" s="213" t="s">
        <v>166</v>
      </c>
      <c r="BK311" s="215">
        <f>SUM(BK312:BK330)</f>
        <v>0</v>
      </c>
    </row>
    <row r="312" spans="1:65" s="2" customFormat="1" ht="24.15" customHeight="1">
      <c r="A312" s="37"/>
      <c r="B312" s="38"/>
      <c r="C312" s="218" t="s">
        <v>627</v>
      </c>
      <c r="D312" s="218" t="s">
        <v>169</v>
      </c>
      <c r="E312" s="219" t="s">
        <v>628</v>
      </c>
      <c r="F312" s="220" t="s">
        <v>629</v>
      </c>
      <c r="G312" s="221" t="s">
        <v>188</v>
      </c>
      <c r="H312" s="222">
        <v>36.623</v>
      </c>
      <c r="I312" s="223"/>
      <c r="J312" s="224">
        <f>ROUND(I312*H312,0)</f>
        <v>0</v>
      </c>
      <c r="K312" s="225"/>
      <c r="L312" s="43"/>
      <c r="M312" s="226" t="s">
        <v>1</v>
      </c>
      <c r="N312" s="227" t="s">
        <v>42</v>
      </c>
      <c r="O312" s="90"/>
      <c r="P312" s="228">
        <f>O312*H312</f>
        <v>0</v>
      </c>
      <c r="Q312" s="228">
        <v>0.02866</v>
      </c>
      <c r="R312" s="228">
        <f>Q312*H312</f>
        <v>1.04961518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249</v>
      </c>
      <c r="AT312" s="230" t="s">
        <v>169</v>
      </c>
      <c r="AU312" s="230" t="s">
        <v>86</v>
      </c>
      <c r="AY312" s="16" t="s">
        <v>166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</v>
      </c>
      <c r="BK312" s="231">
        <f>ROUND(I312*H312,0)</f>
        <v>0</v>
      </c>
      <c r="BL312" s="16" t="s">
        <v>249</v>
      </c>
      <c r="BM312" s="230" t="s">
        <v>630</v>
      </c>
    </row>
    <row r="313" spans="1:51" s="13" customFormat="1" ht="12">
      <c r="A313" s="13"/>
      <c r="B313" s="232"/>
      <c r="C313" s="233"/>
      <c r="D313" s="234" t="s">
        <v>175</v>
      </c>
      <c r="E313" s="235" t="s">
        <v>1</v>
      </c>
      <c r="F313" s="236" t="s">
        <v>631</v>
      </c>
      <c r="G313" s="233"/>
      <c r="H313" s="237">
        <v>12.027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175</v>
      </c>
      <c r="AU313" s="243" t="s">
        <v>86</v>
      </c>
      <c r="AV313" s="13" t="s">
        <v>86</v>
      </c>
      <c r="AW313" s="13" t="s">
        <v>32</v>
      </c>
      <c r="AX313" s="13" t="s">
        <v>77</v>
      </c>
      <c r="AY313" s="243" t="s">
        <v>166</v>
      </c>
    </row>
    <row r="314" spans="1:51" s="13" customFormat="1" ht="12">
      <c r="A314" s="13"/>
      <c r="B314" s="232"/>
      <c r="C314" s="233"/>
      <c r="D314" s="234" t="s">
        <v>175</v>
      </c>
      <c r="E314" s="235" t="s">
        <v>1</v>
      </c>
      <c r="F314" s="236" t="s">
        <v>632</v>
      </c>
      <c r="G314" s="233"/>
      <c r="H314" s="237">
        <v>24.596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175</v>
      </c>
      <c r="AU314" s="243" t="s">
        <v>86</v>
      </c>
      <c r="AV314" s="13" t="s">
        <v>86</v>
      </c>
      <c r="AW314" s="13" t="s">
        <v>32</v>
      </c>
      <c r="AX314" s="13" t="s">
        <v>77</v>
      </c>
      <c r="AY314" s="243" t="s">
        <v>166</v>
      </c>
    </row>
    <row r="315" spans="1:65" s="2" customFormat="1" ht="16.5" customHeight="1">
      <c r="A315" s="37"/>
      <c r="B315" s="38"/>
      <c r="C315" s="218" t="s">
        <v>633</v>
      </c>
      <c r="D315" s="218" t="s">
        <v>169</v>
      </c>
      <c r="E315" s="219" t="s">
        <v>634</v>
      </c>
      <c r="F315" s="220" t="s">
        <v>635</v>
      </c>
      <c r="G315" s="221" t="s">
        <v>215</v>
      </c>
      <c r="H315" s="222">
        <v>17.25</v>
      </c>
      <c r="I315" s="223"/>
      <c r="J315" s="224">
        <f>ROUND(I315*H315,0)</f>
        <v>0</v>
      </c>
      <c r="K315" s="225"/>
      <c r="L315" s="43"/>
      <c r="M315" s="226" t="s">
        <v>1</v>
      </c>
      <c r="N315" s="227" t="s">
        <v>42</v>
      </c>
      <c r="O315" s="90"/>
      <c r="P315" s="228">
        <f>O315*H315</f>
        <v>0</v>
      </c>
      <c r="Q315" s="228">
        <v>0.00091</v>
      </c>
      <c r="R315" s="228">
        <f>Q315*H315</f>
        <v>0.0156975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249</v>
      </c>
      <c r="AT315" s="230" t="s">
        <v>169</v>
      </c>
      <c r="AU315" s="230" t="s">
        <v>86</v>
      </c>
      <c r="AY315" s="16" t="s">
        <v>166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</v>
      </c>
      <c r="BK315" s="231">
        <f>ROUND(I315*H315,0)</f>
        <v>0</v>
      </c>
      <c r="BL315" s="16" t="s">
        <v>249</v>
      </c>
      <c r="BM315" s="230" t="s">
        <v>636</v>
      </c>
    </row>
    <row r="316" spans="1:51" s="13" customFormat="1" ht="12">
      <c r="A316" s="13"/>
      <c r="B316" s="232"/>
      <c r="C316" s="233"/>
      <c r="D316" s="234" t="s">
        <v>175</v>
      </c>
      <c r="E316" s="235" t="s">
        <v>1</v>
      </c>
      <c r="F316" s="236" t="s">
        <v>637</v>
      </c>
      <c r="G316" s="233"/>
      <c r="H316" s="237">
        <v>3.45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175</v>
      </c>
      <c r="AU316" s="243" t="s">
        <v>86</v>
      </c>
      <c r="AV316" s="13" t="s">
        <v>86</v>
      </c>
      <c r="AW316" s="13" t="s">
        <v>32</v>
      </c>
      <c r="AX316" s="13" t="s">
        <v>77</v>
      </c>
      <c r="AY316" s="243" t="s">
        <v>166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638</v>
      </c>
      <c r="G317" s="233"/>
      <c r="H317" s="237">
        <v>13.8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65" s="2" customFormat="1" ht="24.15" customHeight="1">
      <c r="A318" s="37"/>
      <c r="B318" s="38"/>
      <c r="C318" s="218" t="s">
        <v>639</v>
      </c>
      <c r="D318" s="218" t="s">
        <v>169</v>
      </c>
      <c r="E318" s="219" t="s">
        <v>640</v>
      </c>
      <c r="F318" s="220" t="s">
        <v>641</v>
      </c>
      <c r="G318" s="221" t="s">
        <v>215</v>
      </c>
      <c r="H318" s="222">
        <v>12.1</v>
      </c>
      <c r="I318" s="223"/>
      <c r="J318" s="224">
        <f>ROUND(I318*H318,0)</f>
        <v>0</v>
      </c>
      <c r="K318" s="225"/>
      <c r="L318" s="43"/>
      <c r="M318" s="226" t="s">
        <v>1</v>
      </c>
      <c r="N318" s="227" t="s">
        <v>42</v>
      </c>
      <c r="O318" s="90"/>
      <c r="P318" s="228">
        <f>O318*H318</f>
        <v>0</v>
      </c>
      <c r="Q318" s="228">
        <v>0.00022</v>
      </c>
      <c r="R318" s="228">
        <f>Q318*H318</f>
        <v>0.002662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249</v>
      </c>
      <c r="AT318" s="230" t="s">
        <v>169</v>
      </c>
      <c r="AU318" s="230" t="s">
        <v>86</v>
      </c>
      <c r="AY318" s="16" t="s">
        <v>166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</v>
      </c>
      <c r="BK318" s="231">
        <f>ROUND(I318*H318,0)</f>
        <v>0</v>
      </c>
      <c r="BL318" s="16" t="s">
        <v>249</v>
      </c>
      <c r="BM318" s="230" t="s">
        <v>642</v>
      </c>
    </row>
    <row r="319" spans="1:51" s="13" customFormat="1" ht="12">
      <c r="A319" s="13"/>
      <c r="B319" s="232"/>
      <c r="C319" s="233"/>
      <c r="D319" s="234" t="s">
        <v>175</v>
      </c>
      <c r="E319" s="235" t="s">
        <v>1</v>
      </c>
      <c r="F319" s="236" t="s">
        <v>643</v>
      </c>
      <c r="G319" s="233"/>
      <c r="H319" s="237">
        <v>4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175</v>
      </c>
      <c r="AU319" s="243" t="s">
        <v>86</v>
      </c>
      <c r="AV319" s="13" t="s">
        <v>86</v>
      </c>
      <c r="AW319" s="13" t="s">
        <v>32</v>
      </c>
      <c r="AX319" s="13" t="s">
        <v>77</v>
      </c>
      <c r="AY319" s="243" t="s">
        <v>166</v>
      </c>
    </row>
    <row r="320" spans="1:51" s="13" customFormat="1" ht="12">
      <c r="A320" s="13"/>
      <c r="B320" s="232"/>
      <c r="C320" s="233"/>
      <c r="D320" s="234" t="s">
        <v>175</v>
      </c>
      <c r="E320" s="235" t="s">
        <v>1</v>
      </c>
      <c r="F320" s="236" t="s">
        <v>644</v>
      </c>
      <c r="G320" s="233"/>
      <c r="H320" s="237">
        <v>8.1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175</v>
      </c>
      <c r="AU320" s="243" t="s">
        <v>86</v>
      </c>
      <c r="AV320" s="13" t="s">
        <v>86</v>
      </c>
      <c r="AW320" s="13" t="s">
        <v>32</v>
      </c>
      <c r="AX320" s="13" t="s">
        <v>77</v>
      </c>
      <c r="AY320" s="243" t="s">
        <v>166</v>
      </c>
    </row>
    <row r="321" spans="1:65" s="2" customFormat="1" ht="24.15" customHeight="1">
      <c r="A321" s="37"/>
      <c r="B321" s="38"/>
      <c r="C321" s="218" t="s">
        <v>645</v>
      </c>
      <c r="D321" s="218" t="s">
        <v>169</v>
      </c>
      <c r="E321" s="219" t="s">
        <v>646</v>
      </c>
      <c r="F321" s="220" t="s">
        <v>647</v>
      </c>
      <c r="G321" s="221" t="s">
        <v>188</v>
      </c>
      <c r="H321" s="222">
        <v>3.52</v>
      </c>
      <c r="I321" s="223"/>
      <c r="J321" s="224">
        <f>ROUND(I321*H321,0)</f>
        <v>0</v>
      </c>
      <c r="K321" s="225"/>
      <c r="L321" s="43"/>
      <c r="M321" s="226" t="s">
        <v>1</v>
      </c>
      <c r="N321" s="227" t="s">
        <v>42</v>
      </c>
      <c r="O321" s="90"/>
      <c r="P321" s="228">
        <f>O321*H321</f>
        <v>0</v>
      </c>
      <c r="Q321" s="228">
        <v>0.01182</v>
      </c>
      <c r="R321" s="228">
        <f>Q321*H321</f>
        <v>0.0416064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249</v>
      </c>
      <c r="AT321" s="230" t="s">
        <v>169</v>
      </c>
      <c r="AU321" s="230" t="s">
        <v>86</v>
      </c>
      <c r="AY321" s="16" t="s">
        <v>166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</v>
      </c>
      <c r="BK321" s="231">
        <f>ROUND(I321*H321,0)</f>
        <v>0</v>
      </c>
      <c r="BL321" s="16" t="s">
        <v>249</v>
      </c>
      <c r="BM321" s="230" t="s">
        <v>648</v>
      </c>
    </row>
    <row r="322" spans="1:51" s="13" customFormat="1" ht="12">
      <c r="A322" s="13"/>
      <c r="B322" s="232"/>
      <c r="C322" s="233"/>
      <c r="D322" s="234" t="s">
        <v>175</v>
      </c>
      <c r="E322" s="235" t="s">
        <v>1</v>
      </c>
      <c r="F322" s="236" t="s">
        <v>649</v>
      </c>
      <c r="G322" s="233"/>
      <c r="H322" s="237">
        <v>3.52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175</v>
      </c>
      <c r="AU322" s="243" t="s">
        <v>86</v>
      </c>
      <c r="AV322" s="13" t="s">
        <v>86</v>
      </c>
      <c r="AW322" s="13" t="s">
        <v>32</v>
      </c>
      <c r="AX322" s="13" t="s">
        <v>77</v>
      </c>
      <c r="AY322" s="243" t="s">
        <v>166</v>
      </c>
    </row>
    <row r="323" spans="1:65" s="2" customFormat="1" ht="16.5" customHeight="1">
      <c r="A323" s="37"/>
      <c r="B323" s="38"/>
      <c r="C323" s="218" t="s">
        <v>650</v>
      </c>
      <c r="D323" s="218" t="s">
        <v>169</v>
      </c>
      <c r="E323" s="219" t="s">
        <v>651</v>
      </c>
      <c r="F323" s="220" t="s">
        <v>652</v>
      </c>
      <c r="G323" s="221" t="s">
        <v>215</v>
      </c>
      <c r="H323" s="222">
        <v>8.8</v>
      </c>
      <c r="I323" s="223"/>
      <c r="J323" s="224">
        <f>ROUND(I323*H323,0)</f>
        <v>0</v>
      </c>
      <c r="K323" s="225"/>
      <c r="L323" s="43"/>
      <c r="M323" s="226" t="s">
        <v>1</v>
      </c>
      <c r="N323" s="227" t="s">
        <v>42</v>
      </c>
      <c r="O323" s="90"/>
      <c r="P323" s="228">
        <f>O323*H323</f>
        <v>0</v>
      </c>
      <c r="Q323" s="228">
        <v>0.00091</v>
      </c>
      <c r="R323" s="228">
        <f>Q323*H323</f>
        <v>0.008008000000000001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249</v>
      </c>
      <c r="AT323" s="230" t="s">
        <v>169</v>
      </c>
      <c r="AU323" s="230" t="s">
        <v>86</v>
      </c>
      <c r="AY323" s="16" t="s">
        <v>166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</v>
      </c>
      <c r="BK323" s="231">
        <f>ROUND(I323*H323,0)</f>
        <v>0</v>
      </c>
      <c r="BL323" s="16" t="s">
        <v>249</v>
      </c>
      <c r="BM323" s="230" t="s">
        <v>653</v>
      </c>
    </row>
    <row r="324" spans="1:51" s="13" customFormat="1" ht="12">
      <c r="A324" s="13"/>
      <c r="B324" s="232"/>
      <c r="C324" s="233"/>
      <c r="D324" s="234" t="s">
        <v>175</v>
      </c>
      <c r="E324" s="235" t="s">
        <v>1</v>
      </c>
      <c r="F324" s="236" t="s">
        <v>654</v>
      </c>
      <c r="G324" s="233"/>
      <c r="H324" s="237">
        <v>8.8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175</v>
      </c>
      <c r="AU324" s="243" t="s">
        <v>86</v>
      </c>
      <c r="AV324" s="13" t="s">
        <v>86</v>
      </c>
      <c r="AW324" s="13" t="s">
        <v>32</v>
      </c>
      <c r="AX324" s="13" t="s">
        <v>77</v>
      </c>
      <c r="AY324" s="243" t="s">
        <v>166</v>
      </c>
    </row>
    <row r="325" spans="1:65" s="2" customFormat="1" ht="24.15" customHeight="1">
      <c r="A325" s="37"/>
      <c r="B325" s="38"/>
      <c r="C325" s="218" t="s">
        <v>655</v>
      </c>
      <c r="D325" s="218" t="s">
        <v>169</v>
      </c>
      <c r="E325" s="219" t="s">
        <v>656</v>
      </c>
      <c r="F325" s="220" t="s">
        <v>657</v>
      </c>
      <c r="G325" s="221" t="s">
        <v>188</v>
      </c>
      <c r="H325" s="222">
        <v>3.52</v>
      </c>
      <c r="I325" s="223"/>
      <c r="J325" s="224">
        <f>ROUND(I325*H325,0)</f>
        <v>0</v>
      </c>
      <c r="K325" s="225"/>
      <c r="L325" s="43"/>
      <c r="M325" s="226" t="s">
        <v>1</v>
      </c>
      <c r="N325" s="227" t="s">
        <v>42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249</v>
      </c>
      <c r="AT325" s="230" t="s">
        <v>169</v>
      </c>
      <c r="AU325" s="230" t="s">
        <v>86</v>
      </c>
      <c r="AY325" s="16" t="s">
        <v>166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</v>
      </c>
      <c r="BK325" s="231">
        <f>ROUND(I325*H325,0)</f>
        <v>0</v>
      </c>
      <c r="BL325" s="16" t="s">
        <v>249</v>
      </c>
      <c r="BM325" s="230" t="s">
        <v>658</v>
      </c>
    </row>
    <row r="326" spans="1:65" s="2" customFormat="1" ht="24.15" customHeight="1">
      <c r="A326" s="37"/>
      <c r="B326" s="38"/>
      <c r="C326" s="218" t="s">
        <v>659</v>
      </c>
      <c r="D326" s="218" t="s">
        <v>169</v>
      </c>
      <c r="E326" s="219" t="s">
        <v>660</v>
      </c>
      <c r="F326" s="220" t="s">
        <v>661</v>
      </c>
      <c r="G326" s="221" t="s">
        <v>196</v>
      </c>
      <c r="H326" s="222">
        <v>3</v>
      </c>
      <c r="I326" s="223"/>
      <c r="J326" s="224">
        <f>ROUND(I326*H326,0)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1E-05</v>
      </c>
      <c r="R326" s="228">
        <f>Q326*H326</f>
        <v>3.0000000000000004E-05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249</v>
      </c>
      <c r="AT326" s="230" t="s">
        <v>169</v>
      </c>
      <c r="AU326" s="230" t="s">
        <v>86</v>
      </c>
      <c r="AY326" s="16" t="s">
        <v>166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</v>
      </c>
      <c r="BK326" s="231">
        <f>ROUND(I326*H326,0)</f>
        <v>0</v>
      </c>
      <c r="BL326" s="16" t="s">
        <v>249</v>
      </c>
      <c r="BM326" s="230" t="s">
        <v>662</v>
      </c>
    </row>
    <row r="327" spans="1:65" s="2" customFormat="1" ht="24.15" customHeight="1">
      <c r="A327" s="37"/>
      <c r="B327" s="38"/>
      <c r="C327" s="254" t="s">
        <v>663</v>
      </c>
      <c r="D327" s="254" t="s">
        <v>266</v>
      </c>
      <c r="E327" s="255" t="s">
        <v>664</v>
      </c>
      <c r="F327" s="256" t="s">
        <v>665</v>
      </c>
      <c r="G327" s="257" t="s">
        <v>196</v>
      </c>
      <c r="H327" s="258">
        <v>3</v>
      </c>
      <c r="I327" s="259"/>
      <c r="J327" s="260">
        <f>ROUND(I327*H327,0)</f>
        <v>0</v>
      </c>
      <c r="K327" s="261"/>
      <c r="L327" s="262"/>
      <c r="M327" s="263" t="s">
        <v>1</v>
      </c>
      <c r="N327" s="264" t="s">
        <v>42</v>
      </c>
      <c r="O327" s="90"/>
      <c r="P327" s="228">
        <f>O327*H327</f>
        <v>0</v>
      </c>
      <c r="Q327" s="228">
        <v>0.0025</v>
      </c>
      <c r="R327" s="228">
        <f>Q327*H327</f>
        <v>0.0075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331</v>
      </c>
      <c r="AT327" s="230" t="s">
        <v>266</v>
      </c>
      <c r="AU327" s="230" t="s">
        <v>86</v>
      </c>
      <c r="AY327" s="16" t="s">
        <v>166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</v>
      </c>
      <c r="BK327" s="231">
        <f>ROUND(I327*H327,0)</f>
        <v>0</v>
      </c>
      <c r="BL327" s="16" t="s">
        <v>249</v>
      </c>
      <c r="BM327" s="230" t="s">
        <v>666</v>
      </c>
    </row>
    <row r="328" spans="1:65" s="2" customFormat="1" ht="24.15" customHeight="1">
      <c r="A328" s="37"/>
      <c r="B328" s="38"/>
      <c r="C328" s="218" t="s">
        <v>667</v>
      </c>
      <c r="D328" s="218" t="s">
        <v>169</v>
      </c>
      <c r="E328" s="219" t="s">
        <v>668</v>
      </c>
      <c r="F328" s="220" t="s">
        <v>669</v>
      </c>
      <c r="G328" s="221" t="s">
        <v>196</v>
      </c>
      <c r="H328" s="222">
        <v>3</v>
      </c>
      <c r="I328" s="223"/>
      <c r="J328" s="224">
        <f>ROUND(I328*H328,0)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0.00528</v>
      </c>
      <c r="R328" s="228">
        <f>Q328*H328</f>
        <v>0.01584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249</v>
      </c>
      <c r="AT328" s="230" t="s">
        <v>169</v>
      </c>
      <c r="AU328" s="230" t="s">
        <v>86</v>
      </c>
      <c r="AY328" s="16" t="s">
        <v>166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</v>
      </c>
      <c r="BK328" s="231">
        <f>ROUND(I328*H328,0)</f>
        <v>0</v>
      </c>
      <c r="BL328" s="16" t="s">
        <v>249</v>
      </c>
      <c r="BM328" s="230" t="s">
        <v>670</v>
      </c>
    </row>
    <row r="329" spans="1:65" s="2" customFormat="1" ht="24.15" customHeight="1">
      <c r="A329" s="37"/>
      <c r="B329" s="38"/>
      <c r="C329" s="218" t="s">
        <v>671</v>
      </c>
      <c r="D329" s="218" t="s">
        <v>169</v>
      </c>
      <c r="E329" s="219" t="s">
        <v>672</v>
      </c>
      <c r="F329" s="220" t="s">
        <v>673</v>
      </c>
      <c r="G329" s="221" t="s">
        <v>183</v>
      </c>
      <c r="H329" s="222">
        <v>1.141</v>
      </c>
      <c r="I329" s="223"/>
      <c r="J329" s="224">
        <f>ROUND(I329*H329,0)</f>
        <v>0</v>
      </c>
      <c r="K329" s="225"/>
      <c r="L329" s="43"/>
      <c r="M329" s="226" t="s">
        <v>1</v>
      </c>
      <c r="N329" s="227" t="s">
        <v>42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249</v>
      </c>
      <c r="AT329" s="230" t="s">
        <v>169</v>
      </c>
      <c r="AU329" s="230" t="s">
        <v>86</v>
      </c>
      <c r="AY329" s="16" t="s">
        <v>166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</v>
      </c>
      <c r="BK329" s="231">
        <f>ROUND(I329*H329,0)</f>
        <v>0</v>
      </c>
      <c r="BL329" s="16" t="s">
        <v>249</v>
      </c>
      <c r="BM329" s="230" t="s">
        <v>674</v>
      </c>
    </row>
    <row r="330" spans="1:65" s="2" customFormat="1" ht="24.15" customHeight="1">
      <c r="A330" s="37"/>
      <c r="B330" s="38"/>
      <c r="C330" s="218" t="s">
        <v>675</v>
      </c>
      <c r="D330" s="218" t="s">
        <v>169</v>
      </c>
      <c r="E330" s="219" t="s">
        <v>676</v>
      </c>
      <c r="F330" s="220" t="s">
        <v>677</v>
      </c>
      <c r="G330" s="221" t="s">
        <v>183</v>
      </c>
      <c r="H330" s="222">
        <v>1.141</v>
      </c>
      <c r="I330" s="223"/>
      <c r="J330" s="224">
        <f>ROUND(I330*H330,0)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249</v>
      </c>
      <c r="AT330" s="230" t="s">
        <v>169</v>
      </c>
      <c r="AU330" s="230" t="s">
        <v>86</v>
      </c>
      <c r="AY330" s="16" t="s">
        <v>166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</v>
      </c>
      <c r="BK330" s="231">
        <f>ROUND(I330*H330,0)</f>
        <v>0</v>
      </c>
      <c r="BL330" s="16" t="s">
        <v>249</v>
      </c>
      <c r="BM330" s="230" t="s">
        <v>678</v>
      </c>
    </row>
    <row r="331" spans="1:63" s="12" customFormat="1" ht="22.8" customHeight="1">
      <c r="A331" s="12"/>
      <c r="B331" s="202"/>
      <c r="C331" s="203"/>
      <c r="D331" s="204" t="s">
        <v>76</v>
      </c>
      <c r="E331" s="216" t="s">
        <v>679</v>
      </c>
      <c r="F331" s="216" t="s">
        <v>680</v>
      </c>
      <c r="G331" s="203"/>
      <c r="H331" s="203"/>
      <c r="I331" s="206"/>
      <c r="J331" s="217">
        <f>BK331</f>
        <v>0</v>
      </c>
      <c r="K331" s="203"/>
      <c r="L331" s="208"/>
      <c r="M331" s="209"/>
      <c r="N331" s="210"/>
      <c r="O331" s="210"/>
      <c r="P331" s="211">
        <f>SUM(P332:P342)</f>
        <v>0</v>
      </c>
      <c r="Q331" s="210"/>
      <c r="R331" s="211">
        <f>SUM(R332:R342)</f>
        <v>0.02485</v>
      </c>
      <c r="S331" s="210"/>
      <c r="T331" s="212">
        <f>SUM(T332:T342)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3" t="s">
        <v>86</v>
      </c>
      <c r="AT331" s="214" t="s">
        <v>76</v>
      </c>
      <c r="AU331" s="214" t="s">
        <v>8</v>
      </c>
      <c r="AY331" s="213" t="s">
        <v>166</v>
      </c>
      <c r="BK331" s="215">
        <f>SUM(BK332:BK342)</f>
        <v>0</v>
      </c>
    </row>
    <row r="332" spans="1:65" s="2" customFormat="1" ht="24.15" customHeight="1">
      <c r="A332" s="37"/>
      <c r="B332" s="38"/>
      <c r="C332" s="218" t="s">
        <v>681</v>
      </c>
      <c r="D332" s="218" t="s">
        <v>169</v>
      </c>
      <c r="E332" s="219" t="s">
        <v>682</v>
      </c>
      <c r="F332" s="220" t="s">
        <v>683</v>
      </c>
      <c r="G332" s="221" t="s">
        <v>196</v>
      </c>
      <c r="H332" s="222">
        <v>1</v>
      </c>
      <c r="I332" s="223"/>
      <c r="J332" s="224">
        <f>ROUND(I332*H332,0)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249</v>
      </c>
      <c r="AT332" s="230" t="s">
        <v>169</v>
      </c>
      <c r="AU332" s="230" t="s">
        <v>86</v>
      </c>
      <c r="AY332" s="16" t="s">
        <v>166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</v>
      </c>
      <c r="BK332" s="231">
        <f>ROUND(I332*H332,0)</f>
        <v>0</v>
      </c>
      <c r="BL332" s="16" t="s">
        <v>249</v>
      </c>
      <c r="BM332" s="230" t="s">
        <v>684</v>
      </c>
    </row>
    <row r="333" spans="1:65" s="2" customFormat="1" ht="24.15" customHeight="1">
      <c r="A333" s="37"/>
      <c r="B333" s="38"/>
      <c r="C333" s="254" t="s">
        <v>685</v>
      </c>
      <c r="D333" s="254" t="s">
        <v>266</v>
      </c>
      <c r="E333" s="255" t="s">
        <v>686</v>
      </c>
      <c r="F333" s="256" t="s">
        <v>687</v>
      </c>
      <c r="G333" s="257" t="s">
        <v>196</v>
      </c>
      <c r="H333" s="258">
        <v>1</v>
      </c>
      <c r="I333" s="259"/>
      <c r="J333" s="260">
        <f>ROUND(I333*H333,0)</f>
        <v>0</v>
      </c>
      <c r="K333" s="261"/>
      <c r="L333" s="262"/>
      <c r="M333" s="263" t="s">
        <v>1</v>
      </c>
      <c r="N333" s="264" t="s">
        <v>42</v>
      </c>
      <c r="O333" s="90"/>
      <c r="P333" s="228">
        <f>O333*H333</f>
        <v>0</v>
      </c>
      <c r="Q333" s="228">
        <v>0.0225</v>
      </c>
      <c r="R333" s="228">
        <f>Q333*H333</f>
        <v>0.0225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331</v>
      </c>
      <c r="AT333" s="230" t="s">
        <v>266</v>
      </c>
      <c r="AU333" s="230" t="s">
        <v>86</v>
      </c>
      <c r="AY333" s="16" t="s">
        <v>166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</v>
      </c>
      <c r="BK333" s="231">
        <f>ROUND(I333*H333,0)</f>
        <v>0</v>
      </c>
      <c r="BL333" s="16" t="s">
        <v>249</v>
      </c>
      <c r="BM333" s="230" t="s">
        <v>688</v>
      </c>
    </row>
    <row r="334" spans="1:65" s="2" customFormat="1" ht="33" customHeight="1">
      <c r="A334" s="37"/>
      <c r="B334" s="38"/>
      <c r="C334" s="218" t="s">
        <v>689</v>
      </c>
      <c r="D334" s="218" t="s">
        <v>169</v>
      </c>
      <c r="E334" s="219" t="s">
        <v>690</v>
      </c>
      <c r="F334" s="220" t="s">
        <v>691</v>
      </c>
      <c r="G334" s="221" t="s">
        <v>196</v>
      </c>
      <c r="H334" s="222">
        <v>1</v>
      </c>
      <c r="I334" s="223"/>
      <c r="J334" s="224">
        <f>ROUND(I334*H334,0)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249</v>
      </c>
      <c r="AT334" s="230" t="s">
        <v>169</v>
      </c>
      <c r="AU334" s="230" t="s">
        <v>86</v>
      </c>
      <c r="AY334" s="16" t="s">
        <v>166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</v>
      </c>
      <c r="BK334" s="231">
        <f>ROUND(I334*H334,0)</f>
        <v>0</v>
      </c>
      <c r="BL334" s="16" t="s">
        <v>249</v>
      </c>
      <c r="BM334" s="230" t="s">
        <v>692</v>
      </c>
    </row>
    <row r="335" spans="1:65" s="2" customFormat="1" ht="21.75" customHeight="1">
      <c r="A335" s="37"/>
      <c r="B335" s="38"/>
      <c r="C335" s="254" t="s">
        <v>693</v>
      </c>
      <c r="D335" s="254" t="s">
        <v>266</v>
      </c>
      <c r="E335" s="255" t="s">
        <v>694</v>
      </c>
      <c r="F335" s="256" t="s">
        <v>695</v>
      </c>
      <c r="G335" s="257" t="s">
        <v>547</v>
      </c>
      <c r="H335" s="258">
        <v>1</v>
      </c>
      <c r="I335" s="259"/>
      <c r="J335" s="260">
        <f>ROUND(I335*H335,0)</f>
        <v>0</v>
      </c>
      <c r="K335" s="261"/>
      <c r="L335" s="262"/>
      <c r="M335" s="263" t="s">
        <v>1</v>
      </c>
      <c r="N335" s="264" t="s">
        <v>42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331</v>
      </c>
      <c r="AT335" s="230" t="s">
        <v>266</v>
      </c>
      <c r="AU335" s="230" t="s">
        <v>86</v>
      </c>
      <c r="AY335" s="16" t="s">
        <v>166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</v>
      </c>
      <c r="BK335" s="231">
        <f>ROUND(I335*H335,0)</f>
        <v>0</v>
      </c>
      <c r="BL335" s="16" t="s">
        <v>249</v>
      </c>
      <c r="BM335" s="230" t="s">
        <v>696</v>
      </c>
    </row>
    <row r="336" spans="1:65" s="2" customFormat="1" ht="33" customHeight="1">
      <c r="A336" s="37"/>
      <c r="B336" s="38"/>
      <c r="C336" s="218" t="s">
        <v>697</v>
      </c>
      <c r="D336" s="218" t="s">
        <v>169</v>
      </c>
      <c r="E336" s="219" t="s">
        <v>698</v>
      </c>
      <c r="F336" s="220" t="s">
        <v>699</v>
      </c>
      <c r="G336" s="221" t="s">
        <v>196</v>
      </c>
      <c r="H336" s="222">
        <v>2</v>
      </c>
      <c r="I336" s="223"/>
      <c r="J336" s="224">
        <f>ROUND(I336*H336,0)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249</v>
      </c>
      <c r="AT336" s="230" t="s">
        <v>169</v>
      </c>
      <c r="AU336" s="230" t="s">
        <v>86</v>
      </c>
      <c r="AY336" s="16" t="s">
        <v>166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</v>
      </c>
      <c r="BK336" s="231">
        <f>ROUND(I336*H336,0)</f>
        <v>0</v>
      </c>
      <c r="BL336" s="16" t="s">
        <v>249</v>
      </c>
      <c r="BM336" s="230" t="s">
        <v>700</v>
      </c>
    </row>
    <row r="337" spans="1:65" s="2" customFormat="1" ht="21.75" customHeight="1">
      <c r="A337" s="37"/>
      <c r="B337" s="38"/>
      <c r="C337" s="254" t="s">
        <v>701</v>
      </c>
      <c r="D337" s="254" t="s">
        <v>266</v>
      </c>
      <c r="E337" s="255" t="s">
        <v>702</v>
      </c>
      <c r="F337" s="256" t="s">
        <v>703</v>
      </c>
      <c r="G337" s="257" t="s">
        <v>547</v>
      </c>
      <c r="H337" s="258">
        <v>2</v>
      </c>
      <c r="I337" s="259"/>
      <c r="J337" s="260">
        <f>ROUND(I337*H337,0)</f>
        <v>0</v>
      </c>
      <c r="K337" s="261"/>
      <c r="L337" s="262"/>
      <c r="M337" s="263" t="s">
        <v>1</v>
      </c>
      <c r="N337" s="264" t="s">
        <v>42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331</v>
      </c>
      <c r="AT337" s="230" t="s">
        <v>266</v>
      </c>
      <c r="AU337" s="230" t="s">
        <v>86</v>
      </c>
      <c r="AY337" s="16" t="s">
        <v>166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</v>
      </c>
      <c r="BK337" s="231">
        <f>ROUND(I337*H337,0)</f>
        <v>0</v>
      </c>
      <c r="BL337" s="16" t="s">
        <v>249</v>
      </c>
      <c r="BM337" s="230" t="s">
        <v>704</v>
      </c>
    </row>
    <row r="338" spans="1:65" s="2" customFormat="1" ht="16.5" customHeight="1">
      <c r="A338" s="37"/>
      <c r="B338" s="38"/>
      <c r="C338" s="218" t="s">
        <v>705</v>
      </c>
      <c r="D338" s="218" t="s">
        <v>169</v>
      </c>
      <c r="E338" s="219" t="s">
        <v>706</v>
      </c>
      <c r="F338" s="220" t="s">
        <v>707</v>
      </c>
      <c r="G338" s="221" t="s">
        <v>196</v>
      </c>
      <c r="H338" s="222">
        <v>1</v>
      </c>
      <c r="I338" s="223"/>
      <c r="J338" s="224">
        <f>ROUND(I338*H338,0)</f>
        <v>0</v>
      </c>
      <c r="K338" s="225"/>
      <c r="L338" s="43"/>
      <c r="M338" s="226" t="s">
        <v>1</v>
      </c>
      <c r="N338" s="227" t="s">
        <v>42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249</v>
      </c>
      <c r="AT338" s="230" t="s">
        <v>169</v>
      </c>
      <c r="AU338" s="230" t="s">
        <v>86</v>
      </c>
      <c r="AY338" s="16" t="s">
        <v>166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</v>
      </c>
      <c r="BK338" s="231">
        <f>ROUND(I338*H338,0)</f>
        <v>0</v>
      </c>
      <c r="BL338" s="16" t="s">
        <v>249</v>
      </c>
      <c r="BM338" s="230" t="s">
        <v>708</v>
      </c>
    </row>
    <row r="339" spans="1:65" s="2" customFormat="1" ht="16.5" customHeight="1">
      <c r="A339" s="37"/>
      <c r="B339" s="38"/>
      <c r="C339" s="254" t="s">
        <v>709</v>
      </c>
      <c r="D339" s="254" t="s">
        <v>266</v>
      </c>
      <c r="E339" s="255" t="s">
        <v>710</v>
      </c>
      <c r="F339" s="256" t="s">
        <v>711</v>
      </c>
      <c r="G339" s="257" t="s">
        <v>196</v>
      </c>
      <c r="H339" s="258">
        <v>1</v>
      </c>
      <c r="I339" s="259"/>
      <c r="J339" s="260">
        <f>ROUND(I339*H339,0)</f>
        <v>0</v>
      </c>
      <c r="K339" s="261"/>
      <c r="L339" s="262"/>
      <c r="M339" s="263" t="s">
        <v>1</v>
      </c>
      <c r="N339" s="264" t="s">
        <v>42</v>
      </c>
      <c r="O339" s="90"/>
      <c r="P339" s="228">
        <f>O339*H339</f>
        <v>0</v>
      </c>
      <c r="Q339" s="228">
        <v>0.00015</v>
      </c>
      <c r="R339" s="228">
        <f>Q339*H339</f>
        <v>0.00015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331</v>
      </c>
      <c r="AT339" s="230" t="s">
        <v>266</v>
      </c>
      <c r="AU339" s="230" t="s">
        <v>86</v>
      </c>
      <c r="AY339" s="16" t="s">
        <v>166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</v>
      </c>
      <c r="BK339" s="231">
        <f>ROUND(I339*H339,0)</f>
        <v>0</v>
      </c>
      <c r="BL339" s="16" t="s">
        <v>249</v>
      </c>
      <c r="BM339" s="230" t="s">
        <v>712</v>
      </c>
    </row>
    <row r="340" spans="1:65" s="2" customFormat="1" ht="21.75" customHeight="1">
      <c r="A340" s="37"/>
      <c r="B340" s="38"/>
      <c r="C340" s="218" t="s">
        <v>713</v>
      </c>
      <c r="D340" s="218" t="s">
        <v>169</v>
      </c>
      <c r="E340" s="219" t="s">
        <v>714</v>
      </c>
      <c r="F340" s="220" t="s">
        <v>715</v>
      </c>
      <c r="G340" s="221" t="s">
        <v>196</v>
      </c>
      <c r="H340" s="222">
        <v>1</v>
      </c>
      <c r="I340" s="223"/>
      <c r="J340" s="224">
        <f>ROUND(I340*H340,0)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249</v>
      </c>
      <c r="AT340" s="230" t="s">
        <v>169</v>
      </c>
      <c r="AU340" s="230" t="s">
        <v>86</v>
      </c>
      <c r="AY340" s="16" t="s">
        <v>166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</v>
      </c>
      <c r="BK340" s="231">
        <f>ROUND(I340*H340,0)</f>
        <v>0</v>
      </c>
      <c r="BL340" s="16" t="s">
        <v>249</v>
      </c>
      <c r="BM340" s="230" t="s">
        <v>716</v>
      </c>
    </row>
    <row r="341" spans="1:65" s="2" customFormat="1" ht="16.5" customHeight="1">
      <c r="A341" s="37"/>
      <c r="B341" s="38"/>
      <c r="C341" s="254" t="s">
        <v>717</v>
      </c>
      <c r="D341" s="254" t="s">
        <v>266</v>
      </c>
      <c r="E341" s="255" t="s">
        <v>718</v>
      </c>
      <c r="F341" s="256" t="s">
        <v>719</v>
      </c>
      <c r="G341" s="257" t="s">
        <v>196</v>
      </c>
      <c r="H341" s="258">
        <v>1</v>
      </c>
      <c r="I341" s="259"/>
      <c r="J341" s="260">
        <f>ROUND(I341*H341,0)</f>
        <v>0</v>
      </c>
      <c r="K341" s="261"/>
      <c r="L341" s="262"/>
      <c r="M341" s="263" t="s">
        <v>1</v>
      </c>
      <c r="N341" s="264" t="s">
        <v>42</v>
      </c>
      <c r="O341" s="90"/>
      <c r="P341" s="228">
        <f>O341*H341</f>
        <v>0</v>
      </c>
      <c r="Q341" s="228">
        <v>0.0022</v>
      </c>
      <c r="R341" s="228">
        <f>Q341*H341</f>
        <v>0.0022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331</v>
      </c>
      <c r="AT341" s="230" t="s">
        <v>266</v>
      </c>
      <c r="AU341" s="230" t="s">
        <v>86</v>
      </c>
      <c r="AY341" s="16" t="s">
        <v>166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</v>
      </c>
      <c r="BK341" s="231">
        <f>ROUND(I341*H341,0)</f>
        <v>0</v>
      </c>
      <c r="BL341" s="16" t="s">
        <v>249</v>
      </c>
      <c r="BM341" s="230" t="s">
        <v>720</v>
      </c>
    </row>
    <row r="342" spans="1:65" s="2" customFormat="1" ht="24.15" customHeight="1">
      <c r="A342" s="37"/>
      <c r="B342" s="38"/>
      <c r="C342" s="218" t="s">
        <v>721</v>
      </c>
      <c r="D342" s="218" t="s">
        <v>169</v>
      </c>
      <c r="E342" s="219" t="s">
        <v>722</v>
      </c>
      <c r="F342" s="220" t="s">
        <v>723</v>
      </c>
      <c r="G342" s="221" t="s">
        <v>405</v>
      </c>
      <c r="H342" s="265"/>
      <c r="I342" s="223"/>
      <c r="J342" s="224">
        <f>ROUND(I342*H342,0)</f>
        <v>0</v>
      </c>
      <c r="K342" s="225"/>
      <c r="L342" s="43"/>
      <c r="M342" s="226" t="s">
        <v>1</v>
      </c>
      <c r="N342" s="227" t="s">
        <v>42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249</v>
      </c>
      <c r="AT342" s="230" t="s">
        <v>169</v>
      </c>
      <c r="AU342" s="230" t="s">
        <v>86</v>
      </c>
      <c r="AY342" s="16" t="s">
        <v>166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</v>
      </c>
      <c r="BK342" s="231">
        <f>ROUND(I342*H342,0)</f>
        <v>0</v>
      </c>
      <c r="BL342" s="16" t="s">
        <v>249</v>
      </c>
      <c r="BM342" s="230" t="s">
        <v>724</v>
      </c>
    </row>
    <row r="343" spans="1:63" s="12" customFormat="1" ht="22.8" customHeight="1">
      <c r="A343" s="12"/>
      <c r="B343" s="202"/>
      <c r="C343" s="203"/>
      <c r="D343" s="204" t="s">
        <v>76</v>
      </c>
      <c r="E343" s="216" t="s">
        <v>725</v>
      </c>
      <c r="F343" s="216" t="s">
        <v>726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SUM(P344:P365)</f>
        <v>0</v>
      </c>
      <c r="Q343" s="210"/>
      <c r="R343" s="211">
        <f>SUM(R344:R365)</f>
        <v>0.1985068</v>
      </c>
      <c r="S343" s="210"/>
      <c r="T343" s="212">
        <f>SUM(T344:T365)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86</v>
      </c>
      <c r="AT343" s="214" t="s">
        <v>76</v>
      </c>
      <c r="AU343" s="214" t="s">
        <v>8</v>
      </c>
      <c r="AY343" s="213" t="s">
        <v>166</v>
      </c>
      <c r="BK343" s="215">
        <f>SUM(BK344:BK365)</f>
        <v>0</v>
      </c>
    </row>
    <row r="344" spans="1:65" s="2" customFormat="1" ht="16.5" customHeight="1">
      <c r="A344" s="37"/>
      <c r="B344" s="38"/>
      <c r="C344" s="218" t="s">
        <v>727</v>
      </c>
      <c r="D344" s="218" t="s">
        <v>169</v>
      </c>
      <c r="E344" s="219" t="s">
        <v>728</v>
      </c>
      <c r="F344" s="220" t="s">
        <v>729</v>
      </c>
      <c r="G344" s="221" t="s">
        <v>188</v>
      </c>
      <c r="H344" s="222">
        <v>6.12</v>
      </c>
      <c r="I344" s="223"/>
      <c r="J344" s="224">
        <f>ROUND(I344*H344,0)</f>
        <v>0</v>
      </c>
      <c r="K344" s="225"/>
      <c r="L344" s="43"/>
      <c r="M344" s="226" t="s">
        <v>1</v>
      </c>
      <c r="N344" s="227" t="s">
        <v>42</v>
      </c>
      <c r="O344" s="90"/>
      <c r="P344" s="228">
        <f>O344*H344</f>
        <v>0</v>
      </c>
      <c r="Q344" s="228">
        <v>0.0003</v>
      </c>
      <c r="R344" s="228">
        <f>Q344*H344</f>
        <v>0.001836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249</v>
      </c>
      <c r="AT344" s="230" t="s">
        <v>169</v>
      </c>
      <c r="AU344" s="230" t="s">
        <v>86</v>
      </c>
      <c r="AY344" s="16" t="s">
        <v>166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</v>
      </c>
      <c r="BK344" s="231">
        <f>ROUND(I344*H344,0)</f>
        <v>0</v>
      </c>
      <c r="BL344" s="16" t="s">
        <v>249</v>
      </c>
      <c r="BM344" s="230" t="s">
        <v>730</v>
      </c>
    </row>
    <row r="345" spans="1:51" s="13" customFormat="1" ht="12">
      <c r="A345" s="13"/>
      <c r="B345" s="232"/>
      <c r="C345" s="233"/>
      <c r="D345" s="234" t="s">
        <v>175</v>
      </c>
      <c r="E345" s="235" t="s">
        <v>1</v>
      </c>
      <c r="F345" s="236" t="s">
        <v>731</v>
      </c>
      <c r="G345" s="233"/>
      <c r="H345" s="237">
        <v>2.16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175</v>
      </c>
      <c r="AU345" s="243" t="s">
        <v>86</v>
      </c>
      <c r="AV345" s="13" t="s">
        <v>86</v>
      </c>
      <c r="AW345" s="13" t="s">
        <v>32</v>
      </c>
      <c r="AX345" s="13" t="s">
        <v>77</v>
      </c>
      <c r="AY345" s="243" t="s">
        <v>166</v>
      </c>
    </row>
    <row r="346" spans="1:51" s="13" customFormat="1" ht="12">
      <c r="A346" s="13"/>
      <c r="B346" s="232"/>
      <c r="C346" s="233"/>
      <c r="D346" s="234" t="s">
        <v>175</v>
      </c>
      <c r="E346" s="235" t="s">
        <v>1</v>
      </c>
      <c r="F346" s="236" t="s">
        <v>732</v>
      </c>
      <c r="G346" s="233"/>
      <c r="H346" s="237">
        <v>2.16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175</v>
      </c>
      <c r="AU346" s="243" t="s">
        <v>86</v>
      </c>
      <c r="AV346" s="13" t="s">
        <v>86</v>
      </c>
      <c r="AW346" s="13" t="s">
        <v>32</v>
      </c>
      <c r="AX346" s="13" t="s">
        <v>77</v>
      </c>
      <c r="AY346" s="243" t="s">
        <v>166</v>
      </c>
    </row>
    <row r="347" spans="1:51" s="13" customFormat="1" ht="12">
      <c r="A347" s="13"/>
      <c r="B347" s="232"/>
      <c r="C347" s="233"/>
      <c r="D347" s="234" t="s">
        <v>175</v>
      </c>
      <c r="E347" s="235" t="s">
        <v>1</v>
      </c>
      <c r="F347" s="236" t="s">
        <v>733</v>
      </c>
      <c r="G347" s="233"/>
      <c r="H347" s="237">
        <v>1.8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175</v>
      </c>
      <c r="AU347" s="243" t="s">
        <v>86</v>
      </c>
      <c r="AV347" s="13" t="s">
        <v>86</v>
      </c>
      <c r="AW347" s="13" t="s">
        <v>32</v>
      </c>
      <c r="AX347" s="13" t="s">
        <v>77</v>
      </c>
      <c r="AY347" s="243" t="s">
        <v>166</v>
      </c>
    </row>
    <row r="348" spans="1:65" s="2" customFormat="1" ht="24.15" customHeight="1">
      <c r="A348" s="37"/>
      <c r="B348" s="38"/>
      <c r="C348" s="218" t="s">
        <v>734</v>
      </c>
      <c r="D348" s="218" t="s">
        <v>169</v>
      </c>
      <c r="E348" s="219" t="s">
        <v>735</v>
      </c>
      <c r="F348" s="220" t="s">
        <v>736</v>
      </c>
      <c r="G348" s="221" t="s">
        <v>215</v>
      </c>
      <c r="H348" s="222">
        <v>2.6</v>
      </c>
      <c r="I348" s="223"/>
      <c r="J348" s="224">
        <f>ROUND(I348*H348,0)</f>
        <v>0</v>
      </c>
      <c r="K348" s="225"/>
      <c r="L348" s="43"/>
      <c r="M348" s="226" t="s">
        <v>1</v>
      </c>
      <c r="N348" s="227" t="s">
        <v>42</v>
      </c>
      <c r="O348" s="90"/>
      <c r="P348" s="228">
        <f>O348*H348</f>
        <v>0</v>
      </c>
      <c r="Q348" s="228">
        <v>0.0002</v>
      </c>
      <c r="R348" s="228">
        <f>Q348*H348</f>
        <v>0.0005200000000000001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249</v>
      </c>
      <c r="AT348" s="230" t="s">
        <v>169</v>
      </c>
      <c r="AU348" s="230" t="s">
        <v>86</v>
      </c>
      <c r="AY348" s="16" t="s">
        <v>166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</v>
      </c>
      <c r="BK348" s="231">
        <f>ROUND(I348*H348,0)</f>
        <v>0</v>
      </c>
      <c r="BL348" s="16" t="s">
        <v>249</v>
      </c>
      <c r="BM348" s="230" t="s">
        <v>737</v>
      </c>
    </row>
    <row r="349" spans="1:51" s="13" customFormat="1" ht="12">
      <c r="A349" s="13"/>
      <c r="B349" s="232"/>
      <c r="C349" s="233"/>
      <c r="D349" s="234" t="s">
        <v>175</v>
      </c>
      <c r="E349" s="235" t="s">
        <v>1</v>
      </c>
      <c r="F349" s="236" t="s">
        <v>738</v>
      </c>
      <c r="G349" s="233"/>
      <c r="H349" s="237">
        <v>2.6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175</v>
      </c>
      <c r="AU349" s="243" t="s">
        <v>86</v>
      </c>
      <c r="AV349" s="13" t="s">
        <v>86</v>
      </c>
      <c r="AW349" s="13" t="s">
        <v>32</v>
      </c>
      <c r="AX349" s="13" t="s">
        <v>77</v>
      </c>
      <c r="AY349" s="243" t="s">
        <v>166</v>
      </c>
    </row>
    <row r="350" spans="1:65" s="2" customFormat="1" ht="21.75" customHeight="1">
      <c r="A350" s="37"/>
      <c r="B350" s="38"/>
      <c r="C350" s="254" t="s">
        <v>739</v>
      </c>
      <c r="D350" s="254" t="s">
        <v>266</v>
      </c>
      <c r="E350" s="255" t="s">
        <v>740</v>
      </c>
      <c r="F350" s="256" t="s">
        <v>741</v>
      </c>
      <c r="G350" s="257" t="s">
        <v>215</v>
      </c>
      <c r="H350" s="258">
        <v>2.86</v>
      </c>
      <c r="I350" s="259"/>
      <c r="J350" s="260">
        <f>ROUND(I350*H350,0)</f>
        <v>0</v>
      </c>
      <c r="K350" s="261"/>
      <c r="L350" s="262"/>
      <c r="M350" s="263" t="s">
        <v>1</v>
      </c>
      <c r="N350" s="264" t="s">
        <v>42</v>
      </c>
      <c r="O350" s="90"/>
      <c r="P350" s="228">
        <f>O350*H350</f>
        <v>0</v>
      </c>
      <c r="Q350" s="228">
        <v>0.00026</v>
      </c>
      <c r="R350" s="228">
        <f>Q350*H350</f>
        <v>0.0007435999999999999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331</v>
      </c>
      <c r="AT350" s="230" t="s">
        <v>266</v>
      </c>
      <c r="AU350" s="230" t="s">
        <v>86</v>
      </c>
      <c r="AY350" s="16" t="s">
        <v>166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</v>
      </c>
      <c r="BK350" s="231">
        <f>ROUND(I350*H350,0)</f>
        <v>0</v>
      </c>
      <c r="BL350" s="16" t="s">
        <v>249</v>
      </c>
      <c r="BM350" s="230" t="s">
        <v>742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743</v>
      </c>
      <c r="G351" s="233"/>
      <c r="H351" s="237">
        <v>2.6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8</v>
      </c>
      <c r="AY351" s="243" t="s">
        <v>166</v>
      </c>
    </row>
    <row r="352" spans="1:51" s="13" customFormat="1" ht="12">
      <c r="A352" s="13"/>
      <c r="B352" s="232"/>
      <c r="C352" s="233"/>
      <c r="D352" s="234" t="s">
        <v>175</v>
      </c>
      <c r="E352" s="233"/>
      <c r="F352" s="236" t="s">
        <v>744</v>
      </c>
      <c r="G352" s="233"/>
      <c r="H352" s="237">
        <v>2.86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175</v>
      </c>
      <c r="AU352" s="243" t="s">
        <v>86</v>
      </c>
      <c r="AV352" s="13" t="s">
        <v>86</v>
      </c>
      <c r="AW352" s="13" t="s">
        <v>4</v>
      </c>
      <c r="AX352" s="13" t="s">
        <v>8</v>
      </c>
      <c r="AY352" s="243" t="s">
        <v>166</v>
      </c>
    </row>
    <row r="353" spans="1:65" s="2" customFormat="1" ht="37.8" customHeight="1">
      <c r="A353" s="37"/>
      <c r="B353" s="38"/>
      <c r="C353" s="218" t="s">
        <v>745</v>
      </c>
      <c r="D353" s="218" t="s">
        <v>169</v>
      </c>
      <c r="E353" s="219" t="s">
        <v>746</v>
      </c>
      <c r="F353" s="220" t="s">
        <v>747</v>
      </c>
      <c r="G353" s="221" t="s">
        <v>188</v>
      </c>
      <c r="H353" s="222">
        <v>6.12</v>
      </c>
      <c r="I353" s="223"/>
      <c r="J353" s="224">
        <f>ROUND(I353*H353,0)</f>
        <v>0</v>
      </c>
      <c r="K353" s="225"/>
      <c r="L353" s="43"/>
      <c r="M353" s="226" t="s">
        <v>1</v>
      </c>
      <c r="N353" s="227" t="s">
        <v>42</v>
      </c>
      <c r="O353" s="90"/>
      <c r="P353" s="228">
        <f>O353*H353</f>
        <v>0</v>
      </c>
      <c r="Q353" s="228">
        <v>0.00689</v>
      </c>
      <c r="R353" s="228">
        <f>Q353*H353</f>
        <v>0.042166800000000004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249</v>
      </c>
      <c r="AT353" s="230" t="s">
        <v>169</v>
      </c>
      <c r="AU353" s="230" t="s">
        <v>86</v>
      </c>
      <c r="AY353" s="16" t="s">
        <v>166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</v>
      </c>
      <c r="BK353" s="231">
        <f>ROUND(I353*H353,0)</f>
        <v>0</v>
      </c>
      <c r="BL353" s="16" t="s">
        <v>249</v>
      </c>
      <c r="BM353" s="230" t="s">
        <v>748</v>
      </c>
    </row>
    <row r="354" spans="1:65" s="2" customFormat="1" ht="37.8" customHeight="1">
      <c r="A354" s="37"/>
      <c r="B354" s="38"/>
      <c r="C354" s="254" t="s">
        <v>749</v>
      </c>
      <c r="D354" s="254" t="s">
        <v>266</v>
      </c>
      <c r="E354" s="255" t="s">
        <v>750</v>
      </c>
      <c r="F354" s="256" t="s">
        <v>751</v>
      </c>
      <c r="G354" s="257" t="s">
        <v>188</v>
      </c>
      <c r="H354" s="258">
        <v>6.732</v>
      </c>
      <c r="I354" s="259"/>
      <c r="J354" s="260">
        <f>ROUND(I354*H354,0)</f>
        <v>0</v>
      </c>
      <c r="K354" s="261"/>
      <c r="L354" s="262"/>
      <c r="M354" s="263" t="s">
        <v>1</v>
      </c>
      <c r="N354" s="264" t="s">
        <v>42</v>
      </c>
      <c r="O354" s="90"/>
      <c r="P354" s="228">
        <f>O354*H354</f>
        <v>0</v>
      </c>
      <c r="Q354" s="228">
        <v>0.0192</v>
      </c>
      <c r="R354" s="228">
        <f>Q354*H354</f>
        <v>0.1292544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331</v>
      </c>
      <c r="AT354" s="230" t="s">
        <v>266</v>
      </c>
      <c r="AU354" s="230" t="s">
        <v>86</v>
      </c>
      <c r="AY354" s="16" t="s">
        <v>166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</v>
      </c>
      <c r="BK354" s="231">
        <f>ROUND(I354*H354,0)</f>
        <v>0</v>
      </c>
      <c r="BL354" s="16" t="s">
        <v>249</v>
      </c>
      <c r="BM354" s="230" t="s">
        <v>752</v>
      </c>
    </row>
    <row r="355" spans="1:51" s="13" customFormat="1" ht="12">
      <c r="A355" s="13"/>
      <c r="B355" s="232"/>
      <c r="C355" s="233"/>
      <c r="D355" s="234" t="s">
        <v>175</v>
      </c>
      <c r="E355" s="235" t="s">
        <v>1</v>
      </c>
      <c r="F355" s="236" t="s">
        <v>753</v>
      </c>
      <c r="G355" s="233"/>
      <c r="H355" s="237">
        <v>6.12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175</v>
      </c>
      <c r="AU355" s="243" t="s">
        <v>86</v>
      </c>
      <c r="AV355" s="13" t="s">
        <v>86</v>
      </c>
      <c r="AW355" s="13" t="s">
        <v>32</v>
      </c>
      <c r="AX355" s="13" t="s">
        <v>8</v>
      </c>
      <c r="AY355" s="243" t="s">
        <v>166</v>
      </c>
    </row>
    <row r="356" spans="1:51" s="13" customFormat="1" ht="12">
      <c r="A356" s="13"/>
      <c r="B356" s="232"/>
      <c r="C356" s="233"/>
      <c r="D356" s="234" t="s">
        <v>175</v>
      </c>
      <c r="E356" s="233"/>
      <c r="F356" s="236" t="s">
        <v>754</v>
      </c>
      <c r="G356" s="233"/>
      <c r="H356" s="237">
        <v>6.732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175</v>
      </c>
      <c r="AU356" s="243" t="s">
        <v>86</v>
      </c>
      <c r="AV356" s="13" t="s">
        <v>86</v>
      </c>
      <c r="AW356" s="13" t="s">
        <v>4</v>
      </c>
      <c r="AX356" s="13" t="s">
        <v>8</v>
      </c>
      <c r="AY356" s="243" t="s">
        <v>166</v>
      </c>
    </row>
    <row r="357" spans="1:65" s="2" customFormat="1" ht="24.15" customHeight="1">
      <c r="A357" s="37"/>
      <c r="B357" s="38"/>
      <c r="C357" s="218" t="s">
        <v>755</v>
      </c>
      <c r="D357" s="218" t="s">
        <v>169</v>
      </c>
      <c r="E357" s="219" t="s">
        <v>756</v>
      </c>
      <c r="F357" s="220" t="s">
        <v>757</v>
      </c>
      <c r="G357" s="221" t="s">
        <v>188</v>
      </c>
      <c r="H357" s="222">
        <v>6.12</v>
      </c>
      <c r="I357" s="223"/>
      <c r="J357" s="224">
        <f>ROUND(I357*H357,0)</f>
        <v>0</v>
      </c>
      <c r="K357" s="225"/>
      <c r="L357" s="43"/>
      <c r="M357" s="226" t="s">
        <v>1</v>
      </c>
      <c r="N357" s="227" t="s">
        <v>42</v>
      </c>
      <c r="O357" s="90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249</v>
      </c>
      <c r="AT357" s="230" t="s">
        <v>169</v>
      </c>
      <c r="AU357" s="230" t="s">
        <v>86</v>
      </c>
      <c r="AY357" s="16" t="s">
        <v>166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</v>
      </c>
      <c r="BK357" s="231">
        <f>ROUND(I357*H357,0)</f>
        <v>0</v>
      </c>
      <c r="BL357" s="16" t="s">
        <v>249</v>
      </c>
      <c r="BM357" s="230" t="s">
        <v>758</v>
      </c>
    </row>
    <row r="358" spans="1:65" s="2" customFormat="1" ht="24.15" customHeight="1">
      <c r="A358" s="37"/>
      <c r="B358" s="38"/>
      <c r="C358" s="218" t="s">
        <v>759</v>
      </c>
      <c r="D358" s="218" t="s">
        <v>169</v>
      </c>
      <c r="E358" s="219" t="s">
        <v>760</v>
      </c>
      <c r="F358" s="220" t="s">
        <v>761</v>
      </c>
      <c r="G358" s="221" t="s">
        <v>188</v>
      </c>
      <c r="H358" s="222">
        <v>9.6</v>
      </c>
      <c r="I358" s="223"/>
      <c r="J358" s="224">
        <f>ROUND(I358*H358,0)</f>
        <v>0</v>
      </c>
      <c r="K358" s="225"/>
      <c r="L358" s="43"/>
      <c r="M358" s="226" t="s">
        <v>1</v>
      </c>
      <c r="N358" s="227" t="s">
        <v>42</v>
      </c>
      <c r="O358" s="90"/>
      <c r="P358" s="228">
        <f>O358*H358</f>
        <v>0</v>
      </c>
      <c r="Q358" s="228">
        <v>0.0015</v>
      </c>
      <c r="R358" s="228">
        <f>Q358*H358</f>
        <v>0.0144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249</v>
      </c>
      <c r="AT358" s="230" t="s">
        <v>169</v>
      </c>
      <c r="AU358" s="230" t="s">
        <v>86</v>
      </c>
      <c r="AY358" s="16" t="s">
        <v>166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</v>
      </c>
      <c r="BK358" s="231">
        <f>ROUND(I358*H358,0)</f>
        <v>0</v>
      </c>
      <c r="BL358" s="16" t="s">
        <v>249</v>
      </c>
      <c r="BM358" s="230" t="s">
        <v>762</v>
      </c>
    </row>
    <row r="359" spans="1:65" s="2" customFormat="1" ht="16.5" customHeight="1">
      <c r="A359" s="37"/>
      <c r="B359" s="38"/>
      <c r="C359" s="218" t="s">
        <v>763</v>
      </c>
      <c r="D359" s="218" t="s">
        <v>169</v>
      </c>
      <c r="E359" s="219" t="s">
        <v>764</v>
      </c>
      <c r="F359" s="220" t="s">
        <v>765</v>
      </c>
      <c r="G359" s="221" t="s">
        <v>196</v>
      </c>
      <c r="H359" s="222">
        <v>13</v>
      </c>
      <c r="I359" s="223"/>
      <c r="J359" s="224">
        <f>ROUND(I359*H359,0)</f>
        <v>0</v>
      </c>
      <c r="K359" s="225"/>
      <c r="L359" s="43"/>
      <c r="M359" s="226" t="s">
        <v>1</v>
      </c>
      <c r="N359" s="227" t="s">
        <v>42</v>
      </c>
      <c r="O359" s="90"/>
      <c r="P359" s="228">
        <f>O359*H359</f>
        <v>0</v>
      </c>
      <c r="Q359" s="228">
        <v>0.00021</v>
      </c>
      <c r="R359" s="228">
        <f>Q359*H359</f>
        <v>0.0027300000000000002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249</v>
      </c>
      <c r="AT359" s="230" t="s">
        <v>169</v>
      </c>
      <c r="AU359" s="230" t="s">
        <v>86</v>
      </c>
      <c r="AY359" s="16" t="s">
        <v>166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</v>
      </c>
      <c r="BK359" s="231">
        <f>ROUND(I359*H359,0)</f>
        <v>0</v>
      </c>
      <c r="BL359" s="16" t="s">
        <v>249</v>
      </c>
      <c r="BM359" s="230" t="s">
        <v>766</v>
      </c>
    </row>
    <row r="360" spans="1:51" s="13" customFormat="1" ht="12">
      <c r="A360" s="13"/>
      <c r="B360" s="232"/>
      <c r="C360" s="233"/>
      <c r="D360" s="234" t="s">
        <v>175</v>
      </c>
      <c r="E360" s="235" t="s">
        <v>1</v>
      </c>
      <c r="F360" s="236" t="s">
        <v>767</v>
      </c>
      <c r="G360" s="233"/>
      <c r="H360" s="237">
        <v>13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175</v>
      </c>
      <c r="AU360" s="243" t="s">
        <v>86</v>
      </c>
      <c r="AV360" s="13" t="s">
        <v>86</v>
      </c>
      <c r="AW360" s="13" t="s">
        <v>32</v>
      </c>
      <c r="AX360" s="13" t="s">
        <v>77</v>
      </c>
      <c r="AY360" s="243" t="s">
        <v>166</v>
      </c>
    </row>
    <row r="361" spans="1:65" s="2" customFormat="1" ht="16.5" customHeight="1">
      <c r="A361" s="37"/>
      <c r="B361" s="38"/>
      <c r="C361" s="218" t="s">
        <v>768</v>
      </c>
      <c r="D361" s="218" t="s">
        <v>169</v>
      </c>
      <c r="E361" s="219" t="s">
        <v>769</v>
      </c>
      <c r="F361" s="220" t="s">
        <v>770</v>
      </c>
      <c r="G361" s="221" t="s">
        <v>196</v>
      </c>
      <c r="H361" s="222">
        <v>1</v>
      </c>
      <c r="I361" s="223"/>
      <c r="J361" s="224">
        <f>ROUND(I361*H361,0)</f>
        <v>0</v>
      </c>
      <c r="K361" s="225"/>
      <c r="L361" s="43"/>
      <c r="M361" s="226" t="s">
        <v>1</v>
      </c>
      <c r="N361" s="227" t="s">
        <v>42</v>
      </c>
      <c r="O361" s="90"/>
      <c r="P361" s="228">
        <f>O361*H361</f>
        <v>0</v>
      </c>
      <c r="Q361" s="228">
        <v>0.0002</v>
      </c>
      <c r="R361" s="228">
        <f>Q361*H361</f>
        <v>0.0002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249</v>
      </c>
      <c r="AT361" s="230" t="s">
        <v>169</v>
      </c>
      <c r="AU361" s="230" t="s">
        <v>86</v>
      </c>
      <c r="AY361" s="16" t="s">
        <v>166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</v>
      </c>
      <c r="BK361" s="231">
        <f>ROUND(I361*H361,0)</f>
        <v>0</v>
      </c>
      <c r="BL361" s="16" t="s">
        <v>249</v>
      </c>
      <c r="BM361" s="230" t="s">
        <v>771</v>
      </c>
    </row>
    <row r="362" spans="1:65" s="2" customFormat="1" ht="16.5" customHeight="1">
      <c r="A362" s="37"/>
      <c r="B362" s="38"/>
      <c r="C362" s="218" t="s">
        <v>772</v>
      </c>
      <c r="D362" s="218" t="s">
        <v>169</v>
      </c>
      <c r="E362" s="219" t="s">
        <v>773</v>
      </c>
      <c r="F362" s="220" t="s">
        <v>774</v>
      </c>
      <c r="G362" s="221" t="s">
        <v>215</v>
      </c>
      <c r="H362" s="222">
        <v>20.8</v>
      </c>
      <c r="I362" s="223"/>
      <c r="J362" s="224">
        <f>ROUND(I362*H362,0)</f>
        <v>0</v>
      </c>
      <c r="K362" s="225"/>
      <c r="L362" s="43"/>
      <c r="M362" s="226" t="s">
        <v>1</v>
      </c>
      <c r="N362" s="227" t="s">
        <v>42</v>
      </c>
      <c r="O362" s="90"/>
      <c r="P362" s="228">
        <f>O362*H362</f>
        <v>0</v>
      </c>
      <c r="Q362" s="228">
        <v>0.00032</v>
      </c>
      <c r="R362" s="228">
        <f>Q362*H362</f>
        <v>0.0066560000000000005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249</v>
      </c>
      <c r="AT362" s="230" t="s">
        <v>169</v>
      </c>
      <c r="AU362" s="230" t="s">
        <v>86</v>
      </c>
      <c r="AY362" s="16" t="s">
        <v>166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</v>
      </c>
      <c r="BK362" s="231">
        <f>ROUND(I362*H362,0)</f>
        <v>0</v>
      </c>
      <c r="BL362" s="16" t="s">
        <v>249</v>
      </c>
      <c r="BM362" s="230" t="s">
        <v>775</v>
      </c>
    </row>
    <row r="363" spans="1:51" s="13" customFormat="1" ht="12">
      <c r="A363" s="13"/>
      <c r="B363" s="232"/>
      <c r="C363" s="233"/>
      <c r="D363" s="234" t="s">
        <v>175</v>
      </c>
      <c r="E363" s="235" t="s">
        <v>1</v>
      </c>
      <c r="F363" s="236" t="s">
        <v>776</v>
      </c>
      <c r="G363" s="233"/>
      <c r="H363" s="237">
        <v>20.8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175</v>
      </c>
      <c r="AU363" s="243" t="s">
        <v>86</v>
      </c>
      <c r="AV363" s="13" t="s">
        <v>86</v>
      </c>
      <c r="AW363" s="13" t="s">
        <v>32</v>
      </c>
      <c r="AX363" s="13" t="s">
        <v>77</v>
      </c>
      <c r="AY363" s="243" t="s">
        <v>166</v>
      </c>
    </row>
    <row r="364" spans="1:65" s="2" customFormat="1" ht="24.15" customHeight="1">
      <c r="A364" s="37"/>
      <c r="B364" s="38"/>
      <c r="C364" s="218" t="s">
        <v>777</v>
      </c>
      <c r="D364" s="218" t="s">
        <v>169</v>
      </c>
      <c r="E364" s="219" t="s">
        <v>778</v>
      </c>
      <c r="F364" s="220" t="s">
        <v>779</v>
      </c>
      <c r="G364" s="221" t="s">
        <v>183</v>
      </c>
      <c r="H364" s="222">
        <v>0.199</v>
      </c>
      <c r="I364" s="223"/>
      <c r="J364" s="224">
        <f>ROUND(I364*H364,0)</f>
        <v>0</v>
      </c>
      <c r="K364" s="225"/>
      <c r="L364" s="43"/>
      <c r="M364" s="226" t="s">
        <v>1</v>
      </c>
      <c r="N364" s="227" t="s">
        <v>42</v>
      </c>
      <c r="O364" s="90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249</v>
      </c>
      <c r="AT364" s="230" t="s">
        <v>169</v>
      </c>
      <c r="AU364" s="230" t="s">
        <v>86</v>
      </c>
      <c r="AY364" s="16" t="s">
        <v>166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</v>
      </c>
      <c r="BK364" s="231">
        <f>ROUND(I364*H364,0)</f>
        <v>0</v>
      </c>
      <c r="BL364" s="16" t="s">
        <v>249</v>
      </c>
      <c r="BM364" s="230" t="s">
        <v>780</v>
      </c>
    </row>
    <row r="365" spans="1:65" s="2" customFormat="1" ht="24.15" customHeight="1">
      <c r="A365" s="37"/>
      <c r="B365" s="38"/>
      <c r="C365" s="218" t="s">
        <v>781</v>
      </c>
      <c r="D365" s="218" t="s">
        <v>169</v>
      </c>
      <c r="E365" s="219" t="s">
        <v>782</v>
      </c>
      <c r="F365" s="220" t="s">
        <v>783</v>
      </c>
      <c r="G365" s="221" t="s">
        <v>183</v>
      </c>
      <c r="H365" s="222">
        <v>0.199</v>
      </c>
      <c r="I365" s="223"/>
      <c r="J365" s="224">
        <f>ROUND(I365*H365,0)</f>
        <v>0</v>
      </c>
      <c r="K365" s="225"/>
      <c r="L365" s="43"/>
      <c r="M365" s="226" t="s">
        <v>1</v>
      </c>
      <c r="N365" s="227" t="s">
        <v>42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249</v>
      </c>
      <c r="AT365" s="230" t="s">
        <v>169</v>
      </c>
      <c r="AU365" s="230" t="s">
        <v>86</v>
      </c>
      <c r="AY365" s="16" t="s">
        <v>166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</v>
      </c>
      <c r="BK365" s="231">
        <f>ROUND(I365*H365,0)</f>
        <v>0</v>
      </c>
      <c r="BL365" s="16" t="s">
        <v>249</v>
      </c>
      <c r="BM365" s="230" t="s">
        <v>784</v>
      </c>
    </row>
    <row r="366" spans="1:63" s="12" customFormat="1" ht="22.8" customHeight="1">
      <c r="A366" s="12"/>
      <c r="B366" s="202"/>
      <c r="C366" s="203"/>
      <c r="D366" s="204" t="s">
        <v>76</v>
      </c>
      <c r="E366" s="216" t="s">
        <v>785</v>
      </c>
      <c r="F366" s="216" t="s">
        <v>786</v>
      </c>
      <c r="G366" s="203"/>
      <c r="H366" s="203"/>
      <c r="I366" s="206"/>
      <c r="J366" s="217">
        <f>BK366</f>
        <v>0</v>
      </c>
      <c r="K366" s="203"/>
      <c r="L366" s="208"/>
      <c r="M366" s="209"/>
      <c r="N366" s="210"/>
      <c r="O366" s="210"/>
      <c r="P366" s="211">
        <f>SUM(P367:P399)</f>
        <v>0</v>
      </c>
      <c r="Q366" s="210"/>
      <c r="R366" s="211">
        <f>SUM(R367:R399)</f>
        <v>0.67968632</v>
      </c>
      <c r="S366" s="210"/>
      <c r="T366" s="212">
        <f>SUM(T367:T399)</f>
        <v>0.18178999999999998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3" t="s">
        <v>86</v>
      </c>
      <c r="AT366" s="214" t="s">
        <v>76</v>
      </c>
      <c r="AU366" s="214" t="s">
        <v>8</v>
      </c>
      <c r="AY366" s="213" t="s">
        <v>166</v>
      </c>
      <c r="BK366" s="215">
        <f>SUM(BK367:BK399)</f>
        <v>0</v>
      </c>
    </row>
    <row r="367" spans="1:65" s="2" customFormat="1" ht="24.15" customHeight="1">
      <c r="A367" s="37"/>
      <c r="B367" s="38"/>
      <c r="C367" s="218" t="s">
        <v>787</v>
      </c>
      <c r="D367" s="218" t="s">
        <v>169</v>
      </c>
      <c r="E367" s="219" t="s">
        <v>788</v>
      </c>
      <c r="F367" s="220" t="s">
        <v>789</v>
      </c>
      <c r="G367" s="221" t="s">
        <v>188</v>
      </c>
      <c r="H367" s="222">
        <v>66.08</v>
      </c>
      <c r="I367" s="223"/>
      <c r="J367" s="224">
        <f>ROUND(I367*H367,0)</f>
        <v>0</v>
      </c>
      <c r="K367" s="225"/>
      <c r="L367" s="43"/>
      <c r="M367" s="226" t="s">
        <v>1</v>
      </c>
      <c r="N367" s="227" t="s">
        <v>42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249</v>
      </c>
      <c r="AT367" s="230" t="s">
        <v>169</v>
      </c>
      <c r="AU367" s="230" t="s">
        <v>86</v>
      </c>
      <c r="AY367" s="16" t="s">
        <v>166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</v>
      </c>
      <c r="BK367" s="231">
        <f>ROUND(I367*H367,0)</f>
        <v>0</v>
      </c>
      <c r="BL367" s="16" t="s">
        <v>249</v>
      </c>
      <c r="BM367" s="230" t="s">
        <v>790</v>
      </c>
    </row>
    <row r="368" spans="1:51" s="13" customFormat="1" ht="12">
      <c r="A368" s="13"/>
      <c r="B368" s="232"/>
      <c r="C368" s="233"/>
      <c r="D368" s="234" t="s">
        <v>175</v>
      </c>
      <c r="E368" s="235" t="s">
        <v>1</v>
      </c>
      <c r="F368" s="236" t="s">
        <v>791</v>
      </c>
      <c r="G368" s="233"/>
      <c r="H368" s="237">
        <v>26.07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175</v>
      </c>
      <c r="AU368" s="243" t="s">
        <v>86</v>
      </c>
      <c r="AV368" s="13" t="s">
        <v>86</v>
      </c>
      <c r="AW368" s="13" t="s">
        <v>32</v>
      </c>
      <c r="AX368" s="13" t="s">
        <v>77</v>
      </c>
      <c r="AY368" s="243" t="s">
        <v>166</v>
      </c>
    </row>
    <row r="369" spans="1:51" s="13" customFormat="1" ht="12">
      <c r="A369" s="13"/>
      <c r="B369" s="232"/>
      <c r="C369" s="233"/>
      <c r="D369" s="234" t="s">
        <v>175</v>
      </c>
      <c r="E369" s="235" t="s">
        <v>1</v>
      </c>
      <c r="F369" s="236" t="s">
        <v>792</v>
      </c>
      <c r="G369" s="233"/>
      <c r="H369" s="237">
        <v>26.07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175</v>
      </c>
      <c r="AU369" s="243" t="s">
        <v>86</v>
      </c>
      <c r="AV369" s="13" t="s">
        <v>86</v>
      </c>
      <c r="AW369" s="13" t="s">
        <v>32</v>
      </c>
      <c r="AX369" s="13" t="s">
        <v>77</v>
      </c>
      <c r="AY369" s="243" t="s">
        <v>166</v>
      </c>
    </row>
    <row r="370" spans="1:51" s="13" customFormat="1" ht="12">
      <c r="A370" s="13"/>
      <c r="B370" s="232"/>
      <c r="C370" s="233"/>
      <c r="D370" s="234" t="s">
        <v>175</v>
      </c>
      <c r="E370" s="235" t="s">
        <v>1</v>
      </c>
      <c r="F370" s="236" t="s">
        <v>793</v>
      </c>
      <c r="G370" s="233"/>
      <c r="H370" s="237">
        <v>13.94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175</v>
      </c>
      <c r="AU370" s="243" t="s">
        <v>86</v>
      </c>
      <c r="AV370" s="13" t="s">
        <v>86</v>
      </c>
      <c r="AW370" s="13" t="s">
        <v>32</v>
      </c>
      <c r="AX370" s="13" t="s">
        <v>77</v>
      </c>
      <c r="AY370" s="243" t="s">
        <v>166</v>
      </c>
    </row>
    <row r="371" spans="1:65" s="2" customFormat="1" ht="24.15" customHeight="1">
      <c r="A371" s="37"/>
      <c r="B371" s="38"/>
      <c r="C371" s="218" t="s">
        <v>794</v>
      </c>
      <c r="D371" s="218" t="s">
        <v>169</v>
      </c>
      <c r="E371" s="219" t="s">
        <v>795</v>
      </c>
      <c r="F371" s="220" t="s">
        <v>796</v>
      </c>
      <c r="G371" s="221" t="s">
        <v>188</v>
      </c>
      <c r="H371" s="222">
        <v>55.05</v>
      </c>
      <c r="I371" s="223"/>
      <c r="J371" s="224">
        <f>ROUND(I371*H371,0)</f>
        <v>0</v>
      </c>
      <c r="K371" s="225"/>
      <c r="L371" s="43"/>
      <c r="M371" s="226" t="s">
        <v>1</v>
      </c>
      <c r="N371" s="227" t="s">
        <v>42</v>
      </c>
      <c r="O371" s="90"/>
      <c r="P371" s="228">
        <f>O371*H371</f>
        <v>0</v>
      </c>
      <c r="Q371" s="228">
        <v>0.0002</v>
      </c>
      <c r="R371" s="228">
        <f>Q371*H371</f>
        <v>0.01101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249</v>
      </c>
      <c r="AT371" s="230" t="s">
        <v>169</v>
      </c>
      <c r="AU371" s="230" t="s">
        <v>86</v>
      </c>
      <c r="AY371" s="16" t="s">
        <v>166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</v>
      </c>
      <c r="BK371" s="231">
        <f>ROUND(I371*H371,0)</f>
        <v>0</v>
      </c>
      <c r="BL371" s="16" t="s">
        <v>249</v>
      </c>
      <c r="BM371" s="230" t="s">
        <v>797</v>
      </c>
    </row>
    <row r="372" spans="1:51" s="13" customFormat="1" ht="12">
      <c r="A372" s="13"/>
      <c r="B372" s="232"/>
      <c r="C372" s="233"/>
      <c r="D372" s="234" t="s">
        <v>175</v>
      </c>
      <c r="E372" s="235" t="s">
        <v>1</v>
      </c>
      <c r="F372" s="236" t="s">
        <v>798</v>
      </c>
      <c r="G372" s="233"/>
      <c r="H372" s="237">
        <v>55.05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32</v>
      </c>
      <c r="AX372" s="13" t="s">
        <v>77</v>
      </c>
      <c r="AY372" s="243" t="s">
        <v>166</v>
      </c>
    </row>
    <row r="373" spans="1:65" s="2" customFormat="1" ht="33" customHeight="1">
      <c r="A373" s="37"/>
      <c r="B373" s="38"/>
      <c r="C373" s="218" t="s">
        <v>799</v>
      </c>
      <c r="D373" s="218" t="s">
        <v>169</v>
      </c>
      <c r="E373" s="219" t="s">
        <v>800</v>
      </c>
      <c r="F373" s="220" t="s">
        <v>801</v>
      </c>
      <c r="G373" s="221" t="s">
        <v>188</v>
      </c>
      <c r="H373" s="222">
        <v>55.05</v>
      </c>
      <c r="I373" s="223"/>
      <c r="J373" s="224">
        <f>ROUND(I373*H373,0)</f>
        <v>0</v>
      </c>
      <c r="K373" s="225"/>
      <c r="L373" s="43"/>
      <c r="M373" s="226" t="s">
        <v>1</v>
      </c>
      <c r="N373" s="227" t="s">
        <v>42</v>
      </c>
      <c r="O373" s="90"/>
      <c r="P373" s="228">
        <f>O373*H373</f>
        <v>0</v>
      </c>
      <c r="Q373" s="228">
        <v>0.0075</v>
      </c>
      <c r="R373" s="228">
        <f>Q373*H373</f>
        <v>0.41287499999999994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249</v>
      </c>
      <c r="AT373" s="230" t="s">
        <v>169</v>
      </c>
      <c r="AU373" s="230" t="s">
        <v>86</v>
      </c>
      <c r="AY373" s="16" t="s">
        <v>166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</v>
      </c>
      <c r="BK373" s="231">
        <f>ROUND(I373*H373,0)</f>
        <v>0</v>
      </c>
      <c r="BL373" s="16" t="s">
        <v>249</v>
      </c>
      <c r="BM373" s="230" t="s">
        <v>802</v>
      </c>
    </row>
    <row r="374" spans="1:65" s="2" customFormat="1" ht="24.15" customHeight="1">
      <c r="A374" s="37"/>
      <c r="B374" s="38"/>
      <c r="C374" s="218" t="s">
        <v>803</v>
      </c>
      <c r="D374" s="218" t="s">
        <v>169</v>
      </c>
      <c r="E374" s="219" t="s">
        <v>804</v>
      </c>
      <c r="F374" s="220" t="s">
        <v>805</v>
      </c>
      <c r="G374" s="221" t="s">
        <v>188</v>
      </c>
      <c r="H374" s="222">
        <v>66.08</v>
      </c>
      <c r="I374" s="223"/>
      <c r="J374" s="224">
        <f>ROUND(I374*H374,0)</f>
        <v>0</v>
      </c>
      <c r="K374" s="225"/>
      <c r="L374" s="43"/>
      <c r="M374" s="226" t="s">
        <v>1</v>
      </c>
      <c r="N374" s="227" t="s">
        <v>42</v>
      </c>
      <c r="O374" s="90"/>
      <c r="P374" s="228">
        <f>O374*H374</f>
        <v>0</v>
      </c>
      <c r="Q374" s="228">
        <v>0</v>
      </c>
      <c r="R374" s="228">
        <f>Q374*H374</f>
        <v>0</v>
      </c>
      <c r="S374" s="228">
        <v>0.0025</v>
      </c>
      <c r="T374" s="229">
        <f>S374*H374</f>
        <v>0.16519999999999999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249</v>
      </c>
      <c r="AT374" s="230" t="s">
        <v>169</v>
      </c>
      <c r="AU374" s="230" t="s">
        <v>86</v>
      </c>
      <c r="AY374" s="16" t="s">
        <v>166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</v>
      </c>
      <c r="BK374" s="231">
        <f>ROUND(I374*H374,0)</f>
        <v>0</v>
      </c>
      <c r="BL374" s="16" t="s">
        <v>249</v>
      </c>
      <c r="BM374" s="230" t="s">
        <v>806</v>
      </c>
    </row>
    <row r="375" spans="1:51" s="13" customFormat="1" ht="12">
      <c r="A375" s="13"/>
      <c r="B375" s="232"/>
      <c r="C375" s="233"/>
      <c r="D375" s="234" t="s">
        <v>175</v>
      </c>
      <c r="E375" s="235" t="s">
        <v>1</v>
      </c>
      <c r="F375" s="236" t="s">
        <v>791</v>
      </c>
      <c r="G375" s="233"/>
      <c r="H375" s="237">
        <v>26.07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175</v>
      </c>
      <c r="AU375" s="243" t="s">
        <v>86</v>
      </c>
      <c r="AV375" s="13" t="s">
        <v>86</v>
      </c>
      <c r="AW375" s="13" t="s">
        <v>32</v>
      </c>
      <c r="AX375" s="13" t="s">
        <v>77</v>
      </c>
      <c r="AY375" s="243" t="s">
        <v>166</v>
      </c>
    </row>
    <row r="376" spans="1:51" s="13" customFormat="1" ht="12">
      <c r="A376" s="13"/>
      <c r="B376" s="232"/>
      <c r="C376" s="233"/>
      <c r="D376" s="234" t="s">
        <v>175</v>
      </c>
      <c r="E376" s="235" t="s">
        <v>1</v>
      </c>
      <c r="F376" s="236" t="s">
        <v>792</v>
      </c>
      <c r="G376" s="233"/>
      <c r="H376" s="237">
        <v>26.07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175</v>
      </c>
      <c r="AU376" s="243" t="s">
        <v>86</v>
      </c>
      <c r="AV376" s="13" t="s">
        <v>86</v>
      </c>
      <c r="AW376" s="13" t="s">
        <v>32</v>
      </c>
      <c r="AX376" s="13" t="s">
        <v>77</v>
      </c>
      <c r="AY376" s="243" t="s">
        <v>166</v>
      </c>
    </row>
    <row r="377" spans="1:51" s="13" customFormat="1" ht="12">
      <c r="A377" s="13"/>
      <c r="B377" s="232"/>
      <c r="C377" s="233"/>
      <c r="D377" s="234" t="s">
        <v>175</v>
      </c>
      <c r="E377" s="235" t="s">
        <v>1</v>
      </c>
      <c r="F377" s="236" t="s">
        <v>793</v>
      </c>
      <c r="G377" s="233"/>
      <c r="H377" s="237">
        <v>13.94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175</v>
      </c>
      <c r="AU377" s="243" t="s">
        <v>86</v>
      </c>
      <c r="AV377" s="13" t="s">
        <v>86</v>
      </c>
      <c r="AW377" s="13" t="s">
        <v>32</v>
      </c>
      <c r="AX377" s="13" t="s">
        <v>77</v>
      </c>
      <c r="AY377" s="243" t="s">
        <v>166</v>
      </c>
    </row>
    <row r="378" spans="1:65" s="2" customFormat="1" ht="21.75" customHeight="1">
      <c r="A378" s="37"/>
      <c r="B378" s="38"/>
      <c r="C378" s="218" t="s">
        <v>807</v>
      </c>
      <c r="D378" s="218" t="s">
        <v>169</v>
      </c>
      <c r="E378" s="219" t="s">
        <v>808</v>
      </c>
      <c r="F378" s="220" t="s">
        <v>809</v>
      </c>
      <c r="G378" s="221" t="s">
        <v>188</v>
      </c>
      <c r="H378" s="222">
        <v>55.05</v>
      </c>
      <c r="I378" s="223"/>
      <c r="J378" s="224">
        <f>ROUND(I378*H378,0)</f>
        <v>0</v>
      </c>
      <c r="K378" s="225"/>
      <c r="L378" s="43"/>
      <c r="M378" s="226" t="s">
        <v>1</v>
      </c>
      <c r="N378" s="227" t="s">
        <v>42</v>
      </c>
      <c r="O378" s="90"/>
      <c r="P378" s="228">
        <f>O378*H378</f>
        <v>0</v>
      </c>
      <c r="Q378" s="228">
        <v>0.0003</v>
      </c>
      <c r="R378" s="228">
        <f>Q378*H378</f>
        <v>0.016515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249</v>
      </c>
      <c r="AT378" s="230" t="s">
        <v>169</v>
      </c>
      <c r="AU378" s="230" t="s">
        <v>86</v>
      </c>
      <c r="AY378" s="16" t="s">
        <v>166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</v>
      </c>
      <c r="BK378" s="231">
        <f>ROUND(I378*H378,0)</f>
        <v>0</v>
      </c>
      <c r="BL378" s="16" t="s">
        <v>249</v>
      </c>
      <c r="BM378" s="230" t="s">
        <v>810</v>
      </c>
    </row>
    <row r="379" spans="1:65" s="2" customFormat="1" ht="44.25" customHeight="1">
      <c r="A379" s="37"/>
      <c r="B379" s="38"/>
      <c r="C379" s="254" t="s">
        <v>811</v>
      </c>
      <c r="D379" s="254" t="s">
        <v>266</v>
      </c>
      <c r="E379" s="255" t="s">
        <v>812</v>
      </c>
      <c r="F379" s="256" t="s">
        <v>813</v>
      </c>
      <c r="G379" s="257" t="s">
        <v>188</v>
      </c>
      <c r="H379" s="258">
        <v>60.555</v>
      </c>
      <c r="I379" s="259"/>
      <c r="J379" s="260">
        <f>ROUND(I379*H379,0)</f>
        <v>0</v>
      </c>
      <c r="K379" s="261"/>
      <c r="L379" s="262"/>
      <c r="M379" s="263" t="s">
        <v>1</v>
      </c>
      <c r="N379" s="264" t="s">
        <v>42</v>
      </c>
      <c r="O379" s="90"/>
      <c r="P379" s="228">
        <f>O379*H379</f>
        <v>0</v>
      </c>
      <c r="Q379" s="228">
        <v>0.00368</v>
      </c>
      <c r="R379" s="228">
        <f>Q379*H379</f>
        <v>0.2228424</v>
      </c>
      <c r="S379" s="228">
        <v>0</v>
      </c>
      <c r="T379" s="229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331</v>
      </c>
      <c r="AT379" s="230" t="s">
        <v>266</v>
      </c>
      <c r="AU379" s="230" t="s">
        <v>86</v>
      </c>
      <c r="AY379" s="16" t="s">
        <v>166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</v>
      </c>
      <c r="BK379" s="231">
        <f>ROUND(I379*H379,0)</f>
        <v>0</v>
      </c>
      <c r="BL379" s="16" t="s">
        <v>249</v>
      </c>
      <c r="BM379" s="230" t="s">
        <v>814</v>
      </c>
    </row>
    <row r="380" spans="1:51" s="13" customFormat="1" ht="12">
      <c r="A380" s="13"/>
      <c r="B380" s="232"/>
      <c r="C380" s="233"/>
      <c r="D380" s="234" t="s">
        <v>175</v>
      </c>
      <c r="E380" s="235" t="s">
        <v>1</v>
      </c>
      <c r="F380" s="236" t="s">
        <v>815</v>
      </c>
      <c r="G380" s="233"/>
      <c r="H380" s="237">
        <v>55.05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175</v>
      </c>
      <c r="AU380" s="243" t="s">
        <v>86</v>
      </c>
      <c r="AV380" s="13" t="s">
        <v>86</v>
      </c>
      <c r="AW380" s="13" t="s">
        <v>32</v>
      </c>
      <c r="AX380" s="13" t="s">
        <v>8</v>
      </c>
      <c r="AY380" s="243" t="s">
        <v>166</v>
      </c>
    </row>
    <row r="381" spans="1:51" s="13" customFormat="1" ht="12">
      <c r="A381" s="13"/>
      <c r="B381" s="232"/>
      <c r="C381" s="233"/>
      <c r="D381" s="234" t="s">
        <v>175</v>
      </c>
      <c r="E381" s="233"/>
      <c r="F381" s="236" t="s">
        <v>816</v>
      </c>
      <c r="G381" s="233"/>
      <c r="H381" s="237">
        <v>60.555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175</v>
      </c>
      <c r="AU381" s="243" t="s">
        <v>86</v>
      </c>
      <c r="AV381" s="13" t="s">
        <v>86</v>
      </c>
      <c r="AW381" s="13" t="s">
        <v>4</v>
      </c>
      <c r="AX381" s="13" t="s">
        <v>8</v>
      </c>
      <c r="AY381" s="243" t="s">
        <v>166</v>
      </c>
    </row>
    <row r="382" spans="1:65" s="2" customFormat="1" ht="21.75" customHeight="1">
      <c r="A382" s="37"/>
      <c r="B382" s="38"/>
      <c r="C382" s="218" t="s">
        <v>817</v>
      </c>
      <c r="D382" s="218" t="s">
        <v>169</v>
      </c>
      <c r="E382" s="219" t="s">
        <v>818</v>
      </c>
      <c r="F382" s="220" t="s">
        <v>819</v>
      </c>
      <c r="G382" s="221" t="s">
        <v>215</v>
      </c>
      <c r="H382" s="222">
        <v>55.3</v>
      </c>
      <c r="I382" s="223"/>
      <c r="J382" s="224">
        <f>ROUND(I382*H382,0)</f>
        <v>0</v>
      </c>
      <c r="K382" s="225"/>
      <c r="L382" s="43"/>
      <c r="M382" s="226" t="s">
        <v>1</v>
      </c>
      <c r="N382" s="227" t="s">
        <v>42</v>
      </c>
      <c r="O382" s="90"/>
      <c r="P382" s="228">
        <f>O382*H382</f>
        <v>0</v>
      </c>
      <c r="Q382" s="228">
        <v>0</v>
      </c>
      <c r="R382" s="228">
        <f>Q382*H382</f>
        <v>0</v>
      </c>
      <c r="S382" s="228">
        <v>0.0003</v>
      </c>
      <c r="T382" s="229">
        <f>S382*H382</f>
        <v>0.016589999999999997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0" t="s">
        <v>249</v>
      </c>
      <c r="AT382" s="230" t="s">
        <v>169</v>
      </c>
      <c r="AU382" s="230" t="s">
        <v>86</v>
      </c>
      <c r="AY382" s="16" t="s">
        <v>166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6" t="s">
        <v>8</v>
      </c>
      <c r="BK382" s="231">
        <f>ROUND(I382*H382,0)</f>
        <v>0</v>
      </c>
      <c r="BL382" s="16" t="s">
        <v>249</v>
      </c>
      <c r="BM382" s="230" t="s">
        <v>820</v>
      </c>
    </row>
    <row r="383" spans="1:51" s="13" customFormat="1" ht="12">
      <c r="A383" s="13"/>
      <c r="B383" s="232"/>
      <c r="C383" s="233"/>
      <c r="D383" s="234" t="s">
        <v>175</v>
      </c>
      <c r="E383" s="235" t="s">
        <v>1</v>
      </c>
      <c r="F383" s="236" t="s">
        <v>821</v>
      </c>
      <c r="G383" s="233"/>
      <c r="H383" s="237">
        <v>19.9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175</v>
      </c>
      <c r="AU383" s="243" t="s">
        <v>86</v>
      </c>
      <c r="AV383" s="13" t="s">
        <v>86</v>
      </c>
      <c r="AW383" s="13" t="s">
        <v>32</v>
      </c>
      <c r="AX383" s="13" t="s">
        <v>77</v>
      </c>
      <c r="AY383" s="243" t="s">
        <v>166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822</v>
      </c>
      <c r="G384" s="233"/>
      <c r="H384" s="237">
        <v>19.9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823</v>
      </c>
      <c r="G385" s="233"/>
      <c r="H385" s="237">
        <v>15.5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65" s="2" customFormat="1" ht="24.15" customHeight="1">
      <c r="A386" s="37"/>
      <c r="B386" s="38"/>
      <c r="C386" s="218" t="s">
        <v>824</v>
      </c>
      <c r="D386" s="218" t="s">
        <v>169</v>
      </c>
      <c r="E386" s="219" t="s">
        <v>825</v>
      </c>
      <c r="F386" s="220" t="s">
        <v>826</v>
      </c>
      <c r="G386" s="221" t="s">
        <v>215</v>
      </c>
      <c r="H386" s="222">
        <v>55.7</v>
      </c>
      <c r="I386" s="223"/>
      <c r="J386" s="224">
        <f>ROUND(I386*H386,0)</f>
        <v>0</v>
      </c>
      <c r="K386" s="225"/>
      <c r="L386" s="43"/>
      <c r="M386" s="226" t="s">
        <v>1</v>
      </c>
      <c r="N386" s="227" t="s">
        <v>42</v>
      </c>
      <c r="O386" s="90"/>
      <c r="P386" s="228">
        <f>O386*H386</f>
        <v>0</v>
      </c>
      <c r="Q386" s="228">
        <v>5E-05</v>
      </c>
      <c r="R386" s="228">
        <f>Q386*H386</f>
        <v>0.002785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249</v>
      </c>
      <c r="AT386" s="230" t="s">
        <v>169</v>
      </c>
      <c r="AU386" s="230" t="s">
        <v>86</v>
      </c>
      <c r="AY386" s="16" t="s">
        <v>166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</v>
      </c>
      <c r="BK386" s="231">
        <f>ROUND(I386*H386,0)</f>
        <v>0</v>
      </c>
      <c r="BL386" s="16" t="s">
        <v>249</v>
      </c>
      <c r="BM386" s="230" t="s">
        <v>827</v>
      </c>
    </row>
    <row r="387" spans="1:51" s="13" customFormat="1" ht="12">
      <c r="A387" s="13"/>
      <c r="B387" s="232"/>
      <c r="C387" s="233"/>
      <c r="D387" s="234" t="s">
        <v>175</v>
      </c>
      <c r="E387" s="235" t="s">
        <v>1</v>
      </c>
      <c r="F387" s="236" t="s">
        <v>821</v>
      </c>
      <c r="G387" s="233"/>
      <c r="H387" s="237">
        <v>19.9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175</v>
      </c>
      <c r="AU387" s="243" t="s">
        <v>86</v>
      </c>
      <c r="AV387" s="13" t="s">
        <v>86</v>
      </c>
      <c r="AW387" s="13" t="s">
        <v>32</v>
      </c>
      <c r="AX387" s="13" t="s">
        <v>77</v>
      </c>
      <c r="AY387" s="243" t="s">
        <v>166</v>
      </c>
    </row>
    <row r="388" spans="1:51" s="13" customFormat="1" ht="12">
      <c r="A388" s="13"/>
      <c r="B388" s="232"/>
      <c r="C388" s="233"/>
      <c r="D388" s="234" t="s">
        <v>175</v>
      </c>
      <c r="E388" s="235" t="s">
        <v>1</v>
      </c>
      <c r="F388" s="236" t="s">
        <v>822</v>
      </c>
      <c r="G388" s="233"/>
      <c r="H388" s="237">
        <v>19.9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175</v>
      </c>
      <c r="AU388" s="243" t="s">
        <v>86</v>
      </c>
      <c r="AV388" s="13" t="s">
        <v>86</v>
      </c>
      <c r="AW388" s="13" t="s">
        <v>32</v>
      </c>
      <c r="AX388" s="13" t="s">
        <v>77</v>
      </c>
      <c r="AY388" s="24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828</v>
      </c>
      <c r="G389" s="233"/>
      <c r="H389" s="237">
        <v>15.9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65" s="2" customFormat="1" ht="24.15" customHeight="1">
      <c r="A390" s="37"/>
      <c r="B390" s="38"/>
      <c r="C390" s="254" t="s">
        <v>829</v>
      </c>
      <c r="D390" s="254" t="s">
        <v>266</v>
      </c>
      <c r="E390" s="255" t="s">
        <v>830</v>
      </c>
      <c r="F390" s="256" t="s">
        <v>831</v>
      </c>
      <c r="G390" s="257" t="s">
        <v>215</v>
      </c>
      <c r="H390" s="258">
        <v>61.27</v>
      </c>
      <c r="I390" s="259"/>
      <c r="J390" s="260">
        <f>ROUND(I390*H390,0)</f>
        <v>0</v>
      </c>
      <c r="K390" s="261"/>
      <c r="L390" s="262"/>
      <c r="M390" s="263" t="s">
        <v>1</v>
      </c>
      <c r="N390" s="264" t="s">
        <v>42</v>
      </c>
      <c r="O390" s="90"/>
      <c r="P390" s="228">
        <f>O390*H390</f>
        <v>0</v>
      </c>
      <c r="Q390" s="228">
        <v>0.0002</v>
      </c>
      <c r="R390" s="228">
        <f>Q390*H390</f>
        <v>0.012254000000000001</v>
      </c>
      <c r="S390" s="228">
        <v>0</v>
      </c>
      <c r="T390" s="229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0" t="s">
        <v>331</v>
      </c>
      <c r="AT390" s="230" t="s">
        <v>266</v>
      </c>
      <c r="AU390" s="230" t="s">
        <v>86</v>
      </c>
      <c r="AY390" s="16" t="s">
        <v>166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6" t="s">
        <v>8</v>
      </c>
      <c r="BK390" s="231">
        <f>ROUND(I390*H390,0)</f>
        <v>0</v>
      </c>
      <c r="BL390" s="16" t="s">
        <v>249</v>
      </c>
      <c r="BM390" s="230" t="s">
        <v>832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833</v>
      </c>
      <c r="G391" s="233"/>
      <c r="H391" s="237">
        <v>55.7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8</v>
      </c>
      <c r="AY391" s="243" t="s">
        <v>166</v>
      </c>
    </row>
    <row r="392" spans="1:51" s="13" customFormat="1" ht="12">
      <c r="A392" s="13"/>
      <c r="B392" s="232"/>
      <c r="C392" s="233"/>
      <c r="D392" s="234" t="s">
        <v>175</v>
      </c>
      <c r="E392" s="233"/>
      <c r="F392" s="236" t="s">
        <v>834</v>
      </c>
      <c r="G392" s="233"/>
      <c r="H392" s="237">
        <v>61.27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175</v>
      </c>
      <c r="AU392" s="243" t="s">
        <v>86</v>
      </c>
      <c r="AV392" s="13" t="s">
        <v>86</v>
      </c>
      <c r="AW392" s="13" t="s">
        <v>4</v>
      </c>
      <c r="AX392" s="13" t="s">
        <v>8</v>
      </c>
      <c r="AY392" s="243" t="s">
        <v>166</v>
      </c>
    </row>
    <row r="393" spans="1:65" s="2" customFormat="1" ht="16.5" customHeight="1">
      <c r="A393" s="37"/>
      <c r="B393" s="38"/>
      <c r="C393" s="254" t="s">
        <v>835</v>
      </c>
      <c r="D393" s="254" t="s">
        <v>266</v>
      </c>
      <c r="E393" s="255" t="s">
        <v>836</v>
      </c>
      <c r="F393" s="256" t="s">
        <v>837</v>
      </c>
      <c r="G393" s="257" t="s">
        <v>215</v>
      </c>
      <c r="H393" s="258">
        <v>61.27</v>
      </c>
      <c r="I393" s="259"/>
      <c r="J393" s="260">
        <f>ROUND(I393*H393,0)</f>
        <v>0</v>
      </c>
      <c r="K393" s="261"/>
      <c r="L393" s="262"/>
      <c r="M393" s="263" t="s">
        <v>1</v>
      </c>
      <c r="N393" s="264" t="s">
        <v>42</v>
      </c>
      <c r="O393" s="90"/>
      <c r="P393" s="228">
        <f>O393*H393</f>
        <v>0</v>
      </c>
      <c r="Q393" s="228">
        <v>2E-05</v>
      </c>
      <c r="R393" s="228">
        <f>Q393*H393</f>
        <v>0.0012254000000000002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331</v>
      </c>
      <c r="AT393" s="230" t="s">
        <v>266</v>
      </c>
      <c r="AU393" s="230" t="s">
        <v>86</v>
      </c>
      <c r="AY393" s="16" t="s">
        <v>166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</v>
      </c>
      <c r="BK393" s="231">
        <f>ROUND(I393*H393,0)</f>
        <v>0</v>
      </c>
      <c r="BL393" s="16" t="s">
        <v>249</v>
      </c>
      <c r="BM393" s="230" t="s">
        <v>838</v>
      </c>
    </row>
    <row r="394" spans="1:65" s="2" customFormat="1" ht="16.5" customHeight="1">
      <c r="A394" s="37"/>
      <c r="B394" s="38"/>
      <c r="C394" s="218" t="s">
        <v>839</v>
      </c>
      <c r="D394" s="218" t="s">
        <v>169</v>
      </c>
      <c r="E394" s="219" t="s">
        <v>840</v>
      </c>
      <c r="F394" s="220" t="s">
        <v>841</v>
      </c>
      <c r="G394" s="221" t="s">
        <v>215</v>
      </c>
      <c r="H394" s="222">
        <v>1.1</v>
      </c>
      <c r="I394" s="223"/>
      <c r="J394" s="224">
        <f>ROUND(I394*H394,0)</f>
        <v>0</v>
      </c>
      <c r="K394" s="225"/>
      <c r="L394" s="43"/>
      <c r="M394" s="226" t="s">
        <v>1</v>
      </c>
      <c r="N394" s="227" t="s">
        <v>42</v>
      </c>
      <c r="O394" s="90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0" t="s">
        <v>249</v>
      </c>
      <c r="AT394" s="230" t="s">
        <v>169</v>
      </c>
      <c r="AU394" s="230" t="s">
        <v>86</v>
      </c>
      <c r="AY394" s="16" t="s">
        <v>166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6" t="s">
        <v>8</v>
      </c>
      <c r="BK394" s="231">
        <f>ROUND(I394*H394,0)</f>
        <v>0</v>
      </c>
      <c r="BL394" s="16" t="s">
        <v>249</v>
      </c>
      <c r="BM394" s="230" t="s">
        <v>842</v>
      </c>
    </row>
    <row r="395" spans="1:65" s="2" customFormat="1" ht="16.5" customHeight="1">
      <c r="A395" s="37"/>
      <c r="B395" s="38"/>
      <c r="C395" s="254" t="s">
        <v>843</v>
      </c>
      <c r="D395" s="254" t="s">
        <v>266</v>
      </c>
      <c r="E395" s="255" t="s">
        <v>844</v>
      </c>
      <c r="F395" s="256" t="s">
        <v>845</v>
      </c>
      <c r="G395" s="257" t="s">
        <v>215</v>
      </c>
      <c r="H395" s="258">
        <v>1.122</v>
      </c>
      <c r="I395" s="259"/>
      <c r="J395" s="260">
        <f>ROUND(I395*H395,0)</f>
        <v>0</v>
      </c>
      <c r="K395" s="261"/>
      <c r="L395" s="262"/>
      <c r="M395" s="263" t="s">
        <v>1</v>
      </c>
      <c r="N395" s="264" t="s">
        <v>42</v>
      </c>
      <c r="O395" s="90"/>
      <c r="P395" s="228">
        <f>O395*H395</f>
        <v>0</v>
      </c>
      <c r="Q395" s="228">
        <v>0.00016</v>
      </c>
      <c r="R395" s="228">
        <f>Q395*H395</f>
        <v>0.00017952000000000004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331</v>
      </c>
      <c r="AT395" s="230" t="s">
        <v>266</v>
      </c>
      <c r="AU395" s="230" t="s">
        <v>86</v>
      </c>
      <c r="AY395" s="16" t="s">
        <v>166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</v>
      </c>
      <c r="BK395" s="231">
        <f>ROUND(I395*H395,0)</f>
        <v>0</v>
      </c>
      <c r="BL395" s="16" t="s">
        <v>249</v>
      </c>
      <c r="BM395" s="230" t="s">
        <v>846</v>
      </c>
    </row>
    <row r="396" spans="1:51" s="13" customFormat="1" ht="12">
      <c r="A396" s="13"/>
      <c r="B396" s="232"/>
      <c r="C396" s="233"/>
      <c r="D396" s="234" t="s">
        <v>175</v>
      </c>
      <c r="E396" s="235" t="s">
        <v>1</v>
      </c>
      <c r="F396" s="236" t="s">
        <v>847</v>
      </c>
      <c r="G396" s="233"/>
      <c r="H396" s="237">
        <v>1.1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175</v>
      </c>
      <c r="AU396" s="243" t="s">
        <v>86</v>
      </c>
      <c r="AV396" s="13" t="s">
        <v>86</v>
      </c>
      <c r="AW396" s="13" t="s">
        <v>32</v>
      </c>
      <c r="AX396" s="13" t="s">
        <v>8</v>
      </c>
      <c r="AY396" s="243" t="s">
        <v>166</v>
      </c>
    </row>
    <row r="397" spans="1:51" s="13" customFormat="1" ht="12">
      <c r="A397" s="13"/>
      <c r="B397" s="232"/>
      <c r="C397" s="233"/>
      <c r="D397" s="234" t="s">
        <v>175</v>
      </c>
      <c r="E397" s="233"/>
      <c r="F397" s="236" t="s">
        <v>848</v>
      </c>
      <c r="G397" s="233"/>
      <c r="H397" s="237">
        <v>1.122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175</v>
      </c>
      <c r="AU397" s="243" t="s">
        <v>86</v>
      </c>
      <c r="AV397" s="13" t="s">
        <v>86</v>
      </c>
      <c r="AW397" s="13" t="s">
        <v>4</v>
      </c>
      <c r="AX397" s="13" t="s">
        <v>8</v>
      </c>
      <c r="AY397" s="243" t="s">
        <v>166</v>
      </c>
    </row>
    <row r="398" spans="1:65" s="2" customFormat="1" ht="24.15" customHeight="1">
      <c r="A398" s="37"/>
      <c r="B398" s="38"/>
      <c r="C398" s="218" t="s">
        <v>849</v>
      </c>
      <c r="D398" s="218" t="s">
        <v>169</v>
      </c>
      <c r="E398" s="219" t="s">
        <v>850</v>
      </c>
      <c r="F398" s="220" t="s">
        <v>851</v>
      </c>
      <c r="G398" s="221" t="s">
        <v>183</v>
      </c>
      <c r="H398" s="222">
        <v>0.68</v>
      </c>
      <c r="I398" s="223"/>
      <c r="J398" s="224">
        <f>ROUND(I398*H398,0)</f>
        <v>0</v>
      </c>
      <c r="K398" s="225"/>
      <c r="L398" s="43"/>
      <c r="M398" s="226" t="s">
        <v>1</v>
      </c>
      <c r="N398" s="227" t="s">
        <v>42</v>
      </c>
      <c r="O398" s="90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0" t="s">
        <v>249</v>
      </c>
      <c r="AT398" s="230" t="s">
        <v>169</v>
      </c>
      <c r="AU398" s="230" t="s">
        <v>86</v>
      </c>
      <c r="AY398" s="16" t="s">
        <v>166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6" t="s">
        <v>8</v>
      </c>
      <c r="BK398" s="231">
        <f>ROUND(I398*H398,0)</f>
        <v>0</v>
      </c>
      <c r="BL398" s="16" t="s">
        <v>249</v>
      </c>
      <c r="BM398" s="230" t="s">
        <v>852</v>
      </c>
    </row>
    <row r="399" spans="1:65" s="2" customFormat="1" ht="24.15" customHeight="1">
      <c r="A399" s="37"/>
      <c r="B399" s="38"/>
      <c r="C399" s="218" t="s">
        <v>853</v>
      </c>
      <c r="D399" s="218" t="s">
        <v>169</v>
      </c>
      <c r="E399" s="219" t="s">
        <v>854</v>
      </c>
      <c r="F399" s="220" t="s">
        <v>855</v>
      </c>
      <c r="G399" s="221" t="s">
        <v>183</v>
      </c>
      <c r="H399" s="222">
        <v>0.68</v>
      </c>
      <c r="I399" s="223"/>
      <c r="J399" s="224">
        <f>ROUND(I399*H399,0)</f>
        <v>0</v>
      </c>
      <c r="K399" s="225"/>
      <c r="L399" s="43"/>
      <c r="M399" s="226" t="s">
        <v>1</v>
      </c>
      <c r="N399" s="227" t="s">
        <v>42</v>
      </c>
      <c r="O399" s="90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249</v>
      </c>
      <c r="AT399" s="230" t="s">
        <v>169</v>
      </c>
      <c r="AU399" s="230" t="s">
        <v>86</v>
      </c>
      <c r="AY399" s="16" t="s">
        <v>166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</v>
      </c>
      <c r="BK399" s="231">
        <f>ROUND(I399*H399,0)</f>
        <v>0</v>
      </c>
      <c r="BL399" s="16" t="s">
        <v>249</v>
      </c>
      <c r="BM399" s="230" t="s">
        <v>856</v>
      </c>
    </row>
    <row r="400" spans="1:63" s="12" customFormat="1" ht="22.8" customHeight="1">
      <c r="A400" s="12"/>
      <c r="B400" s="202"/>
      <c r="C400" s="203"/>
      <c r="D400" s="204" t="s">
        <v>76</v>
      </c>
      <c r="E400" s="216" t="s">
        <v>857</v>
      </c>
      <c r="F400" s="216" t="s">
        <v>858</v>
      </c>
      <c r="G400" s="203"/>
      <c r="H400" s="203"/>
      <c r="I400" s="206"/>
      <c r="J400" s="217">
        <f>BK400</f>
        <v>0</v>
      </c>
      <c r="K400" s="203"/>
      <c r="L400" s="208"/>
      <c r="M400" s="209"/>
      <c r="N400" s="210"/>
      <c r="O400" s="210"/>
      <c r="P400" s="211">
        <f>SUM(P401:P431)</f>
        <v>0</v>
      </c>
      <c r="Q400" s="210"/>
      <c r="R400" s="211">
        <f>SUM(R401:R431)</f>
        <v>0.9906995999999999</v>
      </c>
      <c r="S400" s="210"/>
      <c r="T400" s="212">
        <f>SUM(T401:T431)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3" t="s">
        <v>86</v>
      </c>
      <c r="AT400" s="214" t="s">
        <v>76</v>
      </c>
      <c r="AU400" s="214" t="s">
        <v>8</v>
      </c>
      <c r="AY400" s="213" t="s">
        <v>166</v>
      </c>
      <c r="BK400" s="215">
        <f>SUM(BK401:BK431)</f>
        <v>0</v>
      </c>
    </row>
    <row r="401" spans="1:65" s="2" customFormat="1" ht="16.5" customHeight="1">
      <c r="A401" s="37"/>
      <c r="B401" s="38"/>
      <c r="C401" s="218" t="s">
        <v>859</v>
      </c>
      <c r="D401" s="218" t="s">
        <v>169</v>
      </c>
      <c r="E401" s="219" t="s">
        <v>860</v>
      </c>
      <c r="F401" s="220" t="s">
        <v>861</v>
      </c>
      <c r="G401" s="221" t="s">
        <v>188</v>
      </c>
      <c r="H401" s="222">
        <v>43.282</v>
      </c>
      <c r="I401" s="223"/>
      <c r="J401" s="224">
        <f>ROUND(I401*H401,0)</f>
        <v>0</v>
      </c>
      <c r="K401" s="225"/>
      <c r="L401" s="43"/>
      <c r="M401" s="226" t="s">
        <v>1</v>
      </c>
      <c r="N401" s="227" t="s">
        <v>42</v>
      </c>
      <c r="O401" s="90"/>
      <c r="P401" s="228">
        <f>O401*H401</f>
        <v>0</v>
      </c>
      <c r="Q401" s="228">
        <v>0.0003</v>
      </c>
      <c r="R401" s="228">
        <f>Q401*H401</f>
        <v>0.012984599999999997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249</v>
      </c>
      <c r="AT401" s="230" t="s">
        <v>169</v>
      </c>
      <c r="AU401" s="230" t="s">
        <v>86</v>
      </c>
      <c r="AY401" s="16" t="s">
        <v>166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</v>
      </c>
      <c r="BK401" s="231">
        <f>ROUND(I401*H401,0)</f>
        <v>0</v>
      </c>
      <c r="BL401" s="16" t="s">
        <v>249</v>
      </c>
      <c r="BM401" s="230" t="s">
        <v>862</v>
      </c>
    </row>
    <row r="402" spans="1:51" s="13" customFormat="1" ht="12">
      <c r="A402" s="13"/>
      <c r="B402" s="232"/>
      <c r="C402" s="233"/>
      <c r="D402" s="234" t="s">
        <v>175</v>
      </c>
      <c r="E402" s="235" t="s">
        <v>1</v>
      </c>
      <c r="F402" s="236" t="s">
        <v>863</v>
      </c>
      <c r="G402" s="233"/>
      <c r="H402" s="237">
        <v>14.36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175</v>
      </c>
      <c r="AU402" s="243" t="s">
        <v>86</v>
      </c>
      <c r="AV402" s="13" t="s">
        <v>86</v>
      </c>
      <c r="AW402" s="13" t="s">
        <v>32</v>
      </c>
      <c r="AX402" s="13" t="s">
        <v>77</v>
      </c>
      <c r="AY402" s="243" t="s">
        <v>166</v>
      </c>
    </row>
    <row r="403" spans="1:51" s="13" customFormat="1" ht="12">
      <c r="A403" s="13"/>
      <c r="B403" s="232"/>
      <c r="C403" s="233"/>
      <c r="D403" s="234" t="s">
        <v>175</v>
      </c>
      <c r="E403" s="235" t="s">
        <v>1</v>
      </c>
      <c r="F403" s="236" t="s">
        <v>864</v>
      </c>
      <c r="G403" s="233"/>
      <c r="H403" s="237">
        <v>14.36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175</v>
      </c>
      <c r="AU403" s="243" t="s">
        <v>86</v>
      </c>
      <c r="AV403" s="13" t="s">
        <v>86</v>
      </c>
      <c r="AW403" s="13" t="s">
        <v>32</v>
      </c>
      <c r="AX403" s="13" t="s">
        <v>77</v>
      </c>
      <c r="AY403" s="243" t="s">
        <v>166</v>
      </c>
    </row>
    <row r="404" spans="1:51" s="13" customFormat="1" ht="12">
      <c r="A404" s="13"/>
      <c r="B404" s="232"/>
      <c r="C404" s="233"/>
      <c r="D404" s="234" t="s">
        <v>175</v>
      </c>
      <c r="E404" s="235" t="s">
        <v>1</v>
      </c>
      <c r="F404" s="236" t="s">
        <v>865</v>
      </c>
      <c r="G404" s="233"/>
      <c r="H404" s="237">
        <v>14.562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175</v>
      </c>
      <c r="AU404" s="243" t="s">
        <v>86</v>
      </c>
      <c r="AV404" s="13" t="s">
        <v>86</v>
      </c>
      <c r="AW404" s="13" t="s">
        <v>32</v>
      </c>
      <c r="AX404" s="13" t="s">
        <v>77</v>
      </c>
      <c r="AY404" s="243" t="s">
        <v>166</v>
      </c>
    </row>
    <row r="405" spans="1:65" s="2" customFormat="1" ht="24.15" customHeight="1">
      <c r="A405" s="37"/>
      <c r="B405" s="38"/>
      <c r="C405" s="218" t="s">
        <v>866</v>
      </c>
      <c r="D405" s="218" t="s">
        <v>169</v>
      </c>
      <c r="E405" s="219" t="s">
        <v>867</v>
      </c>
      <c r="F405" s="220" t="s">
        <v>868</v>
      </c>
      <c r="G405" s="221" t="s">
        <v>188</v>
      </c>
      <c r="H405" s="222">
        <v>22.72</v>
      </c>
      <c r="I405" s="223"/>
      <c r="J405" s="224">
        <f>ROUND(I405*H405,0)</f>
        <v>0</v>
      </c>
      <c r="K405" s="225"/>
      <c r="L405" s="43"/>
      <c r="M405" s="226" t="s">
        <v>1</v>
      </c>
      <c r="N405" s="227" t="s">
        <v>42</v>
      </c>
      <c r="O405" s="90"/>
      <c r="P405" s="228">
        <f>O405*H405</f>
        <v>0</v>
      </c>
      <c r="Q405" s="228">
        <v>0.0015</v>
      </c>
      <c r="R405" s="228">
        <f>Q405*H405</f>
        <v>0.03408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249</v>
      </c>
      <c r="AT405" s="230" t="s">
        <v>169</v>
      </c>
      <c r="AU405" s="230" t="s">
        <v>86</v>
      </c>
      <c r="AY405" s="16" t="s">
        <v>166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</v>
      </c>
      <c r="BK405" s="231">
        <f>ROUND(I405*H405,0)</f>
        <v>0</v>
      </c>
      <c r="BL405" s="16" t="s">
        <v>249</v>
      </c>
      <c r="BM405" s="230" t="s">
        <v>869</v>
      </c>
    </row>
    <row r="406" spans="1:51" s="14" customFormat="1" ht="12">
      <c r="A406" s="14"/>
      <c r="B406" s="244"/>
      <c r="C406" s="245"/>
      <c r="D406" s="234" t="s">
        <v>175</v>
      </c>
      <c r="E406" s="246" t="s">
        <v>1</v>
      </c>
      <c r="F406" s="247" t="s">
        <v>870</v>
      </c>
      <c r="G406" s="245"/>
      <c r="H406" s="246" t="s">
        <v>1</v>
      </c>
      <c r="I406" s="248"/>
      <c r="J406" s="245"/>
      <c r="K406" s="245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175</v>
      </c>
      <c r="AU406" s="253" t="s">
        <v>86</v>
      </c>
      <c r="AV406" s="14" t="s">
        <v>8</v>
      </c>
      <c r="AW406" s="14" t="s">
        <v>32</v>
      </c>
      <c r="AX406" s="14" t="s">
        <v>77</v>
      </c>
      <c r="AY406" s="253" t="s">
        <v>166</v>
      </c>
    </row>
    <row r="407" spans="1:51" s="13" customFormat="1" ht="12">
      <c r="A407" s="13"/>
      <c r="B407" s="232"/>
      <c r="C407" s="233"/>
      <c r="D407" s="234" t="s">
        <v>175</v>
      </c>
      <c r="E407" s="235" t="s">
        <v>1</v>
      </c>
      <c r="F407" s="236" t="s">
        <v>871</v>
      </c>
      <c r="G407" s="233"/>
      <c r="H407" s="237">
        <v>1.36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175</v>
      </c>
      <c r="AU407" s="243" t="s">
        <v>86</v>
      </c>
      <c r="AV407" s="13" t="s">
        <v>86</v>
      </c>
      <c r="AW407" s="13" t="s">
        <v>32</v>
      </c>
      <c r="AX407" s="13" t="s">
        <v>77</v>
      </c>
      <c r="AY407" s="243" t="s">
        <v>166</v>
      </c>
    </row>
    <row r="408" spans="1:51" s="13" customFormat="1" ht="12">
      <c r="A408" s="13"/>
      <c r="B408" s="232"/>
      <c r="C408" s="233"/>
      <c r="D408" s="234" t="s">
        <v>175</v>
      </c>
      <c r="E408" s="235" t="s">
        <v>1</v>
      </c>
      <c r="F408" s="236" t="s">
        <v>872</v>
      </c>
      <c r="G408" s="233"/>
      <c r="H408" s="237">
        <v>1.36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175</v>
      </c>
      <c r="AU408" s="243" t="s">
        <v>86</v>
      </c>
      <c r="AV408" s="13" t="s">
        <v>86</v>
      </c>
      <c r="AW408" s="13" t="s">
        <v>32</v>
      </c>
      <c r="AX408" s="13" t="s">
        <v>77</v>
      </c>
      <c r="AY408" s="243" t="s">
        <v>166</v>
      </c>
    </row>
    <row r="409" spans="1:51" s="13" customFormat="1" ht="12">
      <c r="A409" s="13"/>
      <c r="B409" s="232"/>
      <c r="C409" s="233"/>
      <c r="D409" s="234" t="s">
        <v>175</v>
      </c>
      <c r="E409" s="235" t="s">
        <v>1</v>
      </c>
      <c r="F409" s="236" t="s">
        <v>873</v>
      </c>
      <c r="G409" s="233"/>
      <c r="H409" s="237">
        <v>1.38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175</v>
      </c>
      <c r="AU409" s="243" t="s">
        <v>86</v>
      </c>
      <c r="AV409" s="13" t="s">
        <v>86</v>
      </c>
      <c r="AW409" s="13" t="s">
        <v>32</v>
      </c>
      <c r="AX409" s="13" t="s">
        <v>77</v>
      </c>
      <c r="AY409" s="243" t="s">
        <v>166</v>
      </c>
    </row>
    <row r="410" spans="1:51" s="13" customFormat="1" ht="12">
      <c r="A410" s="13"/>
      <c r="B410" s="232"/>
      <c r="C410" s="233"/>
      <c r="D410" s="234" t="s">
        <v>175</v>
      </c>
      <c r="E410" s="235" t="s">
        <v>1</v>
      </c>
      <c r="F410" s="236" t="s">
        <v>874</v>
      </c>
      <c r="G410" s="233"/>
      <c r="H410" s="237">
        <v>18.62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175</v>
      </c>
      <c r="AU410" s="243" t="s">
        <v>86</v>
      </c>
      <c r="AV410" s="13" t="s">
        <v>86</v>
      </c>
      <c r="AW410" s="13" t="s">
        <v>32</v>
      </c>
      <c r="AX410" s="13" t="s">
        <v>77</v>
      </c>
      <c r="AY410" s="243" t="s">
        <v>166</v>
      </c>
    </row>
    <row r="411" spans="1:65" s="2" customFormat="1" ht="16.5" customHeight="1">
      <c r="A411" s="37"/>
      <c r="B411" s="38"/>
      <c r="C411" s="218" t="s">
        <v>875</v>
      </c>
      <c r="D411" s="218" t="s">
        <v>169</v>
      </c>
      <c r="E411" s="219" t="s">
        <v>876</v>
      </c>
      <c r="F411" s="220" t="s">
        <v>877</v>
      </c>
      <c r="G411" s="221" t="s">
        <v>188</v>
      </c>
      <c r="H411" s="222">
        <v>24.15</v>
      </c>
      <c r="I411" s="223"/>
      <c r="J411" s="224">
        <f>ROUND(I411*H411,0)</f>
        <v>0</v>
      </c>
      <c r="K411" s="225"/>
      <c r="L411" s="43"/>
      <c r="M411" s="226" t="s">
        <v>1</v>
      </c>
      <c r="N411" s="227" t="s">
        <v>42</v>
      </c>
      <c r="O411" s="90"/>
      <c r="P411" s="228">
        <f>O411*H411</f>
        <v>0</v>
      </c>
      <c r="Q411" s="228">
        <v>0.0045</v>
      </c>
      <c r="R411" s="228">
        <f>Q411*H411</f>
        <v>0.10867499999999998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249</v>
      </c>
      <c r="AT411" s="230" t="s">
        <v>169</v>
      </c>
      <c r="AU411" s="230" t="s">
        <v>86</v>
      </c>
      <c r="AY411" s="16" t="s">
        <v>166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</v>
      </c>
      <c r="BK411" s="231">
        <f>ROUND(I411*H411,0)</f>
        <v>0</v>
      </c>
      <c r="BL411" s="16" t="s">
        <v>249</v>
      </c>
      <c r="BM411" s="230" t="s">
        <v>878</v>
      </c>
    </row>
    <row r="412" spans="1:51" s="14" customFormat="1" ht="12">
      <c r="A412" s="14"/>
      <c r="B412" s="244"/>
      <c r="C412" s="245"/>
      <c r="D412" s="234" t="s">
        <v>175</v>
      </c>
      <c r="E412" s="246" t="s">
        <v>1</v>
      </c>
      <c r="F412" s="247" t="s">
        <v>879</v>
      </c>
      <c r="G412" s="245"/>
      <c r="H412" s="246" t="s">
        <v>1</v>
      </c>
      <c r="I412" s="248"/>
      <c r="J412" s="245"/>
      <c r="K412" s="245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175</v>
      </c>
      <c r="AU412" s="253" t="s">
        <v>86</v>
      </c>
      <c r="AV412" s="14" t="s">
        <v>8</v>
      </c>
      <c r="AW412" s="14" t="s">
        <v>32</v>
      </c>
      <c r="AX412" s="14" t="s">
        <v>77</v>
      </c>
      <c r="AY412" s="253" t="s">
        <v>166</v>
      </c>
    </row>
    <row r="413" spans="1:51" s="13" customFormat="1" ht="12">
      <c r="A413" s="13"/>
      <c r="B413" s="232"/>
      <c r="C413" s="233"/>
      <c r="D413" s="234" t="s">
        <v>175</v>
      </c>
      <c r="E413" s="235" t="s">
        <v>1</v>
      </c>
      <c r="F413" s="236" t="s">
        <v>880</v>
      </c>
      <c r="G413" s="233"/>
      <c r="H413" s="237">
        <v>8.19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175</v>
      </c>
      <c r="AU413" s="243" t="s">
        <v>86</v>
      </c>
      <c r="AV413" s="13" t="s">
        <v>86</v>
      </c>
      <c r="AW413" s="13" t="s">
        <v>32</v>
      </c>
      <c r="AX413" s="13" t="s">
        <v>77</v>
      </c>
      <c r="AY413" s="243" t="s">
        <v>166</v>
      </c>
    </row>
    <row r="414" spans="1:51" s="13" customFormat="1" ht="12">
      <c r="A414" s="13"/>
      <c r="B414" s="232"/>
      <c r="C414" s="233"/>
      <c r="D414" s="234" t="s">
        <v>175</v>
      </c>
      <c r="E414" s="235" t="s">
        <v>1</v>
      </c>
      <c r="F414" s="236" t="s">
        <v>881</v>
      </c>
      <c r="G414" s="233"/>
      <c r="H414" s="237">
        <v>15.96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175</v>
      </c>
      <c r="AU414" s="243" t="s">
        <v>86</v>
      </c>
      <c r="AV414" s="13" t="s">
        <v>86</v>
      </c>
      <c r="AW414" s="13" t="s">
        <v>32</v>
      </c>
      <c r="AX414" s="13" t="s">
        <v>77</v>
      </c>
      <c r="AY414" s="243" t="s">
        <v>166</v>
      </c>
    </row>
    <row r="415" spans="1:65" s="2" customFormat="1" ht="33" customHeight="1">
      <c r="A415" s="37"/>
      <c r="B415" s="38"/>
      <c r="C415" s="218" t="s">
        <v>882</v>
      </c>
      <c r="D415" s="218" t="s">
        <v>169</v>
      </c>
      <c r="E415" s="219" t="s">
        <v>883</v>
      </c>
      <c r="F415" s="220" t="s">
        <v>884</v>
      </c>
      <c r="G415" s="221" t="s">
        <v>188</v>
      </c>
      <c r="H415" s="222">
        <v>43.282</v>
      </c>
      <c r="I415" s="223"/>
      <c r="J415" s="224">
        <f>ROUND(I415*H415,0)</f>
        <v>0</v>
      </c>
      <c r="K415" s="225"/>
      <c r="L415" s="43"/>
      <c r="M415" s="226" t="s">
        <v>1</v>
      </c>
      <c r="N415" s="227" t="s">
        <v>42</v>
      </c>
      <c r="O415" s="90"/>
      <c r="P415" s="228">
        <f>O415*H415</f>
        <v>0</v>
      </c>
      <c r="Q415" s="228">
        <v>0.006</v>
      </c>
      <c r="R415" s="228">
        <f>Q415*H415</f>
        <v>0.259692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249</v>
      </c>
      <c r="AT415" s="230" t="s">
        <v>169</v>
      </c>
      <c r="AU415" s="230" t="s">
        <v>86</v>
      </c>
      <c r="AY415" s="16" t="s">
        <v>166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</v>
      </c>
      <c r="BK415" s="231">
        <f>ROUND(I415*H415,0)</f>
        <v>0</v>
      </c>
      <c r="BL415" s="16" t="s">
        <v>249</v>
      </c>
      <c r="BM415" s="230" t="s">
        <v>885</v>
      </c>
    </row>
    <row r="416" spans="1:65" s="2" customFormat="1" ht="16.5" customHeight="1">
      <c r="A416" s="37"/>
      <c r="B416" s="38"/>
      <c r="C416" s="254" t="s">
        <v>886</v>
      </c>
      <c r="D416" s="254" t="s">
        <v>266</v>
      </c>
      <c r="E416" s="255" t="s">
        <v>887</v>
      </c>
      <c r="F416" s="256" t="s">
        <v>888</v>
      </c>
      <c r="G416" s="257" t="s">
        <v>188</v>
      </c>
      <c r="H416" s="258">
        <v>47.61</v>
      </c>
      <c r="I416" s="259"/>
      <c r="J416" s="260">
        <f>ROUND(I416*H416,0)</f>
        <v>0</v>
      </c>
      <c r="K416" s="261"/>
      <c r="L416" s="262"/>
      <c r="M416" s="263" t="s">
        <v>1</v>
      </c>
      <c r="N416" s="264" t="s">
        <v>42</v>
      </c>
      <c r="O416" s="90"/>
      <c r="P416" s="228">
        <f>O416*H416</f>
        <v>0</v>
      </c>
      <c r="Q416" s="228">
        <v>0.0118</v>
      </c>
      <c r="R416" s="228">
        <f>Q416*H416</f>
        <v>0.561798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331</v>
      </c>
      <c r="AT416" s="230" t="s">
        <v>266</v>
      </c>
      <c r="AU416" s="230" t="s">
        <v>86</v>
      </c>
      <c r="AY416" s="16" t="s">
        <v>166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</v>
      </c>
      <c r="BK416" s="231">
        <f>ROUND(I416*H416,0)</f>
        <v>0</v>
      </c>
      <c r="BL416" s="16" t="s">
        <v>249</v>
      </c>
      <c r="BM416" s="230" t="s">
        <v>889</v>
      </c>
    </row>
    <row r="417" spans="1:51" s="13" customFormat="1" ht="12">
      <c r="A417" s="13"/>
      <c r="B417" s="232"/>
      <c r="C417" s="233"/>
      <c r="D417" s="234" t="s">
        <v>175</v>
      </c>
      <c r="E417" s="235" t="s">
        <v>1</v>
      </c>
      <c r="F417" s="236" t="s">
        <v>890</v>
      </c>
      <c r="G417" s="233"/>
      <c r="H417" s="237">
        <v>43.282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175</v>
      </c>
      <c r="AU417" s="243" t="s">
        <v>86</v>
      </c>
      <c r="AV417" s="13" t="s">
        <v>86</v>
      </c>
      <c r="AW417" s="13" t="s">
        <v>32</v>
      </c>
      <c r="AX417" s="13" t="s">
        <v>8</v>
      </c>
      <c r="AY417" s="243" t="s">
        <v>166</v>
      </c>
    </row>
    <row r="418" spans="1:51" s="13" customFormat="1" ht="12">
      <c r="A418" s="13"/>
      <c r="B418" s="232"/>
      <c r="C418" s="233"/>
      <c r="D418" s="234" t="s">
        <v>175</v>
      </c>
      <c r="E418" s="233"/>
      <c r="F418" s="236" t="s">
        <v>891</v>
      </c>
      <c r="G418" s="233"/>
      <c r="H418" s="237">
        <v>47.61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175</v>
      </c>
      <c r="AU418" s="243" t="s">
        <v>86</v>
      </c>
      <c r="AV418" s="13" t="s">
        <v>86</v>
      </c>
      <c r="AW418" s="13" t="s">
        <v>4</v>
      </c>
      <c r="AX418" s="13" t="s">
        <v>8</v>
      </c>
      <c r="AY418" s="243" t="s">
        <v>166</v>
      </c>
    </row>
    <row r="419" spans="1:65" s="2" customFormat="1" ht="24.15" customHeight="1">
      <c r="A419" s="37"/>
      <c r="B419" s="38"/>
      <c r="C419" s="218" t="s">
        <v>892</v>
      </c>
      <c r="D419" s="218" t="s">
        <v>169</v>
      </c>
      <c r="E419" s="219" t="s">
        <v>893</v>
      </c>
      <c r="F419" s="220" t="s">
        <v>894</v>
      </c>
      <c r="G419" s="221" t="s">
        <v>188</v>
      </c>
      <c r="H419" s="222">
        <v>43.282</v>
      </c>
      <c r="I419" s="223"/>
      <c r="J419" s="224">
        <f>ROUND(I419*H419,0)</f>
        <v>0</v>
      </c>
      <c r="K419" s="225"/>
      <c r="L419" s="43"/>
      <c r="M419" s="226" t="s">
        <v>1</v>
      </c>
      <c r="N419" s="227" t="s">
        <v>42</v>
      </c>
      <c r="O419" s="90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249</v>
      </c>
      <c r="AT419" s="230" t="s">
        <v>169</v>
      </c>
      <c r="AU419" s="230" t="s">
        <v>86</v>
      </c>
      <c r="AY419" s="16" t="s">
        <v>166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</v>
      </c>
      <c r="BK419" s="231">
        <f>ROUND(I419*H419,0)</f>
        <v>0</v>
      </c>
      <c r="BL419" s="16" t="s">
        <v>249</v>
      </c>
      <c r="BM419" s="230" t="s">
        <v>895</v>
      </c>
    </row>
    <row r="420" spans="1:65" s="2" customFormat="1" ht="21.75" customHeight="1">
      <c r="A420" s="37"/>
      <c r="B420" s="38"/>
      <c r="C420" s="218" t="s">
        <v>896</v>
      </c>
      <c r="D420" s="218" t="s">
        <v>169</v>
      </c>
      <c r="E420" s="219" t="s">
        <v>897</v>
      </c>
      <c r="F420" s="220" t="s">
        <v>898</v>
      </c>
      <c r="G420" s="221" t="s">
        <v>215</v>
      </c>
      <c r="H420" s="222">
        <v>2.1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0.00055</v>
      </c>
      <c r="R420" s="228">
        <f>Q420*H420</f>
        <v>0.0011550000000000002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249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249</v>
      </c>
      <c r="BM420" s="230" t="s">
        <v>899</v>
      </c>
    </row>
    <row r="421" spans="1:65" s="2" customFormat="1" ht="21.75" customHeight="1">
      <c r="A421" s="37"/>
      <c r="B421" s="38"/>
      <c r="C421" s="218" t="s">
        <v>900</v>
      </c>
      <c r="D421" s="218" t="s">
        <v>169</v>
      </c>
      <c r="E421" s="219" t="s">
        <v>901</v>
      </c>
      <c r="F421" s="220" t="s">
        <v>902</v>
      </c>
      <c r="G421" s="221" t="s">
        <v>215</v>
      </c>
      <c r="H421" s="222">
        <v>23.4</v>
      </c>
      <c r="I421" s="223"/>
      <c r="J421" s="224">
        <f>ROUND(I421*H421,0)</f>
        <v>0</v>
      </c>
      <c r="K421" s="225"/>
      <c r="L421" s="43"/>
      <c r="M421" s="226" t="s">
        <v>1</v>
      </c>
      <c r="N421" s="227" t="s">
        <v>42</v>
      </c>
      <c r="O421" s="90"/>
      <c r="P421" s="228">
        <f>O421*H421</f>
        <v>0</v>
      </c>
      <c r="Q421" s="228">
        <v>0.0005</v>
      </c>
      <c r="R421" s="228">
        <f>Q421*H421</f>
        <v>0.0117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249</v>
      </c>
      <c r="AT421" s="230" t="s">
        <v>169</v>
      </c>
      <c r="AU421" s="230" t="s">
        <v>86</v>
      </c>
      <c r="AY421" s="16" t="s">
        <v>166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</v>
      </c>
      <c r="BK421" s="231">
        <f>ROUND(I421*H421,0)</f>
        <v>0</v>
      </c>
      <c r="BL421" s="16" t="s">
        <v>249</v>
      </c>
      <c r="BM421" s="230" t="s">
        <v>903</v>
      </c>
    </row>
    <row r="422" spans="1:51" s="13" customFormat="1" ht="12">
      <c r="A422" s="13"/>
      <c r="B422" s="232"/>
      <c r="C422" s="233"/>
      <c r="D422" s="234" t="s">
        <v>175</v>
      </c>
      <c r="E422" s="235" t="s">
        <v>1</v>
      </c>
      <c r="F422" s="236" t="s">
        <v>904</v>
      </c>
      <c r="G422" s="233"/>
      <c r="H422" s="237">
        <v>7.8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175</v>
      </c>
      <c r="AU422" s="243" t="s">
        <v>86</v>
      </c>
      <c r="AV422" s="13" t="s">
        <v>86</v>
      </c>
      <c r="AW422" s="13" t="s">
        <v>32</v>
      </c>
      <c r="AX422" s="13" t="s">
        <v>77</v>
      </c>
      <c r="AY422" s="243" t="s">
        <v>166</v>
      </c>
    </row>
    <row r="423" spans="1:51" s="13" customFormat="1" ht="12">
      <c r="A423" s="13"/>
      <c r="B423" s="232"/>
      <c r="C423" s="233"/>
      <c r="D423" s="234" t="s">
        <v>175</v>
      </c>
      <c r="E423" s="235" t="s">
        <v>1</v>
      </c>
      <c r="F423" s="236" t="s">
        <v>905</v>
      </c>
      <c r="G423" s="233"/>
      <c r="H423" s="237">
        <v>7.8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175</v>
      </c>
      <c r="AU423" s="243" t="s">
        <v>86</v>
      </c>
      <c r="AV423" s="13" t="s">
        <v>86</v>
      </c>
      <c r="AW423" s="13" t="s">
        <v>32</v>
      </c>
      <c r="AX423" s="13" t="s">
        <v>77</v>
      </c>
      <c r="AY423" s="243" t="s">
        <v>166</v>
      </c>
    </row>
    <row r="424" spans="1:51" s="13" customFormat="1" ht="12">
      <c r="A424" s="13"/>
      <c r="B424" s="232"/>
      <c r="C424" s="233"/>
      <c r="D424" s="234" t="s">
        <v>175</v>
      </c>
      <c r="E424" s="235" t="s">
        <v>1</v>
      </c>
      <c r="F424" s="236" t="s">
        <v>906</v>
      </c>
      <c r="G424" s="233"/>
      <c r="H424" s="237">
        <v>7.8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175</v>
      </c>
      <c r="AU424" s="243" t="s">
        <v>86</v>
      </c>
      <c r="AV424" s="13" t="s">
        <v>86</v>
      </c>
      <c r="AW424" s="13" t="s">
        <v>32</v>
      </c>
      <c r="AX424" s="13" t="s">
        <v>77</v>
      </c>
      <c r="AY424" s="243" t="s">
        <v>166</v>
      </c>
    </row>
    <row r="425" spans="1:65" s="2" customFormat="1" ht="16.5" customHeight="1">
      <c r="A425" s="37"/>
      <c r="B425" s="38"/>
      <c r="C425" s="218" t="s">
        <v>907</v>
      </c>
      <c r="D425" s="218" t="s">
        <v>169</v>
      </c>
      <c r="E425" s="219" t="s">
        <v>908</v>
      </c>
      <c r="F425" s="220" t="s">
        <v>909</v>
      </c>
      <c r="G425" s="221" t="s">
        <v>215</v>
      </c>
      <c r="H425" s="222">
        <v>20.5</v>
      </c>
      <c r="I425" s="223"/>
      <c r="J425" s="224">
        <f>ROUND(I425*H425,0)</f>
        <v>0</v>
      </c>
      <c r="K425" s="225"/>
      <c r="L425" s="43"/>
      <c r="M425" s="226" t="s">
        <v>1</v>
      </c>
      <c r="N425" s="227" t="s">
        <v>42</v>
      </c>
      <c r="O425" s="90"/>
      <c r="P425" s="228">
        <f>O425*H425</f>
        <v>0</v>
      </c>
      <c r="Q425" s="228">
        <v>3E-05</v>
      </c>
      <c r="R425" s="228">
        <f>Q425*H425</f>
        <v>0.000615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249</v>
      </c>
      <c r="AT425" s="230" t="s">
        <v>169</v>
      </c>
      <c r="AU425" s="230" t="s">
        <v>86</v>
      </c>
      <c r="AY425" s="16" t="s">
        <v>166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</v>
      </c>
      <c r="BK425" s="231">
        <f>ROUND(I425*H425,0)</f>
        <v>0</v>
      </c>
      <c r="BL425" s="16" t="s">
        <v>249</v>
      </c>
      <c r="BM425" s="230" t="s">
        <v>910</v>
      </c>
    </row>
    <row r="426" spans="1:51" s="14" customFormat="1" ht="12">
      <c r="A426" s="14"/>
      <c r="B426" s="244"/>
      <c r="C426" s="245"/>
      <c r="D426" s="234" t="s">
        <v>175</v>
      </c>
      <c r="E426" s="246" t="s">
        <v>1</v>
      </c>
      <c r="F426" s="247" t="s">
        <v>911</v>
      </c>
      <c r="G426" s="245"/>
      <c r="H426" s="246" t="s">
        <v>1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175</v>
      </c>
      <c r="AU426" s="253" t="s">
        <v>86</v>
      </c>
      <c r="AV426" s="14" t="s">
        <v>8</v>
      </c>
      <c r="AW426" s="14" t="s">
        <v>32</v>
      </c>
      <c r="AX426" s="14" t="s">
        <v>77</v>
      </c>
      <c r="AY426" s="253" t="s">
        <v>166</v>
      </c>
    </row>
    <row r="427" spans="1:51" s="13" customFormat="1" ht="12">
      <c r="A427" s="13"/>
      <c r="B427" s="232"/>
      <c r="C427" s="233"/>
      <c r="D427" s="234" t="s">
        <v>175</v>
      </c>
      <c r="E427" s="235" t="s">
        <v>1</v>
      </c>
      <c r="F427" s="236" t="s">
        <v>912</v>
      </c>
      <c r="G427" s="233"/>
      <c r="H427" s="237">
        <v>6.8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175</v>
      </c>
      <c r="AU427" s="243" t="s">
        <v>86</v>
      </c>
      <c r="AV427" s="13" t="s">
        <v>86</v>
      </c>
      <c r="AW427" s="13" t="s">
        <v>32</v>
      </c>
      <c r="AX427" s="13" t="s">
        <v>77</v>
      </c>
      <c r="AY427" s="243" t="s">
        <v>166</v>
      </c>
    </row>
    <row r="428" spans="1:51" s="13" customFormat="1" ht="12">
      <c r="A428" s="13"/>
      <c r="B428" s="232"/>
      <c r="C428" s="233"/>
      <c r="D428" s="234" t="s">
        <v>175</v>
      </c>
      <c r="E428" s="235" t="s">
        <v>1</v>
      </c>
      <c r="F428" s="236" t="s">
        <v>913</v>
      </c>
      <c r="G428" s="233"/>
      <c r="H428" s="237">
        <v>6.8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3" t="s">
        <v>175</v>
      </c>
      <c r="AU428" s="243" t="s">
        <v>86</v>
      </c>
      <c r="AV428" s="13" t="s">
        <v>86</v>
      </c>
      <c r="AW428" s="13" t="s">
        <v>32</v>
      </c>
      <c r="AX428" s="13" t="s">
        <v>77</v>
      </c>
      <c r="AY428" s="243" t="s">
        <v>166</v>
      </c>
    </row>
    <row r="429" spans="1:51" s="13" customFormat="1" ht="12">
      <c r="A429" s="13"/>
      <c r="B429" s="232"/>
      <c r="C429" s="233"/>
      <c r="D429" s="234" t="s">
        <v>175</v>
      </c>
      <c r="E429" s="235" t="s">
        <v>1</v>
      </c>
      <c r="F429" s="236" t="s">
        <v>914</v>
      </c>
      <c r="G429" s="233"/>
      <c r="H429" s="237">
        <v>6.9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175</v>
      </c>
      <c r="AU429" s="243" t="s">
        <v>86</v>
      </c>
      <c r="AV429" s="13" t="s">
        <v>86</v>
      </c>
      <c r="AW429" s="13" t="s">
        <v>32</v>
      </c>
      <c r="AX429" s="13" t="s">
        <v>77</v>
      </c>
      <c r="AY429" s="243" t="s">
        <v>166</v>
      </c>
    </row>
    <row r="430" spans="1:65" s="2" customFormat="1" ht="24.15" customHeight="1">
      <c r="A430" s="37"/>
      <c r="B430" s="38"/>
      <c r="C430" s="218" t="s">
        <v>915</v>
      </c>
      <c r="D430" s="218" t="s">
        <v>169</v>
      </c>
      <c r="E430" s="219" t="s">
        <v>916</v>
      </c>
      <c r="F430" s="220" t="s">
        <v>917</v>
      </c>
      <c r="G430" s="221" t="s">
        <v>183</v>
      </c>
      <c r="H430" s="222">
        <v>0.991</v>
      </c>
      <c r="I430" s="223"/>
      <c r="J430" s="224">
        <f>ROUND(I430*H430,0)</f>
        <v>0</v>
      </c>
      <c r="K430" s="225"/>
      <c r="L430" s="43"/>
      <c r="M430" s="226" t="s">
        <v>1</v>
      </c>
      <c r="N430" s="227" t="s">
        <v>42</v>
      </c>
      <c r="O430" s="90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0" t="s">
        <v>249</v>
      </c>
      <c r="AT430" s="230" t="s">
        <v>169</v>
      </c>
      <c r="AU430" s="230" t="s">
        <v>86</v>
      </c>
      <c r="AY430" s="16" t="s">
        <v>166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6" t="s">
        <v>8</v>
      </c>
      <c r="BK430" s="231">
        <f>ROUND(I430*H430,0)</f>
        <v>0</v>
      </c>
      <c r="BL430" s="16" t="s">
        <v>249</v>
      </c>
      <c r="BM430" s="230" t="s">
        <v>918</v>
      </c>
    </row>
    <row r="431" spans="1:65" s="2" customFormat="1" ht="24.15" customHeight="1">
      <c r="A431" s="37"/>
      <c r="B431" s="38"/>
      <c r="C431" s="218" t="s">
        <v>919</v>
      </c>
      <c r="D431" s="218" t="s">
        <v>169</v>
      </c>
      <c r="E431" s="219" t="s">
        <v>920</v>
      </c>
      <c r="F431" s="220" t="s">
        <v>921</v>
      </c>
      <c r="G431" s="221" t="s">
        <v>183</v>
      </c>
      <c r="H431" s="222">
        <v>0.991</v>
      </c>
      <c r="I431" s="223"/>
      <c r="J431" s="224">
        <f>ROUND(I431*H431,0)</f>
        <v>0</v>
      </c>
      <c r="K431" s="225"/>
      <c r="L431" s="43"/>
      <c r="M431" s="226" t="s">
        <v>1</v>
      </c>
      <c r="N431" s="227" t="s">
        <v>42</v>
      </c>
      <c r="O431" s="90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0" t="s">
        <v>249</v>
      </c>
      <c r="AT431" s="230" t="s">
        <v>169</v>
      </c>
      <c r="AU431" s="230" t="s">
        <v>86</v>
      </c>
      <c r="AY431" s="16" t="s">
        <v>166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6" t="s">
        <v>8</v>
      </c>
      <c r="BK431" s="231">
        <f>ROUND(I431*H431,0)</f>
        <v>0</v>
      </c>
      <c r="BL431" s="16" t="s">
        <v>249</v>
      </c>
      <c r="BM431" s="230" t="s">
        <v>922</v>
      </c>
    </row>
    <row r="432" spans="1:63" s="12" customFormat="1" ht="22.8" customHeight="1">
      <c r="A432" s="12"/>
      <c r="B432" s="202"/>
      <c r="C432" s="203"/>
      <c r="D432" s="204" t="s">
        <v>76</v>
      </c>
      <c r="E432" s="216" t="s">
        <v>923</v>
      </c>
      <c r="F432" s="216" t="s">
        <v>924</v>
      </c>
      <c r="G432" s="203"/>
      <c r="H432" s="203"/>
      <c r="I432" s="206"/>
      <c r="J432" s="217">
        <f>BK432</f>
        <v>0</v>
      </c>
      <c r="K432" s="203"/>
      <c r="L432" s="208"/>
      <c r="M432" s="209"/>
      <c r="N432" s="210"/>
      <c r="O432" s="210"/>
      <c r="P432" s="211">
        <f>SUM(P433:P436)</f>
        <v>0</v>
      </c>
      <c r="Q432" s="210"/>
      <c r="R432" s="211">
        <f>SUM(R433:R436)</f>
        <v>0.00090364</v>
      </c>
      <c r="S432" s="210"/>
      <c r="T432" s="212">
        <f>SUM(T433:T436)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3" t="s">
        <v>86</v>
      </c>
      <c r="AT432" s="214" t="s">
        <v>76</v>
      </c>
      <c r="AU432" s="214" t="s">
        <v>8</v>
      </c>
      <c r="AY432" s="213" t="s">
        <v>166</v>
      </c>
      <c r="BK432" s="215">
        <f>SUM(BK433:BK436)</f>
        <v>0</v>
      </c>
    </row>
    <row r="433" spans="1:65" s="2" customFormat="1" ht="24.15" customHeight="1">
      <c r="A433" s="37"/>
      <c r="B433" s="38"/>
      <c r="C433" s="218" t="s">
        <v>925</v>
      </c>
      <c r="D433" s="218" t="s">
        <v>169</v>
      </c>
      <c r="E433" s="219" t="s">
        <v>926</v>
      </c>
      <c r="F433" s="220" t="s">
        <v>927</v>
      </c>
      <c r="G433" s="221" t="s">
        <v>188</v>
      </c>
      <c r="H433" s="222">
        <v>4.472</v>
      </c>
      <c r="I433" s="223"/>
      <c r="J433" s="224">
        <f>ROUND(I433*H433,0)</f>
        <v>0</v>
      </c>
      <c r="K433" s="225"/>
      <c r="L433" s="43"/>
      <c r="M433" s="226" t="s">
        <v>1</v>
      </c>
      <c r="N433" s="227" t="s">
        <v>42</v>
      </c>
      <c r="O433" s="90"/>
      <c r="P433" s="228">
        <f>O433*H433</f>
        <v>0</v>
      </c>
      <c r="Q433" s="228">
        <v>0.00014</v>
      </c>
      <c r="R433" s="228">
        <f>Q433*H433</f>
        <v>0.00062608</v>
      </c>
      <c r="S433" s="228">
        <v>0</v>
      </c>
      <c r="T433" s="22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30" t="s">
        <v>249</v>
      </c>
      <c r="AT433" s="230" t="s">
        <v>169</v>
      </c>
      <c r="AU433" s="230" t="s">
        <v>86</v>
      </c>
      <c r="AY433" s="16" t="s">
        <v>166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6" t="s">
        <v>8</v>
      </c>
      <c r="BK433" s="231">
        <f>ROUND(I433*H433,0)</f>
        <v>0</v>
      </c>
      <c r="BL433" s="16" t="s">
        <v>249</v>
      </c>
      <c r="BM433" s="230" t="s">
        <v>928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929</v>
      </c>
      <c r="G434" s="233"/>
      <c r="H434" s="237">
        <v>4.472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65" s="2" customFormat="1" ht="24.15" customHeight="1">
      <c r="A435" s="37"/>
      <c r="B435" s="38"/>
      <c r="C435" s="218" t="s">
        <v>930</v>
      </c>
      <c r="D435" s="218" t="s">
        <v>169</v>
      </c>
      <c r="E435" s="219" t="s">
        <v>931</v>
      </c>
      <c r="F435" s="220" t="s">
        <v>932</v>
      </c>
      <c r="G435" s="221" t="s">
        <v>188</v>
      </c>
      <c r="H435" s="222">
        <v>2.313</v>
      </c>
      <c r="I435" s="223"/>
      <c r="J435" s="224">
        <f>ROUND(I435*H435,0)</f>
        <v>0</v>
      </c>
      <c r="K435" s="225"/>
      <c r="L435" s="43"/>
      <c r="M435" s="226" t="s">
        <v>1</v>
      </c>
      <c r="N435" s="227" t="s">
        <v>42</v>
      </c>
      <c r="O435" s="90"/>
      <c r="P435" s="228">
        <f>O435*H435</f>
        <v>0</v>
      </c>
      <c r="Q435" s="228">
        <v>0.00012</v>
      </c>
      <c r="R435" s="228">
        <f>Q435*H435</f>
        <v>0.00027756000000000005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249</v>
      </c>
      <c r="AT435" s="230" t="s">
        <v>169</v>
      </c>
      <c r="AU435" s="230" t="s">
        <v>86</v>
      </c>
      <c r="AY435" s="16" t="s">
        <v>166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</v>
      </c>
      <c r="BK435" s="231">
        <f>ROUND(I435*H435,0)</f>
        <v>0</v>
      </c>
      <c r="BL435" s="16" t="s">
        <v>249</v>
      </c>
      <c r="BM435" s="230" t="s">
        <v>933</v>
      </c>
    </row>
    <row r="436" spans="1:51" s="13" customFormat="1" ht="12">
      <c r="A436" s="13"/>
      <c r="B436" s="232"/>
      <c r="C436" s="233"/>
      <c r="D436" s="234" t="s">
        <v>175</v>
      </c>
      <c r="E436" s="235" t="s">
        <v>1</v>
      </c>
      <c r="F436" s="236" t="s">
        <v>934</v>
      </c>
      <c r="G436" s="233"/>
      <c r="H436" s="237">
        <v>2.313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175</v>
      </c>
      <c r="AU436" s="243" t="s">
        <v>86</v>
      </c>
      <c r="AV436" s="13" t="s">
        <v>86</v>
      </c>
      <c r="AW436" s="13" t="s">
        <v>32</v>
      </c>
      <c r="AX436" s="13" t="s">
        <v>77</v>
      </c>
      <c r="AY436" s="243" t="s">
        <v>166</v>
      </c>
    </row>
    <row r="437" spans="1:63" s="12" customFormat="1" ht="22.8" customHeight="1">
      <c r="A437" s="12"/>
      <c r="B437" s="202"/>
      <c r="C437" s="203"/>
      <c r="D437" s="204" t="s">
        <v>76</v>
      </c>
      <c r="E437" s="216" t="s">
        <v>935</v>
      </c>
      <c r="F437" s="216" t="s">
        <v>936</v>
      </c>
      <c r="G437" s="203"/>
      <c r="H437" s="203"/>
      <c r="I437" s="206"/>
      <c r="J437" s="217">
        <f>BK437</f>
        <v>0</v>
      </c>
      <c r="K437" s="203"/>
      <c r="L437" s="208"/>
      <c r="M437" s="209"/>
      <c r="N437" s="210"/>
      <c r="O437" s="210"/>
      <c r="P437" s="211">
        <f>SUM(P438:P450)</f>
        <v>0</v>
      </c>
      <c r="Q437" s="210"/>
      <c r="R437" s="211">
        <f>SUM(R438:R450)</f>
        <v>0.25950548</v>
      </c>
      <c r="S437" s="210"/>
      <c r="T437" s="212">
        <f>SUM(T438:T450)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3" t="s">
        <v>86</v>
      </c>
      <c r="AT437" s="214" t="s">
        <v>76</v>
      </c>
      <c r="AU437" s="214" t="s">
        <v>8</v>
      </c>
      <c r="AY437" s="213" t="s">
        <v>166</v>
      </c>
      <c r="BK437" s="215">
        <f>SUM(BK438:BK450)</f>
        <v>0</v>
      </c>
    </row>
    <row r="438" spans="1:65" s="2" customFormat="1" ht="24.15" customHeight="1">
      <c r="A438" s="37"/>
      <c r="B438" s="38"/>
      <c r="C438" s="218" t="s">
        <v>937</v>
      </c>
      <c r="D438" s="218" t="s">
        <v>169</v>
      </c>
      <c r="E438" s="219" t="s">
        <v>938</v>
      </c>
      <c r="F438" s="220" t="s">
        <v>939</v>
      </c>
      <c r="G438" s="221" t="s">
        <v>188</v>
      </c>
      <c r="H438" s="222">
        <v>348.692</v>
      </c>
      <c r="I438" s="223"/>
      <c r="J438" s="224">
        <f>ROUND(I438*H438,0)</f>
        <v>0</v>
      </c>
      <c r="K438" s="225"/>
      <c r="L438" s="43"/>
      <c r="M438" s="226" t="s">
        <v>1</v>
      </c>
      <c r="N438" s="227" t="s">
        <v>42</v>
      </c>
      <c r="O438" s="90"/>
      <c r="P438" s="228">
        <f>O438*H438</f>
        <v>0</v>
      </c>
      <c r="Q438" s="228">
        <v>0.0002</v>
      </c>
      <c r="R438" s="228">
        <f>Q438*H438</f>
        <v>0.0697384</v>
      </c>
      <c r="S438" s="228">
        <v>0</v>
      </c>
      <c r="T438" s="229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0" t="s">
        <v>249</v>
      </c>
      <c r="AT438" s="230" t="s">
        <v>169</v>
      </c>
      <c r="AU438" s="230" t="s">
        <v>86</v>
      </c>
      <c r="AY438" s="16" t="s">
        <v>166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6" t="s">
        <v>8</v>
      </c>
      <c r="BK438" s="231">
        <f>ROUND(I438*H438,0)</f>
        <v>0</v>
      </c>
      <c r="BL438" s="16" t="s">
        <v>249</v>
      </c>
      <c r="BM438" s="230" t="s">
        <v>940</v>
      </c>
    </row>
    <row r="439" spans="1:51" s="14" customFormat="1" ht="12">
      <c r="A439" s="14"/>
      <c r="B439" s="244"/>
      <c r="C439" s="245"/>
      <c r="D439" s="234" t="s">
        <v>175</v>
      </c>
      <c r="E439" s="246" t="s">
        <v>1</v>
      </c>
      <c r="F439" s="247" t="s">
        <v>941</v>
      </c>
      <c r="G439" s="245"/>
      <c r="H439" s="246" t="s">
        <v>1</v>
      </c>
      <c r="I439" s="248"/>
      <c r="J439" s="245"/>
      <c r="K439" s="245"/>
      <c r="L439" s="249"/>
      <c r="M439" s="250"/>
      <c r="N439" s="251"/>
      <c r="O439" s="251"/>
      <c r="P439" s="251"/>
      <c r="Q439" s="251"/>
      <c r="R439" s="251"/>
      <c r="S439" s="251"/>
      <c r="T439" s="25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3" t="s">
        <v>175</v>
      </c>
      <c r="AU439" s="253" t="s">
        <v>86</v>
      </c>
      <c r="AV439" s="14" t="s">
        <v>8</v>
      </c>
      <c r="AW439" s="14" t="s">
        <v>32</v>
      </c>
      <c r="AX439" s="14" t="s">
        <v>77</v>
      </c>
      <c r="AY439" s="253" t="s">
        <v>166</v>
      </c>
    </row>
    <row r="440" spans="1:51" s="13" customFormat="1" ht="12">
      <c r="A440" s="13"/>
      <c r="B440" s="232"/>
      <c r="C440" s="233"/>
      <c r="D440" s="234" t="s">
        <v>175</v>
      </c>
      <c r="E440" s="235" t="s">
        <v>1</v>
      </c>
      <c r="F440" s="236" t="s">
        <v>942</v>
      </c>
      <c r="G440" s="233"/>
      <c r="H440" s="237">
        <v>70.01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3" t="s">
        <v>175</v>
      </c>
      <c r="AU440" s="243" t="s">
        <v>86</v>
      </c>
      <c r="AV440" s="13" t="s">
        <v>86</v>
      </c>
      <c r="AW440" s="13" t="s">
        <v>32</v>
      </c>
      <c r="AX440" s="13" t="s">
        <v>77</v>
      </c>
      <c r="AY440" s="243" t="s">
        <v>166</v>
      </c>
    </row>
    <row r="441" spans="1:51" s="14" customFormat="1" ht="12">
      <c r="A441" s="14"/>
      <c r="B441" s="244"/>
      <c r="C441" s="245"/>
      <c r="D441" s="234" t="s">
        <v>175</v>
      </c>
      <c r="E441" s="246" t="s">
        <v>1</v>
      </c>
      <c r="F441" s="247" t="s">
        <v>943</v>
      </c>
      <c r="G441" s="245"/>
      <c r="H441" s="246" t="s">
        <v>1</v>
      </c>
      <c r="I441" s="248"/>
      <c r="J441" s="245"/>
      <c r="K441" s="245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175</v>
      </c>
      <c r="AU441" s="253" t="s">
        <v>86</v>
      </c>
      <c r="AV441" s="14" t="s">
        <v>8</v>
      </c>
      <c r="AW441" s="14" t="s">
        <v>32</v>
      </c>
      <c r="AX441" s="14" t="s">
        <v>77</v>
      </c>
      <c r="AY441" s="253" t="s">
        <v>166</v>
      </c>
    </row>
    <row r="442" spans="1:51" s="13" customFormat="1" ht="12">
      <c r="A442" s="13"/>
      <c r="B442" s="232"/>
      <c r="C442" s="233"/>
      <c r="D442" s="234" t="s">
        <v>175</v>
      </c>
      <c r="E442" s="235" t="s">
        <v>1</v>
      </c>
      <c r="F442" s="236" t="s">
        <v>944</v>
      </c>
      <c r="G442" s="233"/>
      <c r="H442" s="237">
        <v>77.857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175</v>
      </c>
      <c r="AU442" s="243" t="s">
        <v>86</v>
      </c>
      <c r="AV442" s="13" t="s">
        <v>86</v>
      </c>
      <c r="AW442" s="13" t="s">
        <v>32</v>
      </c>
      <c r="AX442" s="13" t="s">
        <v>77</v>
      </c>
      <c r="AY442" s="243" t="s">
        <v>166</v>
      </c>
    </row>
    <row r="443" spans="1:51" s="13" customFormat="1" ht="12">
      <c r="A443" s="13"/>
      <c r="B443" s="232"/>
      <c r="C443" s="233"/>
      <c r="D443" s="234" t="s">
        <v>175</v>
      </c>
      <c r="E443" s="235" t="s">
        <v>1</v>
      </c>
      <c r="F443" s="236" t="s">
        <v>945</v>
      </c>
      <c r="G443" s="233"/>
      <c r="H443" s="237">
        <v>130.284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175</v>
      </c>
      <c r="AU443" s="243" t="s">
        <v>86</v>
      </c>
      <c r="AV443" s="13" t="s">
        <v>86</v>
      </c>
      <c r="AW443" s="13" t="s">
        <v>32</v>
      </c>
      <c r="AX443" s="13" t="s">
        <v>77</v>
      </c>
      <c r="AY443" s="243" t="s">
        <v>166</v>
      </c>
    </row>
    <row r="444" spans="1:51" s="13" customFormat="1" ht="12">
      <c r="A444" s="13"/>
      <c r="B444" s="232"/>
      <c r="C444" s="233"/>
      <c r="D444" s="234" t="s">
        <v>175</v>
      </c>
      <c r="E444" s="235" t="s">
        <v>1</v>
      </c>
      <c r="F444" s="236" t="s">
        <v>946</v>
      </c>
      <c r="G444" s="233"/>
      <c r="H444" s="237">
        <v>10.491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175</v>
      </c>
      <c r="AU444" s="243" t="s">
        <v>86</v>
      </c>
      <c r="AV444" s="13" t="s">
        <v>86</v>
      </c>
      <c r="AW444" s="13" t="s">
        <v>32</v>
      </c>
      <c r="AX444" s="13" t="s">
        <v>77</v>
      </c>
      <c r="AY444" s="243" t="s">
        <v>166</v>
      </c>
    </row>
    <row r="445" spans="1:51" s="13" customFormat="1" ht="12">
      <c r="A445" s="13"/>
      <c r="B445" s="232"/>
      <c r="C445" s="233"/>
      <c r="D445" s="234" t="s">
        <v>175</v>
      </c>
      <c r="E445" s="235" t="s">
        <v>1</v>
      </c>
      <c r="F445" s="236" t="s">
        <v>947</v>
      </c>
      <c r="G445" s="233"/>
      <c r="H445" s="237">
        <v>21.294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175</v>
      </c>
      <c r="AU445" s="243" t="s">
        <v>86</v>
      </c>
      <c r="AV445" s="13" t="s">
        <v>86</v>
      </c>
      <c r="AW445" s="13" t="s">
        <v>32</v>
      </c>
      <c r="AX445" s="13" t="s">
        <v>77</v>
      </c>
      <c r="AY445" s="243" t="s">
        <v>166</v>
      </c>
    </row>
    <row r="446" spans="1:51" s="13" customFormat="1" ht="12">
      <c r="A446" s="13"/>
      <c r="B446" s="232"/>
      <c r="C446" s="233"/>
      <c r="D446" s="234" t="s">
        <v>175</v>
      </c>
      <c r="E446" s="235" t="s">
        <v>1</v>
      </c>
      <c r="F446" s="236" t="s">
        <v>948</v>
      </c>
      <c r="G446" s="233"/>
      <c r="H446" s="237">
        <v>38.756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175</v>
      </c>
      <c r="AU446" s="243" t="s">
        <v>86</v>
      </c>
      <c r="AV446" s="13" t="s">
        <v>86</v>
      </c>
      <c r="AW446" s="13" t="s">
        <v>32</v>
      </c>
      <c r="AX446" s="13" t="s">
        <v>77</v>
      </c>
      <c r="AY446" s="243" t="s">
        <v>166</v>
      </c>
    </row>
    <row r="447" spans="1:65" s="2" customFormat="1" ht="24.15" customHeight="1">
      <c r="A447" s="37"/>
      <c r="B447" s="38"/>
      <c r="C447" s="218" t="s">
        <v>949</v>
      </c>
      <c r="D447" s="218" t="s">
        <v>169</v>
      </c>
      <c r="E447" s="219" t="s">
        <v>950</v>
      </c>
      <c r="F447" s="220" t="s">
        <v>951</v>
      </c>
      <c r="G447" s="221" t="s">
        <v>188</v>
      </c>
      <c r="H447" s="222">
        <v>338.432</v>
      </c>
      <c r="I447" s="223"/>
      <c r="J447" s="224">
        <f>ROUND(I447*H447,0)</f>
        <v>0</v>
      </c>
      <c r="K447" s="225"/>
      <c r="L447" s="43"/>
      <c r="M447" s="226" t="s">
        <v>1</v>
      </c>
      <c r="N447" s="227" t="s">
        <v>42</v>
      </c>
      <c r="O447" s="90"/>
      <c r="P447" s="228">
        <f>O447*H447</f>
        <v>0</v>
      </c>
      <c r="Q447" s="228">
        <v>0.00029</v>
      </c>
      <c r="R447" s="228">
        <f>Q447*H447</f>
        <v>0.09814528</v>
      </c>
      <c r="S447" s="228">
        <v>0</v>
      </c>
      <c r="T447" s="229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0" t="s">
        <v>249</v>
      </c>
      <c r="AT447" s="230" t="s">
        <v>169</v>
      </c>
      <c r="AU447" s="230" t="s">
        <v>86</v>
      </c>
      <c r="AY447" s="16" t="s">
        <v>166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6" t="s">
        <v>8</v>
      </c>
      <c r="BK447" s="231">
        <f>ROUND(I447*H447,0)</f>
        <v>0</v>
      </c>
      <c r="BL447" s="16" t="s">
        <v>249</v>
      </c>
      <c r="BM447" s="230" t="s">
        <v>952</v>
      </c>
    </row>
    <row r="448" spans="1:51" s="13" customFormat="1" ht="12">
      <c r="A448" s="13"/>
      <c r="B448" s="232"/>
      <c r="C448" s="233"/>
      <c r="D448" s="234" t="s">
        <v>175</v>
      </c>
      <c r="E448" s="235" t="s">
        <v>1</v>
      </c>
      <c r="F448" s="236" t="s">
        <v>953</v>
      </c>
      <c r="G448" s="233"/>
      <c r="H448" s="237">
        <v>338.432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175</v>
      </c>
      <c r="AU448" s="243" t="s">
        <v>86</v>
      </c>
      <c r="AV448" s="13" t="s">
        <v>86</v>
      </c>
      <c r="AW448" s="13" t="s">
        <v>32</v>
      </c>
      <c r="AX448" s="13" t="s">
        <v>77</v>
      </c>
      <c r="AY448" s="243" t="s">
        <v>166</v>
      </c>
    </row>
    <row r="449" spans="1:65" s="2" customFormat="1" ht="24.15" customHeight="1">
      <c r="A449" s="37"/>
      <c r="B449" s="38"/>
      <c r="C449" s="218" t="s">
        <v>954</v>
      </c>
      <c r="D449" s="218" t="s">
        <v>169</v>
      </c>
      <c r="E449" s="219" t="s">
        <v>955</v>
      </c>
      <c r="F449" s="220" t="s">
        <v>956</v>
      </c>
      <c r="G449" s="221" t="s">
        <v>188</v>
      </c>
      <c r="H449" s="222">
        <v>10.26</v>
      </c>
      <c r="I449" s="223"/>
      <c r="J449" s="224">
        <f>ROUND(I449*H449,0)</f>
        <v>0</v>
      </c>
      <c r="K449" s="225"/>
      <c r="L449" s="43"/>
      <c r="M449" s="226" t="s">
        <v>1</v>
      </c>
      <c r="N449" s="227" t="s">
        <v>42</v>
      </c>
      <c r="O449" s="90"/>
      <c r="P449" s="228">
        <f>O449*H449</f>
        <v>0</v>
      </c>
      <c r="Q449" s="228">
        <v>0.00893</v>
      </c>
      <c r="R449" s="228">
        <f>Q449*H449</f>
        <v>0.0916218</v>
      </c>
      <c r="S449" s="228">
        <v>0</v>
      </c>
      <c r="T449" s="229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0" t="s">
        <v>249</v>
      </c>
      <c r="AT449" s="230" t="s">
        <v>169</v>
      </c>
      <c r="AU449" s="230" t="s">
        <v>86</v>
      </c>
      <c r="AY449" s="16" t="s">
        <v>166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6" t="s">
        <v>8</v>
      </c>
      <c r="BK449" s="231">
        <f>ROUND(I449*H449,0)</f>
        <v>0</v>
      </c>
      <c r="BL449" s="16" t="s">
        <v>249</v>
      </c>
      <c r="BM449" s="230" t="s">
        <v>957</v>
      </c>
    </row>
    <row r="450" spans="1:51" s="13" customFormat="1" ht="12">
      <c r="A450" s="13"/>
      <c r="B450" s="232"/>
      <c r="C450" s="233"/>
      <c r="D450" s="234" t="s">
        <v>175</v>
      </c>
      <c r="E450" s="235" t="s">
        <v>1</v>
      </c>
      <c r="F450" s="236" t="s">
        <v>958</v>
      </c>
      <c r="G450" s="233"/>
      <c r="H450" s="237">
        <v>10.26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175</v>
      </c>
      <c r="AU450" s="243" t="s">
        <v>86</v>
      </c>
      <c r="AV450" s="13" t="s">
        <v>86</v>
      </c>
      <c r="AW450" s="13" t="s">
        <v>32</v>
      </c>
      <c r="AX450" s="13" t="s">
        <v>77</v>
      </c>
      <c r="AY450" s="243" t="s">
        <v>166</v>
      </c>
    </row>
    <row r="451" spans="1:63" s="12" customFormat="1" ht="25.9" customHeight="1">
      <c r="A451" s="12"/>
      <c r="B451" s="202"/>
      <c r="C451" s="203"/>
      <c r="D451" s="204" t="s">
        <v>76</v>
      </c>
      <c r="E451" s="205" t="s">
        <v>959</v>
      </c>
      <c r="F451" s="205" t="s">
        <v>960</v>
      </c>
      <c r="G451" s="203"/>
      <c r="H451" s="203"/>
      <c r="I451" s="206"/>
      <c r="J451" s="207">
        <f>BK451</f>
        <v>0</v>
      </c>
      <c r="K451" s="203"/>
      <c r="L451" s="208"/>
      <c r="M451" s="209"/>
      <c r="N451" s="210"/>
      <c r="O451" s="210"/>
      <c r="P451" s="211">
        <f>P452+P454</f>
        <v>0</v>
      </c>
      <c r="Q451" s="210"/>
      <c r="R451" s="211">
        <f>R452+R454</f>
        <v>0</v>
      </c>
      <c r="S451" s="210"/>
      <c r="T451" s="212">
        <f>T452+T454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193</v>
      </c>
      <c r="AT451" s="214" t="s">
        <v>76</v>
      </c>
      <c r="AU451" s="214" t="s">
        <v>77</v>
      </c>
      <c r="AY451" s="213" t="s">
        <v>166</v>
      </c>
      <c r="BK451" s="215">
        <f>BK452+BK454</f>
        <v>0</v>
      </c>
    </row>
    <row r="452" spans="1:63" s="12" customFormat="1" ht="22.8" customHeight="1">
      <c r="A452" s="12"/>
      <c r="B452" s="202"/>
      <c r="C452" s="203"/>
      <c r="D452" s="204" t="s">
        <v>76</v>
      </c>
      <c r="E452" s="216" t="s">
        <v>961</v>
      </c>
      <c r="F452" s="216" t="s">
        <v>962</v>
      </c>
      <c r="G452" s="203"/>
      <c r="H452" s="203"/>
      <c r="I452" s="206"/>
      <c r="J452" s="217">
        <f>BK452</f>
        <v>0</v>
      </c>
      <c r="K452" s="203"/>
      <c r="L452" s="208"/>
      <c r="M452" s="209"/>
      <c r="N452" s="210"/>
      <c r="O452" s="210"/>
      <c r="P452" s="211">
        <f>P453</f>
        <v>0</v>
      </c>
      <c r="Q452" s="210"/>
      <c r="R452" s="211">
        <f>R453</f>
        <v>0</v>
      </c>
      <c r="S452" s="210"/>
      <c r="T452" s="212">
        <f>T453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3" t="s">
        <v>193</v>
      </c>
      <c r="AT452" s="214" t="s">
        <v>76</v>
      </c>
      <c r="AU452" s="214" t="s">
        <v>8</v>
      </c>
      <c r="AY452" s="213" t="s">
        <v>166</v>
      </c>
      <c r="BK452" s="215">
        <f>BK453</f>
        <v>0</v>
      </c>
    </row>
    <row r="453" spans="1:65" s="2" customFormat="1" ht="16.5" customHeight="1">
      <c r="A453" s="37"/>
      <c r="B453" s="38"/>
      <c r="C453" s="218" t="s">
        <v>963</v>
      </c>
      <c r="D453" s="218" t="s">
        <v>169</v>
      </c>
      <c r="E453" s="219" t="s">
        <v>964</v>
      </c>
      <c r="F453" s="220" t="s">
        <v>962</v>
      </c>
      <c r="G453" s="221" t="s">
        <v>405</v>
      </c>
      <c r="H453" s="265"/>
      <c r="I453" s="223"/>
      <c r="J453" s="224">
        <f>ROUND(I453*H453,0)</f>
        <v>0</v>
      </c>
      <c r="K453" s="225"/>
      <c r="L453" s="43"/>
      <c r="M453" s="226" t="s">
        <v>1</v>
      </c>
      <c r="N453" s="227" t="s">
        <v>42</v>
      </c>
      <c r="O453" s="90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965</v>
      </c>
      <c r="AT453" s="230" t="s">
        <v>169</v>
      </c>
      <c r="AU453" s="230" t="s">
        <v>86</v>
      </c>
      <c r="AY453" s="16" t="s">
        <v>166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</v>
      </c>
      <c r="BK453" s="231">
        <f>ROUND(I453*H453,0)</f>
        <v>0</v>
      </c>
      <c r="BL453" s="16" t="s">
        <v>965</v>
      </c>
      <c r="BM453" s="230" t="s">
        <v>966</v>
      </c>
    </row>
    <row r="454" spans="1:63" s="12" customFormat="1" ht="22.8" customHeight="1">
      <c r="A454" s="12"/>
      <c r="B454" s="202"/>
      <c r="C454" s="203"/>
      <c r="D454" s="204" t="s">
        <v>76</v>
      </c>
      <c r="E454" s="216" t="s">
        <v>967</v>
      </c>
      <c r="F454" s="216" t="s">
        <v>968</v>
      </c>
      <c r="G454" s="203"/>
      <c r="H454" s="203"/>
      <c r="I454" s="206"/>
      <c r="J454" s="217">
        <f>BK454</f>
        <v>0</v>
      </c>
      <c r="K454" s="203"/>
      <c r="L454" s="208"/>
      <c r="M454" s="209"/>
      <c r="N454" s="210"/>
      <c r="O454" s="210"/>
      <c r="P454" s="211">
        <f>P455</f>
        <v>0</v>
      </c>
      <c r="Q454" s="210"/>
      <c r="R454" s="211">
        <f>R455</f>
        <v>0</v>
      </c>
      <c r="S454" s="210"/>
      <c r="T454" s="212">
        <f>T455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3" t="s">
        <v>193</v>
      </c>
      <c r="AT454" s="214" t="s">
        <v>76</v>
      </c>
      <c r="AU454" s="214" t="s">
        <v>8</v>
      </c>
      <c r="AY454" s="213" t="s">
        <v>166</v>
      </c>
      <c r="BK454" s="215">
        <f>BK455</f>
        <v>0</v>
      </c>
    </row>
    <row r="455" spans="1:65" s="2" customFormat="1" ht="16.5" customHeight="1">
      <c r="A455" s="37"/>
      <c r="B455" s="38"/>
      <c r="C455" s="218" t="s">
        <v>969</v>
      </c>
      <c r="D455" s="218" t="s">
        <v>169</v>
      </c>
      <c r="E455" s="219" t="s">
        <v>970</v>
      </c>
      <c r="F455" s="220" t="s">
        <v>968</v>
      </c>
      <c r="G455" s="221" t="s">
        <v>405</v>
      </c>
      <c r="H455" s="265"/>
      <c r="I455" s="223"/>
      <c r="J455" s="224">
        <f>ROUND(I455*H455,0)</f>
        <v>0</v>
      </c>
      <c r="K455" s="225"/>
      <c r="L455" s="43"/>
      <c r="M455" s="266" t="s">
        <v>1</v>
      </c>
      <c r="N455" s="267" t="s">
        <v>42</v>
      </c>
      <c r="O455" s="268"/>
      <c r="P455" s="269">
        <f>O455*H455</f>
        <v>0</v>
      </c>
      <c r="Q455" s="269">
        <v>0</v>
      </c>
      <c r="R455" s="269">
        <f>Q455*H455</f>
        <v>0</v>
      </c>
      <c r="S455" s="269">
        <v>0</v>
      </c>
      <c r="T455" s="270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0" t="s">
        <v>965</v>
      </c>
      <c r="AT455" s="230" t="s">
        <v>169</v>
      </c>
      <c r="AU455" s="230" t="s">
        <v>86</v>
      </c>
      <c r="AY455" s="16" t="s">
        <v>166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6" t="s">
        <v>8</v>
      </c>
      <c r="BK455" s="231">
        <f>ROUND(I455*H455,0)</f>
        <v>0</v>
      </c>
      <c r="BL455" s="16" t="s">
        <v>965</v>
      </c>
      <c r="BM455" s="230" t="s">
        <v>971</v>
      </c>
    </row>
    <row r="456" spans="1:31" s="2" customFormat="1" ht="6.95" customHeight="1">
      <c r="A456" s="37"/>
      <c r="B456" s="65"/>
      <c r="C456" s="66"/>
      <c r="D456" s="66"/>
      <c r="E456" s="66"/>
      <c r="F456" s="66"/>
      <c r="G456" s="66"/>
      <c r="H456" s="66"/>
      <c r="I456" s="66"/>
      <c r="J456" s="66"/>
      <c r="K456" s="66"/>
      <c r="L456" s="43"/>
      <c r="M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</sheetData>
  <sheetProtection password="F695" sheet="1" objects="1" scenarios="1" formatColumns="0" formatRows="0" autoFilter="0"/>
  <autoFilter ref="C144:K455"/>
  <mergeCells count="9">
    <mergeCell ref="E7:H7"/>
    <mergeCell ref="E9:H9"/>
    <mergeCell ref="E18:H18"/>
    <mergeCell ref="E27:H27"/>
    <mergeCell ref="E85:H85"/>
    <mergeCell ref="E87:H87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ROUND(J152,0)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ROUND((SUM(BE152:BE1287)),0)</f>
        <v>0</v>
      </c>
      <c r="G33" s="37"/>
      <c r="H33" s="37"/>
      <c r="I33" s="154">
        <v>0.21</v>
      </c>
      <c r="J33" s="153">
        <f>ROUND(((SUM(BE152:BE1287))*I33),0)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ROUND((SUM(BF152:BF1287)),0)</f>
        <v>0</v>
      </c>
      <c r="G34" s="37"/>
      <c r="H34" s="37"/>
      <c r="I34" s="154">
        <v>0.15</v>
      </c>
      <c r="J34" s="153">
        <f>ROUND(((SUM(BF152:BF1287))*I34),0)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ROUND((SUM(BG152:BG1287)),0)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ROUND((SUM(BH152:BH1287)),0)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ROUND((SUM(BI152:BI1287)),0)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020 - SO 01  Východní přístavba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J152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J153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973</v>
      </c>
      <c r="E98" s="187"/>
      <c r="F98" s="187"/>
      <c r="G98" s="187"/>
      <c r="H98" s="187"/>
      <c r="I98" s="187"/>
      <c r="J98" s="188">
        <f>J154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974</v>
      </c>
      <c r="E99" s="187"/>
      <c r="F99" s="187"/>
      <c r="G99" s="187"/>
      <c r="H99" s="187"/>
      <c r="I99" s="187"/>
      <c r="J99" s="188">
        <f>J261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123</v>
      </c>
      <c r="E100" s="187"/>
      <c r="F100" s="187"/>
      <c r="G100" s="187"/>
      <c r="H100" s="187"/>
      <c r="I100" s="187"/>
      <c r="J100" s="188">
        <f>J295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975</v>
      </c>
      <c r="E101" s="187"/>
      <c r="F101" s="187"/>
      <c r="G101" s="187"/>
      <c r="H101" s="187"/>
      <c r="I101" s="187"/>
      <c r="J101" s="188">
        <f>J400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976</v>
      </c>
      <c r="E102" s="187"/>
      <c r="F102" s="187"/>
      <c r="G102" s="187"/>
      <c r="H102" s="187"/>
      <c r="I102" s="187"/>
      <c r="J102" s="188">
        <f>J461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977</v>
      </c>
      <c r="E103" s="187"/>
      <c r="F103" s="187"/>
      <c r="G103" s="187"/>
      <c r="H103" s="187"/>
      <c r="I103" s="187"/>
      <c r="J103" s="188">
        <f>J485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978</v>
      </c>
      <c r="E104" s="187"/>
      <c r="F104" s="187"/>
      <c r="G104" s="187"/>
      <c r="H104" s="187"/>
      <c r="I104" s="187"/>
      <c r="J104" s="188">
        <f>J547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979</v>
      </c>
      <c r="E105" s="187"/>
      <c r="F105" s="187"/>
      <c r="G105" s="187"/>
      <c r="H105" s="187"/>
      <c r="I105" s="187"/>
      <c r="J105" s="188">
        <f>J600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980</v>
      </c>
      <c r="E106" s="187"/>
      <c r="F106" s="187"/>
      <c r="G106" s="187"/>
      <c r="H106" s="187"/>
      <c r="I106" s="187"/>
      <c r="J106" s="188">
        <f>J624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981</v>
      </c>
      <c r="E107" s="187"/>
      <c r="F107" s="187"/>
      <c r="G107" s="187"/>
      <c r="H107" s="187"/>
      <c r="I107" s="187"/>
      <c r="J107" s="188">
        <f>J686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982</v>
      </c>
      <c r="E108" s="187"/>
      <c r="F108" s="187"/>
      <c r="G108" s="187"/>
      <c r="H108" s="187"/>
      <c r="I108" s="187"/>
      <c r="J108" s="188">
        <f>J738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126</v>
      </c>
      <c r="E109" s="187"/>
      <c r="F109" s="187"/>
      <c r="G109" s="187"/>
      <c r="H109" s="187"/>
      <c r="I109" s="187"/>
      <c r="J109" s="188">
        <f>J762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8"/>
      <c r="C110" s="179"/>
      <c r="D110" s="180" t="s">
        <v>128</v>
      </c>
      <c r="E110" s="181"/>
      <c r="F110" s="181"/>
      <c r="G110" s="181"/>
      <c r="H110" s="181"/>
      <c r="I110" s="181"/>
      <c r="J110" s="182">
        <f>J772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4"/>
      <c r="C111" s="185"/>
      <c r="D111" s="186" t="s">
        <v>983</v>
      </c>
      <c r="E111" s="187"/>
      <c r="F111" s="187"/>
      <c r="G111" s="187"/>
      <c r="H111" s="187"/>
      <c r="I111" s="187"/>
      <c r="J111" s="188">
        <f>J773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984</v>
      </c>
      <c r="E112" s="187"/>
      <c r="F112" s="187"/>
      <c r="G112" s="187"/>
      <c r="H112" s="187"/>
      <c r="I112" s="187"/>
      <c r="J112" s="188">
        <f>J801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129</v>
      </c>
      <c r="E113" s="187"/>
      <c r="F113" s="187"/>
      <c r="G113" s="187"/>
      <c r="H113" s="187"/>
      <c r="I113" s="187"/>
      <c r="J113" s="188">
        <f>J851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985</v>
      </c>
      <c r="E114" s="187"/>
      <c r="F114" s="187"/>
      <c r="G114" s="187"/>
      <c r="H114" s="187"/>
      <c r="I114" s="187"/>
      <c r="J114" s="188">
        <f>J934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141</v>
      </c>
      <c r="E115" s="187"/>
      <c r="F115" s="187"/>
      <c r="G115" s="187"/>
      <c r="H115" s="187"/>
      <c r="I115" s="187"/>
      <c r="J115" s="188">
        <f>J975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986</v>
      </c>
      <c r="E116" s="187"/>
      <c r="F116" s="187"/>
      <c r="G116" s="187"/>
      <c r="H116" s="187"/>
      <c r="I116" s="187"/>
      <c r="J116" s="188">
        <f>J1012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987</v>
      </c>
      <c r="E117" s="187"/>
      <c r="F117" s="187"/>
      <c r="G117" s="187"/>
      <c r="H117" s="187"/>
      <c r="I117" s="187"/>
      <c r="J117" s="188">
        <f>J1023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4"/>
      <c r="C118" s="185"/>
      <c r="D118" s="186" t="s">
        <v>988</v>
      </c>
      <c r="E118" s="187"/>
      <c r="F118" s="187"/>
      <c r="G118" s="187"/>
      <c r="H118" s="187"/>
      <c r="I118" s="187"/>
      <c r="J118" s="188">
        <f>J1045</f>
        <v>0</v>
      </c>
      <c r="K118" s="185"/>
      <c r="L118" s="18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4"/>
      <c r="C119" s="185"/>
      <c r="D119" s="186" t="s">
        <v>142</v>
      </c>
      <c r="E119" s="187"/>
      <c r="F119" s="187"/>
      <c r="G119" s="187"/>
      <c r="H119" s="187"/>
      <c r="I119" s="187"/>
      <c r="J119" s="188">
        <f>J1052</f>
        <v>0</v>
      </c>
      <c r="K119" s="185"/>
      <c r="L119" s="18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4"/>
      <c r="C120" s="185"/>
      <c r="D120" s="186" t="s">
        <v>989</v>
      </c>
      <c r="E120" s="187"/>
      <c r="F120" s="187"/>
      <c r="G120" s="187"/>
      <c r="H120" s="187"/>
      <c r="I120" s="187"/>
      <c r="J120" s="188">
        <f>J1091</f>
        <v>0</v>
      </c>
      <c r="K120" s="185"/>
      <c r="L120" s="18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4"/>
      <c r="C121" s="185"/>
      <c r="D121" s="186" t="s">
        <v>143</v>
      </c>
      <c r="E121" s="187"/>
      <c r="F121" s="187"/>
      <c r="G121" s="187"/>
      <c r="H121" s="187"/>
      <c r="I121" s="187"/>
      <c r="J121" s="188">
        <f>J1134</f>
        <v>0</v>
      </c>
      <c r="K121" s="185"/>
      <c r="L121" s="18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4"/>
      <c r="C122" s="185"/>
      <c r="D122" s="186" t="s">
        <v>144</v>
      </c>
      <c r="E122" s="187"/>
      <c r="F122" s="187"/>
      <c r="G122" s="187"/>
      <c r="H122" s="187"/>
      <c r="I122" s="187"/>
      <c r="J122" s="188">
        <f>J1169</f>
        <v>0</v>
      </c>
      <c r="K122" s="185"/>
      <c r="L122" s="18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4"/>
      <c r="C123" s="185"/>
      <c r="D123" s="186" t="s">
        <v>990</v>
      </c>
      <c r="E123" s="187"/>
      <c r="F123" s="187"/>
      <c r="G123" s="187"/>
      <c r="H123" s="187"/>
      <c r="I123" s="187"/>
      <c r="J123" s="188">
        <f>J1210</f>
        <v>0</v>
      </c>
      <c r="K123" s="185"/>
      <c r="L123" s="18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4"/>
      <c r="C124" s="185"/>
      <c r="D124" s="186" t="s">
        <v>145</v>
      </c>
      <c r="E124" s="187"/>
      <c r="F124" s="187"/>
      <c r="G124" s="187"/>
      <c r="H124" s="187"/>
      <c r="I124" s="187"/>
      <c r="J124" s="188">
        <f>J1217</f>
        <v>0</v>
      </c>
      <c r="K124" s="185"/>
      <c r="L124" s="18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4"/>
      <c r="C125" s="185"/>
      <c r="D125" s="186" t="s">
        <v>146</v>
      </c>
      <c r="E125" s="187"/>
      <c r="F125" s="187"/>
      <c r="G125" s="187"/>
      <c r="H125" s="187"/>
      <c r="I125" s="187"/>
      <c r="J125" s="188">
        <f>J1254</f>
        <v>0</v>
      </c>
      <c r="K125" s="185"/>
      <c r="L125" s="18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84"/>
      <c r="C126" s="185"/>
      <c r="D126" s="186" t="s">
        <v>147</v>
      </c>
      <c r="E126" s="187"/>
      <c r="F126" s="187"/>
      <c r="G126" s="187"/>
      <c r="H126" s="187"/>
      <c r="I126" s="187"/>
      <c r="J126" s="188">
        <f>J1265</f>
        <v>0</v>
      </c>
      <c r="K126" s="185"/>
      <c r="L126" s="18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84"/>
      <c r="C127" s="185"/>
      <c r="D127" s="186" t="s">
        <v>991</v>
      </c>
      <c r="E127" s="187"/>
      <c r="F127" s="187"/>
      <c r="G127" s="187"/>
      <c r="H127" s="187"/>
      <c r="I127" s="187"/>
      <c r="J127" s="188">
        <f>J1271</f>
        <v>0</v>
      </c>
      <c r="K127" s="185"/>
      <c r="L127" s="18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9" customFormat="1" ht="24.95" customHeight="1">
      <c r="A128" s="9"/>
      <c r="B128" s="178"/>
      <c r="C128" s="179"/>
      <c r="D128" s="180" t="s">
        <v>992</v>
      </c>
      <c r="E128" s="181"/>
      <c r="F128" s="181"/>
      <c r="G128" s="181"/>
      <c r="H128" s="181"/>
      <c r="I128" s="181"/>
      <c r="J128" s="182">
        <f>J1275</f>
        <v>0</v>
      </c>
      <c r="K128" s="179"/>
      <c r="L128" s="183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10" customFormat="1" ht="19.9" customHeight="1">
      <c r="A129" s="10"/>
      <c r="B129" s="184"/>
      <c r="C129" s="185"/>
      <c r="D129" s="186" t="s">
        <v>993</v>
      </c>
      <c r="E129" s="187"/>
      <c r="F129" s="187"/>
      <c r="G129" s="187"/>
      <c r="H129" s="187"/>
      <c r="I129" s="187"/>
      <c r="J129" s="188">
        <f>J1276</f>
        <v>0</v>
      </c>
      <c r="K129" s="185"/>
      <c r="L129" s="18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9" customFormat="1" ht="24.95" customHeight="1">
      <c r="A130" s="9"/>
      <c r="B130" s="178"/>
      <c r="C130" s="179"/>
      <c r="D130" s="180" t="s">
        <v>148</v>
      </c>
      <c r="E130" s="181"/>
      <c r="F130" s="181"/>
      <c r="G130" s="181"/>
      <c r="H130" s="181"/>
      <c r="I130" s="181"/>
      <c r="J130" s="182">
        <f>J1279</f>
        <v>0</v>
      </c>
      <c r="K130" s="179"/>
      <c r="L130" s="183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10" customFormat="1" ht="19.9" customHeight="1">
      <c r="A131" s="10"/>
      <c r="B131" s="184"/>
      <c r="C131" s="185"/>
      <c r="D131" s="186" t="s">
        <v>994</v>
      </c>
      <c r="E131" s="187"/>
      <c r="F131" s="187"/>
      <c r="G131" s="187"/>
      <c r="H131" s="187"/>
      <c r="I131" s="187"/>
      <c r="J131" s="188">
        <f>J1280</f>
        <v>0</v>
      </c>
      <c r="K131" s="185"/>
      <c r="L131" s="18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19.9" customHeight="1">
      <c r="A132" s="10"/>
      <c r="B132" s="184"/>
      <c r="C132" s="185"/>
      <c r="D132" s="186" t="s">
        <v>149</v>
      </c>
      <c r="E132" s="187"/>
      <c r="F132" s="187"/>
      <c r="G132" s="187"/>
      <c r="H132" s="187"/>
      <c r="I132" s="187"/>
      <c r="J132" s="188">
        <f>J1286</f>
        <v>0</v>
      </c>
      <c r="K132" s="185"/>
      <c r="L132" s="18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2" customFormat="1" ht="21.8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8" spans="1:31" s="2" customFormat="1" ht="6.95" customHeight="1">
      <c r="A138" s="37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24.95" customHeight="1">
      <c r="A139" s="37"/>
      <c r="B139" s="38"/>
      <c r="C139" s="22" t="s">
        <v>151</v>
      </c>
      <c r="D139" s="39"/>
      <c r="E139" s="39"/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17</v>
      </c>
      <c r="D141" s="39"/>
      <c r="E141" s="39"/>
      <c r="F141" s="39"/>
      <c r="G141" s="39"/>
      <c r="H141" s="39"/>
      <c r="I141" s="39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26.25" customHeight="1">
      <c r="A142" s="37"/>
      <c r="B142" s="38"/>
      <c r="C142" s="39"/>
      <c r="D142" s="39"/>
      <c r="E142" s="173" t="str">
        <f>E7</f>
        <v>Východní přístavba a stavební úpravy Nemocnice následné péče LDN Horažďovice</v>
      </c>
      <c r="F142" s="31"/>
      <c r="G142" s="31"/>
      <c r="H142" s="31"/>
      <c r="I142" s="39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2" customHeight="1">
      <c r="A143" s="37"/>
      <c r="B143" s="38"/>
      <c r="C143" s="31" t="s">
        <v>115</v>
      </c>
      <c r="D143" s="39"/>
      <c r="E143" s="39"/>
      <c r="F143" s="39"/>
      <c r="G143" s="39"/>
      <c r="H143" s="39"/>
      <c r="I143" s="39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6.5" customHeight="1">
      <c r="A144" s="37"/>
      <c r="B144" s="38"/>
      <c r="C144" s="39"/>
      <c r="D144" s="39"/>
      <c r="E144" s="75" t="str">
        <f>E9</f>
        <v xml:space="preserve">020 - SO 01  Východní přístavba - stavební část</v>
      </c>
      <c r="F144" s="39"/>
      <c r="G144" s="39"/>
      <c r="H144" s="39"/>
      <c r="I144" s="39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2" customHeight="1">
      <c r="A146" s="37"/>
      <c r="B146" s="38"/>
      <c r="C146" s="31" t="s">
        <v>21</v>
      </c>
      <c r="D146" s="39"/>
      <c r="E146" s="39"/>
      <c r="F146" s="26" t="str">
        <f>F12</f>
        <v>Horažďovice</v>
      </c>
      <c r="G146" s="39"/>
      <c r="H146" s="39"/>
      <c r="I146" s="31" t="s">
        <v>23</v>
      </c>
      <c r="J146" s="78" t="str">
        <f>IF(J12="","",J12)</f>
        <v>26. 5. 2023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6.95" customHeight="1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5.15" customHeight="1">
      <c r="A148" s="37"/>
      <c r="B148" s="38"/>
      <c r="C148" s="31" t="s">
        <v>25</v>
      </c>
      <c r="D148" s="39"/>
      <c r="E148" s="39"/>
      <c r="F148" s="26" t="str">
        <f>E15</f>
        <v>Plzeňský kraj</v>
      </c>
      <c r="G148" s="39"/>
      <c r="H148" s="39"/>
      <c r="I148" s="31" t="s">
        <v>31</v>
      </c>
      <c r="J148" s="35" t="str">
        <f>E21</f>
        <v>Ing. arch. Jiří Kučera</v>
      </c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15.15" customHeight="1">
      <c r="A149" s="37"/>
      <c r="B149" s="38"/>
      <c r="C149" s="31" t="s">
        <v>29</v>
      </c>
      <c r="D149" s="39"/>
      <c r="E149" s="39"/>
      <c r="F149" s="26" t="str">
        <f>IF(E18="","",E18)</f>
        <v>Vyplň údaj</v>
      </c>
      <c r="G149" s="39"/>
      <c r="H149" s="39"/>
      <c r="I149" s="31" t="s">
        <v>34</v>
      </c>
      <c r="J149" s="35" t="str">
        <f>E24</f>
        <v xml:space="preserve"> </v>
      </c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0.3" customHeight="1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6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11" customFormat="1" ht="29.25" customHeight="1">
      <c r="A151" s="190"/>
      <c r="B151" s="191"/>
      <c r="C151" s="192" t="s">
        <v>152</v>
      </c>
      <c r="D151" s="193" t="s">
        <v>62</v>
      </c>
      <c r="E151" s="193" t="s">
        <v>58</v>
      </c>
      <c r="F151" s="193" t="s">
        <v>59</v>
      </c>
      <c r="G151" s="193" t="s">
        <v>153</v>
      </c>
      <c r="H151" s="193" t="s">
        <v>154</v>
      </c>
      <c r="I151" s="193" t="s">
        <v>155</v>
      </c>
      <c r="J151" s="194" t="s">
        <v>119</v>
      </c>
      <c r="K151" s="195" t="s">
        <v>156</v>
      </c>
      <c r="L151" s="196"/>
      <c r="M151" s="99" t="s">
        <v>1</v>
      </c>
      <c r="N151" s="100" t="s">
        <v>41</v>
      </c>
      <c r="O151" s="100" t="s">
        <v>157</v>
      </c>
      <c r="P151" s="100" t="s">
        <v>158</v>
      </c>
      <c r="Q151" s="100" t="s">
        <v>159</v>
      </c>
      <c r="R151" s="100" t="s">
        <v>160</v>
      </c>
      <c r="S151" s="100" t="s">
        <v>161</v>
      </c>
      <c r="T151" s="101" t="s">
        <v>162</v>
      </c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</row>
    <row r="152" spans="1:63" s="2" customFormat="1" ht="22.8" customHeight="1">
      <c r="A152" s="37"/>
      <c r="B152" s="38"/>
      <c r="C152" s="106" t="s">
        <v>163</v>
      </c>
      <c r="D152" s="39"/>
      <c r="E152" s="39"/>
      <c r="F152" s="39"/>
      <c r="G152" s="39"/>
      <c r="H152" s="39"/>
      <c r="I152" s="39"/>
      <c r="J152" s="197">
        <f>BK152</f>
        <v>0</v>
      </c>
      <c r="K152" s="39"/>
      <c r="L152" s="43"/>
      <c r="M152" s="102"/>
      <c r="N152" s="198"/>
      <c r="O152" s="103"/>
      <c r="P152" s="199">
        <f>P153+P772+P1275+P1279</f>
        <v>0</v>
      </c>
      <c r="Q152" s="103"/>
      <c r="R152" s="199">
        <f>R153+R772+R1275+R1279</f>
        <v>1460.1234705399997</v>
      </c>
      <c r="S152" s="103"/>
      <c r="T152" s="200">
        <f>T153+T772+T1275+T1279</f>
        <v>100.24808999999999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76</v>
      </c>
      <c r="AU152" s="16" t="s">
        <v>121</v>
      </c>
      <c r="BK152" s="201">
        <f>BK153+BK772+BK1275+BK1279</f>
        <v>0</v>
      </c>
    </row>
    <row r="153" spans="1:63" s="12" customFormat="1" ht="25.9" customHeight="1">
      <c r="A153" s="12"/>
      <c r="B153" s="202"/>
      <c r="C153" s="203"/>
      <c r="D153" s="204" t="s">
        <v>76</v>
      </c>
      <c r="E153" s="205" t="s">
        <v>164</v>
      </c>
      <c r="F153" s="205" t="s">
        <v>165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P154+P261+P295+P400+P461+P485+P547+P600+P624+P686+P738+P762</f>
        <v>0</v>
      </c>
      <c r="Q153" s="210"/>
      <c r="R153" s="211">
        <f>R154+R261+R295+R400+R461+R485+R547+R600+R624+R686+R738+R762</f>
        <v>1401.9502232699997</v>
      </c>
      <c r="S153" s="210"/>
      <c r="T153" s="212">
        <f>T154+T261+T295+T400+T461+T485+T547+T600+T624+T686+T738+T762</f>
        <v>100.22789399999999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</v>
      </c>
      <c r="AT153" s="214" t="s">
        <v>76</v>
      </c>
      <c r="AU153" s="214" t="s">
        <v>77</v>
      </c>
      <c r="AY153" s="213" t="s">
        <v>166</v>
      </c>
      <c r="BK153" s="215">
        <f>BK154+BK261+BK295+BK400+BK461+BK485+BK547+BK600+BK624+BK686+BK738+BK762</f>
        <v>0</v>
      </c>
    </row>
    <row r="154" spans="1:63" s="12" customFormat="1" ht="22.8" customHeight="1">
      <c r="A154" s="12"/>
      <c r="B154" s="202"/>
      <c r="C154" s="203"/>
      <c r="D154" s="204" t="s">
        <v>76</v>
      </c>
      <c r="E154" s="216" t="s">
        <v>8</v>
      </c>
      <c r="F154" s="216" t="s">
        <v>995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SUM(P155:P260)</f>
        <v>0</v>
      </c>
      <c r="Q154" s="210"/>
      <c r="R154" s="211">
        <f>SUM(R155:R260)</f>
        <v>0.001267</v>
      </c>
      <c r="S154" s="210"/>
      <c r="T154" s="212">
        <f>SUM(T155:T260)</f>
        <v>74.53956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</v>
      </c>
      <c r="AT154" s="214" t="s">
        <v>76</v>
      </c>
      <c r="AU154" s="214" t="s">
        <v>8</v>
      </c>
      <c r="AY154" s="213" t="s">
        <v>166</v>
      </c>
      <c r="BK154" s="215">
        <f>SUM(BK155:BK260)</f>
        <v>0</v>
      </c>
    </row>
    <row r="155" spans="1:65" s="2" customFormat="1" ht="33" customHeight="1">
      <c r="A155" s="37"/>
      <c r="B155" s="38"/>
      <c r="C155" s="218" t="s">
        <v>8</v>
      </c>
      <c r="D155" s="218" t="s">
        <v>169</v>
      </c>
      <c r="E155" s="219" t="s">
        <v>996</v>
      </c>
      <c r="F155" s="220" t="s">
        <v>997</v>
      </c>
      <c r="G155" s="221" t="s">
        <v>188</v>
      </c>
      <c r="H155" s="222">
        <v>146.156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0.29</v>
      </c>
      <c r="T155" s="229">
        <f>S155*H155</f>
        <v>42.385239999999996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86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998</v>
      </c>
    </row>
    <row r="156" spans="1:51" s="13" customFormat="1" ht="12">
      <c r="A156" s="13"/>
      <c r="B156" s="232"/>
      <c r="C156" s="233"/>
      <c r="D156" s="234" t="s">
        <v>175</v>
      </c>
      <c r="E156" s="235" t="s">
        <v>1</v>
      </c>
      <c r="F156" s="236" t="s">
        <v>999</v>
      </c>
      <c r="G156" s="233"/>
      <c r="H156" s="237">
        <v>73.152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175</v>
      </c>
      <c r="AU156" s="243" t="s">
        <v>86</v>
      </c>
      <c r="AV156" s="13" t="s">
        <v>86</v>
      </c>
      <c r="AW156" s="13" t="s">
        <v>32</v>
      </c>
      <c r="AX156" s="13" t="s">
        <v>77</v>
      </c>
      <c r="AY156" s="243" t="s">
        <v>166</v>
      </c>
    </row>
    <row r="157" spans="1:51" s="13" customFormat="1" ht="12">
      <c r="A157" s="13"/>
      <c r="B157" s="232"/>
      <c r="C157" s="233"/>
      <c r="D157" s="234" t="s">
        <v>175</v>
      </c>
      <c r="E157" s="235" t="s">
        <v>1</v>
      </c>
      <c r="F157" s="236" t="s">
        <v>1000</v>
      </c>
      <c r="G157" s="233"/>
      <c r="H157" s="237">
        <v>73.004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175</v>
      </c>
      <c r="AU157" s="243" t="s">
        <v>86</v>
      </c>
      <c r="AV157" s="13" t="s">
        <v>86</v>
      </c>
      <c r="AW157" s="13" t="s">
        <v>32</v>
      </c>
      <c r="AX157" s="13" t="s">
        <v>77</v>
      </c>
      <c r="AY157" s="243" t="s">
        <v>166</v>
      </c>
    </row>
    <row r="158" spans="1:65" s="2" customFormat="1" ht="24.15" customHeight="1">
      <c r="A158" s="37"/>
      <c r="B158" s="38"/>
      <c r="C158" s="218" t="s">
        <v>86</v>
      </c>
      <c r="D158" s="218" t="s">
        <v>169</v>
      </c>
      <c r="E158" s="219" t="s">
        <v>1001</v>
      </c>
      <c r="F158" s="220" t="s">
        <v>1002</v>
      </c>
      <c r="G158" s="221" t="s">
        <v>188</v>
      </c>
      <c r="H158" s="222">
        <v>146.156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0.22</v>
      </c>
      <c r="T158" s="229">
        <f>S158*H158</f>
        <v>32.15432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173</v>
      </c>
      <c r="AT158" s="230" t="s">
        <v>169</v>
      </c>
      <c r="AU158" s="230" t="s">
        <v>86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173</v>
      </c>
      <c r="BM158" s="230" t="s">
        <v>1003</v>
      </c>
    </row>
    <row r="159" spans="1:65" s="2" customFormat="1" ht="24.15" customHeight="1">
      <c r="A159" s="37"/>
      <c r="B159" s="38"/>
      <c r="C159" s="218" t="s">
        <v>167</v>
      </c>
      <c r="D159" s="218" t="s">
        <v>169</v>
      </c>
      <c r="E159" s="219" t="s">
        <v>1004</v>
      </c>
      <c r="F159" s="220" t="s">
        <v>1005</v>
      </c>
      <c r="G159" s="221" t="s">
        <v>188</v>
      </c>
      <c r="H159" s="222">
        <v>66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86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1006</v>
      </c>
    </row>
    <row r="160" spans="1:51" s="13" customFormat="1" ht="12">
      <c r="A160" s="13"/>
      <c r="B160" s="232"/>
      <c r="C160" s="233"/>
      <c r="D160" s="234" t="s">
        <v>175</v>
      </c>
      <c r="E160" s="235" t="s">
        <v>1</v>
      </c>
      <c r="F160" s="236" t="s">
        <v>1007</v>
      </c>
      <c r="G160" s="233"/>
      <c r="H160" s="237">
        <v>66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175</v>
      </c>
      <c r="AU160" s="243" t="s">
        <v>86</v>
      </c>
      <c r="AV160" s="13" t="s">
        <v>86</v>
      </c>
      <c r="AW160" s="13" t="s">
        <v>32</v>
      </c>
      <c r="AX160" s="13" t="s">
        <v>77</v>
      </c>
      <c r="AY160" s="243" t="s">
        <v>166</v>
      </c>
    </row>
    <row r="161" spans="1:65" s="2" customFormat="1" ht="33" customHeight="1">
      <c r="A161" s="37"/>
      <c r="B161" s="38"/>
      <c r="C161" s="218" t="s">
        <v>173</v>
      </c>
      <c r="D161" s="218" t="s">
        <v>169</v>
      </c>
      <c r="E161" s="219" t="s">
        <v>1008</v>
      </c>
      <c r="F161" s="220" t="s">
        <v>1009</v>
      </c>
      <c r="G161" s="221" t="s">
        <v>172</v>
      </c>
      <c r="H161" s="222">
        <v>18.212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86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1010</v>
      </c>
    </row>
    <row r="162" spans="1:51" s="14" customFormat="1" ht="12">
      <c r="A162" s="14"/>
      <c r="B162" s="244"/>
      <c r="C162" s="245"/>
      <c r="D162" s="234" t="s">
        <v>175</v>
      </c>
      <c r="E162" s="246" t="s">
        <v>1</v>
      </c>
      <c r="F162" s="247" t="s">
        <v>1011</v>
      </c>
      <c r="G162" s="245"/>
      <c r="H162" s="246" t="s">
        <v>1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175</v>
      </c>
      <c r="AU162" s="253" t="s">
        <v>86</v>
      </c>
      <c r="AV162" s="14" t="s">
        <v>8</v>
      </c>
      <c r="AW162" s="14" t="s">
        <v>32</v>
      </c>
      <c r="AX162" s="14" t="s">
        <v>77</v>
      </c>
      <c r="AY162" s="253" t="s">
        <v>166</v>
      </c>
    </row>
    <row r="163" spans="1:51" s="13" customFormat="1" ht="12">
      <c r="A163" s="13"/>
      <c r="B163" s="232"/>
      <c r="C163" s="233"/>
      <c r="D163" s="234" t="s">
        <v>175</v>
      </c>
      <c r="E163" s="235" t="s">
        <v>1</v>
      </c>
      <c r="F163" s="236" t="s">
        <v>1012</v>
      </c>
      <c r="G163" s="233"/>
      <c r="H163" s="237">
        <v>18.212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175</v>
      </c>
      <c r="AU163" s="243" t="s">
        <v>86</v>
      </c>
      <c r="AV163" s="13" t="s">
        <v>86</v>
      </c>
      <c r="AW163" s="13" t="s">
        <v>32</v>
      </c>
      <c r="AX163" s="13" t="s">
        <v>77</v>
      </c>
      <c r="AY163" s="243" t="s">
        <v>166</v>
      </c>
    </row>
    <row r="164" spans="1:65" s="2" customFormat="1" ht="33" customHeight="1">
      <c r="A164" s="37"/>
      <c r="B164" s="38"/>
      <c r="C164" s="218" t="s">
        <v>193</v>
      </c>
      <c r="D164" s="218" t="s">
        <v>169</v>
      </c>
      <c r="E164" s="219" t="s">
        <v>1013</v>
      </c>
      <c r="F164" s="220" t="s">
        <v>1014</v>
      </c>
      <c r="G164" s="221" t="s">
        <v>172</v>
      </c>
      <c r="H164" s="222">
        <v>18.212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86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1015</v>
      </c>
    </row>
    <row r="165" spans="1:51" s="14" customFormat="1" ht="12">
      <c r="A165" s="14"/>
      <c r="B165" s="244"/>
      <c r="C165" s="245"/>
      <c r="D165" s="234" t="s">
        <v>175</v>
      </c>
      <c r="E165" s="246" t="s">
        <v>1</v>
      </c>
      <c r="F165" s="247" t="s">
        <v>1016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175</v>
      </c>
      <c r="AU165" s="253" t="s">
        <v>86</v>
      </c>
      <c r="AV165" s="14" t="s">
        <v>8</v>
      </c>
      <c r="AW165" s="14" t="s">
        <v>32</v>
      </c>
      <c r="AX165" s="14" t="s">
        <v>77</v>
      </c>
      <c r="AY165" s="253" t="s">
        <v>166</v>
      </c>
    </row>
    <row r="166" spans="1:51" s="13" customFormat="1" ht="12">
      <c r="A166" s="13"/>
      <c r="B166" s="232"/>
      <c r="C166" s="233"/>
      <c r="D166" s="234" t="s">
        <v>175</v>
      </c>
      <c r="E166" s="235" t="s">
        <v>1</v>
      </c>
      <c r="F166" s="236" t="s">
        <v>1012</v>
      </c>
      <c r="G166" s="233"/>
      <c r="H166" s="237">
        <v>18.212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175</v>
      </c>
      <c r="AU166" s="243" t="s">
        <v>86</v>
      </c>
      <c r="AV166" s="13" t="s">
        <v>86</v>
      </c>
      <c r="AW166" s="13" t="s">
        <v>32</v>
      </c>
      <c r="AX166" s="13" t="s">
        <v>77</v>
      </c>
      <c r="AY166" s="243" t="s">
        <v>166</v>
      </c>
    </row>
    <row r="167" spans="1:65" s="2" customFormat="1" ht="33" customHeight="1">
      <c r="A167" s="37"/>
      <c r="B167" s="38"/>
      <c r="C167" s="218" t="s">
        <v>191</v>
      </c>
      <c r="D167" s="218" t="s">
        <v>169</v>
      </c>
      <c r="E167" s="219" t="s">
        <v>1017</v>
      </c>
      <c r="F167" s="220" t="s">
        <v>1018</v>
      </c>
      <c r="G167" s="221" t="s">
        <v>172</v>
      </c>
      <c r="H167" s="222">
        <v>18.212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169</v>
      </c>
      <c r="AU167" s="230" t="s">
        <v>86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173</v>
      </c>
      <c r="BM167" s="230" t="s">
        <v>1019</v>
      </c>
    </row>
    <row r="168" spans="1:51" s="14" customFormat="1" ht="12">
      <c r="A168" s="14"/>
      <c r="B168" s="244"/>
      <c r="C168" s="245"/>
      <c r="D168" s="234" t="s">
        <v>175</v>
      </c>
      <c r="E168" s="246" t="s">
        <v>1</v>
      </c>
      <c r="F168" s="247" t="s">
        <v>1020</v>
      </c>
      <c r="G168" s="245"/>
      <c r="H168" s="246" t="s">
        <v>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175</v>
      </c>
      <c r="AU168" s="253" t="s">
        <v>86</v>
      </c>
      <c r="AV168" s="14" t="s">
        <v>8</v>
      </c>
      <c r="AW168" s="14" t="s">
        <v>32</v>
      </c>
      <c r="AX168" s="14" t="s">
        <v>77</v>
      </c>
      <c r="AY168" s="253" t="s">
        <v>166</v>
      </c>
    </row>
    <row r="169" spans="1:51" s="13" customFormat="1" ht="12">
      <c r="A169" s="13"/>
      <c r="B169" s="232"/>
      <c r="C169" s="233"/>
      <c r="D169" s="234" t="s">
        <v>175</v>
      </c>
      <c r="E169" s="235" t="s">
        <v>1</v>
      </c>
      <c r="F169" s="236" t="s">
        <v>1012</v>
      </c>
      <c r="G169" s="233"/>
      <c r="H169" s="237">
        <v>18.212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175</v>
      </c>
      <c r="AU169" s="243" t="s">
        <v>86</v>
      </c>
      <c r="AV169" s="13" t="s">
        <v>86</v>
      </c>
      <c r="AW169" s="13" t="s">
        <v>32</v>
      </c>
      <c r="AX169" s="13" t="s">
        <v>77</v>
      </c>
      <c r="AY169" s="243" t="s">
        <v>166</v>
      </c>
    </row>
    <row r="170" spans="1:65" s="2" customFormat="1" ht="37.8" customHeight="1">
      <c r="A170" s="37"/>
      <c r="B170" s="38"/>
      <c r="C170" s="218" t="s">
        <v>203</v>
      </c>
      <c r="D170" s="218" t="s">
        <v>169</v>
      </c>
      <c r="E170" s="219" t="s">
        <v>1021</v>
      </c>
      <c r="F170" s="220" t="s">
        <v>1022</v>
      </c>
      <c r="G170" s="221" t="s">
        <v>172</v>
      </c>
      <c r="H170" s="222">
        <v>10.234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86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1023</v>
      </c>
    </row>
    <row r="171" spans="1:51" s="13" customFormat="1" ht="12">
      <c r="A171" s="13"/>
      <c r="B171" s="232"/>
      <c r="C171" s="233"/>
      <c r="D171" s="234" t="s">
        <v>175</v>
      </c>
      <c r="E171" s="235" t="s">
        <v>1</v>
      </c>
      <c r="F171" s="236" t="s">
        <v>1024</v>
      </c>
      <c r="G171" s="233"/>
      <c r="H171" s="237">
        <v>6.584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175</v>
      </c>
      <c r="AU171" s="243" t="s">
        <v>86</v>
      </c>
      <c r="AV171" s="13" t="s">
        <v>86</v>
      </c>
      <c r="AW171" s="13" t="s">
        <v>32</v>
      </c>
      <c r="AX171" s="13" t="s">
        <v>77</v>
      </c>
      <c r="AY171" s="243" t="s">
        <v>166</v>
      </c>
    </row>
    <row r="172" spans="1:51" s="13" customFormat="1" ht="12">
      <c r="A172" s="13"/>
      <c r="B172" s="232"/>
      <c r="C172" s="233"/>
      <c r="D172" s="234" t="s">
        <v>175</v>
      </c>
      <c r="E172" s="235" t="s">
        <v>1</v>
      </c>
      <c r="F172" s="236" t="s">
        <v>1025</v>
      </c>
      <c r="G172" s="233"/>
      <c r="H172" s="237">
        <v>3.65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175</v>
      </c>
      <c r="AU172" s="243" t="s">
        <v>86</v>
      </c>
      <c r="AV172" s="13" t="s">
        <v>86</v>
      </c>
      <c r="AW172" s="13" t="s">
        <v>32</v>
      </c>
      <c r="AX172" s="13" t="s">
        <v>77</v>
      </c>
      <c r="AY172" s="243" t="s">
        <v>166</v>
      </c>
    </row>
    <row r="173" spans="1:65" s="2" customFormat="1" ht="33" customHeight="1">
      <c r="A173" s="37"/>
      <c r="B173" s="38"/>
      <c r="C173" s="218" t="s">
        <v>208</v>
      </c>
      <c r="D173" s="218" t="s">
        <v>169</v>
      </c>
      <c r="E173" s="219" t="s">
        <v>1026</v>
      </c>
      <c r="F173" s="220" t="s">
        <v>1027</v>
      </c>
      <c r="G173" s="221" t="s">
        <v>172</v>
      </c>
      <c r="H173" s="222">
        <v>7.257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86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1028</v>
      </c>
    </row>
    <row r="174" spans="1:51" s="14" customFormat="1" ht="12">
      <c r="A174" s="14"/>
      <c r="B174" s="244"/>
      <c r="C174" s="245"/>
      <c r="D174" s="234" t="s">
        <v>175</v>
      </c>
      <c r="E174" s="246" t="s">
        <v>1</v>
      </c>
      <c r="F174" s="247" t="s">
        <v>1029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175</v>
      </c>
      <c r="AU174" s="253" t="s">
        <v>86</v>
      </c>
      <c r="AV174" s="14" t="s">
        <v>8</v>
      </c>
      <c r="AW174" s="14" t="s">
        <v>32</v>
      </c>
      <c r="AX174" s="14" t="s">
        <v>77</v>
      </c>
      <c r="AY174" s="253" t="s">
        <v>166</v>
      </c>
    </row>
    <row r="175" spans="1:51" s="13" customFormat="1" ht="12">
      <c r="A175" s="13"/>
      <c r="B175" s="232"/>
      <c r="C175" s="233"/>
      <c r="D175" s="234" t="s">
        <v>175</v>
      </c>
      <c r="E175" s="235" t="s">
        <v>1</v>
      </c>
      <c r="F175" s="236" t="s">
        <v>1030</v>
      </c>
      <c r="G175" s="233"/>
      <c r="H175" s="237">
        <v>7.257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175</v>
      </c>
      <c r="AU175" s="243" t="s">
        <v>86</v>
      </c>
      <c r="AV175" s="13" t="s">
        <v>86</v>
      </c>
      <c r="AW175" s="13" t="s">
        <v>32</v>
      </c>
      <c r="AX175" s="13" t="s">
        <v>77</v>
      </c>
      <c r="AY175" s="243" t="s">
        <v>166</v>
      </c>
    </row>
    <row r="176" spans="1:65" s="2" customFormat="1" ht="33" customHeight="1">
      <c r="A176" s="37"/>
      <c r="B176" s="38"/>
      <c r="C176" s="218" t="s">
        <v>212</v>
      </c>
      <c r="D176" s="218" t="s">
        <v>169</v>
      </c>
      <c r="E176" s="219" t="s">
        <v>1031</v>
      </c>
      <c r="F176" s="220" t="s">
        <v>1032</v>
      </c>
      <c r="G176" s="221" t="s">
        <v>172</v>
      </c>
      <c r="H176" s="222">
        <v>7.257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173</v>
      </c>
      <c r="AT176" s="230" t="s">
        <v>169</v>
      </c>
      <c r="AU176" s="230" t="s">
        <v>86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173</v>
      </c>
      <c r="BM176" s="230" t="s">
        <v>1033</v>
      </c>
    </row>
    <row r="177" spans="1:51" s="14" customFormat="1" ht="12">
      <c r="A177" s="14"/>
      <c r="B177" s="244"/>
      <c r="C177" s="245"/>
      <c r="D177" s="234" t="s">
        <v>175</v>
      </c>
      <c r="E177" s="246" t="s">
        <v>1</v>
      </c>
      <c r="F177" s="247" t="s">
        <v>1034</v>
      </c>
      <c r="G177" s="245"/>
      <c r="H177" s="246" t="s">
        <v>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175</v>
      </c>
      <c r="AU177" s="253" t="s">
        <v>86</v>
      </c>
      <c r="AV177" s="14" t="s">
        <v>8</v>
      </c>
      <c r="AW177" s="14" t="s">
        <v>32</v>
      </c>
      <c r="AX177" s="14" t="s">
        <v>77</v>
      </c>
      <c r="AY177" s="253" t="s">
        <v>166</v>
      </c>
    </row>
    <row r="178" spans="1:51" s="13" customFormat="1" ht="12">
      <c r="A178" s="13"/>
      <c r="B178" s="232"/>
      <c r="C178" s="233"/>
      <c r="D178" s="234" t="s">
        <v>175</v>
      </c>
      <c r="E178" s="235" t="s">
        <v>1</v>
      </c>
      <c r="F178" s="236" t="s">
        <v>1030</v>
      </c>
      <c r="G178" s="233"/>
      <c r="H178" s="237">
        <v>7.257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175</v>
      </c>
      <c r="AU178" s="243" t="s">
        <v>86</v>
      </c>
      <c r="AV178" s="13" t="s">
        <v>86</v>
      </c>
      <c r="AW178" s="13" t="s">
        <v>32</v>
      </c>
      <c r="AX178" s="13" t="s">
        <v>77</v>
      </c>
      <c r="AY178" s="243" t="s">
        <v>166</v>
      </c>
    </row>
    <row r="179" spans="1:65" s="2" customFormat="1" ht="37.8" customHeight="1">
      <c r="A179" s="37"/>
      <c r="B179" s="38"/>
      <c r="C179" s="218" t="s">
        <v>218</v>
      </c>
      <c r="D179" s="218" t="s">
        <v>169</v>
      </c>
      <c r="E179" s="219" t="s">
        <v>1035</v>
      </c>
      <c r="F179" s="220" t="s">
        <v>1036</v>
      </c>
      <c r="G179" s="221" t="s">
        <v>172</v>
      </c>
      <c r="H179" s="222">
        <v>9.28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86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1037</v>
      </c>
    </row>
    <row r="180" spans="1:51" s="14" customFormat="1" ht="12">
      <c r="A180" s="14"/>
      <c r="B180" s="244"/>
      <c r="C180" s="245"/>
      <c r="D180" s="234" t="s">
        <v>175</v>
      </c>
      <c r="E180" s="246" t="s">
        <v>1</v>
      </c>
      <c r="F180" s="247" t="s">
        <v>1038</v>
      </c>
      <c r="G180" s="245"/>
      <c r="H180" s="246" t="s">
        <v>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175</v>
      </c>
      <c r="AU180" s="253" t="s">
        <v>86</v>
      </c>
      <c r="AV180" s="14" t="s">
        <v>8</v>
      </c>
      <c r="AW180" s="14" t="s">
        <v>32</v>
      </c>
      <c r="AX180" s="14" t="s">
        <v>77</v>
      </c>
      <c r="AY180" s="253" t="s">
        <v>166</v>
      </c>
    </row>
    <row r="181" spans="1:51" s="13" customFormat="1" ht="12">
      <c r="A181" s="13"/>
      <c r="B181" s="232"/>
      <c r="C181" s="233"/>
      <c r="D181" s="234" t="s">
        <v>175</v>
      </c>
      <c r="E181" s="235" t="s">
        <v>1</v>
      </c>
      <c r="F181" s="236" t="s">
        <v>1039</v>
      </c>
      <c r="G181" s="233"/>
      <c r="H181" s="237">
        <v>0.348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175</v>
      </c>
      <c r="AU181" s="243" t="s">
        <v>86</v>
      </c>
      <c r="AV181" s="13" t="s">
        <v>86</v>
      </c>
      <c r="AW181" s="13" t="s">
        <v>32</v>
      </c>
      <c r="AX181" s="13" t="s">
        <v>77</v>
      </c>
      <c r="AY181" s="24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1040</v>
      </c>
      <c r="G182" s="233"/>
      <c r="H182" s="237">
        <v>6.836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51" s="13" customFormat="1" ht="12">
      <c r="A183" s="13"/>
      <c r="B183" s="232"/>
      <c r="C183" s="233"/>
      <c r="D183" s="234" t="s">
        <v>175</v>
      </c>
      <c r="E183" s="235" t="s">
        <v>1</v>
      </c>
      <c r="F183" s="236" t="s">
        <v>1041</v>
      </c>
      <c r="G183" s="233"/>
      <c r="H183" s="237">
        <v>2.096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175</v>
      </c>
      <c r="AU183" s="243" t="s">
        <v>86</v>
      </c>
      <c r="AV183" s="13" t="s">
        <v>86</v>
      </c>
      <c r="AW183" s="13" t="s">
        <v>32</v>
      </c>
      <c r="AX183" s="13" t="s">
        <v>77</v>
      </c>
      <c r="AY183" s="243" t="s">
        <v>166</v>
      </c>
    </row>
    <row r="184" spans="1:65" s="2" customFormat="1" ht="37.8" customHeight="1">
      <c r="A184" s="37"/>
      <c r="B184" s="38"/>
      <c r="C184" s="218" t="s">
        <v>225</v>
      </c>
      <c r="D184" s="218" t="s">
        <v>169</v>
      </c>
      <c r="E184" s="219" t="s">
        <v>1042</v>
      </c>
      <c r="F184" s="220" t="s">
        <v>1043</v>
      </c>
      <c r="G184" s="221" t="s">
        <v>172</v>
      </c>
      <c r="H184" s="222">
        <v>1.507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86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1044</v>
      </c>
    </row>
    <row r="185" spans="1:51" s="14" customFormat="1" ht="12">
      <c r="A185" s="14"/>
      <c r="B185" s="244"/>
      <c r="C185" s="245"/>
      <c r="D185" s="234" t="s">
        <v>175</v>
      </c>
      <c r="E185" s="246" t="s">
        <v>1</v>
      </c>
      <c r="F185" s="247" t="s">
        <v>1038</v>
      </c>
      <c r="G185" s="245"/>
      <c r="H185" s="246" t="s">
        <v>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175</v>
      </c>
      <c r="AU185" s="253" t="s">
        <v>86</v>
      </c>
      <c r="AV185" s="14" t="s">
        <v>8</v>
      </c>
      <c r="AW185" s="14" t="s">
        <v>32</v>
      </c>
      <c r="AX185" s="14" t="s">
        <v>77</v>
      </c>
      <c r="AY185" s="253" t="s">
        <v>166</v>
      </c>
    </row>
    <row r="186" spans="1:51" s="13" customFormat="1" ht="12">
      <c r="A186" s="13"/>
      <c r="B186" s="232"/>
      <c r="C186" s="233"/>
      <c r="D186" s="234" t="s">
        <v>175</v>
      </c>
      <c r="E186" s="235" t="s">
        <v>1</v>
      </c>
      <c r="F186" s="236" t="s">
        <v>1045</v>
      </c>
      <c r="G186" s="233"/>
      <c r="H186" s="237">
        <v>1.507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175</v>
      </c>
      <c r="AU186" s="243" t="s">
        <v>86</v>
      </c>
      <c r="AV186" s="13" t="s">
        <v>86</v>
      </c>
      <c r="AW186" s="13" t="s">
        <v>32</v>
      </c>
      <c r="AX186" s="13" t="s">
        <v>77</v>
      </c>
      <c r="AY186" s="243" t="s">
        <v>166</v>
      </c>
    </row>
    <row r="187" spans="1:65" s="2" customFormat="1" ht="33" customHeight="1">
      <c r="A187" s="37"/>
      <c r="B187" s="38"/>
      <c r="C187" s="218" t="s">
        <v>229</v>
      </c>
      <c r="D187" s="218" t="s">
        <v>169</v>
      </c>
      <c r="E187" s="219" t="s">
        <v>1046</v>
      </c>
      <c r="F187" s="220" t="s">
        <v>1047</v>
      </c>
      <c r="G187" s="221" t="s">
        <v>172</v>
      </c>
      <c r="H187" s="222">
        <v>37.123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173</v>
      </c>
      <c r="AT187" s="230" t="s">
        <v>169</v>
      </c>
      <c r="AU187" s="230" t="s">
        <v>86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173</v>
      </c>
      <c r="BM187" s="230" t="s">
        <v>1048</v>
      </c>
    </row>
    <row r="188" spans="1:51" s="14" customFormat="1" ht="12">
      <c r="A188" s="14"/>
      <c r="B188" s="244"/>
      <c r="C188" s="245"/>
      <c r="D188" s="234" t="s">
        <v>175</v>
      </c>
      <c r="E188" s="246" t="s">
        <v>1</v>
      </c>
      <c r="F188" s="247" t="s">
        <v>1049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175</v>
      </c>
      <c r="AU188" s="253" t="s">
        <v>86</v>
      </c>
      <c r="AV188" s="14" t="s">
        <v>8</v>
      </c>
      <c r="AW188" s="14" t="s">
        <v>32</v>
      </c>
      <c r="AX188" s="14" t="s">
        <v>77</v>
      </c>
      <c r="AY188" s="253" t="s">
        <v>166</v>
      </c>
    </row>
    <row r="189" spans="1:51" s="13" customFormat="1" ht="12">
      <c r="A189" s="13"/>
      <c r="B189" s="232"/>
      <c r="C189" s="233"/>
      <c r="D189" s="234" t="s">
        <v>175</v>
      </c>
      <c r="E189" s="235" t="s">
        <v>1</v>
      </c>
      <c r="F189" s="236" t="s">
        <v>1050</v>
      </c>
      <c r="G189" s="233"/>
      <c r="H189" s="237">
        <v>1.393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175</v>
      </c>
      <c r="AU189" s="243" t="s">
        <v>86</v>
      </c>
      <c r="AV189" s="13" t="s">
        <v>86</v>
      </c>
      <c r="AW189" s="13" t="s">
        <v>32</v>
      </c>
      <c r="AX189" s="13" t="s">
        <v>77</v>
      </c>
      <c r="AY189" s="243" t="s">
        <v>166</v>
      </c>
    </row>
    <row r="190" spans="1:51" s="13" customFormat="1" ht="12">
      <c r="A190" s="13"/>
      <c r="B190" s="232"/>
      <c r="C190" s="233"/>
      <c r="D190" s="234" t="s">
        <v>175</v>
      </c>
      <c r="E190" s="235" t="s">
        <v>1</v>
      </c>
      <c r="F190" s="236" t="s">
        <v>1051</v>
      </c>
      <c r="G190" s="233"/>
      <c r="H190" s="237">
        <v>27.345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175</v>
      </c>
      <c r="AU190" s="243" t="s">
        <v>86</v>
      </c>
      <c r="AV190" s="13" t="s">
        <v>86</v>
      </c>
      <c r="AW190" s="13" t="s">
        <v>32</v>
      </c>
      <c r="AX190" s="13" t="s">
        <v>77</v>
      </c>
      <c r="AY190" s="243" t="s">
        <v>166</v>
      </c>
    </row>
    <row r="191" spans="1:51" s="13" customFormat="1" ht="12">
      <c r="A191" s="13"/>
      <c r="B191" s="232"/>
      <c r="C191" s="233"/>
      <c r="D191" s="234" t="s">
        <v>175</v>
      </c>
      <c r="E191" s="235" t="s">
        <v>1</v>
      </c>
      <c r="F191" s="236" t="s">
        <v>1052</v>
      </c>
      <c r="G191" s="233"/>
      <c r="H191" s="237">
        <v>8.385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175</v>
      </c>
      <c r="AU191" s="243" t="s">
        <v>86</v>
      </c>
      <c r="AV191" s="13" t="s">
        <v>86</v>
      </c>
      <c r="AW191" s="13" t="s">
        <v>32</v>
      </c>
      <c r="AX191" s="13" t="s">
        <v>77</v>
      </c>
      <c r="AY191" s="243" t="s">
        <v>166</v>
      </c>
    </row>
    <row r="192" spans="1:65" s="2" customFormat="1" ht="33" customHeight="1">
      <c r="A192" s="37"/>
      <c r="B192" s="38"/>
      <c r="C192" s="218" t="s">
        <v>233</v>
      </c>
      <c r="D192" s="218" t="s">
        <v>169</v>
      </c>
      <c r="E192" s="219" t="s">
        <v>1053</v>
      </c>
      <c r="F192" s="220" t="s">
        <v>1054</v>
      </c>
      <c r="G192" s="221" t="s">
        <v>172</v>
      </c>
      <c r="H192" s="222">
        <v>6.03</v>
      </c>
      <c r="I192" s="223"/>
      <c r="J192" s="224">
        <f>ROUND(I192*H192,0)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173</v>
      </c>
      <c r="AT192" s="230" t="s">
        <v>169</v>
      </c>
      <c r="AU192" s="230" t="s">
        <v>86</v>
      </c>
      <c r="AY192" s="16" t="s">
        <v>166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</v>
      </c>
      <c r="BK192" s="231">
        <f>ROUND(I192*H192,0)</f>
        <v>0</v>
      </c>
      <c r="BL192" s="16" t="s">
        <v>173</v>
      </c>
      <c r="BM192" s="230" t="s">
        <v>1055</v>
      </c>
    </row>
    <row r="193" spans="1:51" s="14" customFormat="1" ht="12">
      <c r="A193" s="14"/>
      <c r="B193" s="244"/>
      <c r="C193" s="245"/>
      <c r="D193" s="234" t="s">
        <v>175</v>
      </c>
      <c r="E193" s="246" t="s">
        <v>1</v>
      </c>
      <c r="F193" s="247" t="s">
        <v>1049</v>
      </c>
      <c r="G193" s="245"/>
      <c r="H193" s="246" t="s">
        <v>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175</v>
      </c>
      <c r="AU193" s="253" t="s">
        <v>86</v>
      </c>
      <c r="AV193" s="14" t="s">
        <v>8</v>
      </c>
      <c r="AW193" s="14" t="s">
        <v>32</v>
      </c>
      <c r="AX193" s="14" t="s">
        <v>77</v>
      </c>
      <c r="AY193" s="253" t="s">
        <v>166</v>
      </c>
    </row>
    <row r="194" spans="1:51" s="13" customFormat="1" ht="12">
      <c r="A194" s="13"/>
      <c r="B194" s="232"/>
      <c r="C194" s="233"/>
      <c r="D194" s="234" t="s">
        <v>175</v>
      </c>
      <c r="E194" s="235" t="s">
        <v>1</v>
      </c>
      <c r="F194" s="236" t="s">
        <v>1056</v>
      </c>
      <c r="G194" s="233"/>
      <c r="H194" s="237">
        <v>6.03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175</v>
      </c>
      <c r="AU194" s="243" t="s">
        <v>86</v>
      </c>
      <c r="AV194" s="13" t="s">
        <v>86</v>
      </c>
      <c r="AW194" s="13" t="s">
        <v>32</v>
      </c>
      <c r="AX194" s="13" t="s">
        <v>77</v>
      </c>
      <c r="AY194" s="243" t="s">
        <v>166</v>
      </c>
    </row>
    <row r="195" spans="1:65" s="2" customFormat="1" ht="37.8" customHeight="1">
      <c r="A195" s="37"/>
      <c r="B195" s="38"/>
      <c r="C195" s="218" t="s">
        <v>237</v>
      </c>
      <c r="D195" s="218" t="s">
        <v>169</v>
      </c>
      <c r="E195" s="219" t="s">
        <v>1057</v>
      </c>
      <c r="F195" s="220" t="s">
        <v>1058</v>
      </c>
      <c r="G195" s="221" t="s">
        <v>172</v>
      </c>
      <c r="H195" s="222">
        <v>9.28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173</v>
      </c>
      <c r="AT195" s="230" t="s">
        <v>169</v>
      </c>
      <c r="AU195" s="230" t="s">
        <v>86</v>
      </c>
      <c r="AY195" s="16" t="s">
        <v>166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173</v>
      </c>
      <c r="BM195" s="230" t="s">
        <v>1059</v>
      </c>
    </row>
    <row r="196" spans="1:51" s="14" customFormat="1" ht="12">
      <c r="A196" s="14"/>
      <c r="B196" s="244"/>
      <c r="C196" s="245"/>
      <c r="D196" s="234" t="s">
        <v>175</v>
      </c>
      <c r="E196" s="246" t="s">
        <v>1</v>
      </c>
      <c r="F196" s="247" t="s">
        <v>1038</v>
      </c>
      <c r="G196" s="245"/>
      <c r="H196" s="246" t="s">
        <v>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175</v>
      </c>
      <c r="AU196" s="253" t="s">
        <v>86</v>
      </c>
      <c r="AV196" s="14" t="s">
        <v>8</v>
      </c>
      <c r="AW196" s="14" t="s">
        <v>32</v>
      </c>
      <c r="AX196" s="14" t="s">
        <v>77</v>
      </c>
      <c r="AY196" s="253" t="s">
        <v>166</v>
      </c>
    </row>
    <row r="197" spans="1:51" s="13" customFormat="1" ht="12">
      <c r="A197" s="13"/>
      <c r="B197" s="232"/>
      <c r="C197" s="233"/>
      <c r="D197" s="234" t="s">
        <v>175</v>
      </c>
      <c r="E197" s="235" t="s">
        <v>1</v>
      </c>
      <c r="F197" s="236" t="s">
        <v>1039</v>
      </c>
      <c r="G197" s="233"/>
      <c r="H197" s="237">
        <v>0.348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175</v>
      </c>
      <c r="AU197" s="243" t="s">
        <v>86</v>
      </c>
      <c r="AV197" s="13" t="s">
        <v>86</v>
      </c>
      <c r="AW197" s="13" t="s">
        <v>32</v>
      </c>
      <c r="AX197" s="13" t="s">
        <v>77</v>
      </c>
      <c r="AY197" s="243" t="s">
        <v>166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1040</v>
      </c>
      <c r="G198" s="233"/>
      <c r="H198" s="237">
        <v>6.836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51" s="13" customFormat="1" ht="12">
      <c r="A199" s="13"/>
      <c r="B199" s="232"/>
      <c r="C199" s="233"/>
      <c r="D199" s="234" t="s">
        <v>175</v>
      </c>
      <c r="E199" s="235" t="s">
        <v>1</v>
      </c>
      <c r="F199" s="236" t="s">
        <v>1041</v>
      </c>
      <c r="G199" s="233"/>
      <c r="H199" s="237">
        <v>2.096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175</v>
      </c>
      <c r="AU199" s="243" t="s">
        <v>86</v>
      </c>
      <c r="AV199" s="13" t="s">
        <v>86</v>
      </c>
      <c r="AW199" s="13" t="s">
        <v>32</v>
      </c>
      <c r="AX199" s="13" t="s">
        <v>77</v>
      </c>
      <c r="AY199" s="243" t="s">
        <v>166</v>
      </c>
    </row>
    <row r="200" spans="1:65" s="2" customFormat="1" ht="37.8" customHeight="1">
      <c r="A200" s="37"/>
      <c r="B200" s="38"/>
      <c r="C200" s="218" t="s">
        <v>9</v>
      </c>
      <c r="D200" s="218" t="s">
        <v>169</v>
      </c>
      <c r="E200" s="219" t="s">
        <v>1060</v>
      </c>
      <c r="F200" s="220" t="s">
        <v>1061</v>
      </c>
      <c r="G200" s="221" t="s">
        <v>172</v>
      </c>
      <c r="H200" s="222">
        <v>1.507</v>
      </c>
      <c r="I200" s="223"/>
      <c r="J200" s="224">
        <f>ROUND(I200*H200,0)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173</v>
      </c>
      <c r="AT200" s="230" t="s">
        <v>169</v>
      </c>
      <c r="AU200" s="230" t="s">
        <v>86</v>
      </c>
      <c r="AY200" s="16" t="s">
        <v>166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</v>
      </c>
      <c r="BK200" s="231">
        <f>ROUND(I200*H200,0)</f>
        <v>0</v>
      </c>
      <c r="BL200" s="16" t="s">
        <v>173</v>
      </c>
      <c r="BM200" s="230" t="s">
        <v>1062</v>
      </c>
    </row>
    <row r="201" spans="1:51" s="14" customFormat="1" ht="12">
      <c r="A201" s="14"/>
      <c r="B201" s="244"/>
      <c r="C201" s="245"/>
      <c r="D201" s="234" t="s">
        <v>175</v>
      </c>
      <c r="E201" s="246" t="s">
        <v>1</v>
      </c>
      <c r="F201" s="247" t="s">
        <v>1038</v>
      </c>
      <c r="G201" s="245"/>
      <c r="H201" s="246" t="s">
        <v>1</v>
      </c>
      <c r="I201" s="248"/>
      <c r="J201" s="245"/>
      <c r="K201" s="245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175</v>
      </c>
      <c r="AU201" s="253" t="s">
        <v>86</v>
      </c>
      <c r="AV201" s="14" t="s">
        <v>8</v>
      </c>
      <c r="AW201" s="14" t="s">
        <v>32</v>
      </c>
      <c r="AX201" s="14" t="s">
        <v>77</v>
      </c>
      <c r="AY201" s="253" t="s">
        <v>166</v>
      </c>
    </row>
    <row r="202" spans="1:51" s="13" customFormat="1" ht="12">
      <c r="A202" s="13"/>
      <c r="B202" s="232"/>
      <c r="C202" s="233"/>
      <c r="D202" s="234" t="s">
        <v>175</v>
      </c>
      <c r="E202" s="235" t="s">
        <v>1</v>
      </c>
      <c r="F202" s="236" t="s">
        <v>1045</v>
      </c>
      <c r="G202" s="233"/>
      <c r="H202" s="237">
        <v>1.507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175</v>
      </c>
      <c r="AU202" s="243" t="s">
        <v>86</v>
      </c>
      <c r="AV202" s="13" t="s">
        <v>86</v>
      </c>
      <c r="AW202" s="13" t="s">
        <v>32</v>
      </c>
      <c r="AX202" s="13" t="s">
        <v>77</v>
      </c>
      <c r="AY202" s="243" t="s">
        <v>166</v>
      </c>
    </row>
    <row r="203" spans="1:65" s="2" customFormat="1" ht="33" customHeight="1">
      <c r="A203" s="37"/>
      <c r="B203" s="38"/>
      <c r="C203" s="218" t="s">
        <v>249</v>
      </c>
      <c r="D203" s="218" t="s">
        <v>169</v>
      </c>
      <c r="E203" s="219" t="s">
        <v>1063</v>
      </c>
      <c r="F203" s="220" t="s">
        <v>1064</v>
      </c>
      <c r="G203" s="221" t="s">
        <v>172</v>
      </c>
      <c r="H203" s="222">
        <v>37.123</v>
      </c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173</v>
      </c>
      <c r="AT203" s="230" t="s">
        <v>169</v>
      </c>
      <c r="AU203" s="230" t="s">
        <v>86</v>
      </c>
      <c r="AY203" s="16" t="s">
        <v>166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173</v>
      </c>
      <c r="BM203" s="230" t="s">
        <v>1065</v>
      </c>
    </row>
    <row r="204" spans="1:51" s="14" customFormat="1" ht="12">
      <c r="A204" s="14"/>
      <c r="B204" s="244"/>
      <c r="C204" s="245"/>
      <c r="D204" s="234" t="s">
        <v>175</v>
      </c>
      <c r="E204" s="246" t="s">
        <v>1</v>
      </c>
      <c r="F204" s="247" t="s">
        <v>1066</v>
      </c>
      <c r="G204" s="245"/>
      <c r="H204" s="246" t="s">
        <v>1</v>
      </c>
      <c r="I204" s="248"/>
      <c r="J204" s="245"/>
      <c r="K204" s="245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175</v>
      </c>
      <c r="AU204" s="253" t="s">
        <v>86</v>
      </c>
      <c r="AV204" s="14" t="s">
        <v>8</v>
      </c>
      <c r="AW204" s="14" t="s">
        <v>32</v>
      </c>
      <c r="AX204" s="14" t="s">
        <v>77</v>
      </c>
      <c r="AY204" s="253" t="s">
        <v>166</v>
      </c>
    </row>
    <row r="205" spans="1:51" s="13" customFormat="1" ht="12">
      <c r="A205" s="13"/>
      <c r="B205" s="232"/>
      <c r="C205" s="233"/>
      <c r="D205" s="234" t="s">
        <v>175</v>
      </c>
      <c r="E205" s="235" t="s">
        <v>1</v>
      </c>
      <c r="F205" s="236" t="s">
        <v>1050</v>
      </c>
      <c r="G205" s="233"/>
      <c r="H205" s="237">
        <v>1.393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175</v>
      </c>
      <c r="AU205" s="243" t="s">
        <v>86</v>
      </c>
      <c r="AV205" s="13" t="s">
        <v>86</v>
      </c>
      <c r="AW205" s="13" t="s">
        <v>32</v>
      </c>
      <c r="AX205" s="13" t="s">
        <v>77</v>
      </c>
      <c r="AY205" s="243" t="s">
        <v>166</v>
      </c>
    </row>
    <row r="206" spans="1:51" s="13" customFormat="1" ht="12">
      <c r="A206" s="13"/>
      <c r="B206" s="232"/>
      <c r="C206" s="233"/>
      <c r="D206" s="234" t="s">
        <v>175</v>
      </c>
      <c r="E206" s="235" t="s">
        <v>1</v>
      </c>
      <c r="F206" s="236" t="s">
        <v>1051</v>
      </c>
      <c r="G206" s="233"/>
      <c r="H206" s="237">
        <v>27.345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175</v>
      </c>
      <c r="AU206" s="243" t="s">
        <v>86</v>
      </c>
      <c r="AV206" s="13" t="s">
        <v>86</v>
      </c>
      <c r="AW206" s="13" t="s">
        <v>32</v>
      </c>
      <c r="AX206" s="13" t="s">
        <v>77</v>
      </c>
      <c r="AY206" s="243" t="s">
        <v>166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1052</v>
      </c>
      <c r="G207" s="233"/>
      <c r="H207" s="237">
        <v>8.385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65" s="2" customFormat="1" ht="33" customHeight="1">
      <c r="A208" s="37"/>
      <c r="B208" s="38"/>
      <c r="C208" s="218" t="s">
        <v>256</v>
      </c>
      <c r="D208" s="218" t="s">
        <v>169</v>
      </c>
      <c r="E208" s="219" t="s">
        <v>1067</v>
      </c>
      <c r="F208" s="220" t="s">
        <v>1068</v>
      </c>
      <c r="G208" s="221" t="s">
        <v>172</v>
      </c>
      <c r="H208" s="222">
        <v>6.03</v>
      </c>
      <c r="I208" s="223"/>
      <c r="J208" s="224">
        <f>ROUND(I208*H208,0)</f>
        <v>0</v>
      </c>
      <c r="K208" s="225"/>
      <c r="L208" s="43"/>
      <c r="M208" s="226" t="s">
        <v>1</v>
      </c>
      <c r="N208" s="227" t="s">
        <v>42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173</v>
      </c>
      <c r="AT208" s="230" t="s">
        <v>169</v>
      </c>
      <c r="AU208" s="230" t="s">
        <v>86</v>
      </c>
      <c r="AY208" s="16" t="s">
        <v>166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</v>
      </c>
      <c r="BK208" s="231">
        <f>ROUND(I208*H208,0)</f>
        <v>0</v>
      </c>
      <c r="BL208" s="16" t="s">
        <v>173</v>
      </c>
      <c r="BM208" s="230" t="s">
        <v>1069</v>
      </c>
    </row>
    <row r="209" spans="1:51" s="14" customFormat="1" ht="12">
      <c r="A209" s="14"/>
      <c r="B209" s="244"/>
      <c r="C209" s="245"/>
      <c r="D209" s="234" t="s">
        <v>175</v>
      </c>
      <c r="E209" s="246" t="s">
        <v>1</v>
      </c>
      <c r="F209" s="247" t="s">
        <v>1066</v>
      </c>
      <c r="G209" s="245"/>
      <c r="H209" s="246" t="s">
        <v>1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175</v>
      </c>
      <c r="AU209" s="253" t="s">
        <v>86</v>
      </c>
      <c r="AV209" s="14" t="s">
        <v>8</v>
      </c>
      <c r="AW209" s="14" t="s">
        <v>32</v>
      </c>
      <c r="AX209" s="14" t="s">
        <v>77</v>
      </c>
      <c r="AY209" s="253" t="s">
        <v>166</v>
      </c>
    </row>
    <row r="210" spans="1:51" s="13" customFormat="1" ht="12">
      <c r="A210" s="13"/>
      <c r="B210" s="232"/>
      <c r="C210" s="233"/>
      <c r="D210" s="234" t="s">
        <v>175</v>
      </c>
      <c r="E210" s="235" t="s">
        <v>1</v>
      </c>
      <c r="F210" s="236" t="s">
        <v>1056</v>
      </c>
      <c r="G210" s="233"/>
      <c r="H210" s="237">
        <v>6.03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175</v>
      </c>
      <c r="AU210" s="243" t="s">
        <v>86</v>
      </c>
      <c r="AV210" s="13" t="s">
        <v>86</v>
      </c>
      <c r="AW210" s="13" t="s">
        <v>32</v>
      </c>
      <c r="AX210" s="13" t="s">
        <v>77</v>
      </c>
      <c r="AY210" s="243" t="s">
        <v>166</v>
      </c>
    </row>
    <row r="211" spans="1:65" s="2" customFormat="1" ht="24.15" customHeight="1">
      <c r="A211" s="37"/>
      <c r="B211" s="38"/>
      <c r="C211" s="218" t="s">
        <v>261</v>
      </c>
      <c r="D211" s="218" t="s">
        <v>169</v>
      </c>
      <c r="E211" s="219" t="s">
        <v>1070</v>
      </c>
      <c r="F211" s="220" t="s">
        <v>1071</v>
      </c>
      <c r="G211" s="221" t="s">
        <v>172</v>
      </c>
      <c r="H211" s="222">
        <v>7.742</v>
      </c>
      <c r="I211" s="223"/>
      <c r="J211" s="224">
        <f>ROUND(I211*H211,0)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173</v>
      </c>
      <c r="AT211" s="230" t="s">
        <v>169</v>
      </c>
      <c r="AU211" s="230" t="s">
        <v>86</v>
      </c>
      <c r="AY211" s="16" t="s">
        <v>166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</v>
      </c>
      <c r="BK211" s="231">
        <f>ROUND(I211*H211,0)</f>
        <v>0</v>
      </c>
      <c r="BL211" s="16" t="s">
        <v>173</v>
      </c>
      <c r="BM211" s="230" t="s">
        <v>1072</v>
      </c>
    </row>
    <row r="212" spans="1:51" s="14" customFormat="1" ht="12">
      <c r="A212" s="14"/>
      <c r="B212" s="244"/>
      <c r="C212" s="245"/>
      <c r="D212" s="234" t="s">
        <v>175</v>
      </c>
      <c r="E212" s="246" t="s">
        <v>1</v>
      </c>
      <c r="F212" s="247" t="s">
        <v>1073</v>
      </c>
      <c r="G212" s="245"/>
      <c r="H212" s="246" t="s">
        <v>1</v>
      </c>
      <c r="I212" s="248"/>
      <c r="J212" s="245"/>
      <c r="K212" s="245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175</v>
      </c>
      <c r="AU212" s="253" t="s">
        <v>86</v>
      </c>
      <c r="AV212" s="14" t="s">
        <v>8</v>
      </c>
      <c r="AW212" s="14" t="s">
        <v>32</v>
      </c>
      <c r="AX212" s="14" t="s">
        <v>77</v>
      </c>
      <c r="AY212" s="253" t="s">
        <v>166</v>
      </c>
    </row>
    <row r="213" spans="1:51" s="13" customFormat="1" ht="12">
      <c r="A213" s="13"/>
      <c r="B213" s="232"/>
      <c r="C213" s="233"/>
      <c r="D213" s="234" t="s">
        <v>175</v>
      </c>
      <c r="E213" s="235" t="s">
        <v>1</v>
      </c>
      <c r="F213" s="236" t="s">
        <v>1074</v>
      </c>
      <c r="G213" s="233"/>
      <c r="H213" s="237">
        <v>1.983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175</v>
      </c>
      <c r="AU213" s="243" t="s">
        <v>86</v>
      </c>
      <c r="AV213" s="13" t="s">
        <v>86</v>
      </c>
      <c r="AW213" s="13" t="s">
        <v>32</v>
      </c>
      <c r="AX213" s="13" t="s">
        <v>77</v>
      </c>
      <c r="AY213" s="243" t="s">
        <v>166</v>
      </c>
    </row>
    <row r="214" spans="1:51" s="13" customFormat="1" ht="12">
      <c r="A214" s="13"/>
      <c r="B214" s="232"/>
      <c r="C214" s="233"/>
      <c r="D214" s="234" t="s">
        <v>175</v>
      </c>
      <c r="E214" s="235" t="s">
        <v>1</v>
      </c>
      <c r="F214" s="236" t="s">
        <v>1075</v>
      </c>
      <c r="G214" s="233"/>
      <c r="H214" s="237">
        <v>4.252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175</v>
      </c>
      <c r="AU214" s="243" t="s">
        <v>86</v>
      </c>
      <c r="AV214" s="13" t="s">
        <v>86</v>
      </c>
      <c r="AW214" s="13" t="s">
        <v>32</v>
      </c>
      <c r="AX214" s="13" t="s">
        <v>77</v>
      </c>
      <c r="AY214" s="243" t="s">
        <v>166</v>
      </c>
    </row>
    <row r="215" spans="1:51" s="13" customFormat="1" ht="12">
      <c r="A215" s="13"/>
      <c r="B215" s="232"/>
      <c r="C215" s="233"/>
      <c r="D215" s="234" t="s">
        <v>175</v>
      </c>
      <c r="E215" s="235" t="s">
        <v>1</v>
      </c>
      <c r="F215" s="236" t="s">
        <v>1076</v>
      </c>
      <c r="G215" s="233"/>
      <c r="H215" s="237">
        <v>1.507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175</v>
      </c>
      <c r="AU215" s="243" t="s">
        <v>86</v>
      </c>
      <c r="AV215" s="13" t="s">
        <v>86</v>
      </c>
      <c r="AW215" s="13" t="s">
        <v>32</v>
      </c>
      <c r="AX215" s="13" t="s">
        <v>77</v>
      </c>
      <c r="AY215" s="243" t="s">
        <v>166</v>
      </c>
    </row>
    <row r="216" spans="1:65" s="2" customFormat="1" ht="24.15" customHeight="1">
      <c r="A216" s="37"/>
      <c r="B216" s="38"/>
      <c r="C216" s="218" t="s">
        <v>265</v>
      </c>
      <c r="D216" s="218" t="s">
        <v>169</v>
      </c>
      <c r="E216" s="219" t="s">
        <v>1077</v>
      </c>
      <c r="F216" s="220" t="s">
        <v>1078</v>
      </c>
      <c r="G216" s="221" t="s">
        <v>172</v>
      </c>
      <c r="H216" s="222">
        <v>7.742</v>
      </c>
      <c r="I216" s="223"/>
      <c r="J216" s="224">
        <f>ROUND(I216*H216,0)</f>
        <v>0</v>
      </c>
      <c r="K216" s="225"/>
      <c r="L216" s="43"/>
      <c r="M216" s="226" t="s">
        <v>1</v>
      </c>
      <c r="N216" s="227" t="s">
        <v>42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173</v>
      </c>
      <c r="AT216" s="230" t="s">
        <v>169</v>
      </c>
      <c r="AU216" s="230" t="s">
        <v>86</v>
      </c>
      <c r="AY216" s="16" t="s">
        <v>166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</v>
      </c>
      <c r="BK216" s="231">
        <f>ROUND(I216*H216,0)</f>
        <v>0</v>
      </c>
      <c r="BL216" s="16" t="s">
        <v>173</v>
      </c>
      <c r="BM216" s="230" t="s">
        <v>1079</v>
      </c>
    </row>
    <row r="217" spans="1:51" s="14" customFormat="1" ht="12">
      <c r="A217" s="14"/>
      <c r="B217" s="244"/>
      <c r="C217" s="245"/>
      <c r="D217" s="234" t="s">
        <v>175</v>
      </c>
      <c r="E217" s="246" t="s">
        <v>1</v>
      </c>
      <c r="F217" s="247" t="s">
        <v>1080</v>
      </c>
      <c r="G217" s="245"/>
      <c r="H217" s="246" t="s">
        <v>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175</v>
      </c>
      <c r="AU217" s="253" t="s">
        <v>86</v>
      </c>
      <c r="AV217" s="14" t="s">
        <v>8</v>
      </c>
      <c r="AW217" s="14" t="s">
        <v>32</v>
      </c>
      <c r="AX217" s="14" t="s">
        <v>77</v>
      </c>
      <c r="AY217" s="253" t="s">
        <v>166</v>
      </c>
    </row>
    <row r="218" spans="1:51" s="13" customFormat="1" ht="12">
      <c r="A218" s="13"/>
      <c r="B218" s="232"/>
      <c r="C218" s="233"/>
      <c r="D218" s="234" t="s">
        <v>175</v>
      </c>
      <c r="E218" s="235" t="s">
        <v>1</v>
      </c>
      <c r="F218" s="236" t="s">
        <v>1074</v>
      </c>
      <c r="G218" s="233"/>
      <c r="H218" s="237">
        <v>1.983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175</v>
      </c>
      <c r="AU218" s="243" t="s">
        <v>86</v>
      </c>
      <c r="AV218" s="13" t="s">
        <v>86</v>
      </c>
      <c r="AW218" s="13" t="s">
        <v>32</v>
      </c>
      <c r="AX218" s="13" t="s">
        <v>77</v>
      </c>
      <c r="AY218" s="243" t="s">
        <v>166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1075</v>
      </c>
      <c r="G219" s="233"/>
      <c r="H219" s="237">
        <v>4.252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1076</v>
      </c>
      <c r="G220" s="233"/>
      <c r="H220" s="237">
        <v>1.507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65" s="2" customFormat="1" ht="24.15" customHeight="1">
      <c r="A221" s="37"/>
      <c r="B221" s="38"/>
      <c r="C221" s="218" t="s">
        <v>271</v>
      </c>
      <c r="D221" s="218" t="s">
        <v>169</v>
      </c>
      <c r="E221" s="219" t="s">
        <v>1081</v>
      </c>
      <c r="F221" s="220" t="s">
        <v>1082</v>
      </c>
      <c r="G221" s="221" t="s">
        <v>172</v>
      </c>
      <c r="H221" s="222">
        <v>7.742</v>
      </c>
      <c r="I221" s="223"/>
      <c r="J221" s="224">
        <f>ROUND(I221*H221,0)</f>
        <v>0</v>
      </c>
      <c r="K221" s="225"/>
      <c r="L221" s="43"/>
      <c r="M221" s="226" t="s">
        <v>1</v>
      </c>
      <c r="N221" s="227" t="s">
        <v>42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173</v>
      </c>
      <c r="AT221" s="230" t="s">
        <v>169</v>
      </c>
      <c r="AU221" s="230" t="s">
        <v>86</v>
      </c>
      <c r="AY221" s="16" t="s">
        <v>166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</v>
      </c>
      <c r="BK221" s="231">
        <f>ROUND(I221*H221,0)</f>
        <v>0</v>
      </c>
      <c r="BL221" s="16" t="s">
        <v>173</v>
      </c>
      <c r="BM221" s="230" t="s">
        <v>1083</v>
      </c>
    </row>
    <row r="222" spans="1:51" s="14" customFormat="1" ht="12">
      <c r="A222" s="14"/>
      <c r="B222" s="244"/>
      <c r="C222" s="245"/>
      <c r="D222" s="234" t="s">
        <v>175</v>
      </c>
      <c r="E222" s="246" t="s">
        <v>1</v>
      </c>
      <c r="F222" s="247" t="s">
        <v>1084</v>
      </c>
      <c r="G222" s="245"/>
      <c r="H222" s="246" t="s">
        <v>1</v>
      </c>
      <c r="I222" s="248"/>
      <c r="J222" s="245"/>
      <c r="K222" s="245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175</v>
      </c>
      <c r="AU222" s="253" t="s">
        <v>86</v>
      </c>
      <c r="AV222" s="14" t="s">
        <v>8</v>
      </c>
      <c r="AW222" s="14" t="s">
        <v>32</v>
      </c>
      <c r="AX222" s="14" t="s">
        <v>77</v>
      </c>
      <c r="AY222" s="253" t="s">
        <v>166</v>
      </c>
    </row>
    <row r="223" spans="1:51" s="13" customFormat="1" ht="12">
      <c r="A223" s="13"/>
      <c r="B223" s="232"/>
      <c r="C223" s="233"/>
      <c r="D223" s="234" t="s">
        <v>175</v>
      </c>
      <c r="E223" s="235" t="s">
        <v>1</v>
      </c>
      <c r="F223" s="236" t="s">
        <v>1074</v>
      </c>
      <c r="G223" s="233"/>
      <c r="H223" s="237">
        <v>1.983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175</v>
      </c>
      <c r="AU223" s="243" t="s">
        <v>86</v>
      </c>
      <c r="AV223" s="13" t="s">
        <v>86</v>
      </c>
      <c r="AW223" s="13" t="s">
        <v>32</v>
      </c>
      <c r="AX223" s="13" t="s">
        <v>77</v>
      </c>
      <c r="AY223" s="243" t="s">
        <v>166</v>
      </c>
    </row>
    <row r="224" spans="1:51" s="13" customFormat="1" ht="12">
      <c r="A224" s="13"/>
      <c r="B224" s="232"/>
      <c r="C224" s="233"/>
      <c r="D224" s="234" t="s">
        <v>175</v>
      </c>
      <c r="E224" s="235" t="s">
        <v>1</v>
      </c>
      <c r="F224" s="236" t="s">
        <v>1075</v>
      </c>
      <c r="G224" s="233"/>
      <c r="H224" s="237">
        <v>4.252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32</v>
      </c>
      <c r="AX224" s="13" t="s">
        <v>77</v>
      </c>
      <c r="AY224" s="243" t="s">
        <v>166</v>
      </c>
    </row>
    <row r="225" spans="1:51" s="13" customFormat="1" ht="12">
      <c r="A225" s="13"/>
      <c r="B225" s="232"/>
      <c r="C225" s="233"/>
      <c r="D225" s="234" t="s">
        <v>175</v>
      </c>
      <c r="E225" s="235" t="s">
        <v>1</v>
      </c>
      <c r="F225" s="236" t="s">
        <v>1076</v>
      </c>
      <c r="G225" s="233"/>
      <c r="H225" s="237">
        <v>1.507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175</v>
      </c>
      <c r="AU225" s="243" t="s">
        <v>86</v>
      </c>
      <c r="AV225" s="13" t="s">
        <v>86</v>
      </c>
      <c r="AW225" s="13" t="s">
        <v>32</v>
      </c>
      <c r="AX225" s="13" t="s">
        <v>77</v>
      </c>
      <c r="AY225" s="243" t="s">
        <v>166</v>
      </c>
    </row>
    <row r="226" spans="1:65" s="2" customFormat="1" ht="24.15" customHeight="1">
      <c r="A226" s="37"/>
      <c r="B226" s="38"/>
      <c r="C226" s="218" t="s">
        <v>7</v>
      </c>
      <c r="D226" s="218" t="s">
        <v>169</v>
      </c>
      <c r="E226" s="219" t="s">
        <v>1085</v>
      </c>
      <c r="F226" s="220" t="s">
        <v>1086</v>
      </c>
      <c r="G226" s="221" t="s">
        <v>172</v>
      </c>
      <c r="H226" s="222">
        <v>7.742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173</v>
      </c>
      <c r="AT226" s="230" t="s">
        <v>169</v>
      </c>
      <c r="AU226" s="230" t="s">
        <v>86</v>
      </c>
      <c r="AY226" s="16" t="s">
        <v>166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173</v>
      </c>
      <c r="BM226" s="230" t="s">
        <v>1087</v>
      </c>
    </row>
    <row r="227" spans="1:51" s="14" customFormat="1" ht="12">
      <c r="A227" s="14"/>
      <c r="B227" s="244"/>
      <c r="C227" s="245"/>
      <c r="D227" s="234" t="s">
        <v>175</v>
      </c>
      <c r="E227" s="246" t="s">
        <v>1</v>
      </c>
      <c r="F227" s="247" t="s">
        <v>1088</v>
      </c>
      <c r="G227" s="245"/>
      <c r="H227" s="246" t="s">
        <v>1</v>
      </c>
      <c r="I227" s="248"/>
      <c r="J227" s="245"/>
      <c r="K227" s="245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175</v>
      </c>
      <c r="AU227" s="253" t="s">
        <v>86</v>
      </c>
      <c r="AV227" s="14" t="s">
        <v>8</v>
      </c>
      <c r="AW227" s="14" t="s">
        <v>32</v>
      </c>
      <c r="AX227" s="14" t="s">
        <v>77</v>
      </c>
      <c r="AY227" s="253" t="s">
        <v>166</v>
      </c>
    </row>
    <row r="228" spans="1:51" s="13" customFormat="1" ht="12">
      <c r="A228" s="13"/>
      <c r="B228" s="232"/>
      <c r="C228" s="233"/>
      <c r="D228" s="234" t="s">
        <v>175</v>
      </c>
      <c r="E228" s="235" t="s">
        <v>1</v>
      </c>
      <c r="F228" s="236" t="s">
        <v>1074</v>
      </c>
      <c r="G228" s="233"/>
      <c r="H228" s="237">
        <v>1.983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175</v>
      </c>
      <c r="AU228" s="243" t="s">
        <v>86</v>
      </c>
      <c r="AV228" s="13" t="s">
        <v>86</v>
      </c>
      <c r="AW228" s="13" t="s">
        <v>32</v>
      </c>
      <c r="AX228" s="13" t="s">
        <v>77</v>
      </c>
      <c r="AY228" s="243" t="s">
        <v>166</v>
      </c>
    </row>
    <row r="229" spans="1:51" s="13" customFormat="1" ht="12">
      <c r="A229" s="13"/>
      <c r="B229" s="232"/>
      <c r="C229" s="233"/>
      <c r="D229" s="234" t="s">
        <v>175</v>
      </c>
      <c r="E229" s="235" t="s">
        <v>1</v>
      </c>
      <c r="F229" s="236" t="s">
        <v>1075</v>
      </c>
      <c r="G229" s="233"/>
      <c r="H229" s="237">
        <v>4.252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175</v>
      </c>
      <c r="AU229" s="243" t="s">
        <v>86</v>
      </c>
      <c r="AV229" s="13" t="s">
        <v>86</v>
      </c>
      <c r="AW229" s="13" t="s">
        <v>32</v>
      </c>
      <c r="AX229" s="13" t="s">
        <v>77</v>
      </c>
      <c r="AY229" s="243" t="s">
        <v>166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1076</v>
      </c>
      <c r="G230" s="233"/>
      <c r="H230" s="237">
        <v>1.507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77</v>
      </c>
      <c r="AY230" s="243" t="s">
        <v>166</v>
      </c>
    </row>
    <row r="231" spans="1:65" s="2" customFormat="1" ht="37.8" customHeight="1">
      <c r="A231" s="37"/>
      <c r="B231" s="38"/>
      <c r="C231" s="218" t="s">
        <v>279</v>
      </c>
      <c r="D231" s="218" t="s">
        <v>169</v>
      </c>
      <c r="E231" s="219" t="s">
        <v>1089</v>
      </c>
      <c r="F231" s="220" t="s">
        <v>1090</v>
      </c>
      <c r="G231" s="221" t="s">
        <v>172</v>
      </c>
      <c r="H231" s="222">
        <v>38.027</v>
      </c>
      <c r="I231" s="223"/>
      <c r="J231" s="224">
        <f>ROUND(I231*H231,0)</f>
        <v>0</v>
      </c>
      <c r="K231" s="225"/>
      <c r="L231" s="43"/>
      <c r="M231" s="226" t="s">
        <v>1</v>
      </c>
      <c r="N231" s="227" t="s">
        <v>42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173</v>
      </c>
      <c r="AT231" s="230" t="s">
        <v>169</v>
      </c>
      <c r="AU231" s="230" t="s">
        <v>86</v>
      </c>
      <c r="AY231" s="16" t="s">
        <v>166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</v>
      </c>
      <c r="BK231" s="231">
        <f>ROUND(I231*H231,0)</f>
        <v>0</v>
      </c>
      <c r="BL231" s="16" t="s">
        <v>173</v>
      </c>
      <c r="BM231" s="230" t="s">
        <v>1091</v>
      </c>
    </row>
    <row r="232" spans="1:51" s="13" customFormat="1" ht="12">
      <c r="A232" s="13"/>
      <c r="B232" s="232"/>
      <c r="C232" s="233"/>
      <c r="D232" s="234" t="s">
        <v>175</v>
      </c>
      <c r="E232" s="235" t="s">
        <v>1</v>
      </c>
      <c r="F232" s="236" t="s">
        <v>1092</v>
      </c>
      <c r="G232" s="233"/>
      <c r="H232" s="237">
        <v>38.027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175</v>
      </c>
      <c r="AU232" s="243" t="s">
        <v>86</v>
      </c>
      <c r="AV232" s="13" t="s">
        <v>86</v>
      </c>
      <c r="AW232" s="13" t="s">
        <v>32</v>
      </c>
      <c r="AX232" s="13" t="s">
        <v>77</v>
      </c>
      <c r="AY232" s="243" t="s">
        <v>166</v>
      </c>
    </row>
    <row r="233" spans="1:65" s="2" customFormat="1" ht="37.8" customHeight="1">
      <c r="A233" s="37"/>
      <c r="B233" s="38"/>
      <c r="C233" s="218" t="s">
        <v>285</v>
      </c>
      <c r="D233" s="218" t="s">
        <v>169</v>
      </c>
      <c r="E233" s="219" t="s">
        <v>1093</v>
      </c>
      <c r="F233" s="220" t="s">
        <v>1094</v>
      </c>
      <c r="G233" s="221" t="s">
        <v>172</v>
      </c>
      <c r="H233" s="222">
        <v>304.216</v>
      </c>
      <c r="I233" s="223"/>
      <c r="J233" s="224">
        <f>ROUND(I233*H233,0)</f>
        <v>0</v>
      </c>
      <c r="K233" s="225"/>
      <c r="L233" s="43"/>
      <c r="M233" s="226" t="s">
        <v>1</v>
      </c>
      <c r="N233" s="227" t="s">
        <v>42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173</v>
      </c>
      <c r="AT233" s="230" t="s">
        <v>169</v>
      </c>
      <c r="AU233" s="230" t="s">
        <v>86</v>
      </c>
      <c r="AY233" s="16" t="s">
        <v>166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</v>
      </c>
      <c r="BK233" s="231">
        <f>ROUND(I233*H233,0)</f>
        <v>0</v>
      </c>
      <c r="BL233" s="16" t="s">
        <v>173</v>
      </c>
      <c r="BM233" s="230" t="s">
        <v>1095</v>
      </c>
    </row>
    <row r="234" spans="1:51" s="13" customFormat="1" ht="12">
      <c r="A234" s="13"/>
      <c r="B234" s="232"/>
      <c r="C234" s="233"/>
      <c r="D234" s="234" t="s">
        <v>175</v>
      </c>
      <c r="E234" s="235" t="s">
        <v>1</v>
      </c>
      <c r="F234" s="236" t="s">
        <v>1096</v>
      </c>
      <c r="G234" s="233"/>
      <c r="H234" s="237">
        <v>304.216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175</v>
      </c>
      <c r="AU234" s="243" t="s">
        <v>86</v>
      </c>
      <c r="AV234" s="13" t="s">
        <v>86</v>
      </c>
      <c r="AW234" s="13" t="s">
        <v>32</v>
      </c>
      <c r="AX234" s="13" t="s">
        <v>77</v>
      </c>
      <c r="AY234" s="243" t="s">
        <v>166</v>
      </c>
    </row>
    <row r="235" spans="1:65" s="2" customFormat="1" ht="37.8" customHeight="1">
      <c r="A235" s="37"/>
      <c r="B235" s="38"/>
      <c r="C235" s="218" t="s">
        <v>290</v>
      </c>
      <c r="D235" s="218" t="s">
        <v>169</v>
      </c>
      <c r="E235" s="219" t="s">
        <v>1097</v>
      </c>
      <c r="F235" s="220" t="s">
        <v>1098</v>
      </c>
      <c r="G235" s="221" t="s">
        <v>172</v>
      </c>
      <c r="H235" s="222">
        <v>156.69</v>
      </c>
      <c r="I235" s="223"/>
      <c r="J235" s="224">
        <f>ROUND(I235*H235,0)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173</v>
      </c>
      <c r="AT235" s="230" t="s">
        <v>169</v>
      </c>
      <c r="AU235" s="230" t="s">
        <v>86</v>
      </c>
      <c r="AY235" s="16" t="s">
        <v>166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</v>
      </c>
      <c r="BK235" s="231">
        <f>ROUND(I235*H235,0)</f>
        <v>0</v>
      </c>
      <c r="BL235" s="16" t="s">
        <v>173</v>
      </c>
      <c r="BM235" s="230" t="s">
        <v>1099</v>
      </c>
    </row>
    <row r="236" spans="1:51" s="13" customFormat="1" ht="12">
      <c r="A236" s="13"/>
      <c r="B236" s="232"/>
      <c r="C236" s="233"/>
      <c r="D236" s="234" t="s">
        <v>175</v>
      </c>
      <c r="E236" s="235" t="s">
        <v>1</v>
      </c>
      <c r="F236" s="236" t="s">
        <v>1100</v>
      </c>
      <c r="G236" s="233"/>
      <c r="H236" s="237">
        <v>156.69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175</v>
      </c>
      <c r="AU236" s="243" t="s">
        <v>86</v>
      </c>
      <c r="AV236" s="13" t="s">
        <v>86</v>
      </c>
      <c r="AW236" s="13" t="s">
        <v>32</v>
      </c>
      <c r="AX236" s="13" t="s">
        <v>77</v>
      </c>
      <c r="AY236" s="243" t="s">
        <v>166</v>
      </c>
    </row>
    <row r="237" spans="1:65" s="2" customFormat="1" ht="37.8" customHeight="1">
      <c r="A237" s="37"/>
      <c r="B237" s="38"/>
      <c r="C237" s="218" t="s">
        <v>295</v>
      </c>
      <c r="D237" s="218" t="s">
        <v>169</v>
      </c>
      <c r="E237" s="219" t="s">
        <v>1101</v>
      </c>
      <c r="F237" s="220" t="s">
        <v>1102</v>
      </c>
      <c r="G237" s="221" t="s">
        <v>172</v>
      </c>
      <c r="H237" s="222">
        <v>1253.52</v>
      </c>
      <c r="I237" s="223"/>
      <c r="J237" s="224">
        <f>ROUND(I237*H237,0)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173</v>
      </c>
      <c r="AT237" s="230" t="s">
        <v>169</v>
      </c>
      <c r="AU237" s="230" t="s">
        <v>86</v>
      </c>
      <c r="AY237" s="16" t="s">
        <v>166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</v>
      </c>
      <c r="BK237" s="231">
        <f>ROUND(I237*H237,0)</f>
        <v>0</v>
      </c>
      <c r="BL237" s="16" t="s">
        <v>173</v>
      </c>
      <c r="BM237" s="230" t="s">
        <v>1103</v>
      </c>
    </row>
    <row r="238" spans="1:51" s="13" customFormat="1" ht="12">
      <c r="A238" s="13"/>
      <c r="B238" s="232"/>
      <c r="C238" s="233"/>
      <c r="D238" s="234" t="s">
        <v>175</v>
      </c>
      <c r="E238" s="235" t="s">
        <v>1</v>
      </c>
      <c r="F238" s="236" t="s">
        <v>1104</v>
      </c>
      <c r="G238" s="233"/>
      <c r="H238" s="237">
        <v>1253.52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175</v>
      </c>
      <c r="AU238" s="243" t="s">
        <v>86</v>
      </c>
      <c r="AV238" s="13" t="s">
        <v>86</v>
      </c>
      <c r="AW238" s="13" t="s">
        <v>32</v>
      </c>
      <c r="AX238" s="13" t="s">
        <v>77</v>
      </c>
      <c r="AY238" s="243" t="s">
        <v>166</v>
      </c>
    </row>
    <row r="239" spans="1:65" s="2" customFormat="1" ht="33" customHeight="1">
      <c r="A239" s="37"/>
      <c r="B239" s="38"/>
      <c r="C239" s="218" t="s">
        <v>300</v>
      </c>
      <c r="D239" s="218" t="s">
        <v>169</v>
      </c>
      <c r="E239" s="219" t="s">
        <v>1105</v>
      </c>
      <c r="F239" s="220" t="s">
        <v>1106</v>
      </c>
      <c r="G239" s="221" t="s">
        <v>183</v>
      </c>
      <c r="H239" s="222">
        <v>340.755</v>
      </c>
      <c r="I239" s="223"/>
      <c r="J239" s="224">
        <f>ROUND(I239*H239,0)</f>
        <v>0</v>
      </c>
      <c r="K239" s="225"/>
      <c r="L239" s="43"/>
      <c r="M239" s="226" t="s">
        <v>1</v>
      </c>
      <c r="N239" s="227" t="s">
        <v>42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173</v>
      </c>
      <c r="AT239" s="230" t="s">
        <v>169</v>
      </c>
      <c r="AU239" s="230" t="s">
        <v>86</v>
      </c>
      <c r="AY239" s="16" t="s">
        <v>166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</v>
      </c>
      <c r="BK239" s="231">
        <f>ROUND(I239*H239,0)</f>
        <v>0</v>
      </c>
      <c r="BL239" s="16" t="s">
        <v>173</v>
      </c>
      <c r="BM239" s="230" t="s">
        <v>1107</v>
      </c>
    </row>
    <row r="240" spans="1:51" s="13" customFormat="1" ht="12">
      <c r="A240" s="13"/>
      <c r="B240" s="232"/>
      <c r="C240" s="233"/>
      <c r="D240" s="234" t="s">
        <v>175</v>
      </c>
      <c r="E240" s="235" t="s">
        <v>1</v>
      </c>
      <c r="F240" s="236" t="s">
        <v>1108</v>
      </c>
      <c r="G240" s="233"/>
      <c r="H240" s="237">
        <v>340.755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175</v>
      </c>
      <c r="AU240" s="243" t="s">
        <v>86</v>
      </c>
      <c r="AV240" s="13" t="s">
        <v>86</v>
      </c>
      <c r="AW240" s="13" t="s">
        <v>32</v>
      </c>
      <c r="AX240" s="13" t="s">
        <v>77</v>
      </c>
      <c r="AY240" s="243" t="s">
        <v>166</v>
      </c>
    </row>
    <row r="241" spans="1:65" s="2" customFormat="1" ht="16.5" customHeight="1">
      <c r="A241" s="37"/>
      <c r="B241" s="38"/>
      <c r="C241" s="218" t="s">
        <v>305</v>
      </c>
      <c r="D241" s="218" t="s">
        <v>169</v>
      </c>
      <c r="E241" s="219" t="s">
        <v>1109</v>
      </c>
      <c r="F241" s="220" t="s">
        <v>1110</v>
      </c>
      <c r="G241" s="221" t="s">
        <v>172</v>
      </c>
      <c r="H241" s="222">
        <v>194.717</v>
      </c>
      <c r="I241" s="223"/>
      <c r="J241" s="224">
        <f>ROUND(I241*H241,0)</f>
        <v>0</v>
      </c>
      <c r="K241" s="225"/>
      <c r="L241" s="43"/>
      <c r="M241" s="226" t="s">
        <v>1</v>
      </c>
      <c r="N241" s="227" t="s">
        <v>42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173</v>
      </c>
      <c r="AT241" s="230" t="s">
        <v>169</v>
      </c>
      <c r="AU241" s="230" t="s">
        <v>86</v>
      </c>
      <c r="AY241" s="16" t="s">
        <v>166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</v>
      </c>
      <c r="BK241" s="231">
        <f>ROUND(I241*H241,0)</f>
        <v>0</v>
      </c>
      <c r="BL241" s="16" t="s">
        <v>173</v>
      </c>
      <c r="BM241" s="230" t="s">
        <v>1111</v>
      </c>
    </row>
    <row r="242" spans="1:51" s="13" customFormat="1" ht="12">
      <c r="A242" s="13"/>
      <c r="B242" s="232"/>
      <c r="C242" s="233"/>
      <c r="D242" s="234" t="s">
        <v>175</v>
      </c>
      <c r="E242" s="235" t="s">
        <v>1</v>
      </c>
      <c r="F242" s="236" t="s">
        <v>1112</v>
      </c>
      <c r="G242" s="233"/>
      <c r="H242" s="237">
        <v>194.717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175</v>
      </c>
      <c r="AU242" s="243" t="s">
        <v>86</v>
      </c>
      <c r="AV242" s="13" t="s">
        <v>86</v>
      </c>
      <c r="AW242" s="13" t="s">
        <v>32</v>
      </c>
      <c r="AX242" s="13" t="s">
        <v>77</v>
      </c>
      <c r="AY242" s="243" t="s">
        <v>166</v>
      </c>
    </row>
    <row r="243" spans="1:65" s="2" customFormat="1" ht="24.15" customHeight="1">
      <c r="A243" s="37"/>
      <c r="B243" s="38"/>
      <c r="C243" s="218" t="s">
        <v>310</v>
      </c>
      <c r="D243" s="218" t="s">
        <v>169</v>
      </c>
      <c r="E243" s="219" t="s">
        <v>1113</v>
      </c>
      <c r="F243" s="220" t="s">
        <v>1114</v>
      </c>
      <c r="G243" s="221" t="s">
        <v>172</v>
      </c>
      <c r="H243" s="222">
        <v>24.115</v>
      </c>
      <c r="I243" s="223"/>
      <c r="J243" s="224">
        <f>ROUND(I243*H243,0)</f>
        <v>0</v>
      </c>
      <c r="K243" s="225"/>
      <c r="L243" s="43"/>
      <c r="M243" s="226" t="s">
        <v>1</v>
      </c>
      <c r="N243" s="227" t="s">
        <v>42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173</v>
      </c>
      <c r="AT243" s="230" t="s">
        <v>169</v>
      </c>
      <c r="AU243" s="230" t="s">
        <v>86</v>
      </c>
      <c r="AY243" s="16" t="s">
        <v>166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</v>
      </c>
      <c r="BK243" s="231">
        <f>ROUND(I243*H243,0)</f>
        <v>0</v>
      </c>
      <c r="BL243" s="16" t="s">
        <v>173</v>
      </c>
      <c r="BM243" s="230" t="s">
        <v>1115</v>
      </c>
    </row>
    <row r="244" spans="1:51" s="14" customFormat="1" ht="12">
      <c r="A244" s="14"/>
      <c r="B244" s="244"/>
      <c r="C244" s="245"/>
      <c r="D244" s="234" t="s">
        <v>175</v>
      </c>
      <c r="E244" s="246" t="s">
        <v>1</v>
      </c>
      <c r="F244" s="247" t="s">
        <v>1116</v>
      </c>
      <c r="G244" s="245"/>
      <c r="H244" s="246" t="s">
        <v>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175</v>
      </c>
      <c r="AU244" s="253" t="s">
        <v>86</v>
      </c>
      <c r="AV244" s="14" t="s">
        <v>8</v>
      </c>
      <c r="AW244" s="14" t="s">
        <v>32</v>
      </c>
      <c r="AX244" s="14" t="s">
        <v>77</v>
      </c>
      <c r="AY244" s="253" t="s">
        <v>166</v>
      </c>
    </row>
    <row r="245" spans="1:51" s="13" customFormat="1" ht="12">
      <c r="A245" s="13"/>
      <c r="B245" s="232"/>
      <c r="C245" s="233"/>
      <c r="D245" s="234" t="s">
        <v>175</v>
      </c>
      <c r="E245" s="235" t="s">
        <v>1</v>
      </c>
      <c r="F245" s="236" t="s">
        <v>1117</v>
      </c>
      <c r="G245" s="233"/>
      <c r="H245" s="237">
        <v>24.115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175</v>
      </c>
      <c r="AU245" s="243" t="s">
        <v>86</v>
      </c>
      <c r="AV245" s="13" t="s">
        <v>86</v>
      </c>
      <c r="AW245" s="13" t="s">
        <v>32</v>
      </c>
      <c r="AX245" s="13" t="s">
        <v>77</v>
      </c>
      <c r="AY245" s="243" t="s">
        <v>166</v>
      </c>
    </row>
    <row r="246" spans="1:65" s="2" customFormat="1" ht="24.15" customHeight="1">
      <c r="A246" s="37"/>
      <c r="B246" s="38"/>
      <c r="C246" s="218" t="s">
        <v>318</v>
      </c>
      <c r="D246" s="218" t="s">
        <v>169</v>
      </c>
      <c r="E246" s="219" t="s">
        <v>1118</v>
      </c>
      <c r="F246" s="220" t="s">
        <v>1119</v>
      </c>
      <c r="G246" s="221" t="s">
        <v>188</v>
      </c>
      <c r="H246" s="222">
        <v>146.156</v>
      </c>
      <c r="I246" s="223"/>
      <c r="J246" s="224">
        <f>ROUND(I246*H246,0)</f>
        <v>0</v>
      </c>
      <c r="K246" s="225"/>
      <c r="L246" s="43"/>
      <c r="M246" s="226" t="s">
        <v>1</v>
      </c>
      <c r="N246" s="227" t="s">
        <v>42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173</v>
      </c>
      <c r="AT246" s="230" t="s">
        <v>169</v>
      </c>
      <c r="AU246" s="230" t="s">
        <v>86</v>
      </c>
      <c r="AY246" s="16" t="s">
        <v>166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</v>
      </c>
      <c r="BK246" s="231">
        <f>ROUND(I246*H246,0)</f>
        <v>0</v>
      </c>
      <c r="BL246" s="16" t="s">
        <v>173</v>
      </c>
      <c r="BM246" s="230" t="s">
        <v>1120</v>
      </c>
    </row>
    <row r="247" spans="1:51" s="13" customFormat="1" ht="12">
      <c r="A247" s="13"/>
      <c r="B247" s="232"/>
      <c r="C247" s="233"/>
      <c r="D247" s="234" t="s">
        <v>175</v>
      </c>
      <c r="E247" s="235" t="s">
        <v>1</v>
      </c>
      <c r="F247" s="236" t="s">
        <v>999</v>
      </c>
      <c r="G247" s="233"/>
      <c r="H247" s="237">
        <v>73.152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175</v>
      </c>
      <c r="AU247" s="243" t="s">
        <v>86</v>
      </c>
      <c r="AV247" s="13" t="s">
        <v>86</v>
      </c>
      <c r="AW247" s="13" t="s">
        <v>32</v>
      </c>
      <c r="AX247" s="13" t="s">
        <v>77</v>
      </c>
      <c r="AY247" s="243" t="s">
        <v>166</v>
      </c>
    </row>
    <row r="248" spans="1:51" s="13" customFormat="1" ht="12">
      <c r="A248" s="13"/>
      <c r="B248" s="232"/>
      <c r="C248" s="233"/>
      <c r="D248" s="234" t="s">
        <v>175</v>
      </c>
      <c r="E248" s="235" t="s">
        <v>1</v>
      </c>
      <c r="F248" s="236" t="s">
        <v>1000</v>
      </c>
      <c r="G248" s="233"/>
      <c r="H248" s="237">
        <v>73.004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175</v>
      </c>
      <c r="AU248" s="243" t="s">
        <v>86</v>
      </c>
      <c r="AV248" s="13" t="s">
        <v>86</v>
      </c>
      <c r="AW248" s="13" t="s">
        <v>32</v>
      </c>
      <c r="AX248" s="13" t="s">
        <v>77</v>
      </c>
      <c r="AY248" s="243" t="s">
        <v>166</v>
      </c>
    </row>
    <row r="249" spans="1:65" s="2" customFormat="1" ht="24.15" customHeight="1">
      <c r="A249" s="37"/>
      <c r="B249" s="38"/>
      <c r="C249" s="218" t="s">
        <v>322</v>
      </c>
      <c r="D249" s="218" t="s">
        <v>169</v>
      </c>
      <c r="E249" s="219" t="s">
        <v>1121</v>
      </c>
      <c r="F249" s="220" t="s">
        <v>1122</v>
      </c>
      <c r="G249" s="221" t="s">
        <v>188</v>
      </c>
      <c r="H249" s="222">
        <v>40.94</v>
      </c>
      <c r="I249" s="223"/>
      <c r="J249" s="224">
        <f>ROUND(I249*H249,0)</f>
        <v>0</v>
      </c>
      <c r="K249" s="225"/>
      <c r="L249" s="43"/>
      <c r="M249" s="226" t="s">
        <v>1</v>
      </c>
      <c r="N249" s="227" t="s">
        <v>42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173</v>
      </c>
      <c r="AT249" s="230" t="s">
        <v>169</v>
      </c>
      <c r="AU249" s="230" t="s">
        <v>86</v>
      </c>
      <c r="AY249" s="16" t="s">
        <v>166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</v>
      </c>
      <c r="BK249" s="231">
        <f>ROUND(I249*H249,0)</f>
        <v>0</v>
      </c>
      <c r="BL249" s="16" t="s">
        <v>173</v>
      </c>
      <c r="BM249" s="230" t="s">
        <v>1123</v>
      </c>
    </row>
    <row r="250" spans="1:51" s="13" customFormat="1" ht="12">
      <c r="A250" s="13"/>
      <c r="B250" s="232"/>
      <c r="C250" s="233"/>
      <c r="D250" s="234" t="s">
        <v>175</v>
      </c>
      <c r="E250" s="235" t="s">
        <v>1</v>
      </c>
      <c r="F250" s="236" t="s">
        <v>1124</v>
      </c>
      <c r="G250" s="233"/>
      <c r="H250" s="237">
        <v>40.94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175</v>
      </c>
      <c r="AU250" s="243" t="s">
        <v>86</v>
      </c>
      <c r="AV250" s="13" t="s">
        <v>86</v>
      </c>
      <c r="AW250" s="13" t="s">
        <v>32</v>
      </c>
      <c r="AX250" s="13" t="s">
        <v>77</v>
      </c>
      <c r="AY250" s="243" t="s">
        <v>166</v>
      </c>
    </row>
    <row r="251" spans="1:65" s="2" customFormat="1" ht="24.15" customHeight="1">
      <c r="A251" s="37"/>
      <c r="B251" s="38"/>
      <c r="C251" s="218" t="s">
        <v>326</v>
      </c>
      <c r="D251" s="218" t="s">
        <v>169</v>
      </c>
      <c r="E251" s="219" t="s">
        <v>1125</v>
      </c>
      <c r="F251" s="220" t="s">
        <v>1126</v>
      </c>
      <c r="G251" s="221" t="s">
        <v>188</v>
      </c>
      <c r="H251" s="222">
        <v>40.94</v>
      </c>
      <c r="I251" s="223"/>
      <c r="J251" s="224">
        <f>ROUND(I251*H251,0)</f>
        <v>0</v>
      </c>
      <c r="K251" s="225"/>
      <c r="L251" s="43"/>
      <c r="M251" s="226" t="s">
        <v>1</v>
      </c>
      <c r="N251" s="227" t="s">
        <v>42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173</v>
      </c>
      <c r="AT251" s="230" t="s">
        <v>169</v>
      </c>
      <c r="AU251" s="230" t="s">
        <v>86</v>
      </c>
      <c r="AY251" s="16" t="s">
        <v>166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</v>
      </c>
      <c r="BK251" s="231">
        <f>ROUND(I251*H251,0)</f>
        <v>0</v>
      </c>
      <c r="BL251" s="16" t="s">
        <v>173</v>
      </c>
      <c r="BM251" s="230" t="s">
        <v>1127</v>
      </c>
    </row>
    <row r="252" spans="1:65" s="2" customFormat="1" ht="24.15" customHeight="1">
      <c r="A252" s="37"/>
      <c r="B252" s="38"/>
      <c r="C252" s="218" t="s">
        <v>331</v>
      </c>
      <c r="D252" s="218" t="s">
        <v>169</v>
      </c>
      <c r="E252" s="219" t="s">
        <v>1128</v>
      </c>
      <c r="F252" s="220" t="s">
        <v>1129</v>
      </c>
      <c r="G252" s="221" t="s">
        <v>188</v>
      </c>
      <c r="H252" s="222">
        <v>22.413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173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173</v>
      </c>
      <c r="BM252" s="230" t="s">
        <v>1130</v>
      </c>
    </row>
    <row r="253" spans="1:65" s="2" customFormat="1" ht="16.5" customHeight="1">
      <c r="A253" s="37"/>
      <c r="B253" s="38"/>
      <c r="C253" s="254" t="s">
        <v>337</v>
      </c>
      <c r="D253" s="254" t="s">
        <v>266</v>
      </c>
      <c r="E253" s="255" t="s">
        <v>1131</v>
      </c>
      <c r="F253" s="256" t="s">
        <v>1132</v>
      </c>
      <c r="G253" s="257" t="s">
        <v>1133</v>
      </c>
      <c r="H253" s="258">
        <v>1.267</v>
      </c>
      <c r="I253" s="259"/>
      <c r="J253" s="260">
        <f>ROUND(I253*H253,0)</f>
        <v>0</v>
      </c>
      <c r="K253" s="261"/>
      <c r="L253" s="262"/>
      <c r="M253" s="263" t="s">
        <v>1</v>
      </c>
      <c r="N253" s="264" t="s">
        <v>42</v>
      </c>
      <c r="O253" s="90"/>
      <c r="P253" s="228">
        <f>O253*H253</f>
        <v>0</v>
      </c>
      <c r="Q253" s="228">
        <v>0.001</v>
      </c>
      <c r="R253" s="228">
        <f>Q253*H253</f>
        <v>0.001267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208</v>
      </c>
      <c r="AT253" s="230" t="s">
        <v>266</v>
      </c>
      <c r="AU253" s="230" t="s">
        <v>86</v>
      </c>
      <c r="AY253" s="16" t="s">
        <v>166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</v>
      </c>
      <c r="BK253" s="231">
        <f>ROUND(I253*H253,0)</f>
        <v>0</v>
      </c>
      <c r="BL253" s="16" t="s">
        <v>173</v>
      </c>
      <c r="BM253" s="230" t="s">
        <v>1134</v>
      </c>
    </row>
    <row r="254" spans="1:51" s="13" customFormat="1" ht="12">
      <c r="A254" s="13"/>
      <c r="B254" s="232"/>
      <c r="C254" s="233"/>
      <c r="D254" s="234" t="s">
        <v>175</v>
      </c>
      <c r="E254" s="235" t="s">
        <v>1</v>
      </c>
      <c r="F254" s="236" t="s">
        <v>1135</v>
      </c>
      <c r="G254" s="233"/>
      <c r="H254" s="237">
        <v>63.353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175</v>
      </c>
      <c r="AU254" s="243" t="s">
        <v>86</v>
      </c>
      <c r="AV254" s="13" t="s">
        <v>86</v>
      </c>
      <c r="AW254" s="13" t="s">
        <v>32</v>
      </c>
      <c r="AX254" s="13" t="s">
        <v>8</v>
      </c>
      <c r="AY254" s="243" t="s">
        <v>166</v>
      </c>
    </row>
    <row r="255" spans="1:51" s="13" customFormat="1" ht="12">
      <c r="A255" s="13"/>
      <c r="B255" s="232"/>
      <c r="C255" s="233"/>
      <c r="D255" s="234" t="s">
        <v>175</v>
      </c>
      <c r="E255" s="233"/>
      <c r="F255" s="236" t="s">
        <v>1136</v>
      </c>
      <c r="G255" s="233"/>
      <c r="H255" s="237">
        <v>1.267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175</v>
      </c>
      <c r="AU255" s="243" t="s">
        <v>86</v>
      </c>
      <c r="AV255" s="13" t="s">
        <v>86</v>
      </c>
      <c r="AW255" s="13" t="s">
        <v>4</v>
      </c>
      <c r="AX255" s="13" t="s">
        <v>8</v>
      </c>
      <c r="AY255" s="243" t="s">
        <v>166</v>
      </c>
    </row>
    <row r="256" spans="1:65" s="2" customFormat="1" ht="24.15" customHeight="1">
      <c r="A256" s="37"/>
      <c r="B256" s="38"/>
      <c r="C256" s="218" t="s">
        <v>345</v>
      </c>
      <c r="D256" s="218" t="s">
        <v>169</v>
      </c>
      <c r="E256" s="219" t="s">
        <v>1137</v>
      </c>
      <c r="F256" s="220" t="s">
        <v>1138</v>
      </c>
      <c r="G256" s="221" t="s">
        <v>188</v>
      </c>
      <c r="H256" s="222">
        <v>304.696</v>
      </c>
      <c r="I256" s="223"/>
      <c r="J256" s="224">
        <f>ROUND(I256*H256,0)</f>
        <v>0</v>
      </c>
      <c r="K256" s="225"/>
      <c r="L256" s="43"/>
      <c r="M256" s="226" t="s">
        <v>1</v>
      </c>
      <c r="N256" s="227" t="s">
        <v>42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173</v>
      </c>
      <c r="AT256" s="230" t="s">
        <v>169</v>
      </c>
      <c r="AU256" s="230" t="s">
        <v>86</v>
      </c>
      <c r="AY256" s="16" t="s">
        <v>166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</v>
      </c>
      <c r="BK256" s="231">
        <f>ROUND(I256*H256,0)</f>
        <v>0</v>
      </c>
      <c r="BL256" s="16" t="s">
        <v>173</v>
      </c>
      <c r="BM256" s="230" t="s">
        <v>1139</v>
      </c>
    </row>
    <row r="257" spans="1:51" s="13" customFormat="1" ht="12">
      <c r="A257" s="13"/>
      <c r="B257" s="232"/>
      <c r="C257" s="233"/>
      <c r="D257" s="234" t="s">
        <v>175</v>
      </c>
      <c r="E257" s="235" t="s">
        <v>1</v>
      </c>
      <c r="F257" s="236" t="s">
        <v>1140</v>
      </c>
      <c r="G257" s="233"/>
      <c r="H257" s="237">
        <v>304.696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175</v>
      </c>
      <c r="AU257" s="243" t="s">
        <v>86</v>
      </c>
      <c r="AV257" s="13" t="s">
        <v>86</v>
      </c>
      <c r="AW257" s="13" t="s">
        <v>32</v>
      </c>
      <c r="AX257" s="13" t="s">
        <v>77</v>
      </c>
      <c r="AY257" s="243" t="s">
        <v>166</v>
      </c>
    </row>
    <row r="258" spans="1:65" s="2" customFormat="1" ht="24.15" customHeight="1">
      <c r="A258" s="37"/>
      <c r="B258" s="38"/>
      <c r="C258" s="218" t="s">
        <v>349</v>
      </c>
      <c r="D258" s="218" t="s">
        <v>169</v>
      </c>
      <c r="E258" s="219" t="s">
        <v>1141</v>
      </c>
      <c r="F258" s="220" t="s">
        <v>1142</v>
      </c>
      <c r="G258" s="221" t="s">
        <v>188</v>
      </c>
      <c r="H258" s="222">
        <v>22.413</v>
      </c>
      <c r="I258" s="223"/>
      <c r="J258" s="224">
        <f>ROUND(I258*H258,0)</f>
        <v>0</v>
      </c>
      <c r="K258" s="225"/>
      <c r="L258" s="43"/>
      <c r="M258" s="226" t="s">
        <v>1</v>
      </c>
      <c r="N258" s="227" t="s">
        <v>42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173</v>
      </c>
      <c r="AT258" s="230" t="s">
        <v>169</v>
      </c>
      <c r="AU258" s="230" t="s">
        <v>86</v>
      </c>
      <c r="AY258" s="16" t="s">
        <v>166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</v>
      </c>
      <c r="BK258" s="231">
        <f>ROUND(I258*H258,0)</f>
        <v>0</v>
      </c>
      <c r="BL258" s="16" t="s">
        <v>173</v>
      </c>
      <c r="BM258" s="230" t="s">
        <v>1143</v>
      </c>
    </row>
    <row r="259" spans="1:51" s="13" customFormat="1" ht="12">
      <c r="A259" s="13"/>
      <c r="B259" s="232"/>
      <c r="C259" s="233"/>
      <c r="D259" s="234" t="s">
        <v>175</v>
      </c>
      <c r="E259" s="235" t="s">
        <v>1</v>
      </c>
      <c r="F259" s="236" t="s">
        <v>1144</v>
      </c>
      <c r="G259" s="233"/>
      <c r="H259" s="237">
        <v>22.413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175</v>
      </c>
      <c r="AU259" s="243" t="s">
        <v>86</v>
      </c>
      <c r="AV259" s="13" t="s">
        <v>86</v>
      </c>
      <c r="AW259" s="13" t="s">
        <v>32</v>
      </c>
      <c r="AX259" s="13" t="s">
        <v>77</v>
      </c>
      <c r="AY259" s="243" t="s">
        <v>166</v>
      </c>
    </row>
    <row r="260" spans="1:65" s="2" customFormat="1" ht="24.15" customHeight="1">
      <c r="A260" s="37"/>
      <c r="B260" s="38"/>
      <c r="C260" s="218" t="s">
        <v>355</v>
      </c>
      <c r="D260" s="218" t="s">
        <v>169</v>
      </c>
      <c r="E260" s="219" t="s">
        <v>1145</v>
      </c>
      <c r="F260" s="220" t="s">
        <v>1146</v>
      </c>
      <c r="G260" s="221" t="s">
        <v>188</v>
      </c>
      <c r="H260" s="222">
        <v>22.413</v>
      </c>
      <c r="I260" s="223"/>
      <c r="J260" s="224">
        <f>ROUND(I260*H260,0)</f>
        <v>0</v>
      </c>
      <c r="K260" s="225"/>
      <c r="L260" s="43"/>
      <c r="M260" s="226" t="s">
        <v>1</v>
      </c>
      <c r="N260" s="227" t="s">
        <v>42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173</v>
      </c>
      <c r="AT260" s="230" t="s">
        <v>169</v>
      </c>
      <c r="AU260" s="230" t="s">
        <v>86</v>
      </c>
      <c r="AY260" s="16" t="s">
        <v>166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</v>
      </c>
      <c r="BK260" s="231">
        <f>ROUND(I260*H260,0)</f>
        <v>0</v>
      </c>
      <c r="BL260" s="16" t="s">
        <v>173</v>
      </c>
      <c r="BM260" s="230" t="s">
        <v>1147</v>
      </c>
    </row>
    <row r="261" spans="1:63" s="12" customFormat="1" ht="22.8" customHeight="1">
      <c r="A261" s="12"/>
      <c r="B261" s="202"/>
      <c r="C261" s="203"/>
      <c r="D261" s="204" t="s">
        <v>76</v>
      </c>
      <c r="E261" s="216" t="s">
        <v>86</v>
      </c>
      <c r="F261" s="216" t="s">
        <v>1148</v>
      </c>
      <c r="G261" s="203"/>
      <c r="H261" s="203"/>
      <c r="I261" s="206"/>
      <c r="J261" s="217">
        <f>BK261</f>
        <v>0</v>
      </c>
      <c r="K261" s="203"/>
      <c r="L261" s="208"/>
      <c r="M261" s="209"/>
      <c r="N261" s="210"/>
      <c r="O261" s="210"/>
      <c r="P261" s="211">
        <f>SUM(P262:P294)</f>
        <v>0</v>
      </c>
      <c r="Q261" s="210"/>
      <c r="R261" s="211">
        <f>SUM(R262:R294)</f>
        <v>505.83787287999996</v>
      </c>
      <c r="S261" s="210"/>
      <c r="T261" s="212">
        <f>SUM(T262:T294)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3" t="s">
        <v>8</v>
      </c>
      <c r="AT261" s="214" t="s">
        <v>76</v>
      </c>
      <c r="AU261" s="214" t="s">
        <v>8</v>
      </c>
      <c r="AY261" s="213" t="s">
        <v>166</v>
      </c>
      <c r="BK261" s="215">
        <f>SUM(BK262:BK294)</f>
        <v>0</v>
      </c>
    </row>
    <row r="262" spans="1:65" s="2" customFormat="1" ht="24.15" customHeight="1">
      <c r="A262" s="37"/>
      <c r="B262" s="38"/>
      <c r="C262" s="218" t="s">
        <v>359</v>
      </c>
      <c r="D262" s="218" t="s">
        <v>169</v>
      </c>
      <c r="E262" s="219" t="s">
        <v>1149</v>
      </c>
      <c r="F262" s="220" t="s">
        <v>1150</v>
      </c>
      <c r="G262" s="221" t="s">
        <v>172</v>
      </c>
      <c r="H262" s="222">
        <v>35.549</v>
      </c>
      <c r="I262" s="223"/>
      <c r="J262" s="224">
        <f>ROUND(I262*H262,0)</f>
        <v>0</v>
      </c>
      <c r="K262" s="225"/>
      <c r="L262" s="43"/>
      <c r="M262" s="226" t="s">
        <v>1</v>
      </c>
      <c r="N262" s="227" t="s">
        <v>42</v>
      </c>
      <c r="O262" s="90"/>
      <c r="P262" s="228">
        <f>O262*H262</f>
        <v>0</v>
      </c>
      <c r="Q262" s="228">
        <v>2.16</v>
      </c>
      <c r="R262" s="228">
        <f>Q262*H262</f>
        <v>76.78584000000001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173</v>
      </c>
      <c r="AT262" s="230" t="s">
        <v>169</v>
      </c>
      <c r="AU262" s="230" t="s">
        <v>86</v>
      </c>
      <c r="AY262" s="16" t="s">
        <v>166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</v>
      </c>
      <c r="BK262" s="231">
        <f>ROUND(I262*H262,0)</f>
        <v>0</v>
      </c>
      <c r="BL262" s="16" t="s">
        <v>173</v>
      </c>
      <c r="BM262" s="230" t="s">
        <v>1151</v>
      </c>
    </row>
    <row r="263" spans="1:51" s="13" customFormat="1" ht="12">
      <c r="A263" s="13"/>
      <c r="B263" s="232"/>
      <c r="C263" s="233"/>
      <c r="D263" s="234" t="s">
        <v>175</v>
      </c>
      <c r="E263" s="235" t="s">
        <v>1</v>
      </c>
      <c r="F263" s="236" t="s">
        <v>1152</v>
      </c>
      <c r="G263" s="233"/>
      <c r="H263" s="237">
        <v>0.305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175</v>
      </c>
      <c r="AU263" s="243" t="s">
        <v>86</v>
      </c>
      <c r="AV263" s="13" t="s">
        <v>86</v>
      </c>
      <c r="AW263" s="13" t="s">
        <v>32</v>
      </c>
      <c r="AX263" s="13" t="s">
        <v>77</v>
      </c>
      <c r="AY263" s="243" t="s">
        <v>166</v>
      </c>
    </row>
    <row r="264" spans="1:51" s="13" customFormat="1" ht="12">
      <c r="A264" s="13"/>
      <c r="B264" s="232"/>
      <c r="C264" s="233"/>
      <c r="D264" s="234" t="s">
        <v>175</v>
      </c>
      <c r="E264" s="235" t="s">
        <v>1</v>
      </c>
      <c r="F264" s="236" t="s">
        <v>1153</v>
      </c>
      <c r="G264" s="233"/>
      <c r="H264" s="237">
        <v>35.244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175</v>
      </c>
      <c r="AU264" s="243" t="s">
        <v>86</v>
      </c>
      <c r="AV264" s="13" t="s">
        <v>86</v>
      </c>
      <c r="AW264" s="13" t="s">
        <v>32</v>
      </c>
      <c r="AX264" s="13" t="s">
        <v>77</v>
      </c>
      <c r="AY264" s="243" t="s">
        <v>166</v>
      </c>
    </row>
    <row r="265" spans="1:65" s="2" customFormat="1" ht="24.15" customHeight="1">
      <c r="A265" s="37"/>
      <c r="B265" s="38"/>
      <c r="C265" s="218" t="s">
        <v>365</v>
      </c>
      <c r="D265" s="218" t="s">
        <v>169</v>
      </c>
      <c r="E265" s="219" t="s">
        <v>1154</v>
      </c>
      <c r="F265" s="220" t="s">
        <v>1155</v>
      </c>
      <c r="G265" s="221" t="s">
        <v>172</v>
      </c>
      <c r="H265" s="222">
        <v>44.198</v>
      </c>
      <c r="I265" s="223"/>
      <c r="J265" s="224">
        <f>ROUND(I265*H265,0)</f>
        <v>0</v>
      </c>
      <c r="K265" s="225"/>
      <c r="L265" s="43"/>
      <c r="M265" s="226" t="s">
        <v>1</v>
      </c>
      <c r="N265" s="227" t="s">
        <v>42</v>
      </c>
      <c r="O265" s="90"/>
      <c r="P265" s="228">
        <f>O265*H265</f>
        <v>0</v>
      </c>
      <c r="Q265" s="228">
        <v>2.50187</v>
      </c>
      <c r="R265" s="228">
        <f>Q265*H265</f>
        <v>110.57765026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173</v>
      </c>
      <c r="AT265" s="230" t="s">
        <v>169</v>
      </c>
      <c r="AU265" s="230" t="s">
        <v>86</v>
      </c>
      <c r="AY265" s="16" t="s">
        <v>166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</v>
      </c>
      <c r="BK265" s="231">
        <f>ROUND(I265*H265,0)</f>
        <v>0</v>
      </c>
      <c r="BL265" s="16" t="s">
        <v>173</v>
      </c>
      <c r="BM265" s="230" t="s">
        <v>1156</v>
      </c>
    </row>
    <row r="266" spans="1:51" s="13" customFormat="1" ht="12">
      <c r="A266" s="13"/>
      <c r="B266" s="232"/>
      <c r="C266" s="233"/>
      <c r="D266" s="234" t="s">
        <v>175</v>
      </c>
      <c r="E266" s="235" t="s">
        <v>1</v>
      </c>
      <c r="F266" s="236" t="s">
        <v>1157</v>
      </c>
      <c r="G266" s="233"/>
      <c r="H266" s="237">
        <v>2.025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175</v>
      </c>
      <c r="AU266" s="243" t="s">
        <v>86</v>
      </c>
      <c r="AV266" s="13" t="s">
        <v>86</v>
      </c>
      <c r="AW266" s="13" t="s">
        <v>32</v>
      </c>
      <c r="AX266" s="13" t="s">
        <v>77</v>
      </c>
      <c r="AY266" s="243" t="s">
        <v>166</v>
      </c>
    </row>
    <row r="267" spans="1:51" s="13" customFormat="1" ht="12">
      <c r="A267" s="13"/>
      <c r="B267" s="232"/>
      <c r="C267" s="233"/>
      <c r="D267" s="234" t="s">
        <v>175</v>
      </c>
      <c r="E267" s="235" t="s">
        <v>1</v>
      </c>
      <c r="F267" s="236" t="s">
        <v>1158</v>
      </c>
      <c r="G267" s="233"/>
      <c r="H267" s="237">
        <v>42.173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175</v>
      </c>
      <c r="AU267" s="243" t="s">
        <v>86</v>
      </c>
      <c r="AV267" s="13" t="s">
        <v>86</v>
      </c>
      <c r="AW267" s="13" t="s">
        <v>32</v>
      </c>
      <c r="AX267" s="13" t="s">
        <v>77</v>
      </c>
      <c r="AY267" s="243" t="s">
        <v>166</v>
      </c>
    </row>
    <row r="268" spans="1:65" s="2" customFormat="1" ht="16.5" customHeight="1">
      <c r="A268" s="37"/>
      <c r="B268" s="38"/>
      <c r="C268" s="218" t="s">
        <v>371</v>
      </c>
      <c r="D268" s="218" t="s">
        <v>169</v>
      </c>
      <c r="E268" s="219" t="s">
        <v>1159</v>
      </c>
      <c r="F268" s="220" t="s">
        <v>1160</v>
      </c>
      <c r="G268" s="221" t="s">
        <v>188</v>
      </c>
      <c r="H268" s="222">
        <v>13.587</v>
      </c>
      <c r="I268" s="223"/>
      <c r="J268" s="224">
        <f>ROUND(I268*H268,0)</f>
        <v>0</v>
      </c>
      <c r="K268" s="225"/>
      <c r="L268" s="43"/>
      <c r="M268" s="226" t="s">
        <v>1</v>
      </c>
      <c r="N268" s="227" t="s">
        <v>42</v>
      </c>
      <c r="O268" s="90"/>
      <c r="P268" s="228">
        <f>O268*H268</f>
        <v>0</v>
      </c>
      <c r="Q268" s="228">
        <v>0.00247</v>
      </c>
      <c r="R268" s="228">
        <f>Q268*H268</f>
        <v>0.03355989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173</v>
      </c>
      <c r="AT268" s="230" t="s">
        <v>169</v>
      </c>
      <c r="AU268" s="230" t="s">
        <v>86</v>
      </c>
      <c r="AY268" s="16" t="s">
        <v>166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</v>
      </c>
      <c r="BK268" s="231">
        <f>ROUND(I268*H268,0)</f>
        <v>0</v>
      </c>
      <c r="BL268" s="16" t="s">
        <v>173</v>
      </c>
      <c r="BM268" s="230" t="s">
        <v>1161</v>
      </c>
    </row>
    <row r="269" spans="1:51" s="13" customFormat="1" ht="12">
      <c r="A269" s="13"/>
      <c r="B269" s="232"/>
      <c r="C269" s="233"/>
      <c r="D269" s="234" t="s">
        <v>175</v>
      </c>
      <c r="E269" s="235" t="s">
        <v>1</v>
      </c>
      <c r="F269" s="236" t="s">
        <v>1162</v>
      </c>
      <c r="G269" s="233"/>
      <c r="H269" s="237">
        <v>2.208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175</v>
      </c>
      <c r="AU269" s="243" t="s">
        <v>86</v>
      </c>
      <c r="AV269" s="13" t="s">
        <v>86</v>
      </c>
      <c r="AW269" s="13" t="s">
        <v>32</v>
      </c>
      <c r="AX269" s="13" t="s">
        <v>77</v>
      </c>
      <c r="AY269" s="243" t="s">
        <v>166</v>
      </c>
    </row>
    <row r="270" spans="1:51" s="13" customFormat="1" ht="12">
      <c r="A270" s="13"/>
      <c r="B270" s="232"/>
      <c r="C270" s="233"/>
      <c r="D270" s="234" t="s">
        <v>175</v>
      </c>
      <c r="E270" s="235" t="s">
        <v>1</v>
      </c>
      <c r="F270" s="236" t="s">
        <v>1163</v>
      </c>
      <c r="G270" s="233"/>
      <c r="H270" s="237">
        <v>11.379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175</v>
      </c>
      <c r="AU270" s="243" t="s">
        <v>86</v>
      </c>
      <c r="AV270" s="13" t="s">
        <v>86</v>
      </c>
      <c r="AW270" s="13" t="s">
        <v>32</v>
      </c>
      <c r="AX270" s="13" t="s">
        <v>77</v>
      </c>
      <c r="AY270" s="243" t="s">
        <v>166</v>
      </c>
    </row>
    <row r="271" spans="1:65" s="2" customFormat="1" ht="16.5" customHeight="1">
      <c r="A271" s="37"/>
      <c r="B271" s="38"/>
      <c r="C271" s="218" t="s">
        <v>376</v>
      </c>
      <c r="D271" s="218" t="s">
        <v>169</v>
      </c>
      <c r="E271" s="219" t="s">
        <v>1164</v>
      </c>
      <c r="F271" s="220" t="s">
        <v>1165</v>
      </c>
      <c r="G271" s="221" t="s">
        <v>188</v>
      </c>
      <c r="H271" s="222">
        <v>13.587</v>
      </c>
      <c r="I271" s="223"/>
      <c r="J271" s="224">
        <f>ROUND(I271*H271,0)</f>
        <v>0</v>
      </c>
      <c r="K271" s="225"/>
      <c r="L271" s="43"/>
      <c r="M271" s="226" t="s">
        <v>1</v>
      </c>
      <c r="N271" s="227" t="s">
        <v>42</v>
      </c>
      <c r="O271" s="90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173</v>
      </c>
      <c r="AT271" s="230" t="s">
        <v>169</v>
      </c>
      <c r="AU271" s="230" t="s">
        <v>86</v>
      </c>
      <c r="AY271" s="16" t="s">
        <v>166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</v>
      </c>
      <c r="BK271" s="231">
        <f>ROUND(I271*H271,0)</f>
        <v>0</v>
      </c>
      <c r="BL271" s="16" t="s">
        <v>173</v>
      </c>
      <c r="BM271" s="230" t="s">
        <v>1166</v>
      </c>
    </row>
    <row r="272" spans="1:65" s="2" customFormat="1" ht="16.5" customHeight="1">
      <c r="A272" s="37"/>
      <c r="B272" s="38"/>
      <c r="C272" s="218" t="s">
        <v>381</v>
      </c>
      <c r="D272" s="218" t="s">
        <v>169</v>
      </c>
      <c r="E272" s="219" t="s">
        <v>1167</v>
      </c>
      <c r="F272" s="220" t="s">
        <v>1168</v>
      </c>
      <c r="G272" s="221" t="s">
        <v>183</v>
      </c>
      <c r="H272" s="222">
        <v>2.177</v>
      </c>
      <c r="I272" s="223"/>
      <c r="J272" s="224">
        <f>ROUND(I272*H272,0)</f>
        <v>0</v>
      </c>
      <c r="K272" s="225"/>
      <c r="L272" s="43"/>
      <c r="M272" s="226" t="s">
        <v>1</v>
      </c>
      <c r="N272" s="227" t="s">
        <v>42</v>
      </c>
      <c r="O272" s="90"/>
      <c r="P272" s="228">
        <f>O272*H272</f>
        <v>0</v>
      </c>
      <c r="Q272" s="228">
        <v>1.06277</v>
      </c>
      <c r="R272" s="228">
        <f>Q272*H272</f>
        <v>2.31365029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173</v>
      </c>
      <c r="AT272" s="230" t="s">
        <v>169</v>
      </c>
      <c r="AU272" s="230" t="s">
        <v>86</v>
      </c>
      <c r="AY272" s="16" t="s">
        <v>166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</v>
      </c>
      <c r="BK272" s="231">
        <f>ROUND(I272*H272,0)</f>
        <v>0</v>
      </c>
      <c r="BL272" s="16" t="s">
        <v>173</v>
      </c>
      <c r="BM272" s="230" t="s">
        <v>1169</v>
      </c>
    </row>
    <row r="273" spans="1:51" s="13" customFormat="1" ht="12">
      <c r="A273" s="13"/>
      <c r="B273" s="232"/>
      <c r="C273" s="233"/>
      <c r="D273" s="234" t="s">
        <v>175</v>
      </c>
      <c r="E273" s="235" t="s">
        <v>1</v>
      </c>
      <c r="F273" s="236" t="s">
        <v>1170</v>
      </c>
      <c r="G273" s="233"/>
      <c r="H273" s="237">
        <v>2.177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175</v>
      </c>
      <c r="AU273" s="243" t="s">
        <v>86</v>
      </c>
      <c r="AV273" s="13" t="s">
        <v>86</v>
      </c>
      <c r="AW273" s="13" t="s">
        <v>32</v>
      </c>
      <c r="AX273" s="13" t="s">
        <v>77</v>
      </c>
      <c r="AY273" s="243" t="s">
        <v>166</v>
      </c>
    </row>
    <row r="274" spans="1:65" s="2" customFormat="1" ht="16.5" customHeight="1">
      <c r="A274" s="37"/>
      <c r="B274" s="38"/>
      <c r="C274" s="218" t="s">
        <v>385</v>
      </c>
      <c r="D274" s="218" t="s">
        <v>169</v>
      </c>
      <c r="E274" s="219" t="s">
        <v>1171</v>
      </c>
      <c r="F274" s="220" t="s">
        <v>1172</v>
      </c>
      <c r="G274" s="221" t="s">
        <v>172</v>
      </c>
      <c r="H274" s="222">
        <v>103.992</v>
      </c>
      <c r="I274" s="223"/>
      <c r="J274" s="224">
        <f>ROUND(I274*H274,0)</f>
        <v>0</v>
      </c>
      <c r="K274" s="225"/>
      <c r="L274" s="43"/>
      <c r="M274" s="226" t="s">
        <v>1</v>
      </c>
      <c r="N274" s="227" t="s">
        <v>42</v>
      </c>
      <c r="O274" s="90"/>
      <c r="P274" s="228">
        <f>O274*H274</f>
        <v>0</v>
      </c>
      <c r="Q274" s="228">
        <v>2.50187</v>
      </c>
      <c r="R274" s="228">
        <f>Q274*H274</f>
        <v>260.17446504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173</v>
      </c>
      <c r="AT274" s="230" t="s">
        <v>169</v>
      </c>
      <c r="AU274" s="230" t="s">
        <v>86</v>
      </c>
      <c r="AY274" s="16" t="s">
        <v>166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</v>
      </c>
      <c r="BK274" s="231">
        <f>ROUND(I274*H274,0)</f>
        <v>0</v>
      </c>
      <c r="BL274" s="16" t="s">
        <v>173</v>
      </c>
      <c r="BM274" s="230" t="s">
        <v>1173</v>
      </c>
    </row>
    <row r="275" spans="1:51" s="13" customFormat="1" ht="12">
      <c r="A275" s="13"/>
      <c r="B275" s="232"/>
      <c r="C275" s="233"/>
      <c r="D275" s="234" t="s">
        <v>175</v>
      </c>
      <c r="E275" s="235" t="s">
        <v>1</v>
      </c>
      <c r="F275" s="236" t="s">
        <v>1174</v>
      </c>
      <c r="G275" s="233"/>
      <c r="H275" s="237">
        <v>3.482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175</v>
      </c>
      <c r="AU275" s="243" t="s">
        <v>86</v>
      </c>
      <c r="AV275" s="13" t="s">
        <v>86</v>
      </c>
      <c r="AW275" s="13" t="s">
        <v>32</v>
      </c>
      <c r="AX275" s="13" t="s">
        <v>77</v>
      </c>
      <c r="AY275" s="243" t="s">
        <v>166</v>
      </c>
    </row>
    <row r="276" spans="1:51" s="13" customFormat="1" ht="12">
      <c r="A276" s="13"/>
      <c r="B276" s="232"/>
      <c r="C276" s="233"/>
      <c r="D276" s="234" t="s">
        <v>175</v>
      </c>
      <c r="E276" s="235" t="s">
        <v>1</v>
      </c>
      <c r="F276" s="236" t="s">
        <v>1175</v>
      </c>
      <c r="G276" s="233"/>
      <c r="H276" s="237">
        <v>63.48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32</v>
      </c>
      <c r="AX276" s="13" t="s">
        <v>77</v>
      </c>
      <c r="AY276" s="243" t="s">
        <v>166</v>
      </c>
    </row>
    <row r="277" spans="1:51" s="13" customFormat="1" ht="12">
      <c r="A277" s="13"/>
      <c r="B277" s="232"/>
      <c r="C277" s="233"/>
      <c r="D277" s="234" t="s">
        <v>175</v>
      </c>
      <c r="E277" s="235" t="s">
        <v>1</v>
      </c>
      <c r="F277" s="236" t="s">
        <v>1176</v>
      </c>
      <c r="G277" s="233"/>
      <c r="H277" s="237">
        <v>19.474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175</v>
      </c>
      <c r="AU277" s="243" t="s">
        <v>86</v>
      </c>
      <c r="AV277" s="13" t="s">
        <v>86</v>
      </c>
      <c r="AW277" s="13" t="s">
        <v>32</v>
      </c>
      <c r="AX277" s="13" t="s">
        <v>77</v>
      </c>
      <c r="AY277" s="243" t="s">
        <v>166</v>
      </c>
    </row>
    <row r="278" spans="1:51" s="13" customFormat="1" ht="12">
      <c r="A278" s="13"/>
      <c r="B278" s="232"/>
      <c r="C278" s="233"/>
      <c r="D278" s="234" t="s">
        <v>175</v>
      </c>
      <c r="E278" s="235" t="s">
        <v>1</v>
      </c>
      <c r="F278" s="236" t="s">
        <v>1177</v>
      </c>
      <c r="G278" s="233"/>
      <c r="H278" s="237">
        <v>14.039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175</v>
      </c>
      <c r="AU278" s="243" t="s">
        <v>86</v>
      </c>
      <c r="AV278" s="13" t="s">
        <v>86</v>
      </c>
      <c r="AW278" s="13" t="s">
        <v>32</v>
      </c>
      <c r="AX278" s="13" t="s">
        <v>77</v>
      </c>
      <c r="AY278" s="243" t="s">
        <v>166</v>
      </c>
    </row>
    <row r="279" spans="1:51" s="13" customFormat="1" ht="12">
      <c r="A279" s="13"/>
      <c r="B279" s="232"/>
      <c r="C279" s="233"/>
      <c r="D279" s="234" t="s">
        <v>175</v>
      </c>
      <c r="E279" s="235" t="s">
        <v>1</v>
      </c>
      <c r="F279" s="236" t="s">
        <v>1178</v>
      </c>
      <c r="G279" s="233"/>
      <c r="H279" s="237">
        <v>3.517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175</v>
      </c>
      <c r="AU279" s="243" t="s">
        <v>86</v>
      </c>
      <c r="AV279" s="13" t="s">
        <v>86</v>
      </c>
      <c r="AW279" s="13" t="s">
        <v>32</v>
      </c>
      <c r="AX279" s="13" t="s">
        <v>77</v>
      </c>
      <c r="AY279" s="243" t="s">
        <v>166</v>
      </c>
    </row>
    <row r="280" spans="1:65" s="2" customFormat="1" ht="33" customHeight="1">
      <c r="A280" s="37"/>
      <c r="B280" s="38"/>
      <c r="C280" s="218" t="s">
        <v>389</v>
      </c>
      <c r="D280" s="218" t="s">
        <v>169</v>
      </c>
      <c r="E280" s="219" t="s">
        <v>1179</v>
      </c>
      <c r="F280" s="220" t="s">
        <v>1180</v>
      </c>
      <c r="G280" s="221" t="s">
        <v>196</v>
      </c>
      <c r="H280" s="222">
        <v>1</v>
      </c>
      <c r="I280" s="223"/>
      <c r="J280" s="224">
        <f>ROUND(I280*H280,0)</f>
        <v>0</v>
      </c>
      <c r="K280" s="225"/>
      <c r="L280" s="43"/>
      <c r="M280" s="226" t="s">
        <v>1</v>
      </c>
      <c r="N280" s="227" t="s">
        <v>42</v>
      </c>
      <c r="O280" s="90"/>
      <c r="P280" s="228">
        <f>O280*H280</f>
        <v>0</v>
      </c>
      <c r="Q280" s="228">
        <v>0.0094</v>
      </c>
      <c r="R280" s="228">
        <f>Q280*H280</f>
        <v>0.0094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173</v>
      </c>
      <c r="AT280" s="230" t="s">
        <v>169</v>
      </c>
      <c r="AU280" s="230" t="s">
        <v>86</v>
      </c>
      <c r="AY280" s="16" t="s">
        <v>166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</v>
      </c>
      <c r="BK280" s="231">
        <f>ROUND(I280*H280,0)</f>
        <v>0</v>
      </c>
      <c r="BL280" s="16" t="s">
        <v>173</v>
      </c>
      <c r="BM280" s="230" t="s">
        <v>1181</v>
      </c>
    </row>
    <row r="281" spans="1:65" s="2" customFormat="1" ht="33" customHeight="1">
      <c r="A281" s="37"/>
      <c r="B281" s="38"/>
      <c r="C281" s="218" t="s">
        <v>393</v>
      </c>
      <c r="D281" s="218" t="s">
        <v>169</v>
      </c>
      <c r="E281" s="219" t="s">
        <v>1182</v>
      </c>
      <c r="F281" s="220" t="s">
        <v>1183</v>
      </c>
      <c r="G281" s="221" t="s">
        <v>196</v>
      </c>
      <c r="H281" s="222">
        <v>1</v>
      </c>
      <c r="I281" s="223"/>
      <c r="J281" s="224">
        <f>ROUND(I281*H281,0)</f>
        <v>0</v>
      </c>
      <c r="K281" s="225"/>
      <c r="L281" s="43"/>
      <c r="M281" s="226" t="s">
        <v>1</v>
      </c>
      <c r="N281" s="227" t="s">
        <v>42</v>
      </c>
      <c r="O281" s="90"/>
      <c r="P281" s="228">
        <f>O281*H281</f>
        <v>0</v>
      </c>
      <c r="Q281" s="228">
        <v>0.02592</v>
      </c>
      <c r="R281" s="228">
        <f>Q281*H281</f>
        <v>0.02592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173</v>
      </c>
      <c r="AT281" s="230" t="s">
        <v>169</v>
      </c>
      <c r="AU281" s="230" t="s">
        <v>86</v>
      </c>
      <c r="AY281" s="16" t="s">
        <v>166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</v>
      </c>
      <c r="BK281" s="231">
        <f>ROUND(I281*H281,0)</f>
        <v>0</v>
      </c>
      <c r="BL281" s="16" t="s">
        <v>173</v>
      </c>
      <c r="BM281" s="230" t="s">
        <v>1184</v>
      </c>
    </row>
    <row r="282" spans="1:65" s="2" customFormat="1" ht="16.5" customHeight="1">
      <c r="A282" s="37"/>
      <c r="B282" s="38"/>
      <c r="C282" s="218" t="s">
        <v>397</v>
      </c>
      <c r="D282" s="218" t="s">
        <v>169</v>
      </c>
      <c r="E282" s="219" t="s">
        <v>1185</v>
      </c>
      <c r="F282" s="220" t="s">
        <v>1186</v>
      </c>
      <c r="G282" s="221" t="s">
        <v>172</v>
      </c>
      <c r="H282" s="222">
        <v>5.48</v>
      </c>
      <c r="I282" s="223"/>
      <c r="J282" s="224">
        <f>ROUND(I282*H282,0)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2.50187</v>
      </c>
      <c r="R282" s="228">
        <f>Q282*H282</f>
        <v>13.7102476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173</v>
      </c>
      <c r="AT282" s="230" t="s">
        <v>169</v>
      </c>
      <c r="AU282" s="230" t="s">
        <v>86</v>
      </c>
      <c r="AY282" s="16" t="s">
        <v>166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</v>
      </c>
      <c r="BK282" s="231">
        <f>ROUND(I282*H282,0)</f>
        <v>0</v>
      </c>
      <c r="BL282" s="16" t="s">
        <v>173</v>
      </c>
      <c r="BM282" s="230" t="s">
        <v>1187</v>
      </c>
    </row>
    <row r="283" spans="1:51" s="13" customFormat="1" ht="12">
      <c r="A283" s="13"/>
      <c r="B283" s="232"/>
      <c r="C283" s="233"/>
      <c r="D283" s="234" t="s">
        <v>175</v>
      </c>
      <c r="E283" s="235" t="s">
        <v>1</v>
      </c>
      <c r="F283" s="236" t="s">
        <v>1188</v>
      </c>
      <c r="G283" s="233"/>
      <c r="H283" s="237">
        <v>5.48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175</v>
      </c>
      <c r="AU283" s="243" t="s">
        <v>86</v>
      </c>
      <c r="AV283" s="13" t="s">
        <v>86</v>
      </c>
      <c r="AW283" s="13" t="s">
        <v>32</v>
      </c>
      <c r="AX283" s="13" t="s">
        <v>77</v>
      </c>
      <c r="AY283" s="243" t="s">
        <v>166</v>
      </c>
    </row>
    <row r="284" spans="1:65" s="2" customFormat="1" ht="16.5" customHeight="1">
      <c r="A284" s="37"/>
      <c r="B284" s="38"/>
      <c r="C284" s="218" t="s">
        <v>402</v>
      </c>
      <c r="D284" s="218" t="s">
        <v>169</v>
      </c>
      <c r="E284" s="219" t="s">
        <v>1189</v>
      </c>
      <c r="F284" s="220" t="s">
        <v>1190</v>
      </c>
      <c r="G284" s="221" t="s">
        <v>188</v>
      </c>
      <c r="H284" s="222">
        <v>28.96</v>
      </c>
      <c r="I284" s="223"/>
      <c r="J284" s="224">
        <f>ROUND(I284*H284,0)</f>
        <v>0</v>
      </c>
      <c r="K284" s="225"/>
      <c r="L284" s="43"/>
      <c r="M284" s="226" t="s">
        <v>1</v>
      </c>
      <c r="N284" s="227" t="s">
        <v>42</v>
      </c>
      <c r="O284" s="90"/>
      <c r="P284" s="228">
        <f>O284*H284</f>
        <v>0</v>
      </c>
      <c r="Q284" s="228">
        <v>0.00264</v>
      </c>
      <c r="R284" s="228">
        <f>Q284*H284</f>
        <v>0.0764544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173</v>
      </c>
      <c r="AT284" s="230" t="s">
        <v>169</v>
      </c>
      <c r="AU284" s="230" t="s">
        <v>86</v>
      </c>
      <c r="AY284" s="16" t="s">
        <v>166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</v>
      </c>
      <c r="BK284" s="231">
        <f>ROUND(I284*H284,0)</f>
        <v>0</v>
      </c>
      <c r="BL284" s="16" t="s">
        <v>173</v>
      </c>
      <c r="BM284" s="230" t="s">
        <v>1191</v>
      </c>
    </row>
    <row r="285" spans="1:51" s="13" customFormat="1" ht="12">
      <c r="A285" s="13"/>
      <c r="B285" s="232"/>
      <c r="C285" s="233"/>
      <c r="D285" s="234" t="s">
        <v>175</v>
      </c>
      <c r="E285" s="235" t="s">
        <v>1</v>
      </c>
      <c r="F285" s="236" t="s">
        <v>1192</v>
      </c>
      <c r="G285" s="233"/>
      <c r="H285" s="237">
        <v>28.96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175</v>
      </c>
      <c r="AU285" s="243" t="s">
        <v>86</v>
      </c>
      <c r="AV285" s="13" t="s">
        <v>86</v>
      </c>
      <c r="AW285" s="13" t="s">
        <v>32</v>
      </c>
      <c r="AX285" s="13" t="s">
        <v>77</v>
      </c>
      <c r="AY285" s="243" t="s">
        <v>166</v>
      </c>
    </row>
    <row r="286" spans="1:65" s="2" customFormat="1" ht="16.5" customHeight="1">
      <c r="A286" s="37"/>
      <c r="B286" s="38"/>
      <c r="C286" s="218" t="s">
        <v>407</v>
      </c>
      <c r="D286" s="218" t="s">
        <v>169</v>
      </c>
      <c r="E286" s="219" t="s">
        <v>1193</v>
      </c>
      <c r="F286" s="220" t="s">
        <v>1194</v>
      </c>
      <c r="G286" s="221" t="s">
        <v>188</v>
      </c>
      <c r="H286" s="222">
        <v>28.96</v>
      </c>
      <c r="I286" s="223"/>
      <c r="J286" s="224">
        <f>ROUND(I286*H286,0)</f>
        <v>0</v>
      </c>
      <c r="K286" s="225"/>
      <c r="L286" s="43"/>
      <c r="M286" s="226" t="s">
        <v>1</v>
      </c>
      <c r="N286" s="227" t="s">
        <v>42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173</v>
      </c>
      <c r="AT286" s="230" t="s">
        <v>169</v>
      </c>
      <c r="AU286" s="230" t="s">
        <v>86</v>
      </c>
      <c r="AY286" s="16" t="s">
        <v>166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</v>
      </c>
      <c r="BK286" s="231">
        <f>ROUND(I286*H286,0)</f>
        <v>0</v>
      </c>
      <c r="BL286" s="16" t="s">
        <v>173</v>
      </c>
      <c r="BM286" s="230" t="s">
        <v>1195</v>
      </c>
    </row>
    <row r="287" spans="1:65" s="2" customFormat="1" ht="33" customHeight="1">
      <c r="A287" s="37"/>
      <c r="B287" s="38"/>
      <c r="C287" s="218" t="s">
        <v>411</v>
      </c>
      <c r="D287" s="218" t="s">
        <v>169</v>
      </c>
      <c r="E287" s="219" t="s">
        <v>1196</v>
      </c>
      <c r="F287" s="220" t="s">
        <v>1197</v>
      </c>
      <c r="G287" s="221" t="s">
        <v>188</v>
      </c>
      <c r="H287" s="222">
        <v>9</v>
      </c>
      <c r="I287" s="223"/>
      <c r="J287" s="224">
        <f>ROUND(I287*H287,0)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0.49689</v>
      </c>
      <c r="R287" s="228">
        <f>Q287*H287</f>
        <v>4.47201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173</v>
      </c>
      <c r="AT287" s="230" t="s">
        <v>169</v>
      </c>
      <c r="AU287" s="230" t="s">
        <v>86</v>
      </c>
      <c r="AY287" s="16" t="s">
        <v>166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</v>
      </c>
      <c r="BK287" s="231">
        <f>ROUND(I287*H287,0)</f>
        <v>0</v>
      </c>
      <c r="BL287" s="16" t="s">
        <v>173</v>
      </c>
      <c r="BM287" s="230" t="s">
        <v>1198</v>
      </c>
    </row>
    <row r="288" spans="1:51" s="13" customFormat="1" ht="12">
      <c r="A288" s="13"/>
      <c r="B288" s="232"/>
      <c r="C288" s="233"/>
      <c r="D288" s="234" t="s">
        <v>175</v>
      </c>
      <c r="E288" s="235" t="s">
        <v>1</v>
      </c>
      <c r="F288" s="236" t="s">
        <v>1199</v>
      </c>
      <c r="G288" s="233"/>
      <c r="H288" s="237">
        <v>9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175</v>
      </c>
      <c r="AU288" s="243" t="s">
        <v>86</v>
      </c>
      <c r="AV288" s="13" t="s">
        <v>86</v>
      </c>
      <c r="AW288" s="13" t="s">
        <v>32</v>
      </c>
      <c r="AX288" s="13" t="s">
        <v>77</v>
      </c>
      <c r="AY288" s="243" t="s">
        <v>166</v>
      </c>
    </row>
    <row r="289" spans="1:65" s="2" customFormat="1" ht="33" customHeight="1">
      <c r="A289" s="37"/>
      <c r="B289" s="38"/>
      <c r="C289" s="218" t="s">
        <v>417</v>
      </c>
      <c r="D289" s="218" t="s">
        <v>169</v>
      </c>
      <c r="E289" s="219" t="s">
        <v>1200</v>
      </c>
      <c r="F289" s="220" t="s">
        <v>1201</v>
      </c>
      <c r="G289" s="221" t="s">
        <v>188</v>
      </c>
      <c r="H289" s="222">
        <v>14.343</v>
      </c>
      <c r="I289" s="223"/>
      <c r="J289" s="224">
        <f>ROUND(I289*H289,0)</f>
        <v>0</v>
      </c>
      <c r="K289" s="225"/>
      <c r="L289" s="43"/>
      <c r="M289" s="226" t="s">
        <v>1</v>
      </c>
      <c r="N289" s="227" t="s">
        <v>42</v>
      </c>
      <c r="O289" s="90"/>
      <c r="P289" s="228">
        <f>O289*H289</f>
        <v>0</v>
      </c>
      <c r="Q289" s="228">
        <v>0.73404</v>
      </c>
      <c r="R289" s="228">
        <f>Q289*H289</f>
        <v>10.528335720000001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173</v>
      </c>
      <c r="AT289" s="230" t="s">
        <v>169</v>
      </c>
      <c r="AU289" s="230" t="s">
        <v>86</v>
      </c>
      <c r="AY289" s="16" t="s">
        <v>166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</v>
      </c>
      <c r="BK289" s="231">
        <f>ROUND(I289*H289,0)</f>
        <v>0</v>
      </c>
      <c r="BL289" s="16" t="s">
        <v>173</v>
      </c>
      <c r="BM289" s="230" t="s">
        <v>1202</v>
      </c>
    </row>
    <row r="290" spans="1:51" s="13" customFormat="1" ht="12">
      <c r="A290" s="13"/>
      <c r="B290" s="232"/>
      <c r="C290" s="233"/>
      <c r="D290" s="234" t="s">
        <v>175</v>
      </c>
      <c r="E290" s="235" t="s">
        <v>1</v>
      </c>
      <c r="F290" s="236" t="s">
        <v>1203</v>
      </c>
      <c r="G290" s="233"/>
      <c r="H290" s="237">
        <v>14.343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175</v>
      </c>
      <c r="AU290" s="243" t="s">
        <v>86</v>
      </c>
      <c r="AV290" s="13" t="s">
        <v>86</v>
      </c>
      <c r="AW290" s="13" t="s">
        <v>32</v>
      </c>
      <c r="AX290" s="13" t="s">
        <v>77</v>
      </c>
      <c r="AY290" s="243" t="s">
        <v>166</v>
      </c>
    </row>
    <row r="291" spans="1:65" s="2" customFormat="1" ht="33" customHeight="1">
      <c r="A291" s="37"/>
      <c r="B291" s="38"/>
      <c r="C291" s="218" t="s">
        <v>423</v>
      </c>
      <c r="D291" s="218" t="s">
        <v>169</v>
      </c>
      <c r="E291" s="219" t="s">
        <v>1204</v>
      </c>
      <c r="F291" s="220" t="s">
        <v>1205</v>
      </c>
      <c r="G291" s="221" t="s">
        <v>188</v>
      </c>
      <c r="H291" s="222">
        <v>26.128</v>
      </c>
      <c r="I291" s="223"/>
      <c r="J291" s="224">
        <f>ROUND(I291*H291,0)</f>
        <v>0</v>
      </c>
      <c r="K291" s="225"/>
      <c r="L291" s="43"/>
      <c r="M291" s="226" t="s">
        <v>1</v>
      </c>
      <c r="N291" s="227" t="s">
        <v>42</v>
      </c>
      <c r="O291" s="90"/>
      <c r="P291" s="228">
        <f>O291*H291</f>
        <v>0</v>
      </c>
      <c r="Q291" s="228">
        <v>1.02036</v>
      </c>
      <c r="R291" s="228">
        <f>Q291*H291</f>
        <v>26.659966079999997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173</v>
      </c>
      <c r="AT291" s="230" t="s">
        <v>169</v>
      </c>
      <c r="AU291" s="230" t="s">
        <v>86</v>
      </c>
      <c r="AY291" s="16" t="s">
        <v>166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</v>
      </c>
      <c r="BK291" s="231">
        <f>ROUND(I291*H291,0)</f>
        <v>0</v>
      </c>
      <c r="BL291" s="16" t="s">
        <v>173</v>
      </c>
      <c r="BM291" s="230" t="s">
        <v>1206</v>
      </c>
    </row>
    <row r="292" spans="1:51" s="13" customFormat="1" ht="12">
      <c r="A292" s="13"/>
      <c r="B292" s="232"/>
      <c r="C292" s="233"/>
      <c r="D292" s="234" t="s">
        <v>175</v>
      </c>
      <c r="E292" s="235" t="s">
        <v>1</v>
      </c>
      <c r="F292" s="236" t="s">
        <v>1207</v>
      </c>
      <c r="G292" s="233"/>
      <c r="H292" s="237">
        <v>26.128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175</v>
      </c>
      <c r="AU292" s="243" t="s">
        <v>86</v>
      </c>
      <c r="AV292" s="13" t="s">
        <v>86</v>
      </c>
      <c r="AW292" s="13" t="s">
        <v>32</v>
      </c>
      <c r="AX292" s="13" t="s">
        <v>77</v>
      </c>
      <c r="AY292" s="243" t="s">
        <v>166</v>
      </c>
    </row>
    <row r="293" spans="1:65" s="2" customFormat="1" ht="24.15" customHeight="1">
      <c r="A293" s="37"/>
      <c r="B293" s="38"/>
      <c r="C293" s="218" t="s">
        <v>428</v>
      </c>
      <c r="D293" s="218" t="s">
        <v>169</v>
      </c>
      <c r="E293" s="219" t="s">
        <v>1208</v>
      </c>
      <c r="F293" s="220" t="s">
        <v>1209</v>
      </c>
      <c r="G293" s="221" t="s">
        <v>183</v>
      </c>
      <c r="H293" s="222">
        <v>0.444</v>
      </c>
      <c r="I293" s="223"/>
      <c r="J293" s="224">
        <f>ROUND(I293*H293,0)</f>
        <v>0</v>
      </c>
      <c r="K293" s="225"/>
      <c r="L293" s="43"/>
      <c r="M293" s="226" t="s">
        <v>1</v>
      </c>
      <c r="N293" s="227" t="s">
        <v>42</v>
      </c>
      <c r="O293" s="90"/>
      <c r="P293" s="228">
        <f>O293*H293</f>
        <v>0</v>
      </c>
      <c r="Q293" s="228">
        <v>1.0594</v>
      </c>
      <c r="R293" s="228">
        <f>Q293*H293</f>
        <v>0.47037359999999995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173</v>
      </c>
      <c r="AT293" s="230" t="s">
        <v>169</v>
      </c>
      <c r="AU293" s="230" t="s">
        <v>86</v>
      </c>
      <c r="AY293" s="16" t="s">
        <v>166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</v>
      </c>
      <c r="BK293" s="231">
        <f>ROUND(I293*H293,0)</f>
        <v>0</v>
      </c>
      <c r="BL293" s="16" t="s">
        <v>173</v>
      </c>
      <c r="BM293" s="230" t="s">
        <v>1210</v>
      </c>
    </row>
    <row r="294" spans="1:51" s="13" customFormat="1" ht="12">
      <c r="A294" s="13"/>
      <c r="B294" s="232"/>
      <c r="C294" s="233"/>
      <c r="D294" s="234" t="s">
        <v>175</v>
      </c>
      <c r="E294" s="235" t="s">
        <v>1</v>
      </c>
      <c r="F294" s="236" t="s">
        <v>1211</v>
      </c>
      <c r="G294" s="233"/>
      <c r="H294" s="237">
        <v>0.444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175</v>
      </c>
      <c r="AU294" s="243" t="s">
        <v>86</v>
      </c>
      <c r="AV294" s="13" t="s">
        <v>86</v>
      </c>
      <c r="AW294" s="13" t="s">
        <v>32</v>
      </c>
      <c r="AX294" s="13" t="s">
        <v>77</v>
      </c>
      <c r="AY294" s="243" t="s">
        <v>166</v>
      </c>
    </row>
    <row r="295" spans="1:63" s="12" customFormat="1" ht="22.8" customHeight="1">
      <c r="A295" s="12"/>
      <c r="B295" s="202"/>
      <c r="C295" s="203"/>
      <c r="D295" s="204" t="s">
        <v>76</v>
      </c>
      <c r="E295" s="216" t="s">
        <v>167</v>
      </c>
      <c r="F295" s="216" t="s">
        <v>168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SUM(P296:P399)</f>
        <v>0</v>
      </c>
      <c r="Q295" s="210"/>
      <c r="R295" s="211">
        <f>SUM(R296:R399)</f>
        <v>375.13850155000006</v>
      </c>
      <c r="S295" s="210"/>
      <c r="T295" s="212">
        <f>SUM(T296:T399)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8</v>
      </c>
      <c r="AT295" s="214" t="s">
        <v>76</v>
      </c>
      <c r="AU295" s="214" t="s">
        <v>8</v>
      </c>
      <c r="AY295" s="213" t="s">
        <v>166</v>
      </c>
      <c r="BK295" s="215">
        <f>SUM(BK296:BK399)</f>
        <v>0</v>
      </c>
    </row>
    <row r="296" spans="1:65" s="2" customFormat="1" ht="24.15" customHeight="1">
      <c r="A296" s="37"/>
      <c r="B296" s="38"/>
      <c r="C296" s="218" t="s">
        <v>432</v>
      </c>
      <c r="D296" s="218" t="s">
        <v>169</v>
      </c>
      <c r="E296" s="219" t="s">
        <v>1212</v>
      </c>
      <c r="F296" s="220" t="s">
        <v>1213</v>
      </c>
      <c r="G296" s="221" t="s">
        <v>188</v>
      </c>
      <c r="H296" s="222">
        <v>266.607</v>
      </c>
      <c r="I296" s="223"/>
      <c r="J296" s="224">
        <f>ROUND(I296*H296,0)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0.26905</v>
      </c>
      <c r="R296" s="228">
        <f>Q296*H296</f>
        <v>71.73061335000001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173</v>
      </c>
      <c r="AT296" s="230" t="s">
        <v>169</v>
      </c>
      <c r="AU296" s="230" t="s">
        <v>86</v>
      </c>
      <c r="AY296" s="16" t="s">
        <v>166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</v>
      </c>
      <c r="BK296" s="231">
        <f>ROUND(I296*H296,0)</f>
        <v>0</v>
      </c>
      <c r="BL296" s="16" t="s">
        <v>173</v>
      </c>
      <c r="BM296" s="230" t="s">
        <v>1214</v>
      </c>
    </row>
    <row r="297" spans="1:51" s="13" customFormat="1" ht="12">
      <c r="A297" s="13"/>
      <c r="B297" s="232"/>
      <c r="C297" s="233"/>
      <c r="D297" s="234" t="s">
        <v>175</v>
      </c>
      <c r="E297" s="235" t="s">
        <v>1</v>
      </c>
      <c r="F297" s="236" t="s">
        <v>1215</v>
      </c>
      <c r="G297" s="233"/>
      <c r="H297" s="237">
        <v>119.966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175</v>
      </c>
      <c r="AU297" s="243" t="s">
        <v>86</v>
      </c>
      <c r="AV297" s="13" t="s">
        <v>86</v>
      </c>
      <c r="AW297" s="13" t="s">
        <v>32</v>
      </c>
      <c r="AX297" s="13" t="s">
        <v>77</v>
      </c>
      <c r="AY297" s="243" t="s">
        <v>166</v>
      </c>
    </row>
    <row r="298" spans="1:51" s="13" customFormat="1" ht="12">
      <c r="A298" s="13"/>
      <c r="B298" s="232"/>
      <c r="C298" s="233"/>
      <c r="D298" s="234" t="s">
        <v>175</v>
      </c>
      <c r="E298" s="235" t="s">
        <v>1</v>
      </c>
      <c r="F298" s="236" t="s">
        <v>1216</v>
      </c>
      <c r="G298" s="233"/>
      <c r="H298" s="237">
        <v>1.675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175</v>
      </c>
      <c r="AU298" s="243" t="s">
        <v>86</v>
      </c>
      <c r="AV298" s="13" t="s">
        <v>86</v>
      </c>
      <c r="AW298" s="13" t="s">
        <v>32</v>
      </c>
      <c r="AX298" s="13" t="s">
        <v>77</v>
      </c>
      <c r="AY298" s="243" t="s">
        <v>166</v>
      </c>
    </row>
    <row r="299" spans="1:51" s="13" customFormat="1" ht="12">
      <c r="A299" s="13"/>
      <c r="B299" s="232"/>
      <c r="C299" s="233"/>
      <c r="D299" s="234" t="s">
        <v>175</v>
      </c>
      <c r="E299" s="235" t="s">
        <v>1</v>
      </c>
      <c r="F299" s="236" t="s">
        <v>1217</v>
      </c>
      <c r="G299" s="233"/>
      <c r="H299" s="237">
        <v>69.448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175</v>
      </c>
      <c r="AU299" s="243" t="s">
        <v>86</v>
      </c>
      <c r="AV299" s="13" t="s">
        <v>86</v>
      </c>
      <c r="AW299" s="13" t="s">
        <v>32</v>
      </c>
      <c r="AX299" s="13" t="s">
        <v>77</v>
      </c>
      <c r="AY299" s="243" t="s">
        <v>166</v>
      </c>
    </row>
    <row r="300" spans="1:51" s="13" customFormat="1" ht="12">
      <c r="A300" s="13"/>
      <c r="B300" s="232"/>
      <c r="C300" s="233"/>
      <c r="D300" s="234" t="s">
        <v>175</v>
      </c>
      <c r="E300" s="235" t="s">
        <v>1</v>
      </c>
      <c r="F300" s="236" t="s">
        <v>1218</v>
      </c>
      <c r="G300" s="233"/>
      <c r="H300" s="237">
        <v>75.518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175</v>
      </c>
      <c r="AU300" s="243" t="s">
        <v>86</v>
      </c>
      <c r="AV300" s="13" t="s">
        <v>86</v>
      </c>
      <c r="AW300" s="13" t="s">
        <v>32</v>
      </c>
      <c r="AX300" s="13" t="s">
        <v>77</v>
      </c>
      <c r="AY300" s="243" t="s">
        <v>166</v>
      </c>
    </row>
    <row r="301" spans="1:65" s="2" customFormat="1" ht="24.15" customHeight="1">
      <c r="A301" s="37"/>
      <c r="B301" s="38"/>
      <c r="C301" s="218" t="s">
        <v>436</v>
      </c>
      <c r="D301" s="218" t="s">
        <v>169</v>
      </c>
      <c r="E301" s="219" t="s">
        <v>1219</v>
      </c>
      <c r="F301" s="220" t="s">
        <v>1220</v>
      </c>
      <c r="G301" s="221" t="s">
        <v>188</v>
      </c>
      <c r="H301" s="222">
        <v>130.809</v>
      </c>
      <c r="I301" s="223"/>
      <c r="J301" s="224">
        <f>ROUND(I301*H301,0)</f>
        <v>0</v>
      </c>
      <c r="K301" s="225"/>
      <c r="L301" s="43"/>
      <c r="M301" s="226" t="s">
        <v>1</v>
      </c>
      <c r="N301" s="227" t="s">
        <v>42</v>
      </c>
      <c r="O301" s="90"/>
      <c r="P301" s="228">
        <f>O301*H301</f>
        <v>0</v>
      </c>
      <c r="Q301" s="228">
        <v>0.30131</v>
      </c>
      <c r="R301" s="228">
        <f>Q301*H301</f>
        <v>39.41405979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173</v>
      </c>
      <c r="AT301" s="230" t="s">
        <v>169</v>
      </c>
      <c r="AU301" s="230" t="s">
        <v>86</v>
      </c>
      <c r="AY301" s="16" t="s">
        <v>166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</v>
      </c>
      <c r="BK301" s="231">
        <f>ROUND(I301*H301,0)</f>
        <v>0</v>
      </c>
      <c r="BL301" s="16" t="s">
        <v>173</v>
      </c>
      <c r="BM301" s="230" t="s">
        <v>1221</v>
      </c>
    </row>
    <row r="302" spans="1:51" s="13" customFormat="1" ht="12">
      <c r="A302" s="13"/>
      <c r="B302" s="232"/>
      <c r="C302" s="233"/>
      <c r="D302" s="234" t="s">
        <v>175</v>
      </c>
      <c r="E302" s="235" t="s">
        <v>1</v>
      </c>
      <c r="F302" s="236" t="s">
        <v>1222</v>
      </c>
      <c r="G302" s="233"/>
      <c r="H302" s="237">
        <v>73.429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175</v>
      </c>
      <c r="AU302" s="243" t="s">
        <v>86</v>
      </c>
      <c r="AV302" s="13" t="s">
        <v>86</v>
      </c>
      <c r="AW302" s="13" t="s">
        <v>32</v>
      </c>
      <c r="AX302" s="13" t="s">
        <v>77</v>
      </c>
      <c r="AY302" s="243" t="s">
        <v>166</v>
      </c>
    </row>
    <row r="303" spans="1:51" s="13" customFormat="1" ht="12">
      <c r="A303" s="13"/>
      <c r="B303" s="232"/>
      <c r="C303" s="233"/>
      <c r="D303" s="234" t="s">
        <v>175</v>
      </c>
      <c r="E303" s="235" t="s">
        <v>1</v>
      </c>
      <c r="F303" s="236" t="s">
        <v>1223</v>
      </c>
      <c r="G303" s="233"/>
      <c r="H303" s="237">
        <v>53.64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175</v>
      </c>
      <c r="AU303" s="243" t="s">
        <v>86</v>
      </c>
      <c r="AV303" s="13" t="s">
        <v>86</v>
      </c>
      <c r="AW303" s="13" t="s">
        <v>32</v>
      </c>
      <c r="AX303" s="13" t="s">
        <v>77</v>
      </c>
      <c r="AY303" s="243" t="s">
        <v>166</v>
      </c>
    </row>
    <row r="304" spans="1:51" s="13" customFormat="1" ht="12">
      <c r="A304" s="13"/>
      <c r="B304" s="232"/>
      <c r="C304" s="233"/>
      <c r="D304" s="234" t="s">
        <v>175</v>
      </c>
      <c r="E304" s="235" t="s">
        <v>1</v>
      </c>
      <c r="F304" s="236" t="s">
        <v>1224</v>
      </c>
      <c r="G304" s="233"/>
      <c r="H304" s="237">
        <v>3.74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175</v>
      </c>
      <c r="AU304" s="243" t="s">
        <v>86</v>
      </c>
      <c r="AV304" s="13" t="s">
        <v>86</v>
      </c>
      <c r="AW304" s="13" t="s">
        <v>32</v>
      </c>
      <c r="AX304" s="13" t="s">
        <v>77</v>
      </c>
      <c r="AY304" s="243" t="s">
        <v>166</v>
      </c>
    </row>
    <row r="305" spans="1:65" s="2" customFormat="1" ht="44.25" customHeight="1">
      <c r="A305" s="37"/>
      <c r="B305" s="38"/>
      <c r="C305" s="218" t="s">
        <v>442</v>
      </c>
      <c r="D305" s="218" t="s">
        <v>169</v>
      </c>
      <c r="E305" s="219" t="s">
        <v>1225</v>
      </c>
      <c r="F305" s="220" t="s">
        <v>1226</v>
      </c>
      <c r="G305" s="221" t="s">
        <v>188</v>
      </c>
      <c r="H305" s="222">
        <v>605.035</v>
      </c>
      <c r="I305" s="223"/>
      <c r="J305" s="224">
        <f>ROUND(I305*H305,0)</f>
        <v>0</v>
      </c>
      <c r="K305" s="225"/>
      <c r="L305" s="43"/>
      <c r="M305" s="226" t="s">
        <v>1</v>
      </c>
      <c r="N305" s="227" t="s">
        <v>42</v>
      </c>
      <c r="O305" s="90"/>
      <c r="P305" s="228">
        <f>O305*H305</f>
        <v>0</v>
      </c>
      <c r="Q305" s="228">
        <v>0.32007</v>
      </c>
      <c r="R305" s="228">
        <f>Q305*H305</f>
        <v>193.65355245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173</v>
      </c>
      <c r="AT305" s="230" t="s">
        <v>169</v>
      </c>
      <c r="AU305" s="230" t="s">
        <v>86</v>
      </c>
      <c r="AY305" s="16" t="s">
        <v>166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</v>
      </c>
      <c r="BK305" s="231">
        <f>ROUND(I305*H305,0)</f>
        <v>0</v>
      </c>
      <c r="BL305" s="16" t="s">
        <v>173</v>
      </c>
      <c r="BM305" s="230" t="s">
        <v>1227</v>
      </c>
    </row>
    <row r="306" spans="1:51" s="13" customFormat="1" ht="12">
      <c r="A306" s="13"/>
      <c r="B306" s="232"/>
      <c r="C306" s="233"/>
      <c r="D306" s="234" t="s">
        <v>175</v>
      </c>
      <c r="E306" s="235" t="s">
        <v>1</v>
      </c>
      <c r="F306" s="236" t="s">
        <v>1228</v>
      </c>
      <c r="G306" s="233"/>
      <c r="H306" s="237">
        <v>200.498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175</v>
      </c>
      <c r="AU306" s="243" t="s">
        <v>86</v>
      </c>
      <c r="AV306" s="13" t="s">
        <v>86</v>
      </c>
      <c r="AW306" s="13" t="s">
        <v>32</v>
      </c>
      <c r="AX306" s="13" t="s">
        <v>77</v>
      </c>
      <c r="AY306" s="243" t="s">
        <v>166</v>
      </c>
    </row>
    <row r="307" spans="1:51" s="13" customFormat="1" ht="12">
      <c r="A307" s="13"/>
      <c r="B307" s="232"/>
      <c r="C307" s="233"/>
      <c r="D307" s="234" t="s">
        <v>175</v>
      </c>
      <c r="E307" s="235" t="s">
        <v>1</v>
      </c>
      <c r="F307" s="236" t="s">
        <v>1229</v>
      </c>
      <c r="G307" s="233"/>
      <c r="H307" s="237">
        <v>9.401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175</v>
      </c>
      <c r="AU307" s="243" t="s">
        <v>86</v>
      </c>
      <c r="AV307" s="13" t="s">
        <v>86</v>
      </c>
      <c r="AW307" s="13" t="s">
        <v>32</v>
      </c>
      <c r="AX307" s="13" t="s">
        <v>77</v>
      </c>
      <c r="AY307" s="243" t="s">
        <v>166</v>
      </c>
    </row>
    <row r="308" spans="1:51" s="13" customFormat="1" ht="12">
      <c r="A308" s="13"/>
      <c r="B308" s="232"/>
      <c r="C308" s="233"/>
      <c r="D308" s="234" t="s">
        <v>175</v>
      </c>
      <c r="E308" s="235" t="s">
        <v>1</v>
      </c>
      <c r="F308" s="236" t="s">
        <v>1230</v>
      </c>
      <c r="G308" s="233"/>
      <c r="H308" s="237">
        <v>186.393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175</v>
      </c>
      <c r="AU308" s="243" t="s">
        <v>86</v>
      </c>
      <c r="AV308" s="13" t="s">
        <v>86</v>
      </c>
      <c r="AW308" s="13" t="s">
        <v>32</v>
      </c>
      <c r="AX308" s="13" t="s">
        <v>77</v>
      </c>
      <c r="AY308" s="243" t="s">
        <v>166</v>
      </c>
    </row>
    <row r="309" spans="1:51" s="13" customFormat="1" ht="12">
      <c r="A309" s="13"/>
      <c r="B309" s="232"/>
      <c r="C309" s="233"/>
      <c r="D309" s="234" t="s">
        <v>175</v>
      </c>
      <c r="E309" s="235" t="s">
        <v>1</v>
      </c>
      <c r="F309" s="236" t="s">
        <v>1231</v>
      </c>
      <c r="G309" s="233"/>
      <c r="H309" s="237">
        <v>11.175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175</v>
      </c>
      <c r="AU309" s="243" t="s">
        <v>86</v>
      </c>
      <c r="AV309" s="13" t="s">
        <v>86</v>
      </c>
      <c r="AW309" s="13" t="s">
        <v>32</v>
      </c>
      <c r="AX309" s="13" t="s">
        <v>77</v>
      </c>
      <c r="AY309" s="243" t="s">
        <v>166</v>
      </c>
    </row>
    <row r="310" spans="1:51" s="13" customFormat="1" ht="12">
      <c r="A310" s="13"/>
      <c r="B310" s="232"/>
      <c r="C310" s="233"/>
      <c r="D310" s="234" t="s">
        <v>175</v>
      </c>
      <c r="E310" s="235" t="s">
        <v>1</v>
      </c>
      <c r="F310" s="236" t="s">
        <v>1232</v>
      </c>
      <c r="G310" s="233"/>
      <c r="H310" s="237">
        <v>186.393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175</v>
      </c>
      <c r="AU310" s="243" t="s">
        <v>86</v>
      </c>
      <c r="AV310" s="13" t="s">
        <v>86</v>
      </c>
      <c r="AW310" s="13" t="s">
        <v>32</v>
      </c>
      <c r="AX310" s="13" t="s">
        <v>77</v>
      </c>
      <c r="AY310" s="243" t="s">
        <v>166</v>
      </c>
    </row>
    <row r="311" spans="1:51" s="13" customFormat="1" ht="12">
      <c r="A311" s="13"/>
      <c r="B311" s="232"/>
      <c r="C311" s="233"/>
      <c r="D311" s="234" t="s">
        <v>175</v>
      </c>
      <c r="E311" s="235" t="s">
        <v>1</v>
      </c>
      <c r="F311" s="236" t="s">
        <v>1231</v>
      </c>
      <c r="G311" s="233"/>
      <c r="H311" s="237">
        <v>11.175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175</v>
      </c>
      <c r="AU311" s="243" t="s">
        <v>86</v>
      </c>
      <c r="AV311" s="13" t="s">
        <v>86</v>
      </c>
      <c r="AW311" s="13" t="s">
        <v>32</v>
      </c>
      <c r="AX311" s="13" t="s">
        <v>77</v>
      </c>
      <c r="AY311" s="243" t="s">
        <v>166</v>
      </c>
    </row>
    <row r="312" spans="1:65" s="2" customFormat="1" ht="44.25" customHeight="1">
      <c r="A312" s="37"/>
      <c r="B312" s="38"/>
      <c r="C312" s="218" t="s">
        <v>448</v>
      </c>
      <c r="D312" s="218" t="s">
        <v>169</v>
      </c>
      <c r="E312" s="219" t="s">
        <v>1233</v>
      </c>
      <c r="F312" s="220" t="s">
        <v>1234</v>
      </c>
      <c r="G312" s="221" t="s">
        <v>188</v>
      </c>
      <c r="H312" s="222">
        <v>4.875</v>
      </c>
      <c r="I312" s="223"/>
      <c r="J312" s="224">
        <f>ROUND(I312*H312,0)</f>
        <v>0</v>
      </c>
      <c r="K312" s="225"/>
      <c r="L312" s="43"/>
      <c r="M312" s="226" t="s">
        <v>1</v>
      </c>
      <c r="N312" s="227" t="s">
        <v>42</v>
      </c>
      <c r="O312" s="90"/>
      <c r="P312" s="228">
        <f>O312*H312</f>
        <v>0</v>
      </c>
      <c r="Q312" s="228">
        <v>0.34269</v>
      </c>
      <c r="R312" s="228">
        <f>Q312*H312</f>
        <v>1.67061375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173</v>
      </c>
      <c r="AT312" s="230" t="s">
        <v>169</v>
      </c>
      <c r="AU312" s="230" t="s">
        <v>86</v>
      </c>
      <c r="AY312" s="16" t="s">
        <v>166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</v>
      </c>
      <c r="BK312" s="231">
        <f>ROUND(I312*H312,0)</f>
        <v>0</v>
      </c>
      <c r="BL312" s="16" t="s">
        <v>173</v>
      </c>
      <c r="BM312" s="230" t="s">
        <v>1235</v>
      </c>
    </row>
    <row r="313" spans="1:51" s="13" customFormat="1" ht="12">
      <c r="A313" s="13"/>
      <c r="B313" s="232"/>
      <c r="C313" s="233"/>
      <c r="D313" s="234" t="s">
        <v>175</v>
      </c>
      <c r="E313" s="235" t="s">
        <v>1</v>
      </c>
      <c r="F313" s="236" t="s">
        <v>1236</v>
      </c>
      <c r="G313" s="233"/>
      <c r="H313" s="237">
        <v>4.875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175</v>
      </c>
      <c r="AU313" s="243" t="s">
        <v>86</v>
      </c>
      <c r="AV313" s="13" t="s">
        <v>86</v>
      </c>
      <c r="AW313" s="13" t="s">
        <v>32</v>
      </c>
      <c r="AX313" s="13" t="s">
        <v>77</v>
      </c>
      <c r="AY313" s="243" t="s">
        <v>166</v>
      </c>
    </row>
    <row r="314" spans="1:65" s="2" customFormat="1" ht="21.75" customHeight="1">
      <c r="A314" s="37"/>
      <c r="B314" s="38"/>
      <c r="C314" s="218" t="s">
        <v>452</v>
      </c>
      <c r="D314" s="218" t="s">
        <v>169</v>
      </c>
      <c r="E314" s="219" t="s">
        <v>1237</v>
      </c>
      <c r="F314" s="220" t="s">
        <v>1238</v>
      </c>
      <c r="G314" s="221" t="s">
        <v>196</v>
      </c>
      <c r="H314" s="222">
        <v>5</v>
      </c>
      <c r="I314" s="223"/>
      <c r="J314" s="224">
        <f>ROUND(I314*H314,0)</f>
        <v>0</v>
      </c>
      <c r="K314" s="225"/>
      <c r="L314" s="43"/>
      <c r="M314" s="226" t="s">
        <v>1</v>
      </c>
      <c r="N314" s="227" t="s">
        <v>42</v>
      </c>
      <c r="O314" s="90"/>
      <c r="P314" s="228">
        <f>O314*H314</f>
        <v>0</v>
      </c>
      <c r="Q314" s="228">
        <v>0.01794</v>
      </c>
      <c r="R314" s="228">
        <f>Q314*H314</f>
        <v>0.0897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173</v>
      </c>
      <c r="AT314" s="230" t="s">
        <v>169</v>
      </c>
      <c r="AU314" s="230" t="s">
        <v>86</v>
      </c>
      <c r="AY314" s="16" t="s">
        <v>166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</v>
      </c>
      <c r="BK314" s="231">
        <f>ROUND(I314*H314,0)</f>
        <v>0</v>
      </c>
      <c r="BL314" s="16" t="s">
        <v>173</v>
      </c>
      <c r="BM314" s="230" t="s">
        <v>1239</v>
      </c>
    </row>
    <row r="315" spans="1:51" s="13" customFormat="1" ht="12">
      <c r="A315" s="13"/>
      <c r="B315" s="232"/>
      <c r="C315" s="233"/>
      <c r="D315" s="234" t="s">
        <v>175</v>
      </c>
      <c r="E315" s="235" t="s">
        <v>1</v>
      </c>
      <c r="F315" s="236" t="s">
        <v>1240</v>
      </c>
      <c r="G315" s="233"/>
      <c r="H315" s="237">
        <v>1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175</v>
      </c>
      <c r="AU315" s="243" t="s">
        <v>86</v>
      </c>
      <c r="AV315" s="13" t="s">
        <v>86</v>
      </c>
      <c r="AW315" s="13" t="s">
        <v>32</v>
      </c>
      <c r="AX315" s="13" t="s">
        <v>77</v>
      </c>
      <c r="AY315" s="243" t="s">
        <v>166</v>
      </c>
    </row>
    <row r="316" spans="1:51" s="13" customFormat="1" ht="12">
      <c r="A316" s="13"/>
      <c r="B316" s="232"/>
      <c r="C316" s="233"/>
      <c r="D316" s="234" t="s">
        <v>175</v>
      </c>
      <c r="E316" s="235" t="s">
        <v>1</v>
      </c>
      <c r="F316" s="236" t="s">
        <v>1241</v>
      </c>
      <c r="G316" s="233"/>
      <c r="H316" s="237">
        <v>2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175</v>
      </c>
      <c r="AU316" s="243" t="s">
        <v>86</v>
      </c>
      <c r="AV316" s="13" t="s">
        <v>86</v>
      </c>
      <c r="AW316" s="13" t="s">
        <v>32</v>
      </c>
      <c r="AX316" s="13" t="s">
        <v>77</v>
      </c>
      <c r="AY316" s="243" t="s">
        <v>166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1242</v>
      </c>
      <c r="G317" s="233"/>
      <c r="H317" s="237">
        <v>2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65" s="2" customFormat="1" ht="21.75" customHeight="1">
      <c r="A318" s="37"/>
      <c r="B318" s="38"/>
      <c r="C318" s="218" t="s">
        <v>457</v>
      </c>
      <c r="D318" s="218" t="s">
        <v>169</v>
      </c>
      <c r="E318" s="219" t="s">
        <v>1243</v>
      </c>
      <c r="F318" s="220" t="s">
        <v>1244</v>
      </c>
      <c r="G318" s="221" t="s">
        <v>196</v>
      </c>
      <c r="H318" s="222">
        <v>15</v>
      </c>
      <c r="I318" s="223"/>
      <c r="J318" s="224">
        <f>ROUND(I318*H318,0)</f>
        <v>0</v>
      </c>
      <c r="K318" s="225"/>
      <c r="L318" s="43"/>
      <c r="M318" s="226" t="s">
        <v>1</v>
      </c>
      <c r="N318" s="227" t="s">
        <v>42</v>
      </c>
      <c r="O318" s="90"/>
      <c r="P318" s="228">
        <f>O318*H318</f>
        <v>0</v>
      </c>
      <c r="Q318" s="228">
        <v>0.02278</v>
      </c>
      <c r="R318" s="228">
        <f>Q318*H318</f>
        <v>0.3417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173</v>
      </c>
      <c r="AT318" s="230" t="s">
        <v>169</v>
      </c>
      <c r="AU318" s="230" t="s">
        <v>86</v>
      </c>
      <c r="AY318" s="16" t="s">
        <v>166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</v>
      </c>
      <c r="BK318" s="231">
        <f>ROUND(I318*H318,0)</f>
        <v>0</v>
      </c>
      <c r="BL318" s="16" t="s">
        <v>173</v>
      </c>
      <c r="BM318" s="230" t="s">
        <v>1245</v>
      </c>
    </row>
    <row r="319" spans="1:51" s="13" customFormat="1" ht="12">
      <c r="A319" s="13"/>
      <c r="B319" s="232"/>
      <c r="C319" s="233"/>
      <c r="D319" s="234" t="s">
        <v>175</v>
      </c>
      <c r="E319" s="235" t="s">
        <v>1</v>
      </c>
      <c r="F319" s="236" t="s">
        <v>1246</v>
      </c>
      <c r="G319" s="233"/>
      <c r="H319" s="237">
        <v>4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175</v>
      </c>
      <c r="AU319" s="243" t="s">
        <v>86</v>
      </c>
      <c r="AV319" s="13" t="s">
        <v>86</v>
      </c>
      <c r="AW319" s="13" t="s">
        <v>32</v>
      </c>
      <c r="AX319" s="13" t="s">
        <v>77</v>
      </c>
      <c r="AY319" s="243" t="s">
        <v>166</v>
      </c>
    </row>
    <row r="320" spans="1:51" s="13" customFormat="1" ht="12">
      <c r="A320" s="13"/>
      <c r="B320" s="232"/>
      <c r="C320" s="233"/>
      <c r="D320" s="234" t="s">
        <v>175</v>
      </c>
      <c r="E320" s="235" t="s">
        <v>1</v>
      </c>
      <c r="F320" s="236" t="s">
        <v>1247</v>
      </c>
      <c r="G320" s="233"/>
      <c r="H320" s="237">
        <v>5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175</v>
      </c>
      <c r="AU320" s="243" t="s">
        <v>86</v>
      </c>
      <c r="AV320" s="13" t="s">
        <v>86</v>
      </c>
      <c r="AW320" s="13" t="s">
        <v>32</v>
      </c>
      <c r="AX320" s="13" t="s">
        <v>77</v>
      </c>
      <c r="AY320" s="243" t="s">
        <v>166</v>
      </c>
    </row>
    <row r="321" spans="1:51" s="13" customFormat="1" ht="12">
      <c r="A321" s="13"/>
      <c r="B321" s="232"/>
      <c r="C321" s="233"/>
      <c r="D321" s="234" t="s">
        <v>175</v>
      </c>
      <c r="E321" s="235" t="s">
        <v>1</v>
      </c>
      <c r="F321" s="236" t="s">
        <v>1248</v>
      </c>
      <c r="G321" s="233"/>
      <c r="H321" s="237">
        <v>6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175</v>
      </c>
      <c r="AU321" s="243" t="s">
        <v>86</v>
      </c>
      <c r="AV321" s="13" t="s">
        <v>86</v>
      </c>
      <c r="AW321" s="13" t="s">
        <v>32</v>
      </c>
      <c r="AX321" s="13" t="s">
        <v>77</v>
      </c>
      <c r="AY321" s="243" t="s">
        <v>166</v>
      </c>
    </row>
    <row r="322" spans="1:65" s="2" customFormat="1" ht="21.75" customHeight="1">
      <c r="A322" s="37"/>
      <c r="B322" s="38"/>
      <c r="C322" s="218" t="s">
        <v>461</v>
      </c>
      <c r="D322" s="218" t="s">
        <v>169</v>
      </c>
      <c r="E322" s="219" t="s">
        <v>1249</v>
      </c>
      <c r="F322" s="220" t="s">
        <v>1250</v>
      </c>
      <c r="G322" s="221" t="s">
        <v>196</v>
      </c>
      <c r="H322" s="222">
        <v>6</v>
      </c>
      <c r="I322" s="223"/>
      <c r="J322" s="224">
        <f>ROUND(I322*H322,0)</f>
        <v>0</v>
      </c>
      <c r="K322" s="225"/>
      <c r="L322" s="43"/>
      <c r="M322" s="226" t="s">
        <v>1</v>
      </c>
      <c r="N322" s="227" t="s">
        <v>42</v>
      </c>
      <c r="O322" s="90"/>
      <c r="P322" s="228">
        <f>O322*H322</f>
        <v>0</v>
      </c>
      <c r="Q322" s="228">
        <v>0.02711</v>
      </c>
      <c r="R322" s="228">
        <f>Q322*H322</f>
        <v>0.16266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173</v>
      </c>
      <c r="AT322" s="230" t="s">
        <v>169</v>
      </c>
      <c r="AU322" s="230" t="s">
        <v>86</v>
      </c>
      <c r="AY322" s="16" t="s">
        <v>166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</v>
      </c>
      <c r="BK322" s="231">
        <f>ROUND(I322*H322,0)</f>
        <v>0</v>
      </c>
      <c r="BL322" s="16" t="s">
        <v>173</v>
      </c>
      <c r="BM322" s="230" t="s">
        <v>1251</v>
      </c>
    </row>
    <row r="323" spans="1:51" s="13" customFormat="1" ht="12">
      <c r="A323" s="13"/>
      <c r="B323" s="232"/>
      <c r="C323" s="233"/>
      <c r="D323" s="234" t="s">
        <v>175</v>
      </c>
      <c r="E323" s="235" t="s">
        <v>1</v>
      </c>
      <c r="F323" s="236" t="s">
        <v>1252</v>
      </c>
      <c r="G323" s="233"/>
      <c r="H323" s="237">
        <v>2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175</v>
      </c>
      <c r="AU323" s="243" t="s">
        <v>86</v>
      </c>
      <c r="AV323" s="13" t="s">
        <v>86</v>
      </c>
      <c r="AW323" s="13" t="s">
        <v>32</v>
      </c>
      <c r="AX323" s="13" t="s">
        <v>77</v>
      </c>
      <c r="AY323" s="243" t="s">
        <v>166</v>
      </c>
    </row>
    <row r="324" spans="1:51" s="13" customFormat="1" ht="12">
      <c r="A324" s="13"/>
      <c r="B324" s="232"/>
      <c r="C324" s="233"/>
      <c r="D324" s="234" t="s">
        <v>175</v>
      </c>
      <c r="E324" s="235" t="s">
        <v>1</v>
      </c>
      <c r="F324" s="236" t="s">
        <v>1253</v>
      </c>
      <c r="G324" s="233"/>
      <c r="H324" s="237">
        <v>4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175</v>
      </c>
      <c r="AU324" s="243" t="s">
        <v>86</v>
      </c>
      <c r="AV324" s="13" t="s">
        <v>86</v>
      </c>
      <c r="AW324" s="13" t="s">
        <v>32</v>
      </c>
      <c r="AX324" s="13" t="s">
        <v>77</v>
      </c>
      <c r="AY324" s="243" t="s">
        <v>166</v>
      </c>
    </row>
    <row r="325" spans="1:65" s="2" customFormat="1" ht="21.75" customHeight="1">
      <c r="A325" s="37"/>
      <c r="B325" s="38"/>
      <c r="C325" s="218" t="s">
        <v>464</v>
      </c>
      <c r="D325" s="218" t="s">
        <v>169</v>
      </c>
      <c r="E325" s="219" t="s">
        <v>1254</v>
      </c>
      <c r="F325" s="220" t="s">
        <v>1255</v>
      </c>
      <c r="G325" s="221" t="s">
        <v>196</v>
      </c>
      <c r="H325" s="222">
        <v>1</v>
      </c>
      <c r="I325" s="223"/>
      <c r="J325" s="224">
        <f>ROUND(I325*H325,0)</f>
        <v>0</v>
      </c>
      <c r="K325" s="225"/>
      <c r="L325" s="43"/>
      <c r="M325" s="226" t="s">
        <v>1</v>
      </c>
      <c r="N325" s="227" t="s">
        <v>42</v>
      </c>
      <c r="O325" s="90"/>
      <c r="P325" s="228">
        <f>O325*H325</f>
        <v>0</v>
      </c>
      <c r="Q325" s="228">
        <v>0.03132</v>
      </c>
      <c r="R325" s="228">
        <f>Q325*H325</f>
        <v>0.03132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173</v>
      </c>
      <c r="AT325" s="230" t="s">
        <v>169</v>
      </c>
      <c r="AU325" s="230" t="s">
        <v>86</v>
      </c>
      <c r="AY325" s="16" t="s">
        <v>166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</v>
      </c>
      <c r="BK325" s="231">
        <f>ROUND(I325*H325,0)</f>
        <v>0</v>
      </c>
      <c r="BL325" s="16" t="s">
        <v>173</v>
      </c>
      <c r="BM325" s="230" t="s">
        <v>1256</v>
      </c>
    </row>
    <row r="326" spans="1:51" s="13" customFormat="1" ht="12">
      <c r="A326" s="13"/>
      <c r="B326" s="232"/>
      <c r="C326" s="233"/>
      <c r="D326" s="234" t="s">
        <v>175</v>
      </c>
      <c r="E326" s="235" t="s">
        <v>1</v>
      </c>
      <c r="F326" s="236" t="s">
        <v>1257</v>
      </c>
      <c r="G326" s="233"/>
      <c r="H326" s="237">
        <v>1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175</v>
      </c>
      <c r="AU326" s="243" t="s">
        <v>86</v>
      </c>
      <c r="AV326" s="13" t="s">
        <v>86</v>
      </c>
      <c r="AW326" s="13" t="s">
        <v>32</v>
      </c>
      <c r="AX326" s="13" t="s">
        <v>77</v>
      </c>
      <c r="AY326" s="243" t="s">
        <v>166</v>
      </c>
    </row>
    <row r="327" spans="1:65" s="2" customFormat="1" ht="21.75" customHeight="1">
      <c r="A327" s="37"/>
      <c r="B327" s="38"/>
      <c r="C327" s="218" t="s">
        <v>468</v>
      </c>
      <c r="D327" s="218" t="s">
        <v>169</v>
      </c>
      <c r="E327" s="219" t="s">
        <v>1258</v>
      </c>
      <c r="F327" s="220" t="s">
        <v>1259</v>
      </c>
      <c r="G327" s="221" t="s">
        <v>196</v>
      </c>
      <c r="H327" s="222">
        <v>20</v>
      </c>
      <c r="I327" s="223"/>
      <c r="J327" s="224">
        <f>ROUND(I327*H327,0)</f>
        <v>0</v>
      </c>
      <c r="K327" s="225"/>
      <c r="L327" s="43"/>
      <c r="M327" s="226" t="s">
        <v>1</v>
      </c>
      <c r="N327" s="227" t="s">
        <v>42</v>
      </c>
      <c r="O327" s="90"/>
      <c r="P327" s="228">
        <f>O327*H327</f>
        <v>0</v>
      </c>
      <c r="Q327" s="228">
        <v>0.05455</v>
      </c>
      <c r="R327" s="228">
        <f>Q327*H327</f>
        <v>1.091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173</v>
      </c>
      <c r="AT327" s="230" t="s">
        <v>169</v>
      </c>
      <c r="AU327" s="230" t="s">
        <v>86</v>
      </c>
      <c r="AY327" s="16" t="s">
        <v>166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</v>
      </c>
      <c r="BK327" s="231">
        <f>ROUND(I327*H327,0)</f>
        <v>0</v>
      </c>
      <c r="BL327" s="16" t="s">
        <v>173</v>
      </c>
      <c r="BM327" s="230" t="s">
        <v>1260</v>
      </c>
    </row>
    <row r="328" spans="1:51" s="13" customFormat="1" ht="12">
      <c r="A328" s="13"/>
      <c r="B328" s="232"/>
      <c r="C328" s="233"/>
      <c r="D328" s="234" t="s">
        <v>175</v>
      </c>
      <c r="E328" s="235" t="s">
        <v>1</v>
      </c>
      <c r="F328" s="236" t="s">
        <v>1261</v>
      </c>
      <c r="G328" s="233"/>
      <c r="H328" s="237">
        <v>12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175</v>
      </c>
      <c r="AU328" s="243" t="s">
        <v>86</v>
      </c>
      <c r="AV328" s="13" t="s">
        <v>86</v>
      </c>
      <c r="AW328" s="13" t="s">
        <v>32</v>
      </c>
      <c r="AX328" s="13" t="s">
        <v>77</v>
      </c>
      <c r="AY328" s="243" t="s">
        <v>166</v>
      </c>
    </row>
    <row r="329" spans="1:51" s="13" customFormat="1" ht="12">
      <c r="A329" s="13"/>
      <c r="B329" s="232"/>
      <c r="C329" s="233"/>
      <c r="D329" s="234" t="s">
        <v>175</v>
      </c>
      <c r="E329" s="235" t="s">
        <v>1</v>
      </c>
      <c r="F329" s="236" t="s">
        <v>1262</v>
      </c>
      <c r="G329" s="233"/>
      <c r="H329" s="237">
        <v>4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175</v>
      </c>
      <c r="AU329" s="243" t="s">
        <v>86</v>
      </c>
      <c r="AV329" s="13" t="s">
        <v>86</v>
      </c>
      <c r="AW329" s="13" t="s">
        <v>32</v>
      </c>
      <c r="AX329" s="13" t="s">
        <v>77</v>
      </c>
      <c r="AY329" s="243" t="s">
        <v>166</v>
      </c>
    </row>
    <row r="330" spans="1:51" s="13" customFormat="1" ht="12">
      <c r="A330" s="13"/>
      <c r="B330" s="232"/>
      <c r="C330" s="233"/>
      <c r="D330" s="234" t="s">
        <v>175</v>
      </c>
      <c r="E330" s="235" t="s">
        <v>1</v>
      </c>
      <c r="F330" s="236" t="s">
        <v>1263</v>
      </c>
      <c r="G330" s="233"/>
      <c r="H330" s="237">
        <v>4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175</v>
      </c>
      <c r="AU330" s="243" t="s">
        <v>86</v>
      </c>
      <c r="AV330" s="13" t="s">
        <v>86</v>
      </c>
      <c r="AW330" s="13" t="s">
        <v>32</v>
      </c>
      <c r="AX330" s="13" t="s">
        <v>77</v>
      </c>
      <c r="AY330" s="243" t="s">
        <v>166</v>
      </c>
    </row>
    <row r="331" spans="1:65" s="2" customFormat="1" ht="21.75" customHeight="1">
      <c r="A331" s="37"/>
      <c r="B331" s="38"/>
      <c r="C331" s="218" t="s">
        <v>474</v>
      </c>
      <c r="D331" s="218" t="s">
        <v>169</v>
      </c>
      <c r="E331" s="219" t="s">
        <v>1264</v>
      </c>
      <c r="F331" s="220" t="s">
        <v>1265</v>
      </c>
      <c r="G331" s="221" t="s">
        <v>196</v>
      </c>
      <c r="H331" s="222">
        <v>208</v>
      </c>
      <c r="I331" s="223"/>
      <c r="J331" s="224">
        <f>ROUND(I331*H331,0)</f>
        <v>0</v>
      </c>
      <c r="K331" s="225"/>
      <c r="L331" s="43"/>
      <c r="M331" s="226" t="s">
        <v>1</v>
      </c>
      <c r="N331" s="227" t="s">
        <v>42</v>
      </c>
      <c r="O331" s="90"/>
      <c r="P331" s="228">
        <f>O331*H331</f>
        <v>0</v>
      </c>
      <c r="Q331" s="228">
        <v>0.06355</v>
      </c>
      <c r="R331" s="228">
        <f>Q331*H331</f>
        <v>13.218399999999999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173</v>
      </c>
      <c r="AT331" s="230" t="s">
        <v>169</v>
      </c>
      <c r="AU331" s="230" t="s">
        <v>86</v>
      </c>
      <c r="AY331" s="16" t="s">
        <v>166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</v>
      </c>
      <c r="BK331" s="231">
        <f>ROUND(I331*H331,0)</f>
        <v>0</v>
      </c>
      <c r="BL331" s="16" t="s">
        <v>173</v>
      </c>
      <c r="BM331" s="230" t="s">
        <v>1266</v>
      </c>
    </row>
    <row r="332" spans="1:51" s="13" customFormat="1" ht="12">
      <c r="A332" s="13"/>
      <c r="B332" s="232"/>
      <c r="C332" s="233"/>
      <c r="D332" s="234" t="s">
        <v>175</v>
      </c>
      <c r="E332" s="235" t="s">
        <v>1</v>
      </c>
      <c r="F332" s="236" t="s">
        <v>1267</v>
      </c>
      <c r="G332" s="233"/>
      <c r="H332" s="237">
        <v>24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175</v>
      </c>
      <c r="AU332" s="243" t="s">
        <v>86</v>
      </c>
      <c r="AV332" s="13" t="s">
        <v>86</v>
      </c>
      <c r="AW332" s="13" t="s">
        <v>32</v>
      </c>
      <c r="AX332" s="13" t="s">
        <v>77</v>
      </c>
      <c r="AY332" s="243" t="s">
        <v>166</v>
      </c>
    </row>
    <row r="333" spans="1:51" s="13" customFormat="1" ht="12">
      <c r="A333" s="13"/>
      <c r="B333" s="232"/>
      <c r="C333" s="233"/>
      <c r="D333" s="234" t="s">
        <v>175</v>
      </c>
      <c r="E333" s="235" t="s">
        <v>1</v>
      </c>
      <c r="F333" s="236" t="s">
        <v>1268</v>
      </c>
      <c r="G333" s="233"/>
      <c r="H333" s="237">
        <v>92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175</v>
      </c>
      <c r="AU333" s="243" t="s">
        <v>86</v>
      </c>
      <c r="AV333" s="13" t="s">
        <v>86</v>
      </c>
      <c r="AW333" s="13" t="s">
        <v>32</v>
      </c>
      <c r="AX333" s="13" t="s">
        <v>77</v>
      </c>
      <c r="AY333" s="243" t="s">
        <v>166</v>
      </c>
    </row>
    <row r="334" spans="1:51" s="13" customFormat="1" ht="12">
      <c r="A334" s="13"/>
      <c r="B334" s="232"/>
      <c r="C334" s="233"/>
      <c r="D334" s="234" t="s">
        <v>175</v>
      </c>
      <c r="E334" s="235" t="s">
        <v>1</v>
      </c>
      <c r="F334" s="236" t="s">
        <v>1269</v>
      </c>
      <c r="G334" s="233"/>
      <c r="H334" s="237">
        <v>92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175</v>
      </c>
      <c r="AU334" s="243" t="s">
        <v>86</v>
      </c>
      <c r="AV334" s="13" t="s">
        <v>86</v>
      </c>
      <c r="AW334" s="13" t="s">
        <v>32</v>
      </c>
      <c r="AX334" s="13" t="s">
        <v>77</v>
      </c>
      <c r="AY334" s="243" t="s">
        <v>166</v>
      </c>
    </row>
    <row r="335" spans="1:65" s="2" customFormat="1" ht="21.75" customHeight="1">
      <c r="A335" s="37"/>
      <c r="B335" s="38"/>
      <c r="C335" s="218" t="s">
        <v>479</v>
      </c>
      <c r="D335" s="218" t="s">
        <v>169</v>
      </c>
      <c r="E335" s="219" t="s">
        <v>1270</v>
      </c>
      <c r="F335" s="220" t="s">
        <v>1271</v>
      </c>
      <c r="G335" s="221" t="s">
        <v>196</v>
      </c>
      <c r="H335" s="222">
        <v>20</v>
      </c>
      <c r="I335" s="223"/>
      <c r="J335" s="224">
        <f>ROUND(I335*H335,0)</f>
        <v>0</v>
      </c>
      <c r="K335" s="225"/>
      <c r="L335" s="43"/>
      <c r="M335" s="226" t="s">
        <v>1</v>
      </c>
      <c r="N335" s="227" t="s">
        <v>42</v>
      </c>
      <c r="O335" s="90"/>
      <c r="P335" s="228">
        <f>O335*H335</f>
        <v>0</v>
      </c>
      <c r="Q335" s="228">
        <v>0.07285</v>
      </c>
      <c r="R335" s="228">
        <f>Q335*H335</f>
        <v>1.4569999999999999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173</v>
      </c>
      <c r="AT335" s="230" t="s">
        <v>169</v>
      </c>
      <c r="AU335" s="230" t="s">
        <v>86</v>
      </c>
      <c r="AY335" s="16" t="s">
        <v>166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</v>
      </c>
      <c r="BK335" s="231">
        <f>ROUND(I335*H335,0)</f>
        <v>0</v>
      </c>
      <c r="BL335" s="16" t="s">
        <v>173</v>
      </c>
      <c r="BM335" s="230" t="s">
        <v>1272</v>
      </c>
    </row>
    <row r="336" spans="1:51" s="13" customFormat="1" ht="12">
      <c r="A336" s="13"/>
      <c r="B336" s="232"/>
      <c r="C336" s="233"/>
      <c r="D336" s="234" t="s">
        <v>175</v>
      </c>
      <c r="E336" s="235" t="s">
        <v>1</v>
      </c>
      <c r="F336" s="236" t="s">
        <v>1273</v>
      </c>
      <c r="G336" s="233"/>
      <c r="H336" s="237">
        <v>4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175</v>
      </c>
      <c r="AU336" s="243" t="s">
        <v>86</v>
      </c>
      <c r="AV336" s="13" t="s">
        <v>86</v>
      </c>
      <c r="AW336" s="13" t="s">
        <v>32</v>
      </c>
      <c r="AX336" s="13" t="s">
        <v>77</v>
      </c>
      <c r="AY336" s="243" t="s">
        <v>166</v>
      </c>
    </row>
    <row r="337" spans="1:51" s="13" customFormat="1" ht="12">
      <c r="A337" s="13"/>
      <c r="B337" s="232"/>
      <c r="C337" s="233"/>
      <c r="D337" s="234" t="s">
        <v>175</v>
      </c>
      <c r="E337" s="235" t="s">
        <v>1</v>
      </c>
      <c r="F337" s="236" t="s">
        <v>1274</v>
      </c>
      <c r="G337" s="233"/>
      <c r="H337" s="237">
        <v>12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175</v>
      </c>
      <c r="AU337" s="243" t="s">
        <v>86</v>
      </c>
      <c r="AV337" s="13" t="s">
        <v>86</v>
      </c>
      <c r="AW337" s="13" t="s">
        <v>32</v>
      </c>
      <c r="AX337" s="13" t="s">
        <v>77</v>
      </c>
      <c r="AY337" s="243" t="s">
        <v>166</v>
      </c>
    </row>
    <row r="338" spans="1:51" s="13" customFormat="1" ht="12">
      <c r="A338" s="13"/>
      <c r="B338" s="232"/>
      <c r="C338" s="233"/>
      <c r="D338" s="234" t="s">
        <v>175</v>
      </c>
      <c r="E338" s="235" t="s">
        <v>1</v>
      </c>
      <c r="F338" s="236" t="s">
        <v>1263</v>
      </c>
      <c r="G338" s="233"/>
      <c r="H338" s="237">
        <v>4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175</v>
      </c>
      <c r="AU338" s="243" t="s">
        <v>86</v>
      </c>
      <c r="AV338" s="13" t="s">
        <v>86</v>
      </c>
      <c r="AW338" s="13" t="s">
        <v>32</v>
      </c>
      <c r="AX338" s="13" t="s">
        <v>77</v>
      </c>
      <c r="AY338" s="243" t="s">
        <v>166</v>
      </c>
    </row>
    <row r="339" spans="1:65" s="2" customFormat="1" ht="21.75" customHeight="1">
      <c r="A339" s="37"/>
      <c r="B339" s="38"/>
      <c r="C339" s="218" t="s">
        <v>483</v>
      </c>
      <c r="D339" s="218" t="s">
        <v>169</v>
      </c>
      <c r="E339" s="219" t="s">
        <v>1275</v>
      </c>
      <c r="F339" s="220" t="s">
        <v>1276</v>
      </c>
      <c r="G339" s="221" t="s">
        <v>196</v>
      </c>
      <c r="H339" s="222">
        <v>12</v>
      </c>
      <c r="I339" s="223"/>
      <c r="J339" s="224">
        <f>ROUND(I339*H339,0)</f>
        <v>0</v>
      </c>
      <c r="K339" s="225"/>
      <c r="L339" s="43"/>
      <c r="M339" s="226" t="s">
        <v>1</v>
      </c>
      <c r="N339" s="227" t="s">
        <v>42</v>
      </c>
      <c r="O339" s="90"/>
      <c r="P339" s="228">
        <f>O339*H339</f>
        <v>0</v>
      </c>
      <c r="Q339" s="228">
        <v>0.08185</v>
      </c>
      <c r="R339" s="228">
        <f>Q339*H339</f>
        <v>0.9822000000000001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173</v>
      </c>
      <c r="AT339" s="230" t="s">
        <v>169</v>
      </c>
      <c r="AU339" s="230" t="s">
        <v>86</v>
      </c>
      <c r="AY339" s="16" t="s">
        <v>166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</v>
      </c>
      <c r="BK339" s="231">
        <f>ROUND(I339*H339,0)</f>
        <v>0</v>
      </c>
      <c r="BL339" s="16" t="s">
        <v>173</v>
      </c>
      <c r="BM339" s="230" t="s">
        <v>1277</v>
      </c>
    </row>
    <row r="340" spans="1:51" s="13" customFormat="1" ht="12">
      <c r="A340" s="13"/>
      <c r="B340" s="232"/>
      <c r="C340" s="233"/>
      <c r="D340" s="234" t="s">
        <v>175</v>
      </c>
      <c r="E340" s="235" t="s">
        <v>1</v>
      </c>
      <c r="F340" s="236" t="s">
        <v>1278</v>
      </c>
      <c r="G340" s="233"/>
      <c r="H340" s="237">
        <v>6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175</v>
      </c>
      <c r="AU340" s="243" t="s">
        <v>86</v>
      </c>
      <c r="AV340" s="13" t="s">
        <v>86</v>
      </c>
      <c r="AW340" s="13" t="s">
        <v>32</v>
      </c>
      <c r="AX340" s="13" t="s">
        <v>77</v>
      </c>
      <c r="AY340" s="243" t="s">
        <v>166</v>
      </c>
    </row>
    <row r="341" spans="1:51" s="13" customFormat="1" ht="12">
      <c r="A341" s="13"/>
      <c r="B341" s="232"/>
      <c r="C341" s="233"/>
      <c r="D341" s="234" t="s">
        <v>175</v>
      </c>
      <c r="E341" s="235" t="s">
        <v>1</v>
      </c>
      <c r="F341" s="236" t="s">
        <v>1279</v>
      </c>
      <c r="G341" s="233"/>
      <c r="H341" s="237">
        <v>6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175</v>
      </c>
      <c r="AU341" s="243" t="s">
        <v>86</v>
      </c>
      <c r="AV341" s="13" t="s">
        <v>86</v>
      </c>
      <c r="AW341" s="13" t="s">
        <v>32</v>
      </c>
      <c r="AX341" s="13" t="s">
        <v>77</v>
      </c>
      <c r="AY341" s="243" t="s">
        <v>166</v>
      </c>
    </row>
    <row r="342" spans="1:65" s="2" customFormat="1" ht="21.75" customHeight="1">
      <c r="A342" s="37"/>
      <c r="B342" s="38"/>
      <c r="C342" s="218" t="s">
        <v>487</v>
      </c>
      <c r="D342" s="218" t="s">
        <v>169</v>
      </c>
      <c r="E342" s="219" t="s">
        <v>1280</v>
      </c>
      <c r="F342" s="220" t="s">
        <v>1281</v>
      </c>
      <c r="G342" s="221" t="s">
        <v>196</v>
      </c>
      <c r="H342" s="222">
        <v>4</v>
      </c>
      <c r="I342" s="223"/>
      <c r="J342" s="224">
        <f>ROUND(I342*H342,0)</f>
        <v>0</v>
      </c>
      <c r="K342" s="225"/>
      <c r="L342" s="43"/>
      <c r="M342" s="226" t="s">
        <v>1</v>
      </c>
      <c r="N342" s="227" t="s">
        <v>42</v>
      </c>
      <c r="O342" s="90"/>
      <c r="P342" s="228">
        <f>O342*H342</f>
        <v>0</v>
      </c>
      <c r="Q342" s="228">
        <v>0.10005</v>
      </c>
      <c r="R342" s="228">
        <f>Q342*H342</f>
        <v>0.4002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173</v>
      </c>
      <c r="AT342" s="230" t="s">
        <v>169</v>
      </c>
      <c r="AU342" s="230" t="s">
        <v>86</v>
      </c>
      <c r="AY342" s="16" t="s">
        <v>166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</v>
      </c>
      <c r="BK342" s="231">
        <f>ROUND(I342*H342,0)</f>
        <v>0</v>
      </c>
      <c r="BL342" s="16" t="s">
        <v>173</v>
      </c>
      <c r="BM342" s="230" t="s">
        <v>1282</v>
      </c>
    </row>
    <row r="343" spans="1:51" s="13" customFormat="1" ht="12">
      <c r="A343" s="13"/>
      <c r="B343" s="232"/>
      <c r="C343" s="233"/>
      <c r="D343" s="234" t="s">
        <v>175</v>
      </c>
      <c r="E343" s="235" t="s">
        <v>1</v>
      </c>
      <c r="F343" s="236" t="s">
        <v>1263</v>
      </c>
      <c r="G343" s="233"/>
      <c r="H343" s="237">
        <v>4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175</v>
      </c>
      <c r="AU343" s="243" t="s">
        <v>86</v>
      </c>
      <c r="AV343" s="13" t="s">
        <v>86</v>
      </c>
      <c r="AW343" s="13" t="s">
        <v>32</v>
      </c>
      <c r="AX343" s="13" t="s">
        <v>77</v>
      </c>
      <c r="AY343" s="243" t="s">
        <v>166</v>
      </c>
    </row>
    <row r="344" spans="1:65" s="2" customFormat="1" ht="21.75" customHeight="1">
      <c r="A344" s="37"/>
      <c r="B344" s="38"/>
      <c r="C344" s="218" t="s">
        <v>491</v>
      </c>
      <c r="D344" s="218" t="s">
        <v>169</v>
      </c>
      <c r="E344" s="219" t="s">
        <v>1283</v>
      </c>
      <c r="F344" s="220" t="s">
        <v>1284</v>
      </c>
      <c r="G344" s="221" t="s">
        <v>196</v>
      </c>
      <c r="H344" s="222">
        <v>3</v>
      </c>
      <c r="I344" s="223"/>
      <c r="J344" s="224">
        <f>ROUND(I344*H344,0)</f>
        <v>0</v>
      </c>
      <c r="K344" s="225"/>
      <c r="L344" s="43"/>
      <c r="M344" s="226" t="s">
        <v>1</v>
      </c>
      <c r="N344" s="227" t="s">
        <v>42</v>
      </c>
      <c r="O344" s="90"/>
      <c r="P344" s="228">
        <f>O344*H344</f>
        <v>0</v>
      </c>
      <c r="Q344" s="228">
        <v>0.12705</v>
      </c>
      <c r="R344" s="228">
        <f>Q344*H344</f>
        <v>0.38115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173</v>
      </c>
      <c r="AT344" s="230" t="s">
        <v>169</v>
      </c>
      <c r="AU344" s="230" t="s">
        <v>86</v>
      </c>
      <c r="AY344" s="16" t="s">
        <v>166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</v>
      </c>
      <c r="BK344" s="231">
        <f>ROUND(I344*H344,0)</f>
        <v>0</v>
      </c>
      <c r="BL344" s="16" t="s">
        <v>173</v>
      </c>
      <c r="BM344" s="230" t="s">
        <v>1285</v>
      </c>
    </row>
    <row r="345" spans="1:51" s="13" customFormat="1" ht="12">
      <c r="A345" s="13"/>
      <c r="B345" s="232"/>
      <c r="C345" s="233"/>
      <c r="D345" s="234" t="s">
        <v>175</v>
      </c>
      <c r="E345" s="235" t="s">
        <v>1</v>
      </c>
      <c r="F345" s="236" t="s">
        <v>1286</v>
      </c>
      <c r="G345" s="233"/>
      <c r="H345" s="237">
        <v>3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175</v>
      </c>
      <c r="AU345" s="243" t="s">
        <v>86</v>
      </c>
      <c r="AV345" s="13" t="s">
        <v>86</v>
      </c>
      <c r="AW345" s="13" t="s">
        <v>32</v>
      </c>
      <c r="AX345" s="13" t="s">
        <v>77</v>
      </c>
      <c r="AY345" s="243" t="s">
        <v>166</v>
      </c>
    </row>
    <row r="346" spans="1:65" s="2" customFormat="1" ht="16.5" customHeight="1">
      <c r="A346" s="37"/>
      <c r="B346" s="38"/>
      <c r="C346" s="218" t="s">
        <v>495</v>
      </c>
      <c r="D346" s="218" t="s">
        <v>169</v>
      </c>
      <c r="E346" s="219" t="s">
        <v>177</v>
      </c>
      <c r="F346" s="220" t="s">
        <v>178</v>
      </c>
      <c r="G346" s="221" t="s">
        <v>172</v>
      </c>
      <c r="H346" s="222">
        <v>0.18</v>
      </c>
      <c r="I346" s="223"/>
      <c r="J346" s="224">
        <f>ROUND(I346*H346,0)</f>
        <v>0</v>
      </c>
      <c r="K346" s="225"/>
      <c r="L346" s="43"/>
      <c r="M346" s="226" t="s">
        <v>1</v>
      </c>
      <c r="N346" s="227" t="s">
        <v>42</v>
      </c>
      <c r="O346" s="90"/>
      <c r="P346" s="228">
        <f>O346*H346</f>
        <v>0</v>
      </c>
      <c r="Q346" s="228">
        <v>1.94302</v>
      </c>
      <c r="R346" s="228">
        <f>Q346*H346</f>
        <v>0.3497436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173</v>
      </c>
      <c r="AT346" s="230" t="s">
        <v>169</v>
      </c>
      <c r="AU346" s="230" t="s">
        <v>86</v>
      </c>
      <c r="AY346" s="16" t="s">
        <v>166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</v>
      </c>
      <c r="BK346" s="231">
        <f>ROUND(I346*H346,0)</f>
        <v>0</v>
      </c>
      <c r="BL346" s="16" t="s">
        <v>173</v>
      </c>
      <c r="BM346" s="230" t="s">
        <v>1287</v>
      </c>
    </row>
    <row r="347" spans="1:51" s="13" customFormat="1" ht="12">
      <c r="A347" s="13"/>
      <c r="B347" s="232"/>
      <c r="C347" s="233"/>
      <c r="D347" s="234" t="s">
        <v>175</v>
      </c>
      <c r="E347" s="235" t="s">
        <v>1</v>
      </c>
      <c r="F347" s="236" t="s">
        <v>1288</v>
      </c>
      <c r="G347" s="233"/>
      <c r="H347" s="237">
        <v>0.18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175</v>
      </c>
      <c r="AU347" s="243" t="s">
        <v>86</v>
      </c>
      <c r="AV347" s="13" t="s">
        <v>86</v>
      </c>
      <c r="AW347" s="13" t="s">
        <v>32</v>
      </c>
      <c r="AX347" s="13" t="s">
        <v>77</v>
      </c>
      <c r="AY347" s="243" t="s">
        <v>166</v>
      </c>
    </row>
    <row r="348" spans="1:65" s="2" customFormat="1" ht="16.5" customHeight="1">
      <c r="A348" s="37"/>
      <c r="B348" s="38"/>
      <c r="C348" s="218" t="s">
        <v>499</v>
      </c>
      <c r="D348" s="218" t="s">
        <v>169</v>
      </c>
      <c r="E348" s="219" t="s">
        <v>1289</v>
      </c>
      <c r="F348" s="220" t="s">
        <v>1290</v>
      </c>
      <c r="G348" s="221" t="s">
        <v>172</v>
      </c>
      <c r="H348" s="222">
        <v>1.48</v>
      </c>
      <c r="I348" s="223"/>
      <c r="J348" s="224">
        <f>ROUND(I348*H348,0)</f>
        <v>0</v>
      </c>
      <c r="K348" s="225"/>
      <c r="L348" s="43"/>
      <c r="M348" s="226" t="s">
        <v>1</v>
      </c>
      <c r="N348" s="227" t="s">
        <v>42</v>
      </c>
      <c r="O348" s="90"/>
      <c r="P348" s="228">
        <f>O348*H348</f>
        <v>0</v>
      </c>
      <c r="Q348" s="228">
        <v>2.50188</v>
      </c>
      <c r="R348" s="228">
        <f>Q348*H348</f>
        <v>3.7027824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173</v>
      </c>
      <c r="AT348" s="230" t="s">
        <v>169</v>
      </c>
      <c r="AU348" s="230" t="s">
        <v>86</v>
      </c>
      <c r="AY348" s="16" t="s">
        <v>166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</v>
      </c>
      <c r="BK348" s="231">
        <f>ROUND(I348*H348,0)</f>
        <v>0</v>
      </c>
      <c r="BL348" s="16" t="s">
        <v>173</v>
      </c>
      <c r="BM348" s="230" t="s">
        <v>1291</v>
      </c>
    </row>
    <row r="349" spans="1:51" s="14" customFormat="1" ht="12">
      <c r="A349" s="14"/>
      <c r="B349" s="244"/>
      <c r="C349" s="245"/>
      <c r="D349" s="234" t="s">
        <v>175</v>
      </c>
      <c r="E349" s="246" t="s">
        <v>1</v>
      </c>
      <c r="F349" s="247" t="s">
        <v>1292</v>
      </c>
      <c r="G349" s="245"/>
      <c r="H349" s="246" t="s">
        <v>1</v>
      </c>
      <c r="I349" s="248"/>
      <c r="J349" s="245"/>
      <c r="K349" s="245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175</v>
      </c>
      <c r="AU349" s="253" t="s">
        <v>86</v>
      </c>
      <c r="AV349" s="14" t="s">
        <v>8</v>
      </c>
      <c r="AW349" s="14" t="s">
        <v>32</v>
      </c>
      <c r="AX349" s="14" t="s">
        <v>77</v>
      </c>
      <c r="AY349" s="253" t="s">
        <v>166</v>
      </c>
    </row>
    <row r="350" spans="1:51" s="13" customFormat="1" ht="12">
      <c r="A350" s="13"/>
      <c r="B350" s="232"/>
      <c r="C350" s="233"/>
      <c r="D350" s="234" t="s">
        <v>175</v>
      </c>
      <c r="E350" s="235" t="s">
        <v>1</v>
      </c>
      <c r="F350" s="236" t="s">
        <v>1293</v>
      </c>
      <c r="G350" s="233"/>
      <c r="H350" s="237">
        <v>0.58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175</v>
      </c>
      <c r="AU350" s="243" t="s">
        <v>86</v>
      </c>
      <c r="AV350" s="13" t="s">
        <v>86</v>
      </c>
      <c r="AW350" s="13" t="s">
        <v>32</v>
      </c>
      <c r="AX350" s="13" t="s">
        <v>77</v>
      </c>
      <c r="AY350" s="243" t="s">
        <v>166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1294</v>
      </c>
      <c r="G351" s="233"/>
      <c r="H351" s="237">
        <v>0.14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77</v>
      </c>
      <c r="AY351" s="243" t="s">
        <v>166</v>
      </c>
    </row>
    <row r="352" spans="1:51" s="14" customFormat="1" ht="12">
      <c r="A352" s="14"/>
      <c r="B352" s="244"/>
      <c r="C352" s="245"/>
      <c r="D352" s="234" t="s">
        <v>175</v>
      </c>
      <c r="E352" s="246" t="s">
        <v>1</v>
      </c>
      <c r="F352" s="247" t="s">
        <v>1295</v>
      </c>
      <c r="G352" s="245"/>
      <c r="H352" s="246" t="s">
        <v>1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175</v>
      </c>
      <c r="AU352" s="253" t="s">
        <v>86</v>
      </c>
      <c r="AV352" s="14" t="s">
        <v>8</v>
      </c>
      <c r="AW352" s="14" t="s">
        <v>32</v>
      </c>
      <c r="AX352" s="14" t="s">
        <v>77</v>
      </c>
      <c r="AY352" s="253" t="s">
        <v>166</v>
      </c>
    </row>
    <row r="353" spans="1:51" s="13" customFormat="1" ht="12">
      <c r="A353" s="13"/>
      <c r="B353" s="232"/>
      <c r="C353" s="233"/>
      <c r="D353" s="234" t="s">
        <v>175</v>
      </c>
      <c r="E353" s="235" t="s">
        <v>1</v>
      </c>
      <c r="F353" s="236" t="s">
        <v>1296</v>
      </c>
      <c r="G353" s="233"/>
      <c r="H353" s="237">
        <v>0.38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175</v>
      </c>
      <c r="AU353" s="243" t="s">
        <v>86</v>
      </c>
      <c r="AV353" s="13" t="s">
        <v>86</v>
      </c>
      <c r="AW353" s="13" t="s">
        <v>32</v>
      </c>
      <c r="AX353" s="13" t="s">
        <v>77</v>
      </c>
      <c r="AY353" s="243" t="s">
        <v>166</v>
      </c>
    </row>
    <row r="354" spans="1:51" s="14" customFormat="1" ht="12">
      <c r="A354" s="14"/>
      <c r="B354" s="244"/>
      <c r="C354" s="245"/>
      <c r="D354" s="234" t="s">
        <v>175</v>
      </c>
      <c r="E354" s="246" t="s">
        <v>1</v>
      </c>
      <c r="F354" s="247" t="s">
        <v>1297</v>
      </c>
      <c r="G354" s="245"/>
      <c r="H354" s="246" t="s">
        <v>1</v>
      </c>
      <c r="I354" s="248"/>
      <c r="J354" s="245"/>
      <c r="K354" s="245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175</v>
      </c>
      <c r="AU354" s="253" t="s">
        <v>86</v>
      </c>
      <c r="AV354" s="14" t="s">
        <v>8</v>
      </c>
      <c r="AW354" s="14" t="s">
        <v>32</v>
      </c>
      <c r="AX354" s="14" t="s">
        <v>77</v>
      </c>
      <c r="AY354" s="253" t="s">
        <v>166</v>
      </c>
    </row>
    <row r="355" spans="1:51" s="13" customFormat="1" ht="12">
      <c r="A355" s="13"/>
      <c r="B355" s="232"/>
      <c r="C355" s="233"/>
      <c r="D355" s="234" t="s">
        <v>175</v>
      </c>
      <c r="E355" s="235" t="s">
        <v>1</v>
      </c>
      <c r="F355" s="236" t="s">
        <v>1296</v>
      </c>
      <c r="G355" s="233"/>
      <c r="H355" s="237">
        <v>0.38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175</v>
      </c>
      <c r="AU355" s="243" t="s">
        <v>86</v>
      </c>
      <c r="AV355" s="13" t="s">
        <v>86</v>
      </c>
      <c r="AW355" s="13" t="s">
        <v>32</v>
      </c>
      <c r="AX355" s="13" t="s">
        <v>77</v>
      </c>
      <c r="AY355" s="243" t="s">
        <v>166</v>
      </c>
    </row>
    <row r="356" spans="1:65" s="2" customFormat="1" ht="16.5" customHeight="1">
      <c r="A356" s="37"/>
      <c r="B356" s="38"/>
      <c r="C356" s="218" t="s">
        <v>503</v>
      </c>
      <c r="D356" s="218" t="s">
        <v>169</v>
      </c>
      <c r="E356" s="219" t="s">
        <v>1298</v>
      </c>
      <c r="F356" s="220" t="s">
        <v>1299</v>
      </c>
      <c r="G356" s="221" t="s">
        <v>188</v>
      </c>
      <c r="H356" s="222">
        <v>9.53</v>
      </c>
      <c r="I356" s="223"/>
      <c r="J356" s="224">
        <f>ROUND(I356*H356,0)</f>
        <v>0</v>
      </c>
      <c r="K356" s="225"/>
      <c r="L356" s="43"/>
      <c r="M356" s="226" t="s">
        <v>1</v>
      </c>
      <c r="N356" s="227" t="s">
        <v>42</v>
      </c>
      <c r="O356" s="90"/>
      <c r="P356" s="228">
        <f>O356*H356</f>
        <v>0</v>
      </c>
      <c r="Q356" s="228">
        <v>0.01052</v>
      </c>
      <c r="R356" s="228">
        <f>Q356*H356</f>
        <v>0.10025559999999999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173</v>
      </c>
      <c r="AT356" s="230" t="s">
        <v>169</v>
      </c>
      <c r="AU356" s="230" t="s">
        <v>86</v>
      </c>
      <c r="AY356" s="16" t="s">
        <v>166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</v>
      </c>
      <c r="BK356" s="231">
        <f>ROUND(I356*H356,0)</f>
        <v>0</v>
      </c>
      <c r="BL356" s="16" t="s">
        <v>173</v>
      </c>
      <c r="BM356" s="230" t="s">
        <v>1300</v>
      </c>
    </row>
    <row r="357" spans="1:51" s="14" customFormat="1" ht="12">
      <c r="A357" s="14"/>
      <c r="B357" s="244"/>
      <c r="C357" s="245"/>
      <c r="D357" s="234" t="s">
        <v>175</v>
      </c>
      <c r="E357" s="246" t="s">
        <v>1</v>
      </c>
      <c r="F357" s="247" t="s">
        <v>1292</v>
      </c>
      <c r="G357" s="245"/>
      <c r="H357" s="246" t="s">
        <v>1</v>
      </c>
      <c r="I357" s="248"/>
      <c r="J357" s="245"/>
      <c r="K357" s="245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175</v>
      </c>
      <c r="AU357" s="253" t="s">
        <v>86</v>
      </c>
      <c r="AV357" s="14" t="s">
        <v>8</v>
      </c>
      <c r="AW357" s="14" t="s">
        <v>32</v>
      </c>
      <c r="AX357" s="14" t="s">
        <v>77</v>
      </c>
      <c r="AY357" s="253" t="s">
        <v>166</v>
      </c>
    </row>
    <row r="358" spans="1:51" s="13" customFormat="1" ht="12">
      <c r="A358" s="13"/>
      <c r="B358" s="232"/>
      <c r="C358" s="233"/>
      <c r="D358" s="234" t="s">
        <v>175</v>
      </c>
      <c r="E358" s="235" t="s">
        <v>1</v>
      </c>
      <c r="F358" s="236" t="s">
        <v>1301</v>
      </c>
      <c r="G358" s="233"/>
      <c r="H358" s="237">
        <v>4.83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175</v>
      </c>
      <c r="AU358" s="243" t="s">
        <v>86</v>
      </c>
      <c r="AV358" s="13" t="s">
        <v>86</v>
      </c>
      <c r="AW358" s="13" t="s">
        <v>32</v>
      </c>
      <c r="AX358" s="13" t="s">
        <v>77</v>
      </c>
      <c r="AY358" s="243" t="s">
        <v>166</v>
      </c>
    </row>
    <row r="359" spans="1:51" s="13" customFormat="1" ht="12">
      <c r="A359" s="13"/>
      <c r="B359" s="232"/>
      <c r="C359" s="233"/>
      <c r="D359" s="234" t="s">
        <v>175</v>
      </c>
      <c r="E359" s="235" t="s">
        <v>1</v>
      </c>
      <c r="F359" s="236" t="s">
        <v>1296</v>
      </c>
      <c r="G359" s="233"/>
      <c r="H359" s="237">
        <v>0.38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175</v>
      </c>
      <c r="AU359" s="243" t="s">
        <v>86</v>
      </c>
      <c r="AV359" s="13" t="s">
        <v>86</v>
      </c>
      <c r="AW359" s="13" t="s">
        <v>32</v>
      </c>
      <c r="AX359" s="13" t="s">
        <v>77</v>
      </c>
      <c r="AY359" s="243" t="s">
        <v>166</v>
      </c>
    </row>
    <row r="360" spans="1:51" s="14" customFormat="1" ht="12">
      <c r="A360" s="14"/>
      <c r="B360" s="244"/>
      <c r="C360" s="245"/>
      <c r="D360" s="234" t="s">
        <v>175</v>
      </c>
      <c r="E360" s="246" t="s">
        <v>1</v>
      </c>
      <c r="F360" s="247" t="s">
        <v>1302</v>
      </c>
      <c r="G360" s="245"/>
      <c r="H360" s="246" t="s">
        <v>1</v>
      </c>
      <c r="I360" s="248"/>
      <c r="J360" s="245"/>
      <c r="K360" s="245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175</v>
      </c>
      <c r="AU360" s="253" t="s">
        <v>86</v>
      </c>
      <c r="AV360" s="14" t="s">
        <v>8</v>
      </c>
      <c r="AW360" s="14" t="s">
        <v>32</v>
      </c>
      <c r="AX360" s="14" t="s">
        <v>77</v>
      </c>
      <c r="AY360" s="253" t="s">
        <v>166</v>
      </c>
    </row>
    <row r="361" spans="1:51" s="13" customFormat="1" ht="12">
      <c r="A361" s="13"/>
      <c r="B361" s="232"/>
      <c r="C361" s="233"/>
      <c r="D361" s="234" t="s">
        <v>175</v>
      </c>
      <c r="E361" s="235" t="s">
        <v>1</v>
      </c>
      <c r="F361" s="236" t="s">
        <v>1303</v>
      </c>
      <c r="G361" s="233"/>
      <c r="H361" s="237">
        <v>2.16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175</v>
      </c>
      <c r="AU361" s="243" t="s">
        <v>86</v>
      </c>
      <c r="AV361" s="13" t="s">
        <v>86</v>
      </c>
      <c r="AW361" s="13" t="s">
        <v>32</v>
      </c>
      <c r="AX361" s="13" t="s">
        <v>77</v>
      </c>
      <c r="AY361" s="243" t="s">
        <v>166</v>
      </c>
    </row>
    <row r="362" spans="1:51" s="14" customFormat="1" ht="12">
      <c r="A362" s="14"/>
      <c r="B362" s="244"/>
      <c r="C362" s="245"/>
      <c r="D362" s="234" t="s">
        <v>175</v>
      </c>
      <c r="E362" s="246" t="s">
        <v>1</v>
      </c>
      <c r="F362" s="247" t="s">
        <v>1304</v>
      </c>
      <c r="G362" s="245"/>
      <c r="H362" s="246" t="s">
        <v>1</v>
      </c>
      <c r="I362" s="248"/>
      <c r="J362" s="245"/>
      <c r="K362" s="245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175</v>
      </c>
      <c r="AU362" s="253" t="s">
        <v>86</v>
      </c>
      <c r="AV362" s="14" t="s">
        <v>8</v>
      </c>
      <c r="AW362" s="14" t="s">
        <v>32</v>
      </c>
      <c r="AX362" s="14" t="s">
        <v>77</v>
      </c>
      <c r="AY362" s="253" t="s">
        <v>166</v>
      </c>
    </row>
    <row r="363" spans="1:51" s="13" customFormat="1" ht="12">
      <c r="A363" s="13"/>
      <c r="B363" s="232"/>
      <c r="C363" s="233"/>
      <c r="D363" s="234" t="s">
        <v>175</v>
      </c>
      <c r="E363" s="235" t="s">
        <v>1</v>
      </c>
      <c r="F363" s="236" t="s">
        <v>1303</v>
      </c>
      <c r="G363" s="233"/>
      <c r="H363" s="237">
        <v>2.16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175</v>
      </c>
      <c r="AU363" s="243" t="s">
        <v>86</v>
      </c>
      <c r="AV363" s="13" t="s">
        <v>86</v>
      </c>
      <c r="AW363" s="13" t="s">
        <v>32</v>
      </c>
      <c r="AX363" s="13" t="s">
        <v>77</v>
      </c>
      <c r="AY363" s="243" t="s">
        <v>166</v>
      </c>
    </row>
    <row r="364" spans="1:65" s="2" customFormat="1" ht="16.5" customHeight="1">
      <c r="A364" s="37"/>
      <c r="B364" s="38"/>
      <c r="C364" s="218" t="s">
        <v>507</v>
      </c>
      <c r="D364" s="218" t="s">
        <v>169</v>
      </c>
      <c r="E364" s="219" t="s">
        <v>1305</v>
      </c>
      <c r="F364" s="220" t="s">
        <v>1306</v>
      </c>
      <c r="G364" s="221" t="s">
        <v>188</v>
      </c>
      <c r="H364" s="222">
        <v>9.53</v>
      </c>
      <c r="I364" s="223"/>
      <c r="J364" s="224">
        <f>ROUND(I364*H364,0)</f>
        <v>0</v>
      </c>
      <c r="K364" s="225"/>
      <c r="L364" s="43"/>
      <c r="M364" s="226" t="s">
        <v>1</v>
      </c>
      <c r="N364" s="227" t="s">
        <v>42</v>
      </c>
      <c r="O364" s="90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173</v>
      </c>
      <c r="AT364" s="230" t="s">
        <v>169</v>
      </c>
      <c r="AU364" s="230" t="s">
        <v>86</v>
      </c>
      <c r="AY364" s="16" t="s">
        <v>166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</v>
      </c>
      <c r="BK364" s="231">
        <f>ROUND(I364*H364,0)</f>
        <v>0</v>
      </c>
      <c r="BL364" s="16" t="s">
        <v>173</v>
      </c>
      <c r="BM364" s="230" t="s">
        <v>1307</v>
      </c>
    </row>
    <row r="365" spans="1:65" s="2" customFormat="1" ht="21.75" customHeight="1">
      <c r="A365" s="37"/>
      <c r="B365" s="38"/>
      <c r="C365" s="218" t="s">
        <v>511</v>
      </c>
      <c r="D365" s="218" t="s">
        <v>169</v>
      </c>
      <c r="E365" s="219" t="s">
        <v>1308</v>
      </c>
      <c r="F365" s="220" t="s">
        <v>1309</v>
      </c>
      <c r="G365" s="221" t="s">
        <v>183</v>
      </c>
      <c r="H365" s="222">
        <v>0.038</v>
      </c>
      <c r="I365" s="223"/>
      <c r="J365" s="224">
        <f>ROUND(I365*H365,0)</f>
        <v>0</v>
      </c>
      <c r="K365" s="225"/>
      <c r="L365" s="43"/>
      <c r="M365" s="226" t="s">
        <v>1</v>
      </c>
      <c r="N365" s="227" t="s">
        <v>42</v>
      </c>
      <c r="O365" s="90"/>
      <c r="P365" s="228">
        <f>O365*H365</f>
        <v>0</v>
      </c>
      <c r="Q365" s="228">
        <v>1.04575</v>
      </c>
      <c r="R365" s="228">
        <f>Q365*H365</f>
        <v>0.039738499999999996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173</v>
      </c>
      <c r="AT365" s="230" t="s">
        <v>169</v>
      </c>
      <c r="AU365" s="230" t="s">
        <v>86</v>
      </c>
      <c r="AY365" s="16" t="s">
        <v>166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</v>
      </c>
      <c r="BK365" s="231">
        <f>ROUND(I365*H365,0)</f>
        <v>0</v>
      </c>
      <c r="BL365" s="16" t="s">
        <v>173</v>
      </c>
      <c r="BM365" s="230" t="s">
        <v>1310</v>
      </c>
    </row>
    <row r="366" spans="1:51" s="13" customFormat="1" ht="12">
      <c r="A366" s="13"/>
      <c r="B366" s="232"/>
      <c r="C366" s="233"/>
      <c r="D366" s="234" t="s">
        <v>175</v>
      </c>
      <c r="E366" s="235" t="s">
        <v>1</v>
      </c>
      <c r="F366" s="236" t="s">
        <v>1311</v>
      </c>
      <c r="G366" s="233"/>
      <c r="H366" s="237">
        <v>0.027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175</v>
      </c>
      <c r="AU366" s="243" t="s">
        <v>86</v>
      </c>
      <c r="AV366" s="13" t="s">
        <v>86</v>
      </c>
      <c r="AW366" s="13" t="s">
        <v>32</v>
      </c>
      <c r="AX366" s="13" t="s">
        <v>77</v>
      </c>
      <c r="AY366" s="243" t="s">
        <v>166</v>
      </c>
    </row>
    <row r="367" spans="1:51" s="13" customFormat="1" ht="12">
      <c r="A367" s="13"/>
      <c r="B367" s="232"/>
      <c r="C367" s="233"/>
      <c r="D367" s="234" t="s">
        <v>175</v>
      </c>
      <c r="E367" s="235" t="s">
        <v>1</v>
      </c>
      <c r="F367" s="236" t="s">
        <v>1312</v>
      </c>
      <c r="G367" s="233"/>
      <c r="H367" s="237">
        <v>0.011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175</v>
      </c>
      <c r="AU367" s="243" t="s">
        <v>86</v>
      </c>
      <c r="AV367" s="13" t="s">
        <v>86</v>
      </c>
      <c r="AW367" s="13" t="s">
        <v>32</v>
      </c>
      <c r="AX367" s="13" t="s">
        <v>77</v>
      </c>
      <c r="AY367" s="243" t="s">
        <v>166</v>
      </c>
    </row>
    <row r="368" spans="1:65" s="2" customFormat="1" ht="33" customHeight="1">
      <c r="A368" s="37"/>
      <c r="B368" s="38"/>
      <c r="C368" s="218" t="s">
        <v>515</v>
      </c>
      <c r="D368" s="218" t="s">
        <v>169</v>
      </c>
      <c r="E368" s="219" t="s">
        <v>1313</v>
      </c>
      <c r="F368" s="220" t="s">
        <v>1314</v>
      </c>
      <c r="G368" s="221" t="s">
        <v>183</v>
      </c>
      <c r="H368" s="222">
        <v>0.633</v>
      </c>
      <c r="I368" s="223"/>
      <c r="J368" s="224">
        <f>ROUND(I368*H368,0)</f>
        <v>0</v>
      </c>
      <c r="K368" s="225"/>
      <c r="L368" s="43"/>
      <c r="M368" s="226" t="s">
        <v>1</v>
      </c>
      <c r="N368" s="227" t="s">
        <v>42</v>
      </c>
      <c r="O368" s="90"/>
      <c r="P368" s="228">
        <f>O368*H368</f>
        <v>0</v>
      </c>
      <c r="Q368" s="228">
        <v>0.01221</v>
      </c>
      <c r="R368" s="228">
        <f>Q368*H368</f>
        <v>0.00772893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173</v>
      </c>
      <c r="AT368" s="230" t="s">
        <v>169</v>
      </c>
      <c r="AU368" s="230" t="s">
        <v>86</v>
      </c>
      <c r="AY368" s="16" t="s">
        <v>166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</v>
      </c>
      <c r="BK368" s="231">
        <f>ROUND(I368*H368,0)</f>
        <v>0</v>
      </c>
      <c r="BL368" s="16" t="s">
        <v>173</v>
      </c>
      <c r="BM368" s="230" t="s">
        <v>1315</v>
      </c>
    </row>
    <row r="369" spans="1:51" s="13" customFormat="1" ht="12">
      <c r="A369" s="13"/>
      <c r="B369" s="232"/>
      <c r="C369" s="233"/>
      <c r="D369" s="234" t="s">
        <v>175</v>
      </c>
      <c r="E369" s="235" t="s">
        <v>1</v>
      </c>
      <c r="F369" s="236" t="s">
        <v>1316</v>
      </c>
      <c r="G369" s="233"/>
      <c r="H369" s="237">
        <v>0.633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175</v>
      </c>
      <c r="AU369" s="243" t="s">
        <v>86</v>
      </c>
      <c r="AV369" s="13" t="s">
        <v>86</v>
      </c>
      <c r="AW369" s="13" t="s">
        <v>32</v>
      </c>
      <c r="AX369" s="13" t="s">
        <v>77</v>
      </c>
      <c r="AY369" s="243" t="s">
        <v>166</v>
      </c>
    </row>
    <row r="370" spans="1:65" s="2" customFormat="1" ht="21.75" customHeight="1">
      <c r="A370" s="37"/>
      <c r="B370" s="38"/>
      <c r="C370" s="254" t="s">
        <v>519</v>
      </c>
      <c r="D370" s="254" t="s">
        <v>266</v>
      </c>
      <c r="E370" s="255" t="s">
        <v>1317</v>
      </c>
      <c r="F370" s="256" t="s">
        <v>1318</v>
      </c>
      <c r="G370" s="257" t="s">
        <v>183</v>
      </c>
      <c r="H370" s="258">
        <v>0.684</v>
      </c>
      <c r="I370" s="259"/>
      <c r="J370" s="260">
        <f>ROUND(I370*H370,0)</f>
        <v>0</v>
      </c>
      <c r="K370" s="261"/>
      <c r="L370" s="262"/>
      <c r="M370" s="263" t="s">
        <v>1</v>
      </c>
      <c r="N370" s="264" t="s">
        <v>42</v>
      </c>
      <c r="O370" s="90"/>
      <c r="P370" s="228">
        <f>O370*H370</f>
        <v>0</v>
      </c>
      <c r="Q370" s="228">
        <v>1</v>
      </c>
      <c r="R370" s="228">
        <f>Q370*H370</f>
        <v>0.684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208</v>
      </c>
      <c r="AT370" s="230" t="s">
        <v>266</v>
      </c>
      <c r="AU370" s="230" t="s">
        <v>86</v>
      </c>
      <c r="AY370" s="16" t="s">
        <v>166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</v>
      </c>
      <c r="BK370" s="231">
        <f>ROUND(I370*H370,0)</f>
        <v>0</v>
      </c>
      <c r="BL370" s="16" t="s">
        <v>173</v>
      </c>
      <c r="BM370" s="230" t="s">
        <v>1319</v>
      </c>
    </row>
    <row r="371" spans="1:51" s="13" customFormat="1" ht="12">
      <c r="A371" s="13"/>
      <c r="B371" s="232"/>
      <c r="C371" s="233"/>
      <c r="D371" s="234" t="s">
        <v>175</v>
      </c>
      <c r="E371" s="235" t="s">
        <v>1</v>
      </c>
      <c r="F371" s="236" t="s">
        <v>1320</v>
      </c>
      <c r="G371" s="233"/>
      <c r="H371" s="237">
        <v>0.633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175</v>
      </c>
      <c r="AU371" s="243" t="s">
        <v>86</v>
      </c>
      <c r="AV371" s="13" t="s">
        <v>86</v>
      </c>
      <c r="AW371" s="13" t="s">
        <v>32</v>
      </c>
      <c r="AX371" s="13" t="s">
        <v>8</v>
      </c>
      <c r="AY371" s="243" t="s">
        <v>166</v>
      </c>
    </row>
    <row r="372" spans="1:51" s="13" customFormat="1" ht="12">
      <c r="A372" s="13"/>
      <c r="B372" s="232"/>
      <c r="C372" s="233"/>
      <c r="D372" s="234" t="s">
        <v>175</v>
      </c>
      <c r="E372" s="233"/>
      <c r="F372" s="236" t="s">
        <v>1321</v>
      </c>
      <c r="G372" s="233"/>
      <c r="H372" s="237">
        <v>0.684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4</v>
      </c>
      <c r="AX372" s="13" t="s">
        <v>8</v>
      </c>
      <c r="AY372" s="243" t="s">
        <v>166</v>
      </c>
    </row>
    <row r="373" spans="1:65" s="2" customFormat="1" ht="24.15" customHeight="1">
      <c r="A373" s="37"/>
      <c r="B373" s="38"/>
      <c r="C373" s="218" t="s">
        <v>523</v>
      </c>
      <c r="D373" s="218" t="s">
        <v>169</v>
      </c>
      <c r="E373" s="219" t="s">
        <v>1322</v>
      </c>
      <c r="F373" s="220" t="s">
        <v>1323</v>
      </c>
      <c r="G373" s="221" t="s">
        <v>183</v>
      </c>
      <c r="H373" s="222">
        <v>0.146</v>
      </c>
      <c r="I373" s="223"/>
      <c r="J373" s="224">
        <f>ROUND(I373*H373,0)</f>
        <v>0</v>
      </c>
      <c r="K373" s="225"/>
      <c r="L373" s="43"/>
      <c r="M373" s="226" t="s">
        <v>1</v>
      </c>
      <c r="N373" s="227" t="s">
        <v>42</v>
      </c>
      <c r="O373" s="90"/>
      <c r="P373" s="228">
        <f>O373*H373</f>
        <v>0</v>
      </c>
      <c r="Q373" s="228">
        <v>1.09</v>
      </c>
      <c r="R373" s="228">
        <f>Q373*H373</f>
        <v>0.15914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173</v>
      </c>
      <c r="AT373" s="230" t="s">
        <v>169</v>
      </c>
      <c r="AU373" s="230" t="s">
        <v>86</v>
      </c>
      <c r="AY373" s="16" t="s">
        <v>166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</v>
      </c>
      <c r="BK373" s="231">
        <f>ROUND(I373*H373,0)</f>
        <v>0</v>
      </c>
      <c r="BL373" s="16" t="s">
        <v>173</v>
      </c>
      <c r="BM373" s="230" t="s">
        <v>1324</v>
      </c>
    </row>
    <row r="374" spans="1:51" s="13" customFormat="1" ht="12">
      <c r="A374" s="13"/>
      <c r="B374" s="232"/>
      <c r="C374" s="233"/>
      <c r="D374" s="234" t="s">
        <v>175</v>
      </c>
      <c r="E374" s="235" t="s">
        <v>1</v>
      </c>
      <c r="F374" s="236" t="s">
        <v>1325</v>
      </c>
      <c r="G374" s="233"/>
      <c r="H374" s="237">
        <v>0.146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175</v>
      </c>
      <c r="AU374" s="243" t="s">
        <v>86</v>
      </c>
      <c r="AV374" s="13" t="s">
        <v>86</v>
      </c>
      <c r="AW374" s="13" t="s">
        <v>32</v>
      </c>
      <c r="AX374" s="13" t="s">
        <v>77</v>
      </c>
      <c r="AY374" s="243" t="s">
        <v>166</v>
      </c>
    </row>
    <row r="375" spans="1:65" s="2" customFormat="1" ht="24.15" customHeight="1">
      <c r="A375" s="37"/>
      <c r="B375" s="38"/>
      <c r="C375" s="218" t="s">
        <v>531</v>
      </c>
      <c r="D375" s="218" t="s">
        <v>169</v>
      </c>
      <c r="E375" s="219" t="s">
        <v>1326</v>
      </c>
      <c r="F375" s="220" t="s">
        <v>1327</v>
      </c>
      <c r="G375" s="221" t="s">
        <v>215</v>
      </c>
      <c r="H375" s="222">
        <v>10.5</v>
      </c>
      <c r="I375" s="223"/>
      <c r="J375" s="224">
        <f>ROUND(I375*H375,0)</f>
        <v>0</v>
      </c>
      <c r="K375" s="225"/>
      <c r="L375" s="43"/>
      <c r="M375" s="226" t="s">
        <v>1</v>
      </c>
      <c r="N375" s="227" t="s">
        <v>42</v>
      </c>
      <c r="O375" s="90"/>
      <c r="P375" s="228">
        <f>O375*H375</f>
        <v>0</v>
      </c>
      <c r="Q375" s="228">
        <v>0.00019</v>
      </c>
      <c r="R375" s="228">
        <f>Q375*H375</f>
        <v>0.0019950000000000002</v>
      </c>
      <c r="S375" s="228">
        <v>0</v>
      </c>
      <c r="T375" s="229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0" t="s">
        <v>173</v>
      </c>
      <c r="AT375" s="230" t="s">
        <v>169</v>
      </c>
      <c r="AU375" s="230" t="s">
        <v>86</v>
      </c>
      <c r="AY375" s="16" t="s">
        <v>166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6" t="s">
        <v>8</v>
      </c>
      <c r="BK375" s="231">
        <f>ROUND(I375*H375,0)</f>
        <v>0</v>
      </c>
      <c r="BL375" s="16" t="s">
        <v>173</v>
      </c>
      <c r="BM375" s="230" t="s">
        <v>1328</v>
      </c>
    </row>
    <row r="376" spans="1:51" s="13" customFormat="1" ht="12">
      <c r="A376" s="13"/>
      <c r="B376" s="232"/>
      <c r="C376" s="233"/>
      <c r="D376" s="234" t="s">
        <v>175</v>
      </c>
      <c r="E376" s="235" t="s">
        <v>1</v>
      </c>
      <c r="F376" s="236" t="s">
        <v>1329</v>
      </c>
      <c r="G376" s="233"/>
      <c r="H376" s="237">
        <v>10.5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175</v>
      </c>
      <c r="AU376" s="243" t="s">
        <v>86</v>
      </c>
      <c r="AV376" s="13" t="s">
        <v>86</v>
      </c>
      <c r="AW376" s="13" t="s">
        <v>32</v>
      </c>
      <c r="AX376" s="13" t="s">
        <v>77</v>
      </c>
      <c r="AY376" s="243" t="s">
        <v>166</v>
      </c>
    </row>
    <row r="377" spans="1:65" s="2" customFormat="1" ht="24.15" customHeight="1">
      <c r="A377" s="37"/>
      <c r="B377" s="38"/>
      <c r="C377" s="218" t="s">
        <v>534</v>
      </c>
      <c r="D377" s="218" t="s">
        <v>169</v>
      </c>
      <c r="E377" s="219" t="s">
        <v>1330</v>
      </c>
      <c r="F377" s="220" t="s">
        <v>1331</v>
      </c>
      <c r="G377" s="221" t="s">
        <v>215</v>
      </c>
      <c r="H377" s="222">
        <v>167</v>
      </c>
      <c r="I377" s="223"/>
      <c r="J377" s="224">
        <f>ROUND(I377*H377,0)</f>
        <v>0</v>
      </c>
      <c r="K377" s="225"/>
      <c r="L377" s="43"/>
      <c r="M377" s="226" t="s">
        <v>1</v>
      </c>
      <c r="N377" s="227" t="s">
        <v>42</v>
      </c>
      <c r="O377" s="90"/>
      <c r="P377" s="228">
        <f>O377*H377</f>
        <v>0</v>
      </c>
      <c r="Q377" s="228">
        <v>0.00026</v>
      </c>
      <c r="R377" s="228">
        <f>Q377*H377</f>
        <v>0.04341999999999999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173</v>
      </c>
      <c r="AT377" s="230" t="s">
        <v>169</v>
      </c>
      <c r="AU377" s="230" t="s">
        <v>86</v>
      </c>
      <c r="AY377" s="16" t="s">
        <v>166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</v>
      </c>
      <c r="BK377" s="231">
        <f>ROUND(I377*H377,0)</f>
        <v>0</v>
      </c>
      <c r="BL377" s="16" t="s">
        <v>173</v>
      </c>
      <c r="BM377" s="230" t="s">
        <v>1332</v>
      </c>
    </row>
    <row r="378" spans="1:51" s="13" customFormat="1" ht="12">
      <c r="A378" s="13"/>
      <c r="B378" s="232"/>
      <c r="C378" s="233"/>
      <c r="D378" s="234" t="s">
        <v>175</v>
      </c>
      <c r="E378" s="235" t="s">
        <v>1</v>
      </c>
      <c r="F378" s="236" t="s">
        <v>1333</v>
      </c>
      <c r="G378" s="233"/>
      <c r="H378" s="237">
        <v>10.5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175</v>
      </c>
      <c r="AU378" s="243" t="s">
        <v>86</v>
      </c>
      <c r="AV378" s="13" t="s">
        <v>86</v>
      </c>
      <c r="AW378" s="13" t="s">
        <v>32</v>
      </c>
      <c r="AX378" s="13" t="s">
        <v>77</v>
      </c>
      <c r="AY378" s="243" t="s">
        <v>166</v>
      </c>
    </row>
    <row r="379" spans="1:51" s="13" customFormat="1" ht="12">
      <c r="A379" s="13"/>
      <c r="B379" s="232"/>
      <c r="C379" s="233"/>
      <c r="D379" s="234" t="s">
        <v>175</v>
      </c>
      <c r="E379" s="235" t="s">
        <v>1</v>
      </c>
      <c r="F379" s="236" t="s">
        <v>1334</v>
      </c>
      <c r="G379" s="233"/>
      <c r="H379" s="237">
        <v>16.5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175</v>
      </c>
      <c r="AU379" s="243" t="s">
        <v>86</v>
      </c>
      <c r="AV379" s="13" t="s">
        <v>86</v>
      </c>
      <c r="AW379" s="13" t="s">
        <v>32</v>
      </c>
      <c r="AX379" s="13" t="s">
        <v>77</v>
      </c>
      <c r="AY379" s="243" t="s">
        <v>166</v>
      </c>
    </row>
    <row r="380" spans="1:51" s="13" customFormat="1" ht="12">
      <c r="A380" s="13"/>
      <c r="B380" s="232"/>
      <c r="C380" s="233"/>
      <c r="D380" s="234" t="s">
        <v>175</v>
      </c>
      <c r="E380" s="235" t="s">
        <v>1</v>
      </c>
      <c r="F380" s="236" t="s">
        <v>1335</v>
      </c>
      <c r="G380" s="233"/>
      <c r="H380" s="237">
        <v>70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175</v>
      </c>
      <c r="AU380" s="243" t="s">
        <v>86</v>
      </c>
      <c r="AV380" s="13" t="s">
        <v>86</v>
      </c>
      <c r="AW380" s="13" t="s">
        <v>32</v>
      </c>
      <c r="AX380" s="13" t="s">
        <v>77</v>
      </c>
      <c r="AY380" s="243" t="s">
        <v>166</v>
      </c>
    </row>
    <row r="381" spans="1:51" s="13" customFormat="1" ht="12">
      <c r="A381" s="13"/>
      <c r="B381" s="232"/>
      <c r="C381" s="233"/>
      <c r="D381" s="234" t="s">
        <v>175</v>
      </c>
      <c r="E381" s="235" t="s">
        <v>1</v>
      </c>
      <c r="F381" s="236" t="s">
        <v>1336</v>
      </c>
      <c r="G381" s="233"/>
      <c r="H381" s="237">
        <v>70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175</v>
      </c>
      <c r="AU381" s="243" t="s">
        <v>86</v>
      </c>
      <c r="AV381" s="13" t="s">
        <v>86</v>
      </c>
      <c r="AW381" s="13" t="s">
        <v>32</v>
      </c>
      <c r="AX381" s="13" t="s">
        <v>77</v>
      </c>
      <c r="AY381" s="243" t="s">
        <v>166</v>
      </c>
    </row>
    <row r="382" spans="1:65" s="2" customFormat="1" ht="24.15" customHeight="1">
      <c r="A382" s="37"/>
      <c r="B382" s="38"/>
      <c r="C382" s="218" t="s">
        <v>538</v>
      </c>
      <c r="D382" s="218" t="s">
        <v>169</v>
      </c>
      <c r="E382" s="219" t="s">
        <v>1337</v>
      </c>
      <c r="F382" s="220" t="s">
        <v>1338</v>
      </c>
      <c r="G382" s="221" t="s">
        <v>188</v>
      </c>
      <c r="H382" s="222">
        <v>91.892</v>
      </c>
      <c r="I382" s="223"/>
      <c r="J382" s="224">
        <f>ROUND(I382*H382,0)</f>
        <v>0</v>
      </c>
      <c r="K382" s="225"/>
      <c r="L382" s="43"/>
      <c r="M382" s="226" t="s">
        <v>1</v>
      </c>
      <c r="N382" s="227" t="s">
        <v>42</v>
      </c>
      <c r="O382" s="90"/>
      <c r="P382" s="228">
        <f>O382*H382</f>
        <v>0</v>
      </c>
      <c r="Q382" s="228">
        <v>0.09448</v>
      </c>
      <c r="R382" s="228">
        <f>Q382*H382</f>
        <v>8.681956159999999</v>
      </c>
      <c r="S382" s="228">
        <v>0</v>
      </c>
      <c r="T382" s="229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0" t="s">
        <v>173</v>
      </c>
      <c r="AT382" s="230" t="s">
        <v>169</v>
      </c>
      <c r="AU382" s="230" t="s">
        <v>86</v>
      </c>
      <c r="AY382" s="16" t="s">
        <v>166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6" t="s">
        <v>8</v>
      </c>
      <c r="BK382" s="231">
        <f>ROUND(I382*H382,0)</f>
        <v>0</v>
      </c>
      <c r="BL382" s="16" t="s">
        <v>173</v>
      </c>
      <c r="BM382" s="230" t="s">
        <v>1339</v>
      </c>
    </row>
    <row r="383" spans="1:51" s="13" customFormat="1" ht="12">
      <c r="A383" s="13"/>
      <c r="B383" s="232"/>
      <c r="C383" s="233"/>
      <c r="D383" s="234" t="s">
        <v>175</v>
      </c>
      <c r="E383" s="235" t="s">
        <v>1</v>
      </c>
      <c r="F383" s="236" t="s">
        <v>1340</v>
      </c>
      <c r="G383" s="233"/>
      <c r="H383" s="237">
        <v>20.909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175</v>
      </c>
      <c r="AU383" s="243" t="s">
        <v>86</v>
      </c>
      <c r="AV383" s="13" t="s">
        <v>86</v>
      </c>
      <c r="AW383" s="13" t="s">
        <v>32</v>
      </c>
      <c r="AX383" s="13" t="s">
        <v>77</v>
      </c>
      <c r="AY383" s="243" t="s">
        <v>166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1341</v>
      </c>
      <c r="G384" s="233"/>
      <c r="H384" s="237">
        <v>36.027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1342</v>
      </c>
      <c r="G385" s="233"/>
      <c r="H385" s="237">
        <v>34.956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65" s="2" customFormat="1" ht="24.15" customHeight="1">
      <c r="A386" s="37"/>
      <c r="B386" s="38"/>
      <c r="C386" s="218" t="s">
        <v>544</v>
      </c>
      <c r="D386" s="218" t="s">
        <v>169</v>
      </c>
      <c r="E386" s="219" t="s">
        <v>1343</v>
      </c>
      <c r="F386" s="220" t="s">
        <v>1344</v>
      </c>
      <c r="G386" s="221" t="s">
        <v>188</v>
      </c>
      <c r="H386" s="222">
        <v>315.438</v>
      </c>
      <c r="I386" s="223"/>
      <c r="J386" s="224">
        <f>ROUND(I386*H386,0)</f>
        <v>0</v>
      </c>
      <c r="K386" s="225"/>
      <c r="L386" s="43"/>
      <c r="M386" s="226" t="s">
        <v>1</v>
      </c>
      <c r="N386" s="227" t="s">
        <v>42</v>
      </c>
      <c r="O386" s="90"/>
      <c r="P386" s="228">
        <f>O386*H386</f>
        <v>0</v>
      </c>
      <c r="Q386" s="228">
        <v>0.11396</v>
      </c>
      <c r="R386" s="228">
        <f>Q386*H386</f>
        <v>35.94731448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173</v>
      </c>
      <c r="AT386" s="230" t="s">
        <v>169</v>
      </c>
      <c r="AU386" s="230" t="s">
        <v>86</v>
      </c>
      <c r="AY386" s="16" t="s">
        <v>166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</v>
      </c>
      <c r="BK386" s="231">
        <f>ROUND(I386*H386,0)</f>
        <v>0</v>
      </c>
      <c r="BL386" s="16" t="s">
        <v>173</v>
      </c>
      <c r="BM386" s="230" t="s">
        <v>1345</v>
      </c>
    </row>
    <row r="387" spans="1:51" s="13" customFormat="1" ht="12">
      <c r="A387" s="13"/>
      <c r="B387" s="232"/>
      <c r="C387" s="233"/>
      <c r="D387" s="234" t="s">
        <v>175</v>
      </c>
      <c r="E387" s="235" t="s">
        <v>1</v>
      </c>
      <c r="F387" s="236" t="s">
        <v>1346</v>
      </c>
      <c r="G387" s="233"/>
      <c r="H387" s="237">
        <v>90.719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175</v>
      </c>
      <c r="AU387" s="243" t="s">
        <v>86</v>
      </c>
      <c r="AV387" s="13" t="s">
        <v>86</v>
      </c>
      <c r="AW387" s="13" t="s">
        <v>32</v>
      </c>
      <c r="AX387" s="13" t="s">
        <v>77</v>
      </c>
      <c r="AY387" s="243" t="s">
        <v>166</v>
      </c>
    </row>
    <row r="388" spans="1:51" s="13" customFormat="1" ht="12">
      <c r="A388" s="13"/>
      <c r="B388" s="232"/>
      <c r="C388" s="233"/>
      <c r="D388" s="234" t="s">
        <v>175</v>
      </c>
      <c r="E388" s="235" t="s">
        <v>1</v>
      </c>
      <c r="F388" s="236" t="s">
        <v>1347</v>
      </c>
      <c r="G388" s="233"/>
      <c r="H388" s="237">
        <v>108.005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175</v>
      </c>
      <c r="AU388" s="243" t="s">
        <v>86</v>
      </c>
      <c r="AV388" s="13" t="s">
        <v>86</v>
      </c>
      <c r="AW388" s="13" t="s">
        <v>32</v>
      </c>
      <c r="AX388" s="13" t="s">
        <v>77</v>
      </c>
      <c r="AY388" s="24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1348</v>
      </c>
      <c r="G389" s="233"/>
      <c r="H389" s="237">
        <v>102.791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51" s="13" customFormat="1" ht="12">
      <c r="A390" s="13"/>
      <c r="B390" s="232"/>
      <c r="C390" s="233"/>
      <c r="D390" s="234" t="s">
        <v>175</v>
      </c>
      <c r="E390" s="235" t="s">
        <v>1</v>
      </c>
      <c r="F390" s="236" t="s">
        <v>1349</v>
      </c>
      <c r="G390" s="233"/>
      <c r="H390" s="237">
        <v>4.417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175</v>
      </c>
      <c r="AU390" s="243" t="s">
        <v>86</v>
      </c>
      <c r="AV390" s="13" t="s">
        <v>86</v>
      </c>
      <c r="AW390" s="13" t="s">
        <v>32</v>
      </c>
      <c r="AX390" s="13" t="s">
        <v>77</v>
      </c>
      <c r="AY390" s="243" t="s">
        <v>166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1350</v>
      </c>
      <c r="G391" s="233"/>
      <c r="H391" s="237">
        <v>9.506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77</v>
      </c>
      <c r="AY391" s="243" t="s">
        <v>166</v>
      </c>
    </row>
    <row r="392" spans="1:65" s="2" customFormat="1" ht="24.15" customHeight="1">
      <c r="A392" s="37"/>
      <c r="B392" s="38"/>
      <c r="C392" s="218" t="s">
        <v>551</v>
      </c>
      <c r="D392" s="218" t="s">
        <v>169</v>
      </c>
      <c r="E392" s="219" t="s">
        <v>1351</v>
      </c>
      <c r="F392" s="220" t="s">
        <v>1352</v>
      </c>
      <c r="G392" s="221" t="s">
        <v>188</v>
      </c>
      <c r="H392" s="222">
        <v>6.15</v>
      </c>
      <c r="I392" s="223"/>
      <c r="J392" s="224">
        <f>ROUND(I392*H392,0)</f>
        <v>0</v>
      </c>
      <c r="K392" s="225"/>
      <c r="L392" s="43"/>
      <c r="M392" s="226" t="s">
        <v>1</v>
      </c>
      <c r="N392" s="227" t="s">
        <v>42</v>
      </c>
      <c r="O392" s="90"/>
      <c r="P392" s="228">
        <f>O392*H392</f>
        <v>0</v>
      </c>
      <c r="Q392" s="228">
        <v>0.0525</v>
      </c>
      <c r="R392" s="228">
        <f>Q392*H392</f>
        <v>0.322875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173</v>
      </c>
      <c r="AT392" s="230" t="s">
        <v>169</v>
      </c>
      <c r="AU392" s="230" t="s">
        <v>86</v>
      </c>
      <c r="AY392" s="16" t="s">
        <v>166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</v>
      </c>
      <c r="BK392" s="231">
        <f>ROUND(I392*H392,0)</f>
        <v>0</v>
      </c>
      <c r="BL392" s="16" t="s">
        <v>173</v>
      </c>
      <c r="BM392" s="230" t="s">
        <v>1353</v>
      </c>
    </row>
    <row r="393" spans="1:51" s="13" customFormat="1" ht="12">
      <c r="A393" s="13"/>
      <c r="B393" s="232"/>
      <c r="C393" s="233"/>
      <c r="D393" s="234" t="s">
        <v>175</v>
      </c>
      <c r="E393" s="235" t="s">
        <v>1</v>
      </c>
      <c r="F393" s="236" t="s">
        <v>1354</v>
      </c>
      <c r="G393" s="233"/>
      <c r="H393" s="237">
        <v>6.15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175</v>
      </c>
      <c r="AU393" s="243" t="s">
        <v>86</v>
      </c>
      <c r="AV393" s="13" t="s">
        <v>86</v>
      </c>
      <c r="AW393" s="13" t="s">
        <v>32</v>
      </c>
      <c r="AX393" s="13" t="s">
        <v>77</v>
      </c>
      <c r="AY393" s="243" t="s">
        <v>166</v>
      </c>
    </row>
    <row r="394" spans="1:65" s="2" customFormat="1" ht="24.15" customHeight="1">
      <c r="A394" s="37"/>
      <c r="B394" s="38"/>
      <c r="C394" s="218" t="s">
        <v>555</v>
      </c>
      <c r="D394" s="218" t="s">
        <v>169</v>
      </c>
      <c r="E394" s="219" t="s">
        <v>1355</v>
      </c>
      <c r="F394" s="220" t="s">
        <v>1356</v>
      </c>
      <c r="G394" s="221" t="s">
        <v>188</v>
      </c>
      <c r="H394" s="222">
        <v>4.473</v>
      </c>
      <c r="I394" s="223"/>
      <c r="J394" s="224">
        <f>ROUND(I394*H394,0)</f>
        <v>0</v>
      </c>
      <c r="K394" s="225"/>
      <c r="L394" s="43"/>
      <c r="M394" s="226" t="s">
        <v>1</v>
      </c>
      <c r="N394" s="227" t="s">
        <v>42</v>
      </c>
      <c r="O394" s="90"/>
      <c r="P394" s="228">
        <f>O394*H394</f>
        <v>0</v>
      </c>
      <c r="Q394" s="228">
        <v>0.06998</v>
      </c>
      <c r="R394" s="228">
        <f>Q394*H394</f>
        <v>0.31302054</v>
      </c>
      <c r="S394" s="228">
        <v>0</v>
      </c>
      <c r="T394" s="22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0" t="s">
        <v>173</v>
      </c>
      <c r="AT394" s="230" t="s">
        <v>169</v>
      </c>
      <c r="AU394" s="230" t="s">
        <v>86</v>
      </c>
      <c r="AY394" s="16" t="s">
        <v>166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6" t="s">
        <v>8</v>
      </c>
      <c r="BK394" s="231">
        <f>ROUND(I394*H394,0)</f>
        <v>0</v>
      </c>
      <c r="BL394" s="16" t="s">
        <v>173</v>
      </c>
      <c r="BM394" s="230" t="s">
        <v>1357</v>
      </c>
    </row>
    <row r="395" spans="1:51" s="14" customFormat="1" ht="12">
      <c r="A395" s="14"/>
      <c r="B395" s="244"/>
      <c r="C395" s="245"/>
      <c r="D395" s="234" t="s">
        <v>175</v>
      </c>
      <c r="E395" s="246" t="s">
        <v>1</v>
      </c>
      <c r="F395" s="247" t="s">
        <v>1358</v>
      </c>
      <c r="G395" s="245"/>
      <c r="H395" s="246" t="s">
        <v>1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175</v>
      </c>
      <c r="AU395" s="253" t="s">
        <v>86</v>
      </c>
      <c r="AV395" s="14" t="s">
        <v>8</v>
      </c>
      <c r="AW395" s="14" t="s">
        <v>32</v>
      </c>
      <c r="AX395" s="14" t="s">
        <v>77</v>
      </c>
      <c r="AY395" s="253" t="s">
        <v>166</v>
      </c>
    </row>
    <row r="396" spans="1:51" s="13" customFormat="1" ht="12">
      <c r="A396" s="13"/>
      <c r="B396" s="232"/>
      <c r="C396" s="233"/>
      <c r="D396" s="234" t="s">
        <v>175</v>
      </c>
      <c r="E396" s="235" t="s">
        <v>1</v>
      </c>
      <c r="F396" s="236" t="s">
        <v>1359</v>
      </c>
      <c r="G396" s="233"/>
      <c r="H396" s="237">
        <v>2.233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175</v>
      </c>
      <c r="AU396" s="243" t="s">
        <v>86</v>
      </c>
      <c r="AV396" s="13" t="s">
        <v>86</v>
      </c>
      <c r="AW396" s="13" t="s">
        <v>32</v>
      </c>
      <c r="AX396" s="13" t="s">
        <v>77</v>
      </c>
      <c r="AY396" s="243" t="s">
        <v>166</v>
      </c>
    </row>
    <row r="397" spans="1:51" s="13" customFormat="1" ht="12">
      <c r="A397" s="13"/>
      <c r="B397" s="232"/>
      <c r="C397" s="233"/>
      <c r="D397" s="234" t="s">
        <v>175</v>
      </c>
      <c r="E397" s="235" t="s">
        <v>1</v>
      </c>
      <c r="F397" s="236" t="s">
        <v>1360</v>
      </c>
      <c r="G397" s="233"/>
      <c r="H397" s="237">
        <v>2.24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175</v>
      </c>
      <c r="AU397" s="243" t="s">
        <v>86</v>
      </c>
      <c r="AV397" s="13" t="s">
        <v>86</v>
      </c>
      <c r="AW397" s="13" t="s">
        <v>32</v>
      </c>
      <c r="AX397" s="13" t="s">
        <v>77</v>
      </c>
      <c r="AY397" s="243" t="s">
        <v>166</v>
      </c>
    </row>
    <row r="398" spans="1:65" s="2" customFormat="1" ht="24.15" customHeight="1">
      <c r="A398" s="37"/>
      <c r="B398" s="38"/>
      <c r="C398" s="218" t="s">
        <v>561</v>
      </c>
      <c r="D398" s="218" t="s">
        <v>169</v>
      </c>
      <c r="E398" s="219" t="s">
        <v>186</v>
      </c>
      <c r="F398" s="220" t="s">
        <v>187</v>
      </c>
      <c r="G398" s="221" t="s">
        <v>188</v>
      </c>
      <c r="H398" s="222">
        <v>0.9</v>
      </c>
      <c r="I398" s="223"/>
      <c r="J398" s="224">
        <f>ROUND(I398*H398,0)</f>
        <v>0</v>
      </c>
      <c r="K398" s="225"/>
      <c r="L398" s="43"/>
      <c r="M398" s="226" t="s">
        <v>1</v>
      </c>
      <c r="N398" s="227" t="s">
        <v>42</v>
      </c>
      <c r="O398" s="90"/>
      <c r="P398" s="228">
        <f>O398*H398</f>
        <v>0</v>
      </c>
      <c r="Q398" s="228">
        <v>0.17818</v>
      </c>
      <c r="R398" s="228">
        <f>Q398*H398</f>
        <v>0.160362</v>
      </c>
      <c r="S398" s="228">
        <v>0</v>
      </c>
      <c r="T398" s="22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0" t="s">
        <v>173</v>
      </c>
      <c r="AT398" s="230" t="s">
        <v>169</v>
      </c>
      <c r="AU398" s="230" t="s">
        <v>86</v>
      </c>
      <c r="AY398" s="16" t="s">
        <v>166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6" t="s">
        <v>8</v>
      </c>
      <c r="BK398" s="231">
        <f>ROUND(I398*H398,0)</f>
        <v>0</v>
      </c>
      <c r="BL398" s="16" t="s">
        <v>173</v>
      </c>
      <c r="BM398" s="230" t="s">
        <v>1361</v>
      </c>
    </row>
    <row r="399" spans="1:51" s="13" customFormat="1" ht="12">
      <c r="A399" s="13"/>
      <c r="B399" s="232"/>
      <c r="C399" s="233"/>
      <c r="D399" s="234" t="s">
        <v>175</v>
      </c>
      <c r="E399" s="235" t="s">
        <v>1</v>
      </c>
      <c r="F399" s="236" t="s">
        <v>1362</v>
      </c>
      <c r="G399" s="233"/>
      <c r="H399" s="237">
        <v>0.9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175</v>
      </c>
      <c r="AU399" s="243" t="s">
        <v>86</v>
      </c>
      <c r="AV399" s="13" t="s">
        <v>86</v>
      </c>
      <c r="AW399" s="13" t="s">
        <v>32</v>
      </c>
      <c r="AX399" s="13" t="s">
        <v>77</v>
      </c>
      <c r="AY399" s="243" t="s">
        <v>166</v>
      </c>
    </row>
    <row r="400" spans="1:63" s="12" customFormat="1" ht="22.8" customHeight="1">
      <c r="A400" s="12"/>
      <c r="B400" s="202"/>
      <c r="C400" s="203"/>
      <c r="D400" s="204" t="s">
        <v>76</v>
      </c>
      <c r="E400" s="216" t="s">
        <v>173</v>
      </c>
      <c r="F400" s="216" t="s">
        <v>1363</v>
      </c>
      <c r="G400" s="203"/>
      <c r="H400" s="203"/>
      <c r="I400" s="206"/>
      <c r="J400" s="217">
        <f>BK400</f>
        <v>0</v>
      </c>
      <c r="K400" s="203"/>
      <c r="L400" s="208"/>
      <c r="M400" s="209"/>
      <c r="N400" s="210"/>
      <c r="O400" s="210"/>
      <c r="P400" s="211">
        <f>SUM(P401:P460)</f>
        <v>0</v>
      </c>
      <c r="Q400" s="210"/>
      <c r="R400" s="211">
        <f>SUM(R401:R460)</f>
        <v>139.03365647000004</v>
      </c>
      <c r="S400" s="210"/>
      <c r="T400" s="212">
        <f>SUM(T401:T460)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3" t="s">
        <v>8</v>
      </c>
      <c r="AT400" s="214" t="s">
        <v>76</v>
      </c>
      <c r="AU400" s="214" t="s">
        <v>8</v>
      </c>
      <c r="AY400" s="213" t="s">
        <v>166</v>
      </c>
      <c r="BK400" s="215">
        <f>SUM(BK401:BK460)</f>
        <v>0</v>
      </c>
    </row>
    <row r="401" spans="1:65" s="2" customFormat="1" ht="33" customHeight="1">
      <c r="A401" s="37"/>
      <c r="B401" s="38"/>
      <c r="C401" s="218" t="s">
        <v>567</v>
      </c>
      <c r="D401" s="218" t="s">
        <v>169</v>
      </c>
      <c r="E401" s="219" t="s">
        <v>1364</v>
      </c>
      <c r="F401" s="220" t="s">
        <v>1365</v>
      </c>
      <c r="G401" s="221" t="s">
        <v>188</v>
      </c>
      <c r="H401" s="222">
        <v>748.618</v>
      </c>
      <c r="I401" s="223"/>
      <c r="J401" s="224">
        <f>ROUND(I401*H401,0)</f>
        <v>0</v>
      </c>
      <c r="K401" s="225"/>
      <c r="L401" s="43"/>
      <c r="M401" s="226" t="s">
        <v>1</v>
      </c>
      <c r="N401" s="227" t="s">
        <v>42</v>
      </c>
      <c r="O401" s="90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173</v>
      </c>
      <c r="AT401" s="230" t="s">
        <v>169</v>
      </c>
      <c r="AU401" s="230" t="s">
        <v>86</v>
      </c>
      <c r="AY401" s="16" t="s">
        <v>166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</v>
      </c>
      <c r="BK401" s="231">
        <f>ROUND(I401*H401,0)</f>
        <v>0</v>
      </c>
      <c r="BL401" s="16" t="s">
        <v>173</v>
      </c>
      <c r="BM401" s="230" t="s">
        <v>1366</v>
      </c>
    </row>
    <row r="402" spans="1:51" s="13" customFormat="1" ht="12">
      <c r="A402" s="13"/>
      <c r="B402" s="232"/>
      <c r="C402" s="233"/>
      <c r="D402" s="234" t="s">
        <v>175</v>
      </c>
      <c r="E402" s="235" t="s">
        <v>1</v>
      </c>
      <c r="F402" s="236" t="s">
        <v>1367</v>
      </c>
      <c r="G402" s="233"/>
      <c r="H402" s="237">
        <v>239.428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175</v>
      </c>
      <c r="AU402" s="243" t="s">
        <v>86</v>
      </c>
      <c r="AV402" s="13" t="s">
        <v>86</v>
      </c>
      <c r="AW402" s="13" t="s">
        <v>32</v>
      </c>
      <c r="AX402" s="13" t="s">
        <v>77</v>
      </c>
      <c r="AY402" s="243" t="s">
        <v>166</v>
      </c>
    </row>
    <row r="403" spans="1:51" s="13" customFormat="1" ht="12">
      <c r="A403" s="13"/>
      <c r="B403" s="232"/>
      <c r="C403" s="233"/>
      <c r="D403" s="234" t="s">
        <v>175</v>
      </c>
      <c r="E403" s="235" t="s">
        <v>1</v>
      </c>
      <c r="F403" s="236" t="s">
        <v>1368</v>
      </c>
      <c r="G403" s="233"/>
      <c r="H403" s="237">
        <v>254.595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175</v>
      </c>
      <c r="AU403" s="243" t="s">
        <v>86</v>
      </c>
      <c r="AV403" s="13" t="s">
        <v>86</v>
      </c>
      <c r="AW403" s="13" t="s">
        <v>32</v>
      </c>
      <c r="AX403" s="13" t="s">
        <v>77</v>
      </c>
      <c r="AY403" s="243" t="s">
        <v>166</v>
      </c>
    </row>
    <row r="404" spans="1:51" s="13" customFormat="1" ht="12">
      <c r="A404" s="13"/>
      <c r="B404" s="232"/>
      <c r="C404" s="233"/>
      <c r="D404" s="234" t="s">
        <v>175</v>
      </c>
      <c r="E404" s="235" t="s">
        <v>1</v>
      </c>
      <c r="F404" s="236" t="s">
        <v>1369</v>
      </c>
      <c r="G404" s="233"/>
      <c r="H404" s="237">
        <v>254.595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175</v>
      </c>
      <c r="AU404" s="243" t="s">
        <v>86</v>
      </c>
      <c r="AV404" s="13" t="s">
        <v>86</v>
      </c>
      <c r="AW404" s="13" t="s">
        <v>32</v>
      </c>
      <c r="AX404" s="13" t="s">
        <v>77</v>
      </c>
      <c r="AY404" s="243" t="s">
        <v>166</v>
      </c>
    </row>
    <row r="405" spans="1:65" s="2" customFormat="1" ht="37.8" customHeight="1">
      <c r="A405" s="37"/>
      <c r="B405" s="38"/>
      <c r="C405" s="218" t="s">
        <v>573</v>
      </c>
      <c r="D405" s="218" t="s">
        <v>169</v>
      </c>
      <c r="E405" s="219" t="s">
        <v>1370</v>
      </c>
      <c r="F405" s="220" t="s">
        <v>1371</v>
      </c>
      <c r="G405" s="221" t="s">
        <v>547</v>
      </c>
      <c r="H405" s="222">
        <v>1</v>
      </c>
      <c r="I405" s="223"/>
      <c r="J405" s="224">
        <f>ROUND(I405*H405,0)</f>
        <v>0</v>
      </c>
      <c r="K405" s="225"/>
      <c r="L405" s="43"/>
      <c r="M405" s="226" t="s">
        <v>1</v>
      </c>
      <c r="N405" s="227" t="s">
        <v>42</v>
      </c>
      <c r="O405" s="90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173</v>
      </c>
      <c r="AT405" s="230" t="s">
        <v>169</v>
      </c>
      <c r="AU405" s="230" t="s">
        <v>86</v>
      </c>
      <c r="AY405" s="16" t="s">
        <v>166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</v>
      </c>
      <c r="BK405" s="231">
        <f>ROUND(I405*H405,0)</f>
        <v>0</v>
      </c>
      <c r="BL405" s="16" t="s">
        <v>173</v>
      </c>
      <c r="BM405" s="230" t="s">
        <v>1372</v>
      </c>
    </row>
    <row r="406" spans="1:65" s="2" customFormat="1" ht="16.5" customHeight="1">
      <c r="A406" s="37"/>
      <c r="B406" s="38"/>
      <c r="C406" s="218" t="s">
        <v>578</v>
      </c>
      <c r="D406" s="218" t="s">
        <v>169</v>
      </c>
      <c r="E406" s="219" t="s">
        <v>1373</v>
      </c>
      <c r="F406" s="220" t="s">
        <v>1374</v>
      </c>
      <c r="G406" s="221" t="s">
        <v>172</v>
      </c>
      <c r="H406" s="222">
        <v>2.682</v>
      </c>
      <c r="I406" s="223"/>
      <c r="J406" s="224">
        <f>ROUND(I406*H406,0)</f>
        <v>0</v>
      </c>
      <c r="K406" s="225"/>
      <c r="L406" s="43"/>
      <c r="M406" s="226" t="s">
        <v>1</v>
      </c>
      <c r="N406" s="227" t="s">
        <v>42</v>
      </c>
      <c r="O406" s="90"/>
      <c r="P406" s="228">
        <f>O406*H406</f>
        <v>0</v>
      </c>
      <c r="Q406" s="228">
        <v>2.50201</v>
      </c>
      <c r="R406" s="228">
        <f>Q406*H406</f>
        <v>6.71039082</v>
      </c>
      <c r="S406" s="228">
        <v>0</v>
      </c>
      <c r="T406" s="22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0" t="s">
        <v>173</v>
      </c>
      <c r="AT406" s="230" t="s">
        <v>169</v>
      </c>
      <c r="AU406" s="230" t="s">
        <v>86</v>
      </c>
      <c r="AY406" s="16" t="s">
        <v>166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6" t="s">
        <v>8</v>
      </c>
      <c r="BK406" s="231">
        <f>ROUND(I406*H406,0)</f>
        <v>0</v>
      </c>
      <c r="BL406" s="16" t="s">
        <v>173</v>
      </c>
      <c r="BM406" s="230" t="s">
        <v>1375</v>
      </c>
    </row>
    <row r="407" spans="1:51" s="13" customFormat="1" ht="12">
      <c r="A407" s="13"/>
      <c r="B407" s="232"/>
      <c r="C407" s="233"/>
      <c r="D407" s="234" t="s">
        <v>175</v>
      </c>
      <c r="E407" s="235" t="s">
        <v>1</v>
      </c>
      <c r="F407" s="236" t="s">
        <v>1376</v>
      </c>
      <c r="G407" s="233"/>
      <c r="H407" s="237">
        <v>2.682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175</v>
      </c>
      <c r="AU407" s="243" t="s">
        <v>86</v>
      </c>
      <c r="AV407" s="13" t="s">
        <v>86</v>
      </c>
      <c r="AW407" s="13" t="s">
        <v>32</v>
      </c>
      <c r="AX407" s="13" t="s">
        <v>77</v>
      </c>
      <c r="AY407" s="243" t="s">
        <v>166</v>
      </c>
    </row>
    <row r="408" spans="1:65" s="2" customFormat="1" ht="16.5" customHeight="1">
      <c r="A408" s="37"/>
      <c r="B408" s="38"/>
      <c r="C408" s="218" t="s">
        <v>582</v>
      </c>
      <c r="D408" s="218" t="s">
        <v>169</v>
      </c>
      <c r="E408" s="219" t="s">
        <v>1377</v>
      </c>
      <c r="F408" s="220" t="s">
        <v>1378</v>
      </c>
      <c r="G408" s="221" t="s">
        <v>172</v>
      </c>
      <c r="H408" s="222">
        <v>0.175</v>
      </c>
      <c r="I408" s="223"/>
      <c r="J408" s="224">
        <f>ROUND(I408*H408,0)</f>
        <v>0</v>
      </c>
      <c r="K408" s="225"/>
      <c r="L408" s="43"/>
      <c r="M408" s="226" t="s">
        <v>1</v>
      </c>
      <c r="N408" s="227" t="s">
        <v>42</v>
      </c>
      <c r="O408" s="90"/>
      <c r="P408" s="228">
        <f>O408*H408</f>
        <v>0</v>
      </c>
      <c r="Q408" s="228">
        <v>2.50201</v>
      </c>
      <c r="R408" s="228">
        <f>Q408*H408</f>
        <v>0.43785174999999993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173</v>
      </c>
      <c r="AT408" s="230" t="s">
        <v>169</v>
      </c>
      <c r="AU408" s="230" t="s">
        <v>86</v>
      </c>
      <c r="AY408" s="16" t="s">
        <v>166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</v>
      </c>
      <c r="BK408" s="231">
        <f>ROUND(I408*H408,0)</f>
        <v>0</v>
      </c>
      <c r="BL408" s="16" t="s">
        <v>173</v>
      </c>
      <c r="BM408" s="230" t="s">
        <v>1379</v>
      </c>
    </row>
    <row r="409" spans="1:51" s="13" customFormat="1" ht="12">
      <c r="A409" s="13"/>
      <c r="B409" s="232"/>
      <c r="C409" s="233"/>
      <c r="D409" s="234" t="s">
        <v>175</v>
      </c>
      <c r="E409" s="235" t="s">
        <v>1</v>
      </c>
      <c r="F409" s="236" t="s">
        <v>1380</v>
      </c>
      <c r="G409" s="233"/>
      <c r="H409" s="237">
        <v>0.175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175</v>
      </c>
      <c r="AU409" s="243" t="s">
        <v>86</v>
      </c>
      <c r="AV409" s="13" t="s">
        <v>86</v>
      </c>
      <c r="AW409" s="13" t="s">
        <v>32</v>
      </c>
      <c r="AX409" s="13" t="s">
        <v>77</v>
      </c>
      <c r="AY409" s="243" t="s">
        <v>166</v>
      </c>
    </row>
    <row r="410" spans="1:65" s="2" customFormat="1" ht="24.15" customHeight="1">
      <c r="A410" s="37"/>
      <c r="B410" s="38"/>
      <c r="C410" s="218" t="s">
        <v>587</v>
      </c>
      <c r="D410" s="218" t="s">
        <v>169</v>
      </c>
      <c r="E410" s="219" t="s">
        <v>1381</v>
      </c>
      <c r="F410" s="220" t="s">
        <v>1382</v>
      </c>
      <c r="G410" s="221" t="s">
        <v>188</v>
      </c>
      <c r="H410" s="222">
        <v>14.12</v>
      </c>
      <c r="I410" s="223"/>
      <c r="J410" s="224">
        <f>ROUND(I410*H410,0)</f>
        <v>0</v>
      </c>
      <c r="K410" s="225"/>
      <c r="L410" s="43"/>
      <c r="M410" s="226" t="s">
        <v>1</v>
      </c>
      <c r="N410" s="227" t="s">
        <v>42</v>
      </c>
      <c r="O410" s="90"/>
      <c r="P410" s="228">
        <f>O410*H410</f>
        <v>0</v>
      </c>
      <c r="Q410" s="228">
        <v>0.00533</v>
      </c>
      <c r="R410" s="228">
        <f>Q410*H410</f>
        <v>0.0752596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173</v>
      </c>
      <c r="AT410" s="230" t="s">
        <v>169</v>
      </c>
      <c r="AU410" s="230" t="s">
        <v>86</v>
      </c>
      <c r="AY410" s="16" t="s">
        <v>166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</v>
      </c>
      <c r="BK410" s="231">
        <f>ROUND(I410*H410,0)</f>
        <v>0</v>
      </c>
      <c r="BL410" s="16" t="s">
        <v>173</v>
      </c>
      <c r="BM410" s="230" t="s">
        <v>1383</v>
      </c>
    </row>
    <row r="411" spans="1:51" s="13" customFormat="1" ht="12">
      <c r="A411" s="13"/>
      <c r="B411" s="232"/>
      <c r="C411" s="233"/>
      <c r="D411" s="234" t="s">
        <v>175</v>
      </c>
      <c r="E411" s="235" t="s">
        <v>1</v>
      </c>
      <c r="F411" s="236" t="s">
        <v>1384</v>
      </c>
      <c r="G411" s="233"/>
      <c r="H411" s="237">
        <v>1.485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175</v>
      </c>
      <c r="AU411" s="243" t="s">
        <v>86</v>
      </c>
      <c r="AV411" s="13" t="s">
        <v>86</v>
      </c>
      <c r="AW411" s="13" t="s">
        <v>32</v>
      </c>
      <c r="AX411" s="13" t="s">
        <v>77</v>
      </c>
      <c r="AY411" s="243" t="s">
        <v>166</v>
      </c>
    </row>
    <row r="412" spans="1:51" s="13" customFormat="1" ht="12">
      <c r="A412" s="13"/>
      <c r="B412" s="232"/>
      <c r="C412" s="233"/>
      <c r="D412" s="234" t="s">
        <v>175</v>
      </c>
      <c r="E412" s="235" t="s">
        <v>1</v>
      </c>
      <c r="F412" s="236" t="s">
        <v>1385</v>
      </c>
      <c r="G412" s="233"/>
      <c r="H412" s="237">
        <v>12.635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175</v>
      </c>
      <c r="AU412" s="243" t="s">
        <v>86</v>
      </c>
      <c r="AV412" s="13" t="s">
        <v>86</v>
      </c>
      <c r="AW412" s="13" t="s">
        <v>32</v>
      </c>
      <c r="AX412" s="13" t="s">
        <v>77</v>
      </c>
      <c r="AY412" s="243" t="s">
        <v>166</v>
      </c>
    </row>
    <row r="413" spans="1:65" s="2" customFormat="1" ht="24.15" customHeight="1">
      <c r="A413" s="37"/>
      <c r="B413" s="38"/>
      <c r="C413" s="218" t="s">
        <v>593</v>
      </c>
      <c r="D413" s="218" t="s">
        <v>169</v>
      </c>
      <c r="E413" s="219" t="s">
        <v>1386</v>
      </c>
      <c r="F413" s="220" t="s">
        <v>1387</v>
      </c>
      <c r="G413" s="221" t="s">
        <v>188</v>
      </c>
      <c r="H413" s="222">
        <v>14.12</v>
      </c>
      <c r="I413" s="223"/>
      <c r="J413" s="224">
        <f>ROUND(I413*H413,0)</f>
        <v>0</v>
      </c>
      <c r="K413" s="225"/>
      <c r="L413" s="43"/>
      <c r="M413" s="226" t="s">
        <v>1</v>
      </c>
      <c r="N413" s="227" t="s">
        <v>42</v>
      </c>
      <c r="O413" s="90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0" t="s">
        <v>173</v>
      </c>
      <c r="AT413" s="230" t="s">
        <v>169</v>
      </c>
      <c r="AU413" s="230" t="s">
        <v>86</v>
      </c>
      <c r="AY413" s="16" t="s">
        <v>166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6" t="s">
        <v>8</v>
      </c>
      <c r="BK413" s="231">
        <f>ROUND(I413*H413,0)</f>
        <v>0</v>
      </c>
      <c r="BL413" s="16" t="s">
        <v>173</v>
      </c>
      <c r="BM413" s="230" t="s">
        <v>1388</v>
      </c>
    </row>
    <row r="414" spans="1:65" s="2" customFormat="1" ht="24.15" customHeight="1">
      <c r="A414" s="37"/>
      <c r="B414" s="38"/>
      <c r="C414" s="218" t="s">
        <v>597</v>
      </c>
      <c r="D414" s="218" t="s">
        <v>169</v>
      </c>
      <c r="E414" s="219" t="s">
        <v>1389</v>
      </c>
      <c r="F414" s="220" t="s">
        <v>1390</v>
      </c>
      <c r="G414" s="221" t="s">
        <v>188</v>
      </c>
      <c r="H414" s="222">
        <v>0.723</v>
      </c>
      <c r="I414" s="223"/>
      <c r="J414" s="224">
        <f>ROUND(I414*H414,0)</f>
        <v>0</v>
      </c>
      <c r="K414" s="225"/>
      <c r="L414" s="43"/>
      <c r="M414" s="226" t="s">
        <v>1</v>
      </c>
      <c r="N414" s="227" t="s">
        <v>42</v>
      </c>
      <c r="O414" s="90"/>
      <c r="P414" s="228">
        <f>O414*H414</f>
        <v>0</v>
      </c>
      <c r="Q414" s="228">
        <v>0.00081</v>
      </c>
      <c r="R414" s="228">
        <f>Q414*H414</f>
        <v>0.00058563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173</v>
      </c>
      <c r="AT414" s="230" t="s">
        <v>169</v>
      </c>
      <c r="AU414" s="230" t="s">
        <v>86</v>
      </c>
      <c r="AY414" s="16" t="s">
        <v>166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</v>
      </c>
      <c r="BK414" s="231">
        <f>ROUND(I414*H414,0)</f>
        <v>0</v>
      </c>
      <c r="BL414" s="16" t="s">
        <v>173</v>
      </c>
      <c r="BM414" s="230" t="s">
        <v>1391</v>
      </c>
    </row>
    <row r="415" spans="1:51" s="13" customFormat="1" ht="12">
      <c r="A415" s="13"/>
      <c r="B415" s="232"/>
      <c r="C415" s="233"/>
      <c r="D415" s="234" t="s">
        <v>175</v>
      </c>
      <c r="E415" s="235" t="s">
        <v>1</v>
      </c>
      <c r="F415" s="236" t="s">
        <v>1392</v>
      </c>
      <c r="G415" s="233"/>
      <c r="H415" s="237">
        <v>0.723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175</v>
      </c>
      <c r="AU415" s="243" t="s">
        <v>86</v>
      </c>
      <c r="AV415" s="13" t="s">
        <v>86</v>
      </c>
      <c r="AW415" s="13" t="s">
        <v>32</v>
      </c>
      <c r="AX415" s="13" t="s">
        <v>77</v>
      </c>
      <c r="AY415" s="243" t="s">
        <v>166</v>
      </c>
    </row>
    <row r="416" spans="1:65" s="2" customFormat="1" ht="24.15" customHeight="1">
      <c r="A416" s="37"/>
      <c r="B416" s="38"/>
      <c r="C416" s="218" t="s">
        <v>601</v>
      </c>
      <c r="D416" s="218" t="s">
        <v>169</v>
      </c>
      <c r="E416" s="219" t="s">
        <v>1393</v>
      </c>
      <c r="F416" s="220" t="s">
        <v>1394</v>
      </c>
      <c r="G416" s="221" t="s">
        <v>188</v>
      </c>
      <c r="H416" s="222">
        <v>0.723</v>
      </c>
      <c r="I416" s="223"/>
      <c r="J416" s="224">
        <f>ROUND(I416*H416,0)</f>
        <v>0</v>
      </c>
      <c r="K416" s="225"/>
      <c r="L416" s="43"/>
      <c r="M416" s="226" t="s">
        <v>1</v>
      </c>
      <c r="N416" s="227" t="s">
        <v>42</v>
      </c>
      <c r="O416" s="90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173</v>
      </c>
      <c r="AT416" s="230" t="s">
        <v>169</v>
      </c>
      <c r="AU416" s="230" t="s">
        <v>86</v>
      </c>
      <c r="AY416" s="16" t="s">
        <v>166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</v>
      </c>
      <c r="BK416" s="231">
        <f>ROUND(I416*H416,0)</f>
        <v>0</v>
      </c>
      <c r="BL416" s="16" t="s">
        <v>173</v>
      </c>
      <c r="BM416" s="230" t="s">
        <v>1395</v>
      </c>
    </row>
    <row r="417" spans="1:65" s="2" customFormat="1" ht="24.15" customHeight="1">
      <c r="A417" s="37"/>
      <c r="B417" s="38"/>
      <c r="C417" s="218" t="s">
        <v>605</v>
      </c>
      <c r="D417" s="218" t="s">
        <v>169</v>
      </c>
      <c r="E417" s="219" t="s">
        <v>1396</v>
      </c>
      <c r="F417" s="220" t="s">
        <v>1397</v>
      </c>
      <c r="G417" s="221" t="s">
        <v>188</v>
      </c>
      <c r="H417" s="222">
        <v>7.475</v>
      </c>
      <c r="I417" s="223"/>
      <c r="J417" s="224">
        <f>ROUND(I417*H417,0)</f>
        <v>0</v>
      </c>
      <c r="K417" s="225"/>
      <c r="L417" s="43"/>
      <c r="M417" s="226" t="s">
        <v>1</v>
      </c>
      <c r="N417" s="227" t="s">
        <v>42</v>
      </c>
      <c r="O417" s="90"/>
      <c r="P417" s="228">
        <f>O417*H417</f>
        <v>0</v>
      </c>
      <c r="Q417" s="228">
        <v>0.00088</v>
      </c>
      <c r="R417" s="228">
        <f>Q417*H417</f>
        <v>0.006578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173</v>
      </c>
      <c r="AT417" s="230" t="s">
        <v>169</v>
      </c>
      <c r="AU417" s="230" t="s">
        <v>86</v>
      </c>
      <c r="AY417" s="16" t="s">
        <v>166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</v>
      </c>
      <c r="BK417" s="231">
        <f>ROUND(I417*H417,0)</f>
        <v>0</v>
      </c>
      <c r="BL417" s="16" t="s">
        <v>173</v>
      </c>
      <c r="BM417" s="230" t="s">
        <v>1398</v>
      </c>
    </row>
    <row r="418" spans="1:51" s="13" customFormat="1" ht="12">
      <c r="A418" s="13"/>
      <c r="B418" s="232"/>
      <c r="C418" s="233"/>
      <c r="D418" s="234" t="s">
        <v>175</v>
      </c>
      <c r="E418" s="235" t="s">
        <v>1</v>
      </c>
      <c r="F418" s="236" t="s">
        <v>1399</v>
      </c>
      <c r="G418" s="233"/>
      <c r="H418" s="237">
        <v>7.475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175</v>
      </c>
      <c r="AU418" s="243" t="s">
        <v>86</v>
      </c>
      <c r="AV418" s="13" t="s">
        <v>86</v>
      </c>
      <c r="AW418" s="13" t="s">
        <v>32</v>
      </c>
      <c r="AX418" s="13" t="s">
        <v>77</v>
      </c>
      <c r="AY418" s="243" t="s">
        <v>166</v>
      </c>
    </row>
    <row r="419" spans="1:65" s="2" customFormat="1" ht="24.15" customHeight="1">
      <c r="A419" s="37"/>
      <c r="B419" s="38"/>
      <c r="C419" s="218" t="s">
        <v>609</v>
      </c>
      <c r="D419" s="218" t="s">
        <v>169</v>
      </c>
      <c r="E419" s="219" t="s">
        <v>1400</v>
      </c>
      <c r="F419" s="220" t="s">
        <v>1401</v>
      </c>
      <c r="G419" s="221" t="s">
        <v>188</v>
      </c>
      <c r="H419" s="222">
        <v>7.475</v>
      </c>
      <c r="I419" s="223"/>
      <c r="J419" s="224">
        <f>ROUND(I419*H419,0)</f>
        <v>0</v>
      </c>
      <c r="K419" s="225"/>
      <c r="L419" s="43"/>
      <c r="M419" s="226" t="s">
        <v>1</v>
      </c>
      <c r="N419" s="227" t="s">
        <v>42</v>
      </c>
      <c r="O419" s="90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173</v>
      </c>
      <c r="AT419" s="230" t="s">
        <v>169</v>
      </c>
      <c r="AU419" s="230" t="s">
        <v>86</v>
      </c>
      <c r="AY419" s="16" t="s">
        <v>166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</v>
      </c>
      <c r="BK419" s="231">
        <f>ROUND(I419*H419,0)</f>
        <v>0</v>
      </c>
      <c r="BL419" s="16" t="s">
        <v>173</v>
      </c>
      <c r="BM419" s="230" t="s">
        <v>1402</v>
      </c>
    </row>
    <row r="420" spans="1:65" s="2" customFormat="1" ht="16.5" customHeight="1">
      <c r="A420" s="37"/>
      <c r="B420" s="38"/>
      <c r="C420" s="218" t="s">
        <v>613</v>
      </c>
      <c r="D420" s="218" t="s">
        <v>169</v>
      </c>
      <c r="E420" s="219" t="s">
        <v>1403</v>
      </c>
      <c r="F420" s="220" t="s">
        <v>1404</v>
      </c>
      <c r="G420" s="221" t="s">
        <v>183</v>
      </c>
      <c r="H420" s="222">
        <v>0.067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1.05555</v>
      </c>
      <c r="R420" s="228">
        <f>Q420*H420</f>
        <v>0.07072185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173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173</v>
      </c>
      <c r="BM420" s="230" t="s">
        <v>1405</v>
      </c>
    </row>
    <row r="421" spans="1:51" s="13" customFormat="1" ht="12">
      <c r="A421" s="13"/>
      <c r="B421" s="232"/>
      <c r="C421" s="233"/>
      <c r="D421" s="234" t="s">
        <v>175</v>
      </c>
      <c r="E421" s="235" t="s">
        <v>1</v>
      </c>
      <c r="F421" s="236" t="s">
        <v>1406</v>
      </c>
      <c r="G421" s="233"/>
      <c r="H421" s="237">
        <v>0.067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175</v>
      </c>
      <c r="AU421" s="243" t="s">
        <v>86</v>
      </c>
      <c r="AV421" s="13" t="s">
        <v>86</v>
      </c>
      <c r="AW421" s="13" t="s">
        <v>32</v>
      </c>
      <c r="AX421" s="13" t="s">
        <v>77</v>
      </c>
      <c r="AY421" s="243" t="s">
        <v>166</v>
      </c>
    </row>
    <row r="422" spans="1:65" s="2" customFormat="1" ht="16.5" customHeight="1">
      <c r="A422" s="37"/>
      <c r="B422" s="38"/>
      <c r="C422" s="218" t="s">
        <v>617</v>
      </c>
      <c r="D422" s="218" t="s">
        <v>169</v>
      </c>
      <c r="E422" s="219" t="s">
        <v>1407</v>
      </c>
      <c r="F422" s="220" t="s">
        <v>1408</v>
      </c>
      <c r="G422" s="221" t="s">
        <v>183</v>
      </c>
      <c r="H422" s="222">
        <v>0.175</v>
      </c>
      <c r="I422" s="223"/>
      <c r="J422" s="224">
        <f>ROUND(I422*H422,0)</f>
        <v>0</v>
      </c>
      <c r="K422" s="225"/>
      <c r="L422" s="43"/>
      <c r="M422" s="226" t="s">
        <v>1</v>
      </c>
      <c r="N422" s="227" t="s">
        <v>42</v>
      </c>
      <c r="O422" s="90"/>
      <c r="P422" s="228">
        <f>O422*H422</f>
        <v>0</v>
      </c>
      <c r="Q422" s="228">
        <v>1.06277</v>
      </c>
      <c r="R422" s="228">
        <f>Q422*H422</f>
        <v>0.18598474999999998</v>
      </c>
      <c r="S422" s="228">
        <v>0</v>
      </c>
      <c r="T422" s="229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0" t="s">
        <v>173</v>
      </c>
      <c r="AT422" s="230" t="s">
        <v>169</v>
      </c>
      <c r="AU422" s="230" t="s">
        <v>86</v>
      </c>
      <c r="AY422" s="16" t="s">
        <v>166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6" t="s">
        <v>8</v>
      </c>
      <c r="BK422" s="231">
        <f>ROUND(I422*H422,0)</f>
        <v>0</v>
      </c>
      <c r="BL422" s="16" t="s">
        <v>173</v>
      </c>
      <c r="BM422" s="230" t="s">
        <v>1409</v>
      </c>
    </row>
    <row r="423" spans="1:51" s="13" customFormat="1" ht="12">
      <c r="A423" s="13"/>
      <c r="B423" s="232"/>
      <c r="C423" s="233"/>
      <c r="D423" s="234" t="s">
        <v>175</v>
      </c>
      <c r="E423" s="235" t="s">
        <v>1</v>
      </c>
      <c r="F423" s="236" t="s">
        <v>1410</v>
      </c>
      <c r="G423" s="233"/>
      <c r="H423" s="237">
        <v>0.027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175</v>
      </c>
      <c r="AU423" s="243" t="s">
        <v>86</v>
      </c>
      <c r="AV423" s="13" t="s">
        <v>86</v>
      </c>
      <c r="AW423" s="13" t="s">
        <v>32</v>
      </c>
      <c r="AX423" s="13" t="s">
        <v>77</v>
      </c>
      <c r="AY423" s="243" t="s">
        <v>166</v>
      </c>
    </row>
    <row r="424" spans="1:51" s="13" customFormat="1" ht="12">
      <c r="A424" s="13"/>
      <c r="B424" s="232"/>
      <c r="C424" s="233"/>
      <c r="D424" s="234" t="s">
        <v>175</v>
      </c>
      <c r="E424" s="235" t="s">
        <v>1</v>
      </c>
      <c r="F424" s="236" t="s">
        <v>1411</v>
      </c>
      <c r="G424" s="233"/>
      <c r="H424" s="237">
        <v>0.148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175</v>
      </c>
      <c r="AU424" s="243" t="s">
        <v>86</v>
      </c>
      <c r="AV424" s="13" t="s">
        <v>86</v>
      </c>
      <c r="AW424" s="13" t="s">
        <v>32</v>
      </c>
      <c r="AX424" s="13" t="s">
        <v>77</v>
      </c>
      <c r="AY424" s="243" t="s">
        <v>166</v>
      </c>
    </row>
    <row r="425" spans="1:65" s="2" customFormat="1" ht="37.8" customHeight="1">
      <c r="A425" s="37"/>
      <c r="B425" s="38"/>
      <c r="C425" s="218" t="s">
        <v>621</v>
      </c>
      <c r="D425" s="218" t="s">
        <v>169</v>
      </c>
      <c r="E425" s="219" t="s">
        <v>1412</v>
      </c>
      <c r="F425" s="220" t="s">
        <v>1413</v>
      </c>
      <c r="G425" s="221" t="s">
        <v>215</v>
      </c>
      <c r="H425" s="222">
        <v>228</v>
      </c>
      <c r="I425" s="223"/>
      <c r="J425" s="224">
        <f>ROUND(I425*H425,0)</f>
        <v>0</v>
      </c>
      <c r="K425" s="225"/>
      <c r="L425" s="43"/>
      <c r="M425" s="226" t="s">
        <v>1</v>
      </c>
      <c r="N425" s="227" t="s">
        <v>42</v>
      </c>
      <c r="O425" s="90"/>
      <c r="P425" s="228">
        <f>O425*H425</f>
        <v>0</v>
      </c>
      <c r="Q425" s="228">
        <v>0.02257</v>
      </c>
      <c r="R425" s="228">
        <f>Q425*H425</f>
        <v>5.14596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173</v>
      </c>
      <c r="AT425" s="230" t="s">
        <v>169</v>
      </c>
      <c r="AU425" s="230" t="s">
        <v>86</v>
      </c>
      <c r="AY425" s="16" t="s">
        <v>166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</v>
      </c>
      <c r="BK425" s="231">
        <f>ROUND(I425*H425,0)</f>
        <v>0</v>
      </c>
      <c r="BL425" s="16" t="s">
        <v>173</v>
      </c>
      <c r="BM425" s="230" t="s">
        <v>1414</v>
      </c>
    </row>
    <row r="426" spans="1:51" s="13" customFormat="1" ht="12">
      <c r="A426" s="13"/>
      <c r="B426" s="232"/>
      <c r="C426" s="233"/>
      <c r="D426" s="234" t="s">
        <v>175</v>
      </c>
      <c r="E426" s="235" t="s">
        <v>1</v>
      </c>
      <c r="F426" s="236" t="s">
        <v>1415</v>
      </c>
      <c r="G426" s="233"/>
      <c r="H426" s="237">
        <v>228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175</v>
      </c>
      <c r="AU426" s="243" t="s">
        <v>86</v>
      </c>
      <c r="AV426" s="13" t="s">
        <v>86</v>
      </c>
      <c r="AW426" s="13" t="s">
        <v>32</v>
      </c>
      <c r="AX426" s="13" t="s">
        <v>77</v>
      </c>
      <c r="AY426" s="243" t="s">
        <v>166</v>
      </c>
    </row>
    <row r="427" spans="1:65" s="2" customFormat="1" ht="16.5" customHeight="1">
      <c r="A427" s="37"/>
      <c r="B427" s="38"/>
      <c r="C427" s="218" t="s">
        <v>627</v>
      </c>
      <c r="D427" s="218" t="s">
        <v>169</v>
      </c>
      <c r="E427" s="219" t="s">
        <v>1416</v>
      </c>
      <c r="F427" s="220" t="s">
        <v>1417</v>
      </c>
      <c r="G427" s="221" t="s">
        <v>172</v>
      </c>
      <c r="H427" s="222">
        <v>47.225</v>
      </c>
      <c r="I427" s="223"/>
      <c r="J427" s="224">
        <f>ROUND(I427*H427,0)</f>
        <v>0</v>
      </c>
      <c r="K427" s="225"/>
      <c r="L427" s="43"/>
      <c r="M427" s="226" t="s">
        <v>1</v>
      </c>
      <c r="N427" s="227" t="s">
        <v>42</v>
      </c>
      <c r="O427" s="90"/>
      <c r="P427" s="228">
        <f>O427*H427</f>
        <v>0</v>
      </c>
      <c r="Q427" s="228">
        <v>2.50198</v>
      </c>
      <c r="R427" s="228">
        <f>Q427*H427</f>
        <v>118.1560055</v>
      </c>
      <c r="S427" s="228">
        <v>0</v>
      </c>
      <c r="T427" s="229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30" t="s">
        <v>173</v>
      </c>
      <c r="AT427" s="230" t="s">
        <v>169</v>
      </c>
      <c r="AU427" s="230" t="s">
        <v>86</v>
      </c>
      <c r="AY427" s="16" t="s">
        <v>166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6" t="s">
        <v>8</v>
      </c>
      <c r="BK427" s="231">
        <f>ROUND(I427*H427,0)</f>
        <v>0</v>
      </c>
      <c r="BL427" s="16" t="s">
        <v>173</v>
      </c>
      <c r="BM427" s="230" t="s">
        <v>1418</v>
      </c>
    </row>
    <row r="428" spans="1:51" s="14" customFormat="1" ht="12">
      <c r="A428" s="14"/>
      <c r="B428" s="244"/>
      <c r="C428" s="245"/>
      <c r="D428" s="234" t="s">
        <v>175</v>
      </c>
      <c r="E428" s="246" t="s">
        <v>1</v>
      </c>
      <c r="F428" s="247" t="s">
        <v>1419</v>
      </c>
      <c r="G428" s="245"/>
      <c r="H428" s="246" t="s">
        <v>1</v>
      </c>
      <c r="I428" s="248"/>
      <c r="J428" s="245"/>
      <c r="K428" s="245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175</v>
      </c>
      <c r="AU428" s="253" t="s">
        <v>86</v>
      </c>
      <c r="AV428" s="14" t="s">
        <v>8</v>
      </c>
      <c r="AW428" s="14" t="s">
        <v>32</v>
      </c>
      <c r="AX428" s="14" t="s">
        <v>77</v>
      </c>
      <c r="AY428" s="253" t="s">
        <v>166</v>
      </c>
    </row>
    <row r="429" spans="1:51" s="13" customFormat="1" ht="12">
      <c r="A429" s="13"/>
      <c r="B429" s="232"/>
      <c r="C429" s="233"/>
      <c r="D429" s="234" t="s">
        <v>175</v>
      </c>
      <c r="E429" s="235" t="s">
        <v>1</v>
      </c>
      <c r="F429" s="236" t="s">
        <v>1420</v>
      </c>
      <c r="G429" s="233"/>
      <c r="H429" s="237">
        <v>4.881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175</v>
      </c>
      <c r="AU429" s="243" t="s">
        <v>86</v>
      </c>
      <c r="AV429" s="13" t="s">
        <v>86</v>
      </c>
      <c r="AW429" s="13" t="s">
        <v>32</v>
      </c>
      <c r="AX429" s="13" t="s">
        <v>77</v>
      </c>
      <c r="AY429" s="243" t="s">
        <v>166</v>
      </c>
    </row>
    <row r="430" spans="1:51" s="13" customFormat="1" ht="12">
      <c r="A430" s="13"/>
      <c r="B430" s="232"/>
      <c r="C430" s="233"/>
      <c r="D430" s="234" t="s">
        <v>175</v>
      </c>
      <c r="E430" s="235" t="s">
        <v>1</v>
      </c>
      <c r="F430" s="236" t="s">
        <v>1421</v>
      </c>
      <c r="G430" s="233"/>
      <c r="H430" s="237">
        <v>4.116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175</v>
      </c>
      <c r="AU430" s="243" t="s">
        <v>86</v>
      </c>
      <c r="AV430" s="13" t="s">
        <v>86</v>
      </c>
      <c r="AW430" s="13" t="s">
        <v>32</v>
      </c>
      <c r="AX430" s="13" t="s">
        <v>77</v>
      </c>
      <c r="AY430" s="243" t="s">
        <v>166</v>
      </c>
    </row>
    <row r="431" spans="1:51" s="13" customFormat="1" ht="12">
      <c r="A431" s="13"/>
      <c r="B431" s="232"/>
      <c r="C431" s="233"/>
      <c r="D431" s="234" t="s">
        <v>175</v>
      </c>
      <c r="E431" s="235" t="s">
        <v>1</v>
      </c>
      <c r="F431" s="236" t="s">
        <v>1422</v>
      </c>
      <c r="G431" s="233"/>
      <c r="H431" s="237">
        <v>4.116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175</v>
      </c>
      <c r="AU431" s="243" t="s">
        <v>86</v>
      </c>
      <c r="AV431" s="13" t="s">
        <v>86</v>
      </c>
      <c r="AW431" s="13" t="s">
        <v>32</v>
      </c>
      <c r="AX431" s="13" t="s">
        <v>77</v>
      </c>
      <c r="AY431" s="243" t="s">
        <v>166</v>
      </c>
    </row>
    <row r="432" spans="1:51" s="14" customFormat="1" ht="12">
      <c r="A432" s="14"/>
      <c r="B432" s="244"/>
      <c r="C432" s="245"/>
      <c r="D432" s="234" t="s">
        <v>175</v>
      </c>
      <c r="E432" s="246" t="s">
        <v>1</v>
      </c>
      <c r="F432" s="247" t="s">
        <v>1423</v>
      </c>
      <c r="G432" s="245"/>
      <c r="H432" s="246" t="s">
        <v>1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175</v>
      </c>
      <c r="AU432" s="253" t="s">
        <v>86</v>
      </c>
      <c r="AV432" s="14" t="s">
        <v>8</v>
      </c>
      <c r="AW432" s="14" t="s">
        <v>32</v>
      </c>
      <c r="AX432" s="14" t="s">
        <v>77</v>
      </c>
      <c r="AY432" s="253" t="s">
        <v>166</v>
      </c>
    </row>
    <row r="433" spans="1:51" s="13" customFormat="1" ht="12">
      <c r="A433" s="13"/>
      <c r="B433" s="232"/>
      <c r="C433" s="233"/>
      <c r="D433" s="234" t="s">
        <v>175</v>
      </c>
      <c r="E433" s="235" t="s">
        <v>1</v>
      </c>
      <c r="F433" s="236" t="s">
        <v>1424</v>
      </c>
      <c r="G433" s="233"/>
      <c r="H433" s="237">
        <v>7.889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175</v>
      </c>
      <c r="AU433" s="243" t="s">
        <v>86</v>
      </c>
      <c r="AV433" s="13" t="s">
        <v>86</v>
      </c>
      <c r="AW433" s="13" t="s">
        <v>32</v>
      </c>
      <c r="AX433" s="13" t="s">
        <v>77</v>
      </c>
      <c r="AY433" s="243" t="s">
        <v>166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1425</v>
      </c>
      <c r="G434" s="233"/>
      <c r="H434" s="237">
        <v>8.123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51" s="13" customFormat="1" ht="12">
      <c r="A435" s="13"/>
      <c r="B435" s="232"/>
      <c r="C435" s="233"/>
      <c r="D435" s="234" t="s">
        <v>175</v>
      </c>
      <c r="E435" s="235" t="s">
        <v>1</v>
      </c>
      <c r="F435" s="236" t="s">
        <v>1426</v>
      </c>
      <c r="G435" s="233"/>
      <c r="H435" s="237">
        <v>8.123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175</v>
      </c>
      <c r="AU435" s="243" t="s">
        <v>86</v>
      </c>
      <c r="AV435" s="13" t="s">
        <v>86</v>
      </c>
      <c r="AW435" s="13" t="s">
        <v>32</v>
      </c>
      <c r="AX435" s="13" t="s">
        <v>77</v>
      </c>
      <c r="AY435" s="243" t="s">
        <v>166</v>
      </c>
    </row>
    <row r="436" spans="1:51" s="14" customFormat="1" ht="12">
      <c r="A436" s="14"/>
      <c r="B436" s="244"/>
      <c r="C436" s="245"/>
      <c r="D436" s="234" t="s">
        <v>175</v>
      </c>
      <c r="E436" s="246" t="s">
        <v>1</v>
      </c>
      <c r="F436" s="247" t="s">
        <v>1427</v>
      </c>
      <c r="G436" s="245"/>
      <c r="H436" s="246" t="s">
        <v>1</v>
      </c>
      <c r="I436" s="248"/>
      <c r="J436" s="245"/>
      <c r="K436" s="245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175</v>
      </c>
      <c r="AU436" s="253" t="s">
        <v>86</v>
      </c>
      <c r="AV436" s="14" t="s">
        <v>8</v>
      </c>
      <c r="AW436" s="14" t="s">
        <v>32</v>
      </c>
      <c r="AX436" s="14" t="s">
        <v>77</v>
      </c>
      <c r="AY436" s="253" t="s">
        <v>166</v>
      </c>
    </row>
    <row r="437" spans="1:51" s="13" customFormat="1" ht="12">
      <c r="A437" s="13"/>
      <c r="B437" s="232"/>
      <c r="C437" s="233"/>
      <c r="D437" s="234" t="s">
        <v>175</v>
      </c>
      <c r="E437" s="235" t="s">
        <v>1</v>
      </c>
      <c r="F437" s="236" t="s">
        <v>1428</v>
      </c>
      <c r="G437" s="233"/>
      <c r="H437" s="237">
        <v>6.303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175</v>
      </c>
      <c r="AU437" s="243" t="s">
        <v>86</v>
      </c>
      <c r="AV437" s="13" t="s">
        <v>86</v>
      </c>
      <c r="AW437" s="13" t="s">
        <v>32</v>
      </c>
      <c r="AX437" s="13" t="s">
        <v>77</v>
      </c>
      <c r="AY437" s="243" t="s">
        <v>166</v>
      </c>
    </row>
    <row r="438" spans="1:51" s="13" customFormat="1" ht="12">
      <c r="A438" s="13"/>
      <c r="B438" s="232"/>
      <c r="C438" s="233"/>
      <c r="D438" s="234" t="s">
        <v>175</v>
      </c>
      <c r="E438" s="235" t="s">
        <v>1</v>
      </c>
      <c r="F438" s="236" t="s">
        <v>1429</v>
      </c>
      <c r="G438" s="233"/>
      <c r="H438" s="237">
        <v>0.283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175</v>
      </c>
      <c r="AU438" s="243" t="s">
        <v>86</v>
      </c>
      <c r="AV438" s="13" t="s">
        <v>86</v>
      </c>
      <c r="AW438" s="13" t="s">
        <v>32</v>
      </c>
      <c r="AX438" s="13" t="s">
        <v>77</v>
      </c>
      <c r="AY438" s="243" t="s">
        <v>166</v>
      </c>
    </row>
    <row r="439" spans="1:51" s="13" customFormat="1" ht="12">
      <c r="A439" s="13"/>
      <c r="B439" s="232"/>
      <c r="C439" s="233"/>
      <c r="D439" s="234" t="s">
        <v>175</v>
      </c>
      <c r="E439" s="235" t="s">
        <v>1</v>
      </c>
      <c r="F439" s="236" t="s">
        <v>1430</v>
      </c>
      <c r="G439" s="233"/>
      <c r="H439" s="237">
        <v>3.316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175</v>
      </c>
      <c r="AU439" s="243" t="s">
        <v>86</v>
      </c>
      <c r="AV439" s="13" t="s">
        <v>86</v>
      </c>
      <c r="AW439" s="13" t="s">
        <v>32</v>
      </c>
      <c r="AX439" s="13" t="s">
        <v>77</v>
      </c>
      <c r="AY439" s="243" t="s">
        <v>166</v>
      </c>
    </row>
    <row r="440" spans="1:51" s="13" customFormat="1" ht="12">
      <c r="A440" s="13"/>
      <c r="B440" s="232"/>
      <c r="C440" s="233"/>
      <c r="D440" s="234" t="s">
        <v>175</v>
      </c>
      <c r="E440" s="235" t="s">
        <v>1</v>
      </c>
      <c r="F440" s="236" t="s">
        <v>1431</v>
      </c>
      <c r="G440" s="233"/>
      <c r="H440" s="237">
        <v>0.075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3" t="s">
        <v>175</v>
      </c>
      <c r="AU440" s="243" t="s">
        <v>86</v>
      </c>
      <c r="AV440" s="13" t="s">
        <v>86</v>
      </c>
      <c r="AW440" s="13" t="s">
        <v>32</v>
      </c>
      <c r="AX440" s="13" t="s">
        <v>77</v>
      </c>
      <c r="AY440" s="243" t="s">
        <v>166</v>
      </c>
    </row>
    <row r="441" spans="1:65" s="2" customFormat="1" ht="16.5" customHeight="1">
      <c r="A441" s="37"/>
      <c r="B441" s="38"/>
      <c r="C441" s="218" t="s">
        <v>633</v>
      </c>
      <c r="D441" s="218" t="s">
        <v>169</v>
      </c>
      <c r="E441" s="219" t="s">
        <v>1432</v>
      </c>
      <c r="F441" s="220" t="s">
        <v>1433</v>
      </c>
      <c r="G441" s="221" t="s">
        <v>188</v>
      </c>
      <c r="H441" s="222">
        <v>148.32</v>
      </c>
      <c r="I441" s="223"/>
      <c r="J441" s="224">
        <f>ROUND(I441*H441,0)</f>
        <v>0</v>
      </c>
      <c r="K441" s="225"/>
      <c r="L441" s="43"/>
      <c r="M441" s="226" t="s">
        <v>1</v>
      </c>
      <c r="N441" s="227" t="s">
        <v>42</v>
      </c>
      <c r="O441" s="90"/>
      <c r="P441" s="228">
        <f>O441*H441</f>
        <v>0</v>
      </c>
      <c r="Q441" s="228">
        <v>0.00576</v>
      </c>
      <c r="R441" s="228">
        <f>Q441*H441</f>
        <v>0.8543232000000001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173</v>
      </c>
      <c r="AT441" s="230" t="s">
        <v>169</v>
      </c>
      <c r="AU441" s="230" t="s">
        <v>86</v>
      </c>
      <c r="AY441" s="16" t="s">
        <v>166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</v>
      </c>
      <c r="BK441" s="231">
        <f>ROUND(I441*H441,0)</f>
        <v>0</v>
      </c>
      <c r="BL441" s="16" t="s">
        <v>173</v>
      </c>
      <c r="BM441" s="230" t="s">
        <v>1434</v>
      </c>
    </row>
    <row r="442" spans="1:51" s="14" customFormat="1" ht="12">
      <c r="A442" s="14"/>
      <c r="B442" s="244"/>
      <c r="C442" s="245"/>
      <c r="D442" s="234" t="s">
        <v>175</v>
      </c>
      <c r="E442" s="246" t="s">
        <v>1</v>
      </c>
      <c r="F442" s="247" t="s">
        <v>1419</v>
      </c>
      <c r="G442" s="245"/>
      <c r="H442" s="246" t="s">
        <v>1</v>
      </c>
      <c r="I442" s="248"/>
      <c r="J442" s="245"/>
      <c r="K442" s="245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175</v>
      </c>
      <c r="AU442" s="253" t="s">
        <v>86</v>
      </c>
      <c r="AV442" s="14" t="s">
        <v>8</v>
      </c>
      <c r="AW442" s="14" t="s">
        <v>32</v>
      </c>
      <c r="AX442" s="14" t="s">
        <v>77</v>
      </c>
      <c r="AY442" s="253" t="s">
        <v>166</v>
      </c>
    </row>
    <row r="443" spans="1:51" s="13" customFormat="1" ht="12">
      <c r="A443" s="13"/>
      <c r="B443" s="232"/>
      <c r="C443" s="233"/>
      <c r="D443" s="234" t="s">
        <v>175</v>
      </c>
      <c r="E443" s="235" t="s">
        <v>1</v>
      </c>
      <c r="F443" s="236" t="s">
        <v>1435</v>
      </c>
      <c r="G443" s="233"/>
      <c r="H443" s="237">
        <v>26.124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175</v>
      </c>
      <c r="AU443" s="243" t="s">
        <v>86</v>
      </c>
      <c r="AV443" s="13" t="s">
        <v>86</v>
      </c>
      <c r="AW443" s="13" t="s">
        <v>32</v>
      </c>
      <c r="AX443" s="13" t="s">
        <v>77</v>
      </c>
      <c r="AY443" s="243" t="s">
        <v>166</v>
      </c>
    </row>
    <row r="444" spans="1:51" s="13" customFormat="1" ht="12">
      <c r="A444" s="13"/>
      <c r="B444" s="232"/>
      <c r="C444" s="233"/>
      <c r="D444" s="234" t="s">
        <v>175</v>
      </c>
      <c r="E444" s="235" t="s">
        <v>1</v>
      </c>
      <c r="F444" s="236" t="s">
        <v>1436</v>
      </c>
      <c r="G444" s="233"/>
      <c r="H444" s="237">
        <v>22.085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175</v>
      </c>
      <c r="AU444" s="243" t="s">
        <v>86</v>
      </c>
      <c r="AV444" s="13" t="s">
        <v>86</v>
      </c>
      <c r="AW444" s="13" t="s">
        <v>32</v>
      </c>
      <c r="AX444" s="13" t="s">
        <v>77</v>
      </c>
      <c r="AY444" s="243" t="s">
        <v>166</v>
      </c>
    </row>
    <row r="445" spans="1:51" s="13" customFormat="1" ht="12">
      <c r="A445" s="13"/>
      <c r="B445" s="232"/>
      <c r="C445" s="233"/>
      <c r="D445" s="234" t="s">
        <v>175</v>
      </c>
      <c r="E445" s="235" t="s">
        <v>1</v>
      </c>
      <c r="F445" s="236" t="s">
        <v>1437</v>
      </c>
      <c r="G445" s="233"/>
      <c r="H445" s="237">
        <v>22.085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175</v>
      </c>
      <c r="AU445" s="243" t="s">
        <v>86</v>
      </c>
      <c r="AV445" s="13" t="s">
        <v>86</v>
      </c>
      <c r="AW445" s="13" t="s">
        <v>32</v>
      </c>
      <c r="AX445" s="13" t="s">
        <v>77</v>
      </c>
      <c r="AY445" s="243" t="s">
        <v>166</v>
      </c>
    </row>
    <row r="446" spans="1:51" s="14" customFormat="1" ht="12">
      <c r="A446" s="14"/>
      <c r="B446" s="244"/>
      <c r="C446" s="245"/>
      <c r="D446" s="234" t="s">
        <v>175</v>
      </c>
      <c r="E446" s="246" t="s">
        <v>1</v>
      </c>
      <c r="F446" s="247" t="s">
        <v>1427</v>
      </c>
      <c r="G446" s="245"/>
      <c r="H446" s="246" t="s">
        <v>1</v>
      </c>
      <c r="I446" s="248"/>
      <c r="J446" s="245"/>
      <c r="K446" s="245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175</v>
      </c>
      <c r="AU446" s="253" t="s">
        <v>86</v>
      </c>
      <c r="AV446" s="14" t="s">
        <v>8</v>
      </c>
      <c r="AW446" s="14" t="s">
        <v>32</v>
      </c>
      <c r="AX446" s="14" t="s">
        <v>77</v>
      </c>
      <c r="AY446" s="253" t="s">
        <v>166</v>
      </c>
    </row>
    <row r="447" spans="1:51" s="13" customFormat="1" ht="12">
      <c r="A447" s="13"/>
      <c r="B447" s="232"/>
      <c r="C447" s="233"/>
      <c r="D447" s="234" t="s">
        <v>175</v>
      </c>
      <c r="E447" s="235" t="s">
        <v>1</v>
      </c>
      <c r="F447" s="236" t="s">
        <v>1438</v>
      </c>
      <c r="G447" s="233"/>
      <c r="H447" s="237">
        <v>57.613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175</v>
      </c>
      <c r="AU447" s="243" t="s">
        <v>86</v>
      </c>
      <c r="AV447" s="13" t="s">
        <v>86</v>
      </c>
      <c r="AW447" s="13" t="s">
        <v>32</v>
      </c>
      <c r="AX447" s="13" t="s">
        <v>77</v>
      </c>
      <c r="AY447" s="243" t="s">
        <v>166</v>
      </c>
    </row>
    <row r="448" spans="1:51" s="13" customFormat="1" ht="12">
      <c r="A448" s="13"/>
      <c r="B448" s="232"/>
      <c r="C448" s="233"/>
      <c r="D448" s="234" t="s">
        <v>175</v>
      </c>
      <c r="E448" s="235" t="s">
        <v>1</v>
      </c>
      <c r="F448" s="236" t="s">
        <v>1439</v>
      </c>
      <c r="G448" s="233"/>
      <c r="H448" s="237">
        <v>1.89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175</v>
      </c>
      <c r="AU448" s="243" t="s">
        <v>86</v>
      </c>
      <c r="AV448" s="13" t="s">
        <v>86</v>
      </c>
      <c r="AW448" s="13" t="s">
        <v>32</v>
      </c>
      <c r="AX448" s="13" t="s">
        <v>77</v>
      </c>
      <c r="AY448" s="243" t="s">
        <v>166</v>
      </c>
    </row>
    <row r="449" spans="1:51" s="13" customFormat="1" ht="12">
      <c r="A449" s="13"/>
      <c r="B449" s="232"/>
      <c r="C449" s="233"/>
      <c r="D449" s="234" t="s">
        <v>175</v>
      </c>
      <c r="E449" s="235" t="s">
        <v>1</v>
      </c>
      <c r="F449" s="236" t="s">
        <v>1440</v>
      </c>
      <c r="G449" s="233"/>
      <c r="H449" s="237">
        <v>17.451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175</v>
      </c>
      <c r="AU449" s="243" t="s">
        <v>86</v>
      </c>
      <c r="AV449" s="13" t="s">
        <v>86</v>
      </c>
      <c r="AW449" s="13" t="s">
        <v>32</v>
      </c>
      <c r="AX449" s="13" t="s">
        <v>77</v>
      </c>
      <c r="AY449" s="243" t="s">
        <v>166</v>
      </c>
    </row>
    <row r="450" spans="1:51" s="13" customFormat="1" ht="12">
      <c r="A450" s="13"/>
      <c r="B450" s="232"/>
      <c r="C450" s="233"/>
      <c r="D450" s="234" t="s">
        <v>175</v>
      </c>
      <c r="E450" s="235" t="s">
        <v>1</v>
      </c>
      <c r="F450" s="236" t="s">
        <v>1441</v>
      </c>
      <c r="G450" s="233"/>
      <c r="H450" s="237">
        <v>1.072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175</v>
      </c>
      <c r="AU450" s="243" t="s">
        <v>86</v>
      </c>
      <c r="AV450" s="13" t="s">
        <v>86</v>
      </c>
      <c r="AW450" s="13" t="s">
        <v>32</v>
      </c>
      <c r="AX450" s="13" t="s">
        <v>77</v>
      </c>
      <c r="AY450" s="243" t="s">
        <v>166</v>
      </c>
    </row>
    <row r="451" spans="1:65" s="2" customFormat="1" ht="16.5" customHeight="1">
      <c r="A451" s="37"/>
      <c r="B451" s="38"/>
      <c r="C451" s="218" t="s">
        <v>639</v>
      </c>
      <c r="D451" s="218" t="s">
        <v>169</v>
      </c>
      <c r="E451" s="219" t="s">
        <v>1442</v>
      </c>
      <c r="F451" s="220" t="s">
        <v>1443</v>
      </c>
      <c r="G451" s="221" t="s">
        <v>188</v>
      </c>
      <c r="H451" s="222">
        <v>148.32</v>
      </c>
      <c r="I451" s="223"/>
      <c r="J451" s="224">
        <f>ROUND(I451*H451,0)</f>
        <v>0</v>
      </c>
      <c r="K451" s="225"/>
      <c r="L451" s="43"/>
      <c r="M451" s="226" t="s">
        <v>1</v>
      </c>
      <c r="N451" s="227" t="s">
        <v>42</v>
      </c>
      <c r="O451" s="90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30" t="s">
        <v>173</v>
      </c>
      <c r="AT451" s="230" t="s">
        <v>169</v>
      </c>
      <c r="AU451" s="230" t="s">
        <v>86</v>
      </c>
      <c r="AY451" s="16" t="s">
        <v>166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6" t="s">
        <v>8</v>
      </c>
      <c r="BK451" s="231">
        <f>ROUND(I451*H451,0)</f>
        <v>0</v>
      </c>
      <c r="BL451" s="16" t="s">
        <v>173</v>
      </c>
      <c r="BM451" s="230" t="s">
        <v>1444</v>
      </c>
    </row>
    <row r="452" spans="1:65" s="2" customFormat="1" ht="24.15" customHeight="1">
      <c r="A452" s="37"/>
      <c r="B452" s="38"/>
      <c r="C452" s="218" t="s">
        <v>645</v>
      </c>
      <c r="D452" s="218" t="s">
        <v>169</v>
      </c>
      <c r="E452" s="219" t="s">
        <v>1445</v>
      </c>
      <c r="F452" s="220" t="s">
        <v>1446</v>
      </c>
      <c r="G452" s="221" t="s">
        <v>183</v>
      </c>
      <c r="H452" s="222">
        <v>3.607</v>
      </c>
      <c r="I452" s="223"/>
      <c r="J452" s="224">
        <f>ROUND(I452*H452,0)</f>
        <v>0</v>
      </c>
      <c r="K452" s="225"/>
      <c r="L452" s="43"/>
      <c r="M452" s="226" t="s">
        <v>1</v>
      </c>
      <c r="N452" s="227" t="s">
        <v>42</v>
      </c>
      <c r="O452" s="90"/>
      <c r="P452" s="228">
        <f>O452*H452</f>
        <v>0</v>
      </c>
      <c r="Q452" s="228">
        <v>1.05291</v>
      </c>
      <c r="R452" s="228">
        <f>Q452*H452</f>
        <v>3.7978463700000002</v>
      </c>
      <c r="S452" s="228">
        <v>0</v>
      </c>
      <c r="T452" s="229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0" t="s">
        <v>173</v>
      </c>
      <c r="AT452" s="230" t="s">
        <v>169</v>
      </c>
      <c r="AU452" s="230" t="s">
        <v>86</v>
      </c>
      <c r="AY452" s="16" t="s">
        <v>166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6" t="s">
        <v>8</v>
      </c>
      <c r="BK452" s="231">
        <f>ROUND(I452*H452,0)</f>
        <v>0</v>
      </c>
      <c r="BL452" s="16" t="s">
        <v>173</v>
      </c>
      <c r="BM452" s="230" t="s">
        <v>1447</v>
      </c>
    </row>
    <row r="453" spans="1:51" s="13" customFormat="1" ht="12">
      <c r="A453" s="13"/>
      <c r="B453" s="232"/>
      <c r="C453" s="233"/>
      <c r="D453" s="234" t="s">
        <v>175</v>
      </c>
      <c r="E453" s="235" t="s">
        <v>1</v>
      </c>
      <c r="F453" s="236" t="s">
        <v>1448</v>
      </c>
      <c r="G453" s="233"/>
      <c r="H453" s="237">
        <v>1.036</v>
      </c>
      <c r="I453" s="238"/>
      <c r="J453" s="233"/>
      <c r="K453" s="233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175</v>
      </c>
      <c r="AU453" s="243" t="s">
        <v>86</v>
      </c>
      <c r="AV453" s="13" t="s">
        <v>86</v>
      </c>
      <c r="AW453" s="13" t="s">
        <v>32</v>
      </c>
      <c r="AX453" s="13" t="s">
        <v>77</v>
      </c>
      <c r="AY453" s="243" t="s">
        <v>166</v>
      </c>
    </row>
    <row r="454" spans="1:51" s="13" customFormat="1" ht="12">
      <c r="A454" s="13"/>
      <c r="B454" s="232"/>
      <c r="C454" s="233"/>
      <c r="D454" s="234" t="s">
        <v>175</v>
      </c>
      <c r="E454" s="235" t="s">
        <v>1</v>
      </c>
      <c r="F454" s="236" t="s">
        <v>1449</v>
      </c>
      <c r="G454" s="233"/>
      <c r="H454" s="237">
        <v>1.093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175</v>
      </c>
      <c r="AU454" s="243" t="s">
        <v>86</v>
      </c>
      <c r="AV454" s="13" t="s">
        <v>86</v>
      </c>
      <c r="AW454" s="13" t="s">
        <v>32</v>
      </c>
      <c r="AX454" s="13" t="s">
        <v>77</v>
      </c>
      <c r="AY454" s="243" t="s">
        <v>166</v>
      </c>
    </row>
    <row r="455" spans="1:51" s="13" customFormat="1" ht="12">
      <c r="A455" s="13"/>
      <c r="B455" s="232"/>
      <c r="C455" s="233"/>
      <c r="D455" s="234" t="s">
        <v>175</v>
      </c>
      <c r="E455" s="235" t="s">
        <v>1</v>
      </c>
      <c r="F455" s="236" t="s">
        <v>1450</v>
      </c>
      <c r="G455" s="233"/>
      <c r="H455" s="237">
        <v>1.039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175</v>
      </c>
      <c r="AU455" s="243" t="s">
        <v>86</v>
      </c>
      <c r="AV455" s="13" t="s">
        <v>86</v>
      </c>
      <c r="AW455" s="13" t="s">
        <v>32</v>
      </c>
      <c r="AX455" s="13" t="s">
        <v>77</v>
      </c>
      <c r="AY455" s="243" t="s">
        <v>166</v>
      </c>
    </row>
    <row r="456" spans="1:51" s="13" customFormat="1" ht="12">
      <c r="A456" s="13"/>
      <c r="B456" s="232"/>
      <c r="C456" s="233"/>
      <c r="D456" s="234" t="s">
        <v>175</v>
      </c>
      <c r="E456" s="235" t="s">
        <v>1</v>
      </c>
      <c r="F456" s="236" t="s">
        <v>1451</v>
      </c>
      <c r="G456" s="233"/>
      <c r="H456" s="237">
        <v>0.245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175</v>
      </c>
      <c r="AU456" s="243" t="s">
        <v>86</v>
      </c>
      <c r="AV456" s="13" t="s">
        <v>86</v>
      </c>
      <c r="AW456" s="13" t="s">
        <v>32</v>
      </c>
      <c r="AX456" s="13" t="s">
        <v>77</v>
      </c>
      <c r="AY456" s="243" t="s">
        <v>166</v>
      </c>
    </row>
    <row r="457" spans="1:51" s="13" customFormat="1" ht="12">
      <c r="A457" s="13"/>
      <c r="B457" s="232"/>
      <c r="C457" s="233"/>
      <c r="D457" s="234" t="s">
        <v>175</v>
      </c>
      <c r="E457" s="235" t="s">
        <v>1</v>
      </c>
      <c r="F457" s="236" t="s">
        <v>1452</v>
      </c>
      <c r="G457" s="233"/>
      <c r="H457" s="237">
        <v>0.194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175</v>
      </c>
      <c r="AU457" s="243" t="s">
        <v>86</v>
      </c>
      <c r="AV457" s="13" t="s">
        <v>86</v>
      </c>
      <c r="AW457" s="13" t="s">
        <v>32</v>
      </c>
      <c r="AX457" s="13" t="s">
        <v>77</v>
      </c>
      <c r="AY457" s="243" t="s">
        <v>166</v>
      </c>
    </row>
    <row r="458" spans="1:65" s="2" customFormat="1" ht="33" customHeight="1">
      <c r="A458" s="37"/>
      <c r="B458" s="38"/>
      <c r="C458" s="218" t="s">
        <v>650</v>
      </c>
      <c r="D458" s="218" t="s">
        <v>169</v>
      </c>
      <c r="E458" s="219" t="s">
        <v>1453</v>
      </c>
      <c r="F458" s="220" t="s">
        <v>1454</v>
      </c>
      <c r="G458" s="221" t="s">
        <v>188</v>
      </c>
      <c r="H458" s="222">
        <v>19.9</v>
      </c>
      <c r="I458" s="223"/>
      <c r="J458" s="224">
        <f>ROUND(I458*H458,0)</f>
        <v>0</v>
      </c>
      <c r="K458" s="225"/>
      <c r="L458" s="43"/>
      <c r="M458" s="226" t="s">
        <v>1</v>
      </c>
      <c r="N458" s="227" t="s">
        <v>42</v>
      </c>
      <c r="O458" s="90"/>
      <c r="P458" s="228">
        <f>O458*H458</f>
        <v>0</v>
      </c>
      <c r="Q458" s="228">
        <v>0.18051</v>
      </c>
      <c r="R458" s="228">
        <f>Q458*H458</f>
        <v>3.592149</v>
      </c>
      <c r="S458" s="228">
        <v>0</v>
      </c>
      <c r="T458" s="229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0" t="s">
        <v>173</v>
      </c>
      <c r="AT458" s="230" t="s">
        <v>169</v>
      </c>
      <c r="AU458" s="230" t="s">
        <v>86</v>
      </c>
      <c r="AY458" s="16" t="s">
        <v>166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6" t="s">
        <v>8</v>
      </c>
      <c r="BK458" s="231">
        <f>ROUND(I458*H458,0)</f>
        <v>0</v>
      </c>
      <c r="BL458" s="16" t="s">
        <v>173</v>
      </c>
      <c r="BM458" s="230" t="s">
        <v>1455</v>
      </c>
    </row>
    <row r="459" spans="1:51" s="13" customFormat="1" ht="12">
      <c r="A459" s="13"/>
      <c r="B459" s="232"/>
      <c r="C459" s="233"/>
      <c r="D459" s="234" t="s">
        <v>175</v>
      </c>
      <c r="E459" s="235" t="s">
        <v>1</v>
      </c>
      <c r="F459" s="236" t="s">
        <v>1456</v>
      </c>
      <c r="G459" s="233"/>
      <c r="H459" s="237">
        <v>15.4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175</v>
      </c>
      <c r="AU459" s="243" t="s">
        <v>86</v>
      </c>
      <c r="AV459" s="13" t="s">
        <v>86</v>
      </c>
      <c r="AW459" s="13" t="s">
        <v>32</v>
      </c>
      <c r="AX459" s="13" t="s">
        <v>77</v>
      </c>
      <c r="AY459" s="243" t="s">
        <v>166</v>
      </c>
    </row>
    <row r="460" spans="1:51" s="13" customFormat="1" ht="12">
      <c r="A460" s="13"/>
      <c r="B460" s="232"/>
      <c r="C460" s="233"/>
      <c r="D460" s="234" t="s">
        <v>175</v>
      </c>
      <c r="E460" s="235" t="s">
        <v>1</v>
      </c>
      <c r="F460" s="236" t="s">
        <v>1457</v>
      </c>
      <c r="G460" s="233"/>
      <c r="H460" s="237">
        <v>4.5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175</v>
      </c>
      <c r="AU460" s="243" t="s">
        <v>86</v>
      </c>
      <c r="AV460" s="13" t="s">
        <v>86</v>
      </c>
      <c r="AW460" s="13" t="s">
        <v>32</v>
      </c>
      <c r="AX460" s="13" t="s">
        <v>77</v>
      </c>
      <c r="AY460" s="243" t="s">
        <v>166</v>
      </c>
    </row>
    <row r="461" spans="1:63" s="12" customFormat="1" ht="22.8" customHeight="1">
      <c r="A461" s="12"/>
      <c r="B461" s="202"/>
      <c r="C461" s="203"/>
      <c r="D461" s="204" t="s">
        <v>76</v>
      </c>
      <c r="E461" s="216" t="s">
        <v>193</v>
      </c>
      <c r="F461" s="216" t="s">
        <v>1458</v>
      </c>
      <c r="G461" s="203"/>
      <c r="H461" s="203"/>
      <c r="I461" s="206"/>
      <c r="J461" s="217">
        <f>BK461</f>
        <v>0</v>
      </c>
      <c r="K461" s="203"/>
      <c r="L461" s="208"/>
      <c r="M461" s="209"/>
      <c r="N461" s="210"/>
      <c r="O461" s="210"/>
      <c r="P461" s="211">
        <f>SUM(P462:P484)</f>
        <v>0</v>
      </c>
      <c r="Q461" s="210"/>
      <c r="R461" s="211">
        <f>SUM(R462:R484)</f>
        <v>57.62271348</v>
      </c>
      <c r="S461" s="210"/>
      <c r="T461" s="212">
        <f>SUM(T462:T484)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3" t="s">
        <v>8</v>
      </c>
      <c r="AT461" s="214" t="s">
        <v>76</v>
      </c>
      <c r="AU461" s="214" t="s">
        <v>8</v>
      </c>
      <c r="AY461" s="213" t="s">
        <v>166</v>
      </c>
      <c r="BK461" s="215">
        <f>SUM(BK462:BK484)</f>
        <v>0</v>
      </c>
    </row>
    <row r="462" spans="1:65" s="2" customFormat="1" ht="21.75" customHeight="1">
      <c r="A462" s="37"/>
      <c r="B462" s="38"/>
      <c r="C462" s="218" t="s">
        <v>655</v>
      </c>
      <c r="D462" s="218" t="s">
        <v>169</v>
      </c>
      <c r="E462" s="219" t="s">
        <v>1459</v>
      </c>
      <c r="F462" s="220" t="s">
        <v>1460</v>
      </c>
      <c r="G462" s="221" t="s">
        <v>188</v>
      </c>
      <c r="H462" s="222">
        <v>73.004</v>
      </c>
      <c r="I462" s="223"/>
      <c r="J462" s="224">
        <f>ROUND(I462*H462,0)</f>
        <v>0</v>
      </c>
      <c r="K462" s="225"/>
      <c r="L462" s="43"/>
      <c r="M462" s="226" t="s">
        <v>1</v>
      </c>
      <c r="N462" s="227" t="s">
        <v>42</v>
      </c>
      <c r="O462" s="90"/>
      <c r="P462" s="228">
        <f>O462*H462</f>
        <v>0</v>
      </c>
      <c r="Q462" s="228">
        <v>0.23</v>
      </c>
      <c r="R462" s="228">
        <f>Q462*H462</f>
        <v>16.790920000000003</v>
      </c>
      <c r="S462" s="228">
        <v>0</v>
      </c>
      <c r="T462" s="229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0" t="s">
        <v>173</v>
      </c>
      <c r="AT462" s="230" t="s">
        <v>169</v>
      </c>
      <c r="AU462" s="230" t="s">
        <v>86</v>
      </c>
      <c r="AY462" s="16" t="s">
        <v>166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6" t="s">
        <v>8</v>
      </c>
      <c r="BK462" s="231">
        <f>ROUND(I462*H462,0)</f>
        <v>0</v>
      </c>
      <c r="BL462" s="16" t="s">
        <v>173</v>
      </c>
      <c r="BM462" s="230" t="s">
        <v>1461</v>
      </c>
    </row>
    <row r="463" spans="1:51" s="13" customFormat="1" ht="12">
      <c r="A463" s="13"/>
      <c r="B463" s="232"/>
      <c r="C463" s="233"/>
      <c r="D463" s="234" t="s">
        <v>175</v>
      </c>
      <c r="E463" s="235" t="s">
        <v>1</v>
      </c>
      <c r="F463" s="236" t="s">
        <v>1000</v>
      </c>
      <c r="G463" s="233"/>
      <c r="H463" s="237">
        <v>73.004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175</v>
      </c>
      <c r="AU463" s="243" t="s">
        <v>86</v>
      </c>
      <c r="AV463" s="13" t="s">
        <v>86</v>
      </c>
      <c r="AW463" s="13" t="s">
        <v>32</v>
      </c>
      <c r="AX463" s="13" t="s">
        <v>77</v>
      </c>
      <c r="AY463" s="243" t="s">
        <v>166</v>
      </c>
    </row>
    <row r="464" spans="1:65" s="2" customFormat="1" ht="21.75" customHeight="1">
      <c r="A464" s="37"/>
      <c r="B464" s="38"/>
      <c r="C464" s="218" t="s">
        <v>659</v>
      </c>
      <c r="D464" s="218" t="s">
        <v>169</v>
      </c>
      <c r="E464" s="219" t="s">
        <v>1462</v>
      </c>
      <c r="F464" s="220" t="s">
        <v>1463</v>
      </c>
      <c r="G464" s="221" t="s">
        <v>188</v>
      </c>
      <c r="H464" s="222">
        <v>146.303</v>
      </c>
      <c r="I464" s="223"/>
      <c r="J464" s="224">
        <f>ROUND(I464*H464,0)</f>
        <v>0</v>
      </c>
      <c r="K464" s="225"/>
      <c r="L464" s="43"/>
      <c r="M464" s="226" t="s">
        <v>1</v>
      </c>
      <c r="N464" s="227" t="s">
        <v>42</v>
      </c>
      <c r="O464" s="90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0" t="s">
        <v>173</v>
      </c>
      <c r="AT464" s="230" t="s">
        <v>169</v>
      </c>
      <c r="AU464" s="230" t="s">
        <v>86</v>
      </c>
      <c r="AY464" s="16" t="s">
        <v>166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6" t="s">
        <v>8</v>
      </c>
      <c r="BK464" s="231">
        <f>ROUND(I464*H464,0)</f>
        <v>0</v>
      </c>
      <c r="BL464" s="16" t="s">
        <v>173</v>
      </c>
      <c r="BM464" s="230" t="s">
        <v>1464</v>
      </c>
    </row>
    <row r="465" spans="1:51" s="13" customFormat="1" ht="12">
      <c r="A465" s="13"/>
      <c r="B465" s="232"/>
      <c r="C465" s="233"/>
      <c r="D465" s="234" t="s">
        <v>175</v>
      </c>
      <c r="E465" s="235" t="s">
        <v>1</v>
      </c>
      <c r="F465" s="236" t="s">
        <v>1465</v>
      </c>
      <c r="G465" s="233"/>
      <c r="H465" s="237">
        <v>146.303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175</v>
      </c>
      <c r="AU465" s="243" t="s">
        <v>86</v>
      </c>
      <c r="AV465" s="13" t="s">
        <v>86</v>
      </c>
      <c r="AW465" s="13" t="s">
        <v>32</v>
      </c>
      <c r="AX465" s="13" t="s">
        <v>77</v>
      </c>
      <c r="AY465" s="243" t="s">
        <v>166</v>
      </c>
    </row>
    <row r="466" spans="1:65" s="2" customFormat="1" ht="24.15" customHeight="1">
      <c r="A466" s="37"/>
      <c r="B466" s="38"/>
      <c r="C466" s="218" t="s">
        <v>663</v>
      </c>
      <c r="D466" s="218" t="s">
        <v>169</v>
      </c>
      <c r="E466" s="219" t="s">
        <v>1466</v>
      </c>
      <c r="F466" s="220" t="s">
        <v>1467</v>
      </c>
      <c r="G466" s="221" t="s">
        <v>188</v>
      </c>
      <c r="H466" s="222">
        <v>68.504</v>
      </c>
      <c r="I466" s="223"/>
      <c r="J466" s="224">
        <f>ROUND(I466*H466,0)</f>
        <v>0</v>
      </c>
      <c r="K466" s="225"/>
      <c r="L466" s="43"/>
      <c r="M466" s="226" t="s">
        <v>1</v>
      </c>
      <c r="N466" s="227" t="s">
        <v>42</v>
      </c>
      <c r="O466" s="90"/>
      <c r="P466" s="228">
        <f>O466*H466</f>
        <v>0</v>
      </c>
      <c r="Q466" s="228">
        <v>0.3719</v>
      </c>
      <c r="R466" s="228">
        <f>Q466*H466</f>
        <v>25.476637600000004</v>
      </c>
      <c r="S466" s="228">
        <v>0</v>
      </c>
      <c r="T466" s="229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30" t="s">
        <v>173</v>
      </c>
      <c r="AT466" s="230" t="s">
        <v>169</v>
      </c>
      <c r="AU466" s="230" t="s">
        <v>86</v>
      </c>
      <c r="AY466" s="16" t="s">
        <v>166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6" t="s">
        <v>8</v>
      </c>
      <c r="BK466" s="231">
        <f>ROUND(I466*H466,0)</f>
        <v>0</v>
      </c>
      <c r="BL466" s="16" t="s">
        <v>173</v>
      </c>
      <c r="BM466" s="230" t="s">
        <v>1468</v>
      </c>
    </row>
    <row r="467" spans="1:51" s="13" customFormat="1" ht="12">
      <c r="A467" s="13"/>
      <c r="B467" s="232"/>
      <c r="C467" s="233"/>
      <c r="D467" s="234" t="s">
        <v>175</v>
      </c>
      <c r="E467" s="235" t="s">
        <v>1</v>
      </c>
      <c r="F467" s="236" t="s">
        <v>1469</v>
      </c>
      <c r="G467" s="233"/>
      <c r="H467" s="237">
        <v>68.504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175</v>
      </c>
      <c r="AU467" s="243" t="s">
        <v>86</v>
      </c>
      <c r="AV467" s="13" t="s">
        <v>86</v>
      </c>
      <c r="AW467" s="13" t="s">
        <v>32</v>
      </c>
      <c r="AX467" s="13" t="s">
        <v>77</v>
      </c>
      <c r="AY467" s="243" t="s">
        <v>166</v>
      </c>
    </row>
    <row r="468" spans="1:65" s="2" customFormat="1" ht="33" customHeight="1">
      <c r="A468" s="37"/>
      <c r="B468" s="38"/>
      <c r="C468" s="218" t="s">
        <v>667</v>
      </c>
      <c r="D468" s="218" t="s">
        <v>169</v>
      </c>
      <c r="E468" s="219" t="s">
        <v>1470</v>
      </c>
      <c r="F468" s="220" t="s">
        <v>1471</v>
      </c>
      <c r="G468" s="221" t="s">
        <v>188</v>
      </c>
      <c r="H468" s="222">
        <v>73.152</v>
      </c>
      <c r="I468" s="223"/>
      <c r="J468" s="224">
        <f>ROUND(I468*H468,0)</f>
        <v>0</v>
      </c>
      <c r="K468" s="225"/>
      <c r="L468" s="43"/>
      <c r="M468" s="226" t="s">
        <v>1</v>
      </c>
      <c r="N468" s="227" t="s">
        <v>42</v>
      </c>
      <c r="O468" s="90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0" t="s">
        <v>173</v>
      </c>
      <c r="AT468" s="230" t="s">
        <v>169</v>
      </c>
      <c r="AU468" s="230" t="s">
        <v>86</v>
      </c>
      <c r="AY468" s="16" t="s">
        <v>166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6" t="s">
        <v>8</v>
      </c>
      <c r="BK468" s="231">
        <f>ROUND(I468*H468,0)</f>
        <v>0</v>
      </c>
      <c r="BL468" s="16" t="s">
        <v>173</v>
      </c>
      <c r="BM468" s="230" t="s">
        <v>1472</v>
      </c>
    </row>
    <row r="469" spans="1:51" s="13" customFormat="1" ht="12">
      <c r="A469" s="13"/>
      <c r="B469" s="232"/>
      <c r="C469" s="233"/>
      <c r="D469" s="234" t="s">
        <v>175</v>
      </c>
      <c r="E469" s="235" t="s">
        <v>1</v>
      </c>
      <c r="F469" s="236" t="s">
        <v>999</v>
      </c>
      <c r="G469" s="233"/>
      <c r="H469" s="237">
        <v>73.152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175</v>
      </c>
      <c r="AU469" s="243" t="s">
        <v>86</v>
      </c>
      <c r="AV469" s="13" t="s">
        <v>86</v>
      </c>
      <c r="AW469" s="13" t="s">
        <v>32</v>
      </c>
      <c r="AX469" s="13" t="s">
        <v>77</v>
      </c>
      <c r="AY469" s="243" t="s">
        <v>166</v>
      </c>
    </row>
    <row r="470" spans="1:65" s="2" customFormat="1" ht="21.75" customHeight="1">
      <c r="A470" s="37"/>
      <c r="B470" s="38"/>
      <c r="C470" s="218" t="s">
        <v>671</v>
      </c>
      <c r="D470" s="218" t="s">
        <v>169</v>
      </c>
      <c r="E470" s="219" t="s">
        <v>1473</v>
      </c>
      <c r="F470" s="220" t="s">
        <v>1474</v>
      </c>
      <c r="G470" s="221" t="s">
        <v>188</v>
      </c>
      <c r="H470" s="222">
        <v>73.152</v>
      </c>
      <c r="I470" s="223"/>
      <c r="J470" s="224">
        <f>ROUND(I470*H470,0)</f>
        <v>0</v>
      </c>
      <c r="K470" s="225"/>
      <c r="L470" s="43"/>
      <c r="M470" s="226" t="s">
        <v>1</v>
      </c>
      <c r="N470" s="227" t="s">
        <v>42</v>
      </c>
      <c r="O470" s="90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30" t="s">
        <v>173</v>
      </c>
      <c r="AT470" s="230" t="s">
        <v>169</v>
      </c>
      <c r="AU470" s="230" t="s">
        <v>86</v>
      </c>
      <c r="AY470" s="16" t="s">
        <v>166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6" t="s">
        <v>8</v>
      </c>
      <c r="BK470" s="231">
        <f>ROUND(I470*H470,0)</f>
        <v>0</v>
      </c>
      <c r="BL470" s="16" t="s">
        <v>173</v>
      </c>
      <c r="BM470" s="230" t="s">
        <v>1475</v>
      </c>
    </row>
    <row r="471" spans="1:65" s="2" customFormat="1" ht="33" customHeight="1">
      <c r="A471" s="37"/>
      <c r="B471" s="38"/>
      <c r="C471" s="218" t="s">
        <v>675</v>
      </c>
      <c r="D471" s="218" t="s">
        <v>169</v>
      </c>
      <c r="E471" s="219" t="s">
        <v>1476</v>
      </c>
      <c r="F471" s="220" t="s">
        <v>1477</v>
      </c>
      <c r="G471" s="221" t="s">
        <v>188</v>
      </c>
      <c r="H471" s="222">
        <v>73.152</v>
      </c>
      <c r="I471" s="223"/>
      <c r="J471" s="224">
        <f>ROUND(I471*H471,0)</f>
        <v>0</v>
      </c>
      <c r="K471" s="225"/>
      <c r="L471" s="43"/>
      <c r="M471" s="226" t="s">
        <v>1</v>
      </c>
      <c r="N471" s="227" t="s">
        <v>42</v>
      </c>
      <c r="O471" s="90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30" t="s">
        <v>173</v>
      </c>
      <c r="AT471" s="230" t="s">
        <v>169</v>
      </c>
      <c r="AU471" s="230" t="s">
        <v>86</v>
      </c>
      <c r="AY471" s="16" t="s">
        <v>166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6" t="s">
        <v>8</v>
      </c>
      <c r="BK471" s="231">
        <f>ROUND(I471*H471,0)</f>
        <v>0</v>
      </c>
      <c r="BL471" s="16" t="s">
        <v>173</v>
      </c>
      <c r="BM471" s="230" t="s">
        <v>1478</v>
      </c>
    </row>
    <row r="472" spans="1:65" s="2" customFormat="1" ht="24.15" customHeight="1">
      <c r="A472" s="37"/>
      <c r="B472" s="38"/>
      <c r="C472" s="218" t="s">
        <v>681</v>
      </c>
      <c r="D472" s="218" t="s">
        <v>169</v>
      </c>
      <c r="E472" s="219" t="s">
        <v>1479</v>
      </c>
      <c r="F472" s="220" t="s">
        <v>1480</v>
      </c>
      <c r="G472" s="221" t="s">
        <v>188</v>
      </c>
      <c r="H472" s="222">
        <v>68.504</v>
      </c>
      <c r="I472" s="223"/>
      <c r="J472" s="224">
        <f>ROUND(I472*H472,0)</f>
        <v>0</v>
      </c>
      <c r="K472" s="225"/>
      <c r="L472" s="43"/>
      <c r="M472" s="226" t="s">
        <v>1</v>
      </c>
      <c r="N472" s="227" t="s">
        <v>42</v>
      </c>
      <c r="O472" s="90"/>
      <c r="P472" s="228">
        <f>O472*H472</f>
        <v>0</v>
      </c>
      <c r="Q472" s="228">
        <v>0.08922</v>
      </c>
      <c r="R472" s="228">
        <f>Q472*H472</f>
        <v>6.11192688</v>
      </c>
      <c r="S472" s="228">
        <v>0</v>
      </c>
      <c r="T472" s="229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0" t="s">
        <v>173</v>
      </c>
      <c r="AT472" s="230" t="s">
        <v>169</v>
      </c>
      <c r="AU472" s="230" t="s">
        <v>86</v>
      </c>
      <c r="AY472" s="16" t="s">
        <v>166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6" t="s">
        <v>8</v>
      </c>
      <c r="BK472" s="231">
        <f>ROUND(I472*H472,0)</f>
        <v>0</v>
      </c>
      <c r="BL472" s="16" t="s">
        <v>173</v>
      </c>
      <c r="BM472" s="230" t="s">
        <v>1481</v>
      </c>
    </row>
    <row r="473" spans="1:51" s="13" customFormat="1" ht="12">
      <c r="A473" s="13"/>
      <c r="B473" s="232"/>
      <c r="C473" s="233"/>
      <c r="D473" s="234" t="s">
        <v>175</v>
      </c>
      <c r="E473" s="235" t="s">
        <v>1</v>
      </c>
      <c r="F473" s="236" t="s">
        <v>1469</v>
      </c>
      <c r="G473" s="233"/>
      <c r="H473" s="237">
        <v>68.504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175</v>
      </c>
      <c r="AU473" s="243" t="s">
        <v>86</v>
      </c>
      <c r="AV473" s="13" t="s">
        <v>86</v>
      </c>
      <c r="AW473" s="13" t="s">
        <v>32</v>
      </c>
      <c r="AX473" s="13" t="s">
        <v>77</v>
      </c>
      <c r="AY473" s="243" t="s">
        <v>166</v>
      </c>
    </row>
    <row r="474" spans="1:65" s="2" customFormat="1" ht="21.75" customHeight="1">
      <c r="A474" s="37"/>
      <c r="B474" s="38"/>
      <c r="C474" s="254" t="s">
        <v>685</v>
      </c>
      <c r="D474" s="254" t="s">
        <v>266</v>
      </c>
      <c r="E474" s="255" t="s">
        <v>1482</v>
      </c>
      <c r="F474" s="256" t="s">
        <v>1483</v>
      </c>
      <c r="G474" s="257" t="s">
        <v>188</v>
      </c>
      <c r="H474" s="258">
        <v>67.568</v>
      </c>
      <c r="I474" s="259"/>
      <c r="J474" s="260">
        <f>ROUND(I474*H474,0)</f>
        <v>0</v>
      </c>
      <c r="K474" s="261"/>
      <c r="L474" s="262"/>
      <c r="M474" s="263" t="s">
        <v>1</v>
      </c>
      <c r="N474" s="264" t="s">
        <v>42</v>
      </c>
      <c r="O474" s="90"/>
      <c r="P474" s="228">
        <f>O474*H474</f>
        <v>0</v>
      </c>
      <c r="Q474" s="228">
        <v>0.131</v>
      </c>
      <c r="R474" s="228">
        <f>Q474*H474</f>
        <v>8.851408</v>
      </c>
      <c r="S474" s="228">
        <v>0</v>
      </c>
      <c r="T474" s="229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30" t="s">
        <v>208</v>
      </c>
      <c r="AT474" s="230" t="s">
        <v>266</v>
      </c>
      <c r="AU474" s="230" t="s">
        <v>86</v>
      </c>
      <c r="AY474" s="16" t="s">
        <v>166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6" t="s">
        <v>8</v>
      </c>
      <c r="BK474" s="231">
        <f>ROUND(I474*H474,0)</f>
        <v>0</v>
      </c>
      <c r="BL474" s="16" t="s">
        <v>173</v>
      </c>
      <c r="BM474" s="230" t="s">
        <v>1484</v>
      </c>
    </row>
    <row r="475" spans="1:51" s="13" customFormat="1" ht="12">
      <c r="A475" s="13"/>
      <c r="B475" s="232"/>
      <c r="C475" s="233"/>
      <c r="D475" s="234" t="s">
        <v>175</v>
      </c>
      <c r="E475" s="235" t="s">
        <v>1</v>
      </c>
      <c r="F475" s="236" t="s">
        <v>1485</v>
      </c>
      <c r="G475" s="233"/>
      <c r="H475" s="237">
        <v>65.6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175</v>
      </c>
      <c r="AU475" s="243" t="s">
        <v>86</v>
      </c>
      <c r="AV475" s="13" t="s">
        <v>86</v>
      </c>
      <c r="AW475" s="13" t="s">
        <v>32</v>
      </c>
      <c r="AX475" s="13" t="s">
        <v>8</v>
      </c>
      <c r="AY475" s="243" t="s">
        <v>166</v>
      </c>
    </row>
    <row r="476" spans="1:51" s="13" customFormat="1" ht="12">
      <c r="A476" s="13"/>
      <c r="B476" s="232"/>
      <c r="C476" s="233"/>
      <c r="D476" s="234" t="s">
        <v>175</v>
      </c>
      <c r="E476" s="233"/>
      <c r="F476" s="236" t="s">
        <v>1486</v>
      </c>
      <c r="G476" s="233"/>
      <c r="H476" s="237">
        <v>67.568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175</v>
      </c>
      <c r="AU476" s="243" t="s">
        <v>86</v>
      </c>
      <c r="AV476" s="13" t="s">
        <v>86</v>
      </c>
      <c r="AW476" s="13" t="s">
        <v>4</v>
      </c>
      <c r="AX476" s="13" t="s">
        <v>8</v>
      </c>
      <c r="AY476" s="243" t="s">
        <v>166</v>
      </c>
    </row>
    <row r="477" spans="1:65" s="2" customFormat="1" ht="24.15" customHeight="1">
      <c r="A477" s="37"/>
      <c r="B477" s="38"/>
      <c r="C477" s="254" t="s">
        <v>689</v>
      </c>
      <c r="D477" s="254" t="s">
        <v>266</v>
      </c>
      <c r="E477" s="255" t="s">
        <v>1487</v>
      </c>
      <c r="F477" s="256" t="s">
        <v>1488</v>
      </c>
      <c r="G477" s="257" t="s">
        <v>188</v>
      </c>
      <c r="H477" s="258">
        <v>2.991</v>
      </c>
      <c r="I477" s="259"/>
      <c r="J477" s="260">
        <f>ROUND(I477*H477,0)</f>
        <v>0</v>
      </c>
      <c r="K477" s="261"/>
      <c r="L477" s="262"/>
      <c r="M477" s="263" t="s">
        <v>1</v>
      </c>
      <c r="N477" s="264" t="s">
        <v>42</v>
      </c>
      <c r="O477" s="90"/>
      <c r="P477" s="228">
        <f>O477*H477</f>
        <v>0</v>
      </c>
      <c r="Q477" s="228">
        <v>0.131</v>
      </c>
      <c r="R477" s="228">
        <f>Q477*H477</f>
        <v>0.39182100000000003</v>
      </c>
      <c r="S477" s="228">
        <v>0</v>
      </c>
      <c r="T477" s="229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0" t="s">
        <v>208</v>
      </c>
      <c r="AT477" s="230" t="s">
        <v>266</v>
      </c>
      <c r="AU477" s="230" t="s">
        <v>86</v>
      </c>
      <c r="AY477" s="16" t="s">
        <v>166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6" t="s">
        <v>8</v>
      </c>
      <c r="BK477" s="231">
        <f>ROUND(I477*H477,0)</f>
        <v>0</v>
      </c>
      <c r="BL477" s="16" t="s">
        <v>173</v>
      </c>
      <c r="BM477" s="230" t="s">
        <v>1489</v>
      </c>
    </row>
    <row r="478" spans="1:51" s="13" customFormat="1" ht="12">
      <c r="A478" s="13"/>
      <c r="B478" s="232"/>
      <c r="C478" s="233"/>
      <c r="D478" s="234" t="s">
        <v>175</v>
      </c>
      <c r="E478" s="235" t="s">
        <v>1</v>
      </c>
      <c r="F478" s="236" t="s">
        <v>1490</v>
      </c>
      <c r="G478" s="233"/>
      <c r="H478" s="237">
        <v>2.904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175</v>
      </c>
      <c r="AU478" s="243" t="s">
        <v>86</v>
      </c>
      <c r="AV478" s="13" t="s">
        <v>86</v>
      </c>
      <c r="AW478" s="13" t="s">
        <v>32</v>
      </c>
      <c r="AX478" s="13" t="s">
        <v>8</v>
      </c>
      <c r="AY478" s="243" t="s">
        <v>166</v>
      </c>
    </row>
    <row r="479" spans="1:51" s="13" customFormat="1" ht="12">
      <c r="A479" s="13"/>
      <c r="B479" s="232"/>
      <c r="C479" s="233"/>
      <c r="D479" s="234" t="s">
        <v>175</v>
      </c>
      <c r="E479" s="233"/>
      <c r="F479" s="236" t="s">
        <v>1491</v>
      </c>
      <c r="G479" s="233"/>
      <c r="H479" s="237">
        <v>2.991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175</v>
      </c>
      <c r="AU479" s="243" t="s">
        <v>86</v>
      </c>
      <c r="AV479" s="13" t="s">
        <v>86</v>
      </c>
      <c r="AW479" s="13" t="s">
        <v>4</v>
      </c>
      <c r="AX479" s="13" t="s">
        <v>8</v>
      </c>
      <c r="AY479" s="243" t="s">
        <v>166</v>
      </c>
    </row>
    <row r="480" spans="1:65" s="2" customFormat="1" ht="37.8" customHeight="1">
      <c r="A480" s="37"/>
      <c r="B480" s="38"/>
      <c r="C480" s="218" t="s">
        <v>693</v>
      </c>
      <c r="D480" s="218" t="s">
        <v>169</v>
      </c>
      <c r="E480" s="219" t="s">
        <v>1492</v>
      </c>
      <c r="F480" s="220" t="s">
        <v>1493</v>
      </c>
      <c r="G480" s="221" t="s">
        <v>188</v>
      </c>
      <c r="H480" s="222">
        <v>54.235</v>
      </c>
      <c r="I480" s="223"/>
      <c r="J480" s="224">
        <f>ROUND(I480*H480,0)</f>
        <v>0</v>
      </c>
      <c r="K480" s="225"/>
      <c r="L480" s="43"/>
      <c r="M480" s="226" t="s">
        <v>1</v>
      </c>
      <c r="N480" s="227" t="s">
        <v>42</v>
      </c>
      <c r="O480" s="90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30" t="s">
        <v>173</v>
      </c>
      <c r="AT480" s="230" t="s">
        <v>169</v>
      </c>
      <c r="AU480" s="230" t="s">
        <v>86</v>
      </c>
      <c r="AY480" s="16" t="s">
        <v>166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6" t="s">
        <v>8</v>
      </c>
      <c r="BK480" s="231">
        <f>ROUND(I480*H480,0)</f>
        <v>0</v>
      </c>
      <c r="BL480" s="16" t="s">
        <v>173</v>
      </c>
      <c r="BM480" s="230" t="s">
        <v>1494</v>
      </c>
    </row>
    <row r="481" spans="1:51" s="13" customFormat="1" ht="12">
      <c r="A481" s="13"/>
      <c r="B481" s="232"/>
      <c r="C481" s="233"/>
      <c r="D481" s="234" t="s">
        <v>175</v>
      </c>
      <c r="E481" s="235" t="s">
        <v>1</v>
      </c>
      <c r="F481" s="236" t="s">
        <v>1495</v>
      </c>
      <c r="G481" s="233"/>
      <c r="H481" s="237">
        <v>54.235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175</v>
      </c>
      <c r="AU481" s="243" t="s">
        <v>86</v>
      </c>
      <c r="AV481" s="13" t="s">
        <v>86</v>
      </c>
      <c r="AW481" s="13" t="s">
        <v>32</v>
      </c>
      <c r="AX481" s="13" t="s">
        <v>77</v>
      </c>
      <c r="AY481" s="243" t="s">
        <v>166</v>
      </c>
    </row>
    <row r="482" spans="1:65" s="2" customFormat="1" ht="24.15" customHeight="1">
      <c r="A482" s="37"/>
      <c r="B482" s="38"/>
      <c r="C482" s="218" t="s">
        <v>697</v>
      </c>
      <c r="D482" s="218" t="s">
        <v>169</v>
      </c>
      <c r="E482" s="219" t="s">
        <v>1496</v>
      </c>
      <c r="F482" s="220" t="s">
        <v>1497</v>
      </c>
      <c r="G482" s="221" t="s">
        <v>547</v>
      </c>
      <c r="H482" s="222">
        <v>6</v>
      </c>
      <c r="I482" s="223"/>
      <c r="J482" s="224">
        <f>ROUND(I482*H482,0)</f>
        <v>0</v>
      </c>
      <c r="K482" s="225"/>
      <c r="L482" s="43"/>
      <c r="M482" s="226" t="s">
        <v>1</v>
      </c>
      <c r="N482" s="227" t="s">
        <v>42</v>
      </c>
      <c r="O482" s="90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30" t="s">
        <v>173</v>
      </c>
      <c r="AT482" s="230" t="s">
        <v>169</v>
      </c>
      <c r="AU482" s="230" t="s">
        <v>86</v>
      </c>
      <c r="AY482" s="16" t="s">
        <v>166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6" t="s">
        <v>8</v>
      </c>
      <c r="BK482" s="231">
        <f>ROUND(I482*H482,0)</f>
        <v>0</v>
      </c>
      <c r="BL482" s="16" t="s">
        <v>173</v>
      </c>
      <c r="BM482" s="230" t="s">
        <v>1498</v>
      </c>
    </row>
    <row r="483" spans="1:65" s="2" customFormat="1" ht="37.8" customHeight="1">
      <c r="A483" s="37"/>
      <c r="B483" s="38"/>
      <c r="C483" s="218" t="s">
        <v>701</v>
      </c>
      <c r="D483" s="218" t="s">
        <v>169</v>
      </c>
      <c r="E483" s="219" t="s">
        <v>1499</v>
      </c>
      <c r="F483" s="220" t="s">
        <v>1500</v>
      </c>
      <c r="G483" s="221" t="s">
        <v>547</v>
      </c>
      <c r="H483" s="222">
        <v>12</v>
      </c>
      <c r="I483" s="223"/>
      <c r="J483" s="224">
        <f>ROUND(I483*H483,0)</f>
        <v>0</v>
      </c>
      <c r="K483" s="225"/>
      <c r="L483" s="43"/>
      <c r="M483" s="226" t="s">
        <v>1</v>
      </c>
      <c r="N483" s="227" t="s">
        <v>42</v>
      </c>
      <c r="O483" s="90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30" t="s">
        <v>173</v>
      </c>
      <c r="AT483" s="230" t="s">
        <v>169</v>
      </c>
      <c r="AU483" s="230" t="s">
        <v>86</v>
      </c>
      <c r="AY483" s="16" t="s">
        <v>166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6" t="s">
        <v>8</v>
      </c>
      <c r="BK483" s="231">
        <f>ROUND(I483*H483,0)</f>
        <v>0</v>
      </c>
      <c r="BL483" s="16" t="s">
        <v>173</v>
      </c>
      <c r="BM483" s="230" t="s">
        <v>1501</v>
      </c>
    </row>
    <row r="484" spans="1:65" s="2" customFormat="1" ht="33" customHeight="1">
      <c r="A484" s="37"/>
      <c r="B484" s="38"/>
      <c r="C484" s="218" t="s">
        <v>705</v>
      </c>
      <c r="D484" s="218" t="s">
        <v>169</v>
      </c>
      <c r="E484" s="219" t="s">
        <v>1502</v>
      </c>
      <c r="F484" s="220" t="s">
        <v>1503</v>
      </c>
      <c r="G484" s="221" t="s">
        <v>547</v>
      </c>
      <c r="H484" s="222">
        <v>1</v>
      </c>
      <c r="I484" s="223"/>
      <c r="J484" s="224">
        <f>ROUND(I484*H484,0)</f>
        <v>0</v>
      </c>
      <c r="K484" s="225"/>
      <c r="L484" s="43"/>
      <c r="M484" s="226" t="s">
        <v>1</v>
      </c>
      <c r="N484" s="227" t="s">
        <v>42</v>
      </c>
      <c r="O484" s="90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30" t="s">
        <v>173</v>
      </c>
      <c r="AT484" s="230" t="s">
        <v>169</v>
      </c>
      <c r="AU484" s="230" t="s">
        <v>86</v>
      </c>
      <c r="AY484" s="16" t="s">
        <v>166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6" t="s">
        <v>8</v>
      </c>
      <c r="BK484" s="231">
        <f>ROUND(I484*H484,0)</f>
        <v>0</v>
      </c>
      <c r="BL484" s="16" t="s">
        <v>173</v>
      </c>
      <c r="BM484" s="230" t="s">
        <v>1504</v>
      </c>
    </row>
    <row r="485" spans="1:63" s="12" customFormat="1" ht="22.8" customHeight="1">
      <c r="A485" s="12"/>
      <c r="B485" s="202"/>
      <c r="C485" s="203"/>
      <c r="D485" s="204" t="s">
        <v>76</v>
      </c>
      <c r="E485" s="216" t="s">
        <v>479</v>
      </c>
      <c r="F485" s="216" t="s">
        <v>1505</v>
      </c>
      <c r="G485" s="203"/>
      <c r="H485" s="203"/>
      <c r="I485" s="206"/>
      <c r="J485" s="217">
        <f>BK485</f>
        <v>0</v>
      </c>
      <c r="K485" s="203"/>
      <c r="L485" s="208"/>
      <c r="M485" s="209"/>
      <c r="N485" s="210"/>
      <c r="O485" s="210"/>
      <c r="P485" s="211">
        <f>SUM(P486:P546)</f>
        <v>0</v>
      </c>
      <c r="Q485" s="210"/>
      <c r="R485" s="211">
        <f>SUM(R486:R546)</f>
        <v>29.03550687</v>
      </c>
      <c r="S485" s="210"/>
      <c r="T485" s="212">
        <f>SUM(T486:T546)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3" t="s">
        <v>8</v>
      </c>
      <c r="AT485" s="214" t="s">
        <v>76</v>
      </c>
      <c r="AU485" s="214" t="s">
        <v>8</v>
      </c>
      <c r="AY485" s="213" t="s">
        <v>166</v>
      </c>
      <c r="BK485" s="215">
        <f>SUM(BK486:BK546)</f>
        <v>0</v>
      </c>
    </row>
    <row r="486" spans="1:65" s="2" customFormat="1" ht="24.15" customHeight="1">
      <c r="A486" s="37"/>
      <c r="B486" s="38"/>
      <c r="C486" s="218" t="s">
        <v>709</v>
      </c>
      <c r="D486" s="218" t="s">
        <v>169</v>
      </c>
      <c r="E486" s="219" t="s">
        <v>1506</v>
      </c>
      <c r="F486" s="220" t="s">
        <v>1507</v>
      </c>
      <c r="G486" s="221" t="s">
        <v>188</v>
      </c>
      <c r="H486" s="222">
        <v>829.977</v>
      </c>
      <c r="I486" s="223"/>
      <c r="J486" s="224">
        <f>ROUND(I486*H486,0)</f>
        <v>0</v>
      </c>
      <c r="K486" s="225"/>
      <c r="L486" s="43"/>
      <c r="M486" s="226" t="s">
        <v>1</v>
      </c>
      <c r="N486" s="227" t="s">
        <v>42</v>
      </c>
      <c r="O486" s="90"/>
      <c r="P486" s="228">
        <f>O486*H486</f>
        <v>0</v>
      </c>
      <c r="Q486" s="228">
        <v>0.008</v>
      </c>
      <c r="R486" s="228">
        <f>Q486*H486</f>
        <v>6.639816</v>
      </c>
      <c r="S486" s="228">
        <v>0</v>
      </c>
      <c r="T486" s="229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30" t="s">
        <v>173</v>
      </c>
      <c r="AT486" s="230" t="s">
        <v>169</v>
      </c>
      <c r="AU486" s="230" t="s">
        <v>86</v>
      </c>
      <c r="AY486" s="16" t="s">
        <v>166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6" t="s">
        <v>8</v>
      </c>
      <c r="BK486" s="231">
        <f>ROUND(I486*H486,0)</f>
        <v>0</v>
      </c>
      <c r="BL486" s="16" t="s">
        <v>173</v>
      </c>
      <c r="BM486" s="230" t="s">
        <v>1508</v>
      </c>
    </row>
    <row r="487" spans="1:51" s="13" customFormat="1" ht="12">
      <c r="A487" s="13"/>
      <c r="B487" s="232"/>
      <c r="C487" s="233"/>
      <c r="D487" s="234" t="s">
        <v>175</v>
      </c>
      <c r="E487" s="235" t="s">
        <v>1</v>
      </c>
      <c r="F487" s="236" t="s">
        <v>1509</v>
      </c>
      <c r="G487" s="233"/>
      <c r="H487" s="237">
        <v>842.825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175</v>
      </c>
      <c r="AU487" s="243" t="s">
        <v>86</v>
      </c>
      <c r="AV487" s="13" t="s">
        <v>86</v>
      </c>
      <c r="AW487" s="13" t="s">
        <v>32</v>
      </c>
      <c r="AX487" s="13" t="s">
        <v>77</v>
      </c>
      <c r="AY487" s="243" t="s">
        <v>166</v>
      </c>
    </row>
    <row r="488" spans="1:51" s="13" customFormat="1" ht="12">
      <c r="A488" s="13"/>
      <c r="B488" s="232"/>
      <c r="C488" s="233"/>
      <c r="D488" s="234" t="s">
        <v>175</v>
      </c>
      <c r="E488" s="235" t="s">
        <v>1</v>
      </c>
      <c r="F488" s="236" t="s">
        <v>1510</v>
      </c>
      <c r="G488" s="233"/>
      <c r="H488" s="237">
        <v>-101.875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175</v>
      </c>
      <c r="AU488" s="243" t="s">
        <v>86</v>
      </c>
      <c r="AV488" s="13" t="s">
        <v>86</v>
      </c>
      <c r="AW488" s="13" t="s">
        <v>32</v>
      </c>
      <c r="AX488" s="13" t="s">
        <v>77</v>
      </c>
      <c r="AY488" s="243" t="s">
        <v>166</v>
      </c>
    </row>
    <row r="489" spans="1:51" s="13" customFormat="1" ht="12">
      <c r="A489" s="13"/>
      <c r="B489" s="232"/>
      <c r="C489" s="233"/>
      <c r="D489" s="234" t="s">
        <v>175</v>
      </c>
      <c r="E489" s="235" t="s">
        <v>1</v>
      </c>
      <c r="F489" s="236" t="s">
        <v>1511</v>
      </c>
      <c r="G489" s="233"/>
      <c r="H489" s="237">
        <v>-11.163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175</v>
      </c>
      <c r="AU489" s="243" t="s">
        <v>86</v>
      </c>
      <c r="AV489" s="13" t="s">
        <v>86</v>
      </c>
      <c r="AW489" s="13" t="s">
        <v>32</v>
      </c>
      <c r="AX489" s="13" t="s">
        <v>77</v>
      </c>
      <c r="AY489" s="243" t="s">
        <v>166</v>
      </c>
    </row>
    <row r="490" spans="1:51" s="13" customFormat="1" ht="12">
      <c r="A490" s="13"/>
      <c r="B490" s="232"/>
      <c r="C490" s="233"/>
      <c r="D490" s="234" t="s">
        <v>175</v>
      </c>
      <c r="E490" s="235" t="s">
        <v>1</v>
      </c>
      <c r="F490" s="236" t="s">
        <v>1512</v>
      </c>
      <c r="G490" s="233"/>
      <c r="H490" s="237">
        <v>-22.935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175</v>
      </c>
      <c r="AU490" s="243" t="s">
        <v>86</v>
      </c>
      <c r="AV490" s="13" t="s">
        <v>86</v>
      </c>
      <c r="AW490" s="13" t="s">
        <v>32</v>
      </c>
      <c r="AX490" s="13" t="s">
        <v>77</v>
      </c>
      <c r="AY490" s="243" t="s">
        <v>166</v>
      </c>
    </row>
    <row r="491" spans="1:51" s="13" customFormat="1" ht="12">
      <c r="A491" s="13"/>
      <c r="B491" s="232"/>
      <c r="C491" s="233"/>
      <c r="D491" s="234" t="s">
        <v>175</v>
      </c>
      <c r="E491" s="235" t="s">
        <v>1</v>
      </c>
      <c r="F491" s="236" t="s">
        <v>1513</v>
      </c>
      <c r="G491" s="233"/>
      <c r="H491" s="237">
        <v>44.257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175</v>
      </c>
      <c r="AU491" s="243" t="s">
        <v>86</v>
      </c>
      <c r="AV491" s="13" t="s">
        <v>86</v>
      </c>
      <c r="AW491" s="13" t="s">
        <v>32</v>
      </c>
      <c r="AX491" s="13" t="s">
        <v>77</v>
      </c>
      <c r="AY491" s="243" t="s">
        <v>166</v>
      </c>
    </row>
    <row r="492" spans="1:51" s="13" customFormat="1" ht="12">
      <c r="A492" s="13"/>
      <c r="B492" s="232"/>
      <c r="C492" s="233"/>
      <c r="D492" s="234" t="s">
        <v>175</v>
      </c>
      <c r="E492" s="235" t="s">
        <v>1</v>
      </c>
      <c r="F492" s="236" t="s">
        <v>1514</v>
      </c>
      <c r="G492" s="233"/>
      <c r="H492" s="237">
        <v>78.868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175</v>
      </c>
      <c r="AU492" s="243" t="s">
        <v>86</v>
      </c>
      <c r="AV492" s="13" t="s">
        <v>86</v>
      </c>
      <c r="AW492" s="13" t="s">
        <v>32</v>
      </c>
      <c r="AX492" s="13" t="s">
        <v>77</v>
      </c>
      <c r="AY492" s="243" t="s">
        <v>166</v>
      </c>
    </row>
    <row r="493" spans="1:65" s="2" customFormat="1" ht="24.15" customHeight="1">
      <c r="A493" s="37"/>
      <c r="B493" s="38"/>
      <c r="C493" s="218" t="s">
        <v>713</v>
      </c>
      <c r="D493" s="218" t="s">
        <v>169</v>
      </c>
      <c r="E493" s="219" t="s">
        <v>1515</v>
      </c>
      <c r="F493" s="220" t="s">
        <v>1516</v>
      </c>
      <c r="G493" s="221" t="s">
        <v>188</v>
      </c>
      <c r="H493" s="222">
        <v>851.43</v>
      </c>
      <c r="I493" s="223"/>
      <c r="J493" s="224">
        <f>ROUND(I493*H493,0)</f>
        <v>0</v>
      </c>
      <c r="K493" s="225"/>
      <c r="L493" s="43"/>
      <c r="M493" s="226" t="s">
        <v>1</v>
      </c>
      <c r="N493" s="227" t="s">
        <v>42</v>
      </c>
      <c r="O493" s="90"/>
      <c r="P493" s="228">
        <f>O493*H493</f>
        <v>0</v>
      </c>
      <c r="Q493" s="228">
        <v>0.00438</v>
      </c>
      <c r="R493" s="228">
        <f>Q493*H493</f>
        <v>3.7292634</v>
      </c>
      <c r="S493" s="228">
        <v>0</v>
      </c>
      <c r="T493" s="229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30" t="s">
        <v>173</v>
      </c>
      <c r="AT493" s="230" t="s">
        <v>169</v>
      </c>
      <c r="AU493" s="230" t="s">
        <v>86</v>
      </c>
      <c r="AY493" s="16" t="s">
        <v>166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6" t="s">
        <v>8</v>
      </c>
      <c r="BK493" s="231">
        <f>ROUND(I493*H493,0)</f>
        <v>0</v>
      </c>
      <c r="BL493" s="16" t="s">
        <v>173</v>
      </c>
      <c r="BM493" s="230" t="s">
        <v>1517</v>
      </c>
    </row>
    <row r="494" spans="1:51" s="13" customFormat="1" ht="12">
      <c r="A494" s="13"/>
      <c r="B494" s="232"/>
      <c r="C494" s="233"/>
      <c r="D494" s="234" t="s">
        <v>175</v>
      </c>
      <c r="E494" s="235" t="s">
        <v>1</v>
      </c>
      <c r="F494" s="236" t="s">
        <v>1509</v>
      </c>
      <c r="G494" s="233"/>
      <c r="H494" s="237">
        <v>842.825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175</v>
      </c>
      <c r="AU494" s="243" t="s">
        <v>86</v>
      </c>
      <c r="AV494" s="13" t="s">
        <v>86</v>
      </c>
      <c r="AW494" s="13" t="s">
        <v>32</v>
      </c>
      <c r="AX494" s="13" t="s">
        <v>77</v>
      </c>
      <c r="AY494" s="243" t="s">
        <v>166</v>
      </c>
    </row>
    <row r="495" spans="1:51" s="13" customFormat="1" ht="12">
      <c r="A495" s="13"/>
      <c r="B495" s="232"/>
      <c r="C495" s="233"/>
      <c r="D495" s="234" t="s">
        <v>175</v>
      </c>
      <c r="E495" s="235" t="s">
        <v>1</v>
      </c>
      <c r="F495" s="236" t="s">
        <v>1510</v>
      </c>
      <c r="G495" s="233"/>
      <c r="H495" s="237">
        <v>-101.875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175</v>
      </c>
      <c r="AU495" s="243" t="s">
        <v>86</v>
      </c>
      <c r="AV495" s="13" t="s">
        <v>86</v>
      </c>
      <c r="AW495" s="13" t="s">
        <v>32</v>
      </c>
      <c r="AX495" s="13" t="s">
        <v>77</v>
      </c>
      <c r="AY495" s="243" t="s">
        <v>166</v>
      </c>
    </row>
    <row r="496" spans="1:51" s="13" customFormat="1" ht="12">
      <c r="A496" s="13"/>
      <c r="B496" s="232"/>
      <c r="C496" s="233"/>
      <c r="D496" s="234" t="s">
        <v>175</v>
      </c>
      <c r="E496" s="235" t="s">
        <v>1</v>
      </c>
      <c r="F496" s="236" t="s">
        <v>1511</v>
      </c>
      <c r="G496" s="233"/>
      <c r="H496" s="237">
        <v>-11.163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175</v>
      </c>
      <c r="AU496" s="243" t="s">
        <v>86</v>
      </c>
      <c r="AV496" s="13" t="s">
        <v>86</v>
      </c>
      <c r="AW496" s="13" t="s">
        <v>32</v>
      </c>
      <c r="AX496" s="13" t="s">
        <v>77</v>
      </c>
      <c r="AY496" s="243" t="s">
        <v>166</v>
      </c>
    </row>
    <row r="497" spans="1:51" s="13" customFormat="1" ht="12">
      <c r="A497" s="13"/>
      <c r="B497" s="232"/>
      <c r="C497" s="233"/>
      <c r="D497" s="234" t="s">
        <v>175</v>
      </c>
      <c r="E497" s="235" t="s">
        <v>1</v>
      </c>
      <c r="F497" s="236" t="s">
        <v>1512</v>
      </c>
      <c r="G497" s="233"/>
      <c r="H497" s="237">
        <v>-22.935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175</v>
      </c>
      <c r="AU497" s="243" t="s">
        <v>86</v>
      </c>
      <c r="AV497" s="13" t="s">
        <v>86</v>
      </c>
      <c r="AW497" s="13" t="s">
        <v>32</v>
      </c>
      <c r="AX497" s="13" t="s">
        <v>77</v>
      </c>
      <c r="AY497" s="243" t="s">
        <v>166</v>
      </c>
    </row>
    <row r="498" spans="1:51" s="13" customFormat="1" ht="12">
      <c r="A498" s="13"/>
      <c r="B498" s="232"/>
      <c r="C498" s="233"/>
      <c r="D498" s="234" t="s">
        <v>175</v>
      </c>
      <c r="E498" s="235" t="s">
        <v>1</v>
      </c>
      <c r="F498" s="236" t="s">
        <v>1513</v>
      </c>
      <c r="G498" s="233"/>
      <c r="H498" s="237">
        <v>44.257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175</v>
      </c>
      <c r="AU498" s="243" t="s">
        <v>86</v>
      </c>
      <c r="AV498" s="13" t="s">
        <v>86</v>
      </c>
      <c r="AW498" s="13" t="s">
        <v>32</v>
      </c>
      <c r="AX498" s="13" t="s">
        <v>77</v>
      </c>
      <c r="AY498" s="243" t="s">
        <v>166</v>
      </c>
    </row>
    <row r="499" spans="1:51" s="13" customFormat="1" ht="12">
      <c r="A499" s="13"/>
      <c r="B499" s="232"/>
      <c r="C499" s="233"/>
      <c r="D499" s="234" t="s">
        <v>175</v>
      </c>
      <c r="E499" s="235" t="s">
        <v>1</v>
      </c>
      <c r="F499" s="236" t="s">
        <v>1514</v>
      </c>
      <c r="G499" s="233"/>
      <c r="H499" s="237">
        <v>78.868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175</v>
      </c>
      <c r="AU499" s="243" t="s">
        <v>86</v>
      </c>
      <c r="AV499" s="13" t="s">
        <v>86</v>
      </c>
      <c r="AW499" s="13" t="s">
        <v>32</v>
      </c>
      <c r="AX499" s="13" t="s">
        <v>77</v>
      </c>
      <c r="AY499" s="243" t="s">
        <v>166</v>
      </c>
    </row>
    <row r="500" spans="1:51" s="13" customFormat="1" ht="12">
      <c r="A500" s="13"/>
      <c r="B500" s="232"/>
      <c r="C500" s="233"/>
      <c r="D500" s="234" t="s">
        <v>175</v>
      </c>
      <c r="E500" s="235" t="s">
        <v>1</v>
      </c>
      <c r="F500" s="236" t="s">
        <v>1518</v>
      </c>
      <c r="G500" s="233"/>
      <c r="H500" s="237">
        <v>11.162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3" t="s">
        <v>175</v>
      </c>
      <c r="AU500" s="243" t="s">
        <v>86</v>
      </c>
      <c r="AV500" s="13" t="s">
        <v>86</v>
      </c>
      <c r="AW500" s="13" t="s">
        <v>32</v>
      </c>
      <c r="AX500" s="13" t="s">
        <v>77</v>
      </c>
      <c r="AY500" s="243" t="s">
        <v>166</v>
      </c>
    </row>
    <row r="501" spans="1:51" s="13" customFormat="1" ht="12">
      <c r="A501" s="13"/>
      <c r="B501" s="232"/>
      <c r="C501" s="233"/>
      <c r="D501" s="234" t="s">
        <v>175</v>
      </c>
      <c r="E501" s="235" t="s">
        <v>1</v>
      </c>
      <c r="F501" s="236" t="s">
        <v>1519</v>
      </c>
      <c r="G501" s="233"/>
      <c r="H501" s="237">
        <v>10.291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175</v>
      </c>
      <c r="AU501" s="243" t="s">
        <v>86</v>
      </c>
      <c r="AV501" s="13" t="s">
        <v>86</v>
      </c>
      <c r="AW501" s="13" t="s">
        <v>32</v>
      </c>
      <c r="AX501" s="13" t="s">
        <v>77</v>
      </c>
      <c r="AY501" s="243" t="s">
        <v>166</v>
      </c>
    </row>
    <row r="502" spans="1:65" s="2" customFormat="1" ht="24.15" customHeight="1">
      <c r="A502" s="37"/>
      <c r="B502" s="38"/>
      <c r="C502" s="218" t="s">
        <v>717</v>
      </c>
      <c r="D502" s="218" t="s">
        <v>169</v>
      </c>
      <c r="E502" s="219" t="s">
        <v>1520</v>
      </c>
      <c r="F502" s="220" t="s">
        <v>1521</v>
      </c>
      <c r="G502" s="221" t="s">
        <v>215</v>
      </c>
      <c r="H502" s="222">
        <v>229.989</v>
      </c>
      <c r="I502" s="223"/>
      <c r="J502" s="224">
        <f>ROUND(I502*H502,0)</f>
        <v>0</v>
      </c>
      <c r="K502" s="225"/>
      <c r="L502" s="43"/>
      <c r="M502" s="226" t="s">
        <v>1</v>
      </c>
      <c r="N502" s="227" t="s">
        <v>42</v>
      </c>
      <c r="O502" s="90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30" t="s">
        <v>173</v>
      </c>
      <c r="AT502" s="230" t="s">
        <v>169</v>
      </c>
      <c r="AU502" s="230" t="s">
        <v>86</v>
      </c>
      <c r="AY502" s="16" t="s">
        <v>166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6" t="s">
        <v>8</v>
      </c>
      <c r="BK502" s="231">
        <f>ROUND(I502*H502,0)</f>
        <v>0</v>
      </c>
      <c r="BL502" s="16" t="s">
        <v>173</v>
      </c>
      <c r="BM502" s="230" t="s">
        <v>1522</v>
      </c>
    </row>
    <row r="503" spans="1:51" s="13" customFormat="1" ht="12">
      <c r="A503" s="13"/>
      <c r="B503" s="232"/>
      <c r="C503" s="233"/>
      <c r="D503" s="234" t="s">
        <v>175</v>
      </c>
      <c r="E503" s="235" t="s">
        <v>1</v>
      </c>
      <c r="F503" s="236" t="s">
        <v>1523</v>
      </c>
      <c r="G503" s="233"/>
      <c r="H503" s="237">
        <v>72.259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175</v>
      </c>
      <c r="AU503" s="243" t="s">
        <v>86</v>
      </c>
      <c r="AV503" s="13" t="s">
        <v>86</v>
      </c>
      <c r="AW503" s="13" t="s">
        <v>32</v>
      </c>
      <c r="AX503" s="13" t="s">
        <v>77</v>
      </c>
      <c r="AY503" s="243" t="s">
        <v>166</v>
      </c>
    </row>
    <row r="504" spans="1:51" s="13" customFormat="1" ht="12">
      <c r="A504" s="13"/>
      <c r="B504" s="232"/>
      <c r="C504" s="233"/>
      <c r="D504" s="234" t="s">
        <v>175</v>
      </c>
      <c r="E504" s="235" t="s">
        <v>1</v>
      </c>
      <c r="F504" s="236" t="s">
        <v>1524</v>
      </c>
      <c r="G504" s="233"/>
      <c r="H504" s="237">
        <v>157.73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175</v>
      </c>
      <c r="AU504" s="243" t="s">
        <v>86</v>
      </c>
      <c r="AV504" s="13" t="s">
        <v>86</v>
      </c>
      <c r="AW504" s="13" t="s">
        <v>32</v>
      </c>
      <c r="AX504" s="13" t="s">
        <v>77</v>
      </c>
      <c r="AY504" s="243" t="s">
        <v>166</v>
      </c>
    </row>
    <row r="505" spans="1:65" s="2" customFormat="1" ht="16.5" customHeight="1">
      <c r="A505" s="37"/>
      <c r="B505" s="38"/>
      <c r="C505" s="254" t="s">
        <v>721</v>
      </c>
      <c r="D505" s="254" t="s">
        <v>266</v>
      </c>
      <c r="E505" s="255" t="s">
        <v>1525</v>
      </c>
      <c r="F505" s="256" t="s">
        <v>1526</v>
      </c>
      <c r="G505" s="257" t="s">
        <v>215</v>
      </c>
      <c r="H505" s="258">
        <v>241.488</v>
      </c>
      <c r="I505" s="259"/>
      <c r="J505" s="260">
        <f>ROUND(I505*H505,0)</f>
        <v>0</v>
      </c>
      <c r="K505" s="261"/>
      <c r="L505" s="262"/>
      <c r="M505" s="263" t="s">
        <v>1</v>
      </c>
      <c r="N505" s="264" t="s">
        <v>42</v>
      </c>
      <c r="O505" s="90"/>
      <c r="P505" s="228">
        <f>O505*H505</f>
        <v>0</v>
      </c>
      <c r="Q505" s="228">
        <v>0.0001</v>
      </c>
      <c r="R505" s="228">
        <f>Q505*H505</f>
        <v>0.0241488</v>
      </c>
      <c r="S505" s="228">
        <v>0</v>
      </c>
      <c r="T505" s="229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30" t="s">
        <v>208</v>
      </c>
      <c r="AT505" s="230" t="s">
        <v>266</v>
      </c>
      <c r="AU505" s="230" t="s">
        <v>86</v>
      </c>
      <c r="AY505" s="16" t="s">
        <v>166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16" t="s">
        <v>8</v>
      </c>
      <c r="BK505" s="231">
        <f>ROUND(I505*H505,0)</f>
        <v>0</v>
      </c>
      <c r="BL505" s="16" t="s">
        <v>173</v>
      </c>
      <c r="BM505" s="230" t="s">
        <v>1527</v>
      </c>
    </row>
    <row r="506" spans="1:51" s="13" customFormat="1" ht="12">
      <c r="A506" s="13"/>
      <c r="B506" s="232"/>
      <c r="C506" s="233"/>
      <c r="D506" s="234" t="s">
        <v>175</v>
      </c>
      <c r="E506" s="235" t="s">
        <v>1</v>
      </c>
      <c r="F506" s="236" t="s">
        <v>1528</v>
      </c>
      <c r="G506" s="233"/>
      <c r="H506" s="237">
        <v>229.989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175</v>
      </c>
      <c r="AU506" s="243" t="s">
        <v>86</v>
      </c>
      <c r="AV506" s="13" t="s">
        <v>86</v>
      </c>
      <c r="AW506" s="13" t="s">
        <v>32</v>
      </c>
      <c r="AX506" s="13" t="s">
        <v>8</v>
      </c>
      <c r="AY506" s="243" t="s">
        <v>166</v>
      </c>
    </row>
    <row r="507" spans="1:51" s="13" customFormat="1" ht="12">
      <c r="A507" s="13"/>
      <c r="B507" s="232"/>
      <c r="C507" s="233"/>
      <c r="D507" s="234" t="s">
        <v>175</v>
      </c>
      <c r="E507" s="233"/>
      <c r="F507" s="236" t="s">
        <v>1529</v>
      </c>
      <c r="G507" s="233"/>
      <c r="H507" s="237">
        <v>241.488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175</v>
      </c>
      <c r="AU507" s="243" t="s">
        <v>86</v>
      </c>
      <c r="AV507" s="13" t="s">
        <v>86</v>
      </c>
      <c r="AW507" s="13" t="s">
        <v>4</v>
      </c>
      <c r="AX507" s="13" t="s">
        <v>8</v>
      </c>
      <c r="AY507" s="243" t="s">
        <v>166</v>
      </c>
    </row>
    <row r="508" spans="1:65" s="2" customFormat="1" ht="24.15" customHeight="1">
      <c r="A508" s="37"/>
      <c r="B508" s="38"/>
      <c r="C508" s="218" t="s">
        <v>727</v>
      </c>
      <c r="D508" s="218" t="s">
        <v>169</v>
      </c>
      <c r="E508" s="219" t="s">
        <v>1530</v>
      </c>
      <c r="F508" s="220" t="s">
        <v>1531</v>
      </c>
      <c r="G508" s="221" t="s">
        <v>215</v>
      </c>
      <c r="H508" s="222">
        <v>132.8</v>
      </c>
      <c r="I508" s="223"/>
      <c r="J508" s="224">
        <f>ROUND(I508*H508,0)</f>
        <v>0</v>
      </c>
      <c r="K508" s="225"/>
      <c r="L508" s="43"/>
      <c r="M508" s="226" t="s">
        <v>1</v>
      </c>
      <c r="N508" s="227" t="s">
        <v>42</v>
      </c>
      <c r="O508" s="90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30" t="s">
        <v>173</v>
      </c>
      <c r="AT508" s="230" t="s">
        <v>169</v>
      </c>
      <c r="AU508" s="230" t="s">
        <v>86</v>
      </c>
      <c r="AY508" s="16" t="s">
        <v>166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6" t="s">
        <v>8</v>
      </c>
      <c r="BK508" s="231">
        <f>ROUND(I508*H508,0)</f>
        <v>0</v>
      </c>
      <c r="BL508" s="16" t="s">
        <v>173</v>
      </c>
      <c r="BM508" s="230" t="s">
        <v>1532</v>
      </c>
    </row>
    <row r="509" spans="1:51" s="13" customFormat="1" ht="12">
      <c r="A509" s="13"/>
      <c r="B509" s="232"/>
      <c r="C509" s="233"/>
      <c r="D509" s="234" t="s">
        <v>175</v>
      </c>
      <c r="E509" s="235" t="s">
        <v>1</v>
      </c>
      <c r="F509" s="236" t="s">
        <v>1533</v>
      </c>
      <c r="G509" s="233"/>
      <c r="H509" s="237">
        <v>132.8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175</v>
      </c>
      <c r="AU509" s="243" t="s">
        <v>86</v>
      </c>
      <c r="AV509" s="13" t="s">
        <v>86</v>
      </c>
      <c r="AW509" s="13" t="s">
        <v>32</v>
      </c>
      <c r="AX509" s="13" t="s">
        <v>77</v>
      </c>
      <c r="AY509" s="243" t="s">
        <v>166</v>
      </c>
    </row>
    <row r="510" spans="1:65" s="2" customFormat="1" ht="16.5" customHeight="1">
      <c r="A510" s="37"/>
      <c r="B510" s="38"/>
      <c r="C510" s="254" t="s">
        <v>734</v>
      </c>
      <c r="D510" s="254" t="s">
        <v>266</v>
      </c>
      <c r="E510" s="255" t="s">
        <v>1534</v>
      </c>
      <c r="F510" s="256" t="s">
        <v>1535</v>
      </c>
      <c r="G510" s="257" t="s">
        <v>215</v>
      </c>
      <c r="H510" s="258">
        <v>139.44</v>
      </c>
      <c r="I510" s="259"/>
      <c r="J510" s="260">
        <f>ROUND(I510*H510,0)</f>
        <v>0</v>
      </c>
      <c r="K510" s="261"/>
      <c r="L510" s="262"/>
      <c r="M510" s="263" t="s">
        <v>1</v>
      </c>
      <c r="N510" s="264" t="s">
        <v>42</v>
      </c>
      <c r="O510" s="90"/>
      <c r="P510" s="228">
        <f>O510*H510</f>
        <v>0</v>
      </c>
      <c r="Q510" s="228">
        <v>0.0001</v>
      </c>
      <c r="R510" s="228">
        <f>Q510*H510</f>
        <v>0.013944</v>
      </c>
      <c r="S510" s="228">
        <v>0</v>
      </c>
      <c r="T510" s="229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30" t="s">
        <v>208</v>
      </c>
      <c r="AT510" s="230" t="s">
        <v>266</v>
      </c>
      <c r="AU510" s="230" t="s">
        <v>86</v>
      </c>
      <c r="AY510" s="16" t="s">
        <v>166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6" t="s">
        <v>8</v>
      </c>
      <c r="BK510" s="231">
        <f>ROUND(I510*H510,0)</f>
        <v>0</v>
      </c>
      <c r="BL510" s="16" t="s">
        <v>173</v>
      </c>
      <c r="BM510" s="230" t="s">
        <v>1536</v>
      </c>
    </row>
    <row r="511" spans="1:51" s="13" customFormat="1" ht="12">
      <c r="A511" s="13"/>
      <c r="B511" s="232"/>
      <c r="C511" s="233"/>
      <c r="D511" s="234" t="s">
        <v>175</v>
      </c>
      <c r="E511" s="235" t="s">
        <v>1</v>
      </c>
      <c r="F511" s="236" t="s">
        <v>1537</v>
      </c>
      <c r="G511" s="233"/>
      <c r="H511" s="237">
        <v>132.8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175</v>
      </c>
      <c r="AU511" s="243" t="s">
        <v>86</v>
      </c>
      <c r="AV511" s="13" t="s">
        <v>86</v>
      </c>
      <c r="AW511" s="13" t="s">
        <v>32</v>
      </c>
      <c r="AX511" s="13" t="s">
        <v>8</v>
      </c>
      <c r="AY511" s="243" t="s">
        <v>166</v>
      </c>
    </row>
    <row r="512" spans="1:51" s="13" customFormat="1" ht="12">
      <c r="A512" s="13"/>
      <c r="B512" s="232"/>
      <c r="C512" s="233"/>
      <c r="D512" s="234" t="s">
        <v>175</v>
      </c>
      <c r="E512" s="233"/>
      <c r="F512" s="236" t="s">
        <v>1538</v>
      </c>
      <c r="G512" s="233"/>
      <c r="H512" s="237">
        <v>139.44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175</v>
      </c>
      <c r="AU512" s="243" t="s">
        <v>86</v>
      </c>
      <c r="AV512" s="13" t="s">
        <v>86</v>
      </c>
      <c r="AW512" s="13" t="s">
        <v>4</v>
      </c>
      <c r="AX512" s="13" t="s">
        <v>8</v>
      </c>
      <c r="AY512" s="243" t="s">
        <v>166</v>
      </c>
    </row>
    <row r="513" spans="1:65" s="2" customFormat="1" ht="24.15" customHeight="1">
      <c r="A513" s="37"/>
      <c r="B513" s="38"/>
      <c r="C513" s="218" t="s">
        <v>739</v>
      </c>
      <c r="D513" s="218" t="s">
        <v>169</v>
      </c>
      <c r="E513" s="219" t="s">
        <v>1539</v>
      </c>
      <c r="F513" s="220" t="s">
        <v>1540</v>
      </c>
      <c r="G513" s="221" t="s">
        <v>188</v>
      </c>
      <c r="H513" s="222">
        <v>829.977</v>
      </c>
      <c r="I513" s="223"/>
      <c r="J513" s="224">
        <f>ROUND(I513*H513,0)</f>
        <v>0</v>
      </c>
      <c r="K513" s="225"/>
      <c r="L513" s="43"/>
      <c r="M513" s="226" t="s">
        <v>1</v>
      </c>
      <c r="N513" s="227" t="s">
        <v>42</v>
      </c>
      <c r="O513" s="90"/>
      <c r="P513" s="228">
        <f>O513*H513</f>
        <v>0</v>
      </c>
      <c r="Q513" s="228">
        <v>0.00014</v>
      </c>
      <c r="R513" s="228">
        <f>Q513*H513</f>
        <v>0.11619677999999999</v>
      </c>
      <c r="S513" s="228">
        <v>0</v>
      </c>
      <c r="T513" s="229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30" t="s">
        <v>173</v>
      </c>
      <c r="AT513" s="230" t="s">
        <v>169</v>
      </c>
      <c r="AU513" s="230" t="s">
        <v>86</v>
      </c>
      <c r="AY513" s="16" t="s">
        <v>166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6" t="s">
        <v>8</v>
      </c>
      <c r="BK513" s="231">
        <f>ROUND(I513*H513,0)</f>
        <v>0</v>
      </c>
      <c r="BL513" s="16" t="s">
        <v>173</v>
      </c>
      <c r="BM513" s="230" t="s">
        <v>1541</v>
      </c>
    </row>
    <row r="514" spans="1:51" s="13" customFormat="1" ht="12">
      <c r="A514" s="13"/>
      <c r="B514" s="232"/>
      <c r="C514" s="233"/>
      <c r="D514" s="234" t="s">
        <v>175</v>
      </c>
      <c r="E514" s="235" t="s">
        <v>1</v>
      </c>
      <c r="F514" s="236" t="s">
        <v>1509</v>
      </c>
      <c r="G514" s="233"/>
      <c r="H514" s="237">
        <v>842.825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175</v>
      </c>
      <c r="AU514" s="243" t="s">
        <v>86</v>
      </c>
      <c r="AV514" s="13" t="s">
        <v>86</v>
      </c>
      <c r="AW514" s="13" t="s">
        <v>32</v>
      </c>
      <c r="AX514" s="13" t="s">
        <v>77</v>
      </c>
      <c r="AY514" s="243" t="s">
        <v>166</v>
      </c>
    </row>
    <row r="515" spans="1:51" s="13" customFormat="1" ht="12">
      <c r="A515" s="13"/>
      <c r="B515" s="232"/>
      <c r="C515" s="233"/>
      <c r="D515" s="234" t="s">
        <v>175</v>
      </c>
      <c r="E515" s="235" t="s">
        <v>1</v>
      </c>
      <c r="F515" s="236" t="s">
        <v>1510</v>
      </c>
      <c r="G515" s="233"/>
      <c r="H515" s="237">
        <v>-101.875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175</v>
      </c>
      <c r="AU515" s="243" t="s">
        <v>86</v>
      </c>
      <c r="AV515" s="13" t="s">
        <v>86</v>
      </c>
      <c r="AW515" s="13" t="s">
        <v>32</v>
      </c>
      <c r="AX515" s="13" t="s">
        <v>77</v>
      </c>
      <c r="AY515" s="243" t="s">
        <v>166</v>
      </c>
    </row>
    <row r="516" spans="1:51" s="13" customFormat="1" ht="12">
      <c r="A516" s="13"/>
      <c r="B516" s="232"/>
      <c r="C516" s="233"/>
      <c r="D516" s="234" t="s">
        <v>175</v>
      </c>
      <c r="E516" s="235" t="s">
        <v>1</v>
      </c>
      <c r="F516" s="236" t="s">
        <v>1511</v>
      </c>
      <c r="G516" s="233"/>
      <c r="H516" s="237">
        <v>-11.163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175</v>
      </c>
      <c r="AU516" s="243" t="s">
        <v>86</v>
      </c>
      <c r="AV516" s="13" t="s">
        <v>86</v>
      </c>
      <c r="AW516" s="13" t="s">
        <v>32</v>
      </c>
      <c r="AX516" s="13" t="s">
        <v>77</v>
      </c>
      <c r="AY516" s="243" t="s">
        <v>166</v>
      </c>
    </row>
    <row r="517" spans="1:51" s="13" customFormat="1" ht="12">
      <c r="A517" s="13"/>
      <c r="B517" s="232"/>
      <c r="C517" s="233"/>
      <c r="D517" s="234" t="s">
        <v>175</v>
      </c>
      <c r="E517" s="235" t="s">
        <v>1</v>
      </c>
      <c r="F517" s="236" t="s">
        <v>1512</v>
      </c>
      <c r="G517" s="233"/>
      <c r="H517" s="237">
        <v>-22.935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175</v>
      </c>
      <c r="AU517" s="243" t="s">
        <v>86</v>
      </c>
      <c r="AV517" s="13" t="s">
        <v>86</v>
      </c>
      <c r="AW517" s="13" t="s">
        <v>32</v>
      </c>
      <c r="AX517" s="13" t="s">
        <v>77</v>
      </c>
      <c r="AY517" s="243" t="s">
        <v>166</v>
      </c>
    </row>
    <row r="518" spans="1:51" s="13" customFormat="1" ht="12">
      <c r="A518" s="13"/>
      <c r="B518" s="232"/>
      <c r="C518" s="233"/>
      <c r="D518" s="234" t="s">
        <v>175</v>
      </c>
      <c r="E518" s="235" t="s">
        <v>1</v>
      </c>
      <c r="F518" s="236" t="s">
        <v>1513</v>
      </c>
      <c r="G518" s="233"/>
      <c r="H518" s="237">
        <v>44.257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175</v>
      </c>
      <c r="AU518" s="243" t="s">
        <v>86</v>
      </c>
      <c r="AV518" s="13" t="s">
        <v>86</v>
      </c>
      <c r="AW518" s="13" t="s">
        <v>32</v>
      </c>
      <c r="AX518" s="13" t="s">
        <v>77</v>
      </c>
      <c r="AY518" s="243" t="s">
        <v>166</v>
      </c>
    </row>
    <row r="519" spans="1:51" s="13" customFormat="1" ht="12">
      <c r="A519" s="13"/>
      <c r="B519" s="232"/>
      <c r="C519" s="233"/>
      <c r="D519" s="234" t="s">
        <v>175</v>
      </c>
      <c r="E519" s="235" t="s">
        <v>1</v>
      </c>
      <c r="F519" s="236" t="s">
        <v>1514</v>
      </c>
      <c r="G519" s="233"/>
      <c r="H519" s="237">
        <v>78.868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175</v>
      </c>
      <c r="AU519" s="243" t="s">
        <v>86</v>
      </c>
      <c r="AV519" s="13" t="s">
        <v>86</v>
      </c>
      <c r="AW519" s="13" t="s">
        <v>32</v>
      </c>
      <c r="AX519" s="13" t="s">
        <v>77</v>
      </c>
      <c r="AY519" s="243" t="s">
        <v>166</v>
      </c>
    </row>
    <row r="520" spans="1:65" s="2" customFormat="1" ht="24.15" customHeight="1">
      <c r="A520" s="37"/>
      <c r="B520" s="38"/>
      <c r="C520" s="218" t="s">
        <v>745</v>
      </c>
      <c r="D520" s="218" t="s">
        <v>169</v>
      </c>
      <c r="E520" s="219" t="s">
        <v>1542</v>
      </c>
      <c r="F520" s="220" t="s">
        <v>1543</v>
      </c>
      <c r="G520" s="221" t="s">
        <v>188</v>
      </c>
      <c r="H520" s="222">
        <v>21.453</v>
      </c>
      <c r="I520" s="223"/>
      <c r="J520" s="224">
        <f>ROUND(I520*H520,0)</f>
        <v>0</v>
      </c>
      <c r="K520" s="225"/>
      <c r="L520" s="43"/>
      <c r="M520" s="226" t="s">
        <v>1</v>
      </c>
      <c r="N520" s="227" t="s">
        <v>42</v>
      </c>
      <c r="O520" s="90"/>
      <c r="P520" s="228">
        <f>O520*H520</f>
        <v>0</v>
      </c>
      <c r="Q520" s="228">
        <v>0.0002</v>
      </c>
      <c r="R520" s="228">
        <f>Q520*H520</f>
        <v>0.0042906</v>
      </c>
      <c r="S520" s="228">
        <v>0</v>
      </c>
      <c r="T520" s="229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30" t="s">
        <v>173</v>
      </c>
      <c r="AT520" s="230" t="s">
        <v>169</v>
      </c>
      <c r="AU520" s="230" t="s">
        <v>86</v>
      </c>
      <c r="AY520" s="16" t="s">
        <v>166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6" t="s">
        <v>8</v>
      </c>
      <c r="BK520" s="231">
        <f>ROUND(I520*H520,0)</f>
        <v>0</v>
      </c>
      <c r="BL520" s="16" t="s">
        <v>173</v>
      </c>
      <c r="BM520" s="230" t="s">
        <v>1544</v>
      </c>
    </row>
    <row r="521" spans="1:51" s="13" customFormat="1" ht="12">
      <c r="A521" s="13"/>
      <c r="B521" s="232"/>
      <c r="C521" s="233"/>
      <c r="D521" s="234" t="s">
        <v>175</v>
      </c>
      <c r="E521" s="235" t="s">
        <v>1</v>
      </c>
      <c r="F521" s="236" t="s">
        <v>1518</v>
      </c>
      <c r="G521" s="233"/>
      <c r="H521" s="237">
        <v>11.162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175</v>
      </c>
      <c r="AU521" s="243" t="s">
        <v>86</v>
      </c>
      <c r="AV521" s="13" t="s">
        <v>86</v>
      </c>
      <c r="AW521" s="13" t="s">
        <v>32</v>
      </c>
      <c r="AX521" s="13" t="s">
        <v>77</v>
      </c>
      <c r="AY521" s="243" t="s">
        <v>166</v>
      </c>
    </row>
    <row r="522" spans="1:51" s="13" customFormat="1" ht="12">
      <c r="A522" s="13"/>
      <c r="B522" s="232"/>
      <c r="C522" s="233"/>
      <c r="D522" s="234" t="s">
        <v>175</v>
      </c>
      <c r="E522" s="235" t="s">
        <v>1</v>
      </c>
      <c r="F522" s="236" t="s">
        <v>1519</v>
      </c>
      <c r="G522" s="233"/>
      <c r="H522" s="237">
        <v>10.291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175</v>
      </c>
      <c r="AU522" s="243" t="s">
        <v>86</v>
      </c>
      <c r="AV522" s="13" t="s">
        <v>86</v>
      </c>
      <c r="AW522" s="13" t="s">
        <v>32</v>
      </c>
      <c r="AX522" s="13" t="s">
        <v>77</v>
      </c>
      <c r="AY522" s="243" t="s">
        <v>166</v>
      </c>
    </row>
    <row r="523" spans="1:65" s="2" customFormat="1" ht="44.25" customHeight="1">
      <c r="A523" s="37"/>
      <c r="B523" s="38"/>
      <c r="C523" s="218" t="s">
        <v>749</v>
      </c>
      <c r="D523" s="218" t="s">
        <v>169</v>
      </c>
      <c r="E523" s="219" t="s">
        <v>1545</v>
      </c>
      <c r="F523" s="220" t="s">
        <v>1546</v>
      </c>
      <c r="G523" s="221" t="s">
        <v>188</v>
      </c>
      <c r="H523" s="222">
        <v>19.496</v>
      </c>
      <c r="I523" s="223"/>
      <c r="J523" s="224">
        <f>ROUND(I523*H523,0)</f>
        <v>0</v>
      </c>
      <c r="K523" s="225"/>
      <c r="L523" s="43"/>
      <c r="M523" s="226" t="s">
        <v>1</v>
      </c>
      <c r="N523" s="227" t="s">
        <v>42</v>
      </c>
      <c r="O523" s="90"/>
      <c r="P523" s="228">
        <f>O523*H523</f>
        <v>0</v>
      </c>
      <c r="Q523" s="228">
        <v>0.00852</v>
      </c>
      <c r="R523" s="228">
        <f>Q523*H523</f>
        <v>0.16610592</v>
      </c>
      <c r="S523" s="228">
        <v>0</v>
      </c>
      <c r="T523" s="229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30" t="s">
        <v>173</v>
      </c>
      <c r="AT523" s="230" t="s">
        <v>169</v>
      </c>
      <c r="AU523" s="230" t="s">
        <v>86</v>
      </c>
      <c r="AY523" s="16" t="s">
        <v>166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6" t="s">
        <v>8</v>
      </c>
      <c r="BK523" s="231">
        <f>ROUND(I523*H523,0)</f>
        <v>0</v>
      </c>
      <c r="BL523" s="16" t="s">
        <v>173</v>
      </c>
      <c r="BM523" s="230" t="s">
        <v>1547</v>
      </c>
    </row>
    <row r="524" spans="1:51" s="13" customFormat="1" ht="12">
      <c r="A524" s="13"/>
      <c r="B524" s="232"/>
      <c r="C524" s="233"/>
      <c r="D524" s="234" t="s">
        <v>175</v>
      </c>
      <c r="E524" s="235" t="s">
        <v>1</v>
      </c>
      <c r="F524" s="236" t="s">
        <v>1548</v>
      </c>
      <c r="G524" s="233"/>
      <c r="H524" s="237">
        <v>16.643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175</v>
      </c>
      <c r="AU524" s="243" t="s">
        <v>86</v>
      </c>
      <c r="AV524" s="13" t="s">
        <v>86</v>
      </c>
      <c r="AW524" s="13" t="s">
        <v>32</v>
      </c>
      <c r="AX524" s="13" t="s">
        <v>77</v>
      </c>
      <c r="AY524" s="243" t="s">
        <v>166</v>
      </c>
    </row>
    <row r="525" spans="1:51" s="13" customFormat="1" ht="12">
      <c r="A525" s="13"/>
      <c r="B525" s="232"/>
      <c r="C525" s="233"/>
      <c r="D525" s="234" t="s">
        <v>175</v>
      </c>
      <c r="E525" s="235" t="s">
        <v>1</v>
      </c>
      <c r="F525" s="236" t="s">
        <v>1549</v>
      </c>
      <c r="G525" s="233"/>
      <c r="H525" s="237">
        <v>2.853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3" t="s">
        <v>175</v>
      </c>
      <c r="AU525" s="243" t="s">
        <v>86</v>
      </c>
      <c r="AV525" s="13" t="s">
        <v>86</v>
      </c>
      <c r="AW525" s="13" t="s">
        <v>32</v>
      </c>
      <c r="AX525" s="13" t="s">
        <v>77</v>
      </c>
      <c r="AY525" s="243" t="s">
        <v>166</v>
      </c>
    </row>
    <row r="526" spans="1:65" s="2" customFormat="1" ht="16.5" customHeight="1">
      <c r="A526" s="37"/>
      <c r="B526" s="38"/>
      <c r="C526" s="254" t="s">
        <v>755</v>
      </c>
      <c r="D526" s="254" t="s">
        <v>266</v>
      </c>
      <c r="E526" s="255" t="s">
        <v>1550</v>
      </c>
      <c r="F526" s="256" t="s">
        <v>1551</v>
      </c>
      <c r="G526" s="257" t="s">
        <v>188</v>
      </c>
      <c r="H526" s="258">
        <v>20.471</v>
      </c>
      <c r="I526" s="259"/>
      <c r="J526" s="260">
        <f>ROUND(I526*H526,0)</f>
        <v>0</v>
      </c>
      <c r="K526" s="261"/>
      <c r="L526" s="262"/>
      <c r="M526" s="263" t="s">
        <v>1</v>
      </c>
      <c r="N526" s="264" t="s">
        <v>42</v>
      </c>
      <c r="O526" s="90"/>
      <c r="P526" s="228">
        <f>O526*H526</f>
        <v>0</v>
      </c>
      <c r="Q526" s="228">
        <v>0.0017</v>
      </c>
      <c r="R526" s="228">
        <f>Q526*H526</f>
        <v>0.0348007</v>
      </c>
      <c r="S526" s="228">
        <v>0</v>
      </c>
      <c r="T526" s="229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230" t="s">
        <v>208</v>
      </c>
      <c r="AT526" s="230" t="s">
        <v>266</v>
      </c>
      <c r="AU526" s="230" t="s">
        <v>86</v>
      </c>
      <c r="AY526" s="16" t="s">
        <v>166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6" t="s">
        <v>8</v>
      </c>
      <c r="BK526" s="231">
        <f>ROUND(I526*H526,0)</f>
        <v>0</v>
      </c>
      <c r="BL526" s="16" t="s">
        <v>173</v>
      </c>
      <c r="BM526" s="230" t="s">
        <v>1552</v>
      </c>
    </row>
    <row r="527" spans="1:51" s="13" customFormat="1" ht="12">
      <c r="A527" s="13"/>
      <c r="B527" s="232"/>
      <c r="C527" s="233"/>
      <c r="D527" s="234" t="s">
        <v>175</v>
      </c>
      <c r="E527" s="235" t="s">
        <v>1</v>
      </c>
      <c r="F527" s="236" t="s">
        <v>1553</v>
      </c>
      <c r="G527" s="233"/>
      <c r="H527" s="237">
        <v>19.496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175</v>
      </c>
      <c r="AU527" s="243" t="s">
        <v>86</v>
      </c>
      <c r="AV527" s="13" t="s">
        <v>86</v>
      </c>
      <c r="AW527" s="13" t="s">
        <v>32</v>
      </c>
      <c r="AX527" s="13" t="s">
        <v>8</v>
      </c>
      <c r="AY527" s="243" t="s">
        <v>166</v>
      </c>
    </row>
    <row r="528" spans="1:51" s="13" customFormat="1" ht="12">
      <c r="A528" s="13"/>
      <c r="B528" s="232"/>
      <c r="C528" s="233"/>
      <c r="D528" s="234" t="s">
        <v>175</v>
      </c>
      <c r="E528" s="233"/>
      <c r="F528" s="236" t="s">
        <v>1554</v>
      </c>
      <c r="G528" s="233"/>
      <c r="H528" s="237">
        <v>20.471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175</v>
      </c>
      <c r="AU528" s="243" t="s">
        <v>86</v>
      </c>
      <c r="AV528" s="13" t="s">
        <v>86</v>
      </c>
      <c r="AW528" s="13" t="s">
        <v>4</v>
      </c>
      <c r="AX528" s="13" t="s">
        <v>8</v>
      </c>
      <c r="AY528" s="243" t="s">
        <v>166</v>
      </c>
    </row>
    <row r="529" spans="1:65" s="2" customFormat="1" ht="24.15" customHeight="1">
      <c r="A529" s="37"/>
      <c r="B529" s="38"/>
      <c r="C529" s="218" t="s">
        <v>759</v>
      </c>
      <c r="D529" s="218" t="s">
        <v>169</v>
      </c>
      <c r="E529" s="219" t="s">
        <v>1555</v>
      </c>
      <c r="F529" s="220" t="s">
        <v>1556</v>
      </c>
      <c r="G529" s="221" t="s">
        <v>188</v>
      </c>
      <c r="H529" s="222">
        <v>5.614</v>
      </c>
      <c r="I529" s="223"/>
      <c r="J529" s="224">
        <f>ROUND(I529*H529,0)</f>
        <v>0</v>
      </c>
      <c r="K529" s="225"/>
      <c r="L529" s="43"/>
      <c r="M529" s="226" t="s">
        <v>1</v>
      </c>
      <c r="N529" s="227" t="s">
        <v>42</v>
      </c>
      <c r="O529" s="90"/>
      <c r="P529" s="228">
        <f>O529*H529</f>
        <v>0</v>
      </c>
      <c r="Q529" s="228">
        <v>0.02363</v>
      </c>
      <c r="R529" s="228">
        <f>Q529*H529</f>
        <v>0.13265882</v>
      </c>
      <c r="S529" s="228">
        <v>0</v>
      </c>
      <c r="T529" s="229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30" t="s">
        <v>173</v>
      </c>
      <c r="AT529" s="230" t="s">
        <v>169</v>
      </c>
      <c r="AU529" s="230" t="s">
        <v>86</v>
      </c>
      <c r="AY529" s="16" t="s">
        <v>166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16" t="s">
        <v>8</v>
      </c>
      <c r="BK529" s="231">
        <f>ROUND(I529*H529,0)</f>
        <v>0</v>
      </c>
      <c r="BL529" s="16" t="s">
        <v>173</v>
      </c>
      <c r="BM529" s="230" t="s">
        <v>1557</v>
      </c>
    </row>
    <row r="530" spans="1:51" s="13" customFormat="1" ht="12">
      <c r="A530" s="13"/>
      <c r="B530" s="232"/>
      <c r="C530" s="233"/>
      <c r="D530" s="234" t="s">
        <v>175</v>
      </c>
      <c r="E530" s="235" t="s">
        <v>1</v>
      </c>
      <c r="F530" s="236" t="s">
        <v>1558</v>
      </c>
      <c r="G530" s="233"/>
      <c r="H530" s="237">
        <v>5.614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175</v>
      </c>
      <c r="AU530" s="243" t="s">
        <v>86</v>
      </c>
      <c r="AV530" s="13" t="s">
        <v>86</v>
      </c>
      <c r="AW530" s="13" t="s">
        <v>32</v>
      </c>
      <c r="AX530" s="13" t="s">
        <v>77</v>
      </c>
      <c r="AY530" s="243" t="s">
        <v>166</v>
      </c>
    </row>
    <row r="531" spans="1:65" s="2" customFormat="1" ht="24.15" customHeight="1">
      <c r="A531" s="37"/>
      <c r="B531" s="38"/>
      <c r="C531" s="218" t="s">
        <v>763</v>
      </c>
      <c r="D531" s="218" t="s">
        <v>169</v>
      </c>
      <c r="E531" s="219" t="s">
        <v>1559</v>
      </c>
      <c r="F531" s="220" t="s">
        <v>1560</v>
      </c>
      <c r="G531" s="221" t="s">
        <v>188</v>
      </c>
      <c r="H531" s="222">
        <v>829.977</v>
      </c>
      <c r="I531" s="223"/>
      <c r="J531" s="224">
        <f>ROUND(I531*H531,0)</f>
        <v>0</v>
      </c>
      <c r="K531" s="225"/>
      <c r="L531" s="43"/>
      <c r="M531" s="226" t="s">
        <v>1</v>
      </c>
      <c r="N531" s="227" t="s">
        <v>42</v>
      </c>
      <c r="O531" s="90"/>
      <c r="P531" s="228">
        <f>O531*H531</f>
        <v>0</v>
      </c>
      <c r="Q531" s="228">
        <v>0.0108</v>
      </c>
      <c r="R531" s="228">
        <f>Q531*H531</f>
        <v>8.9637516</v>
      </c>
      <c r="S531" s="228">
        <v>0</v>
      </c>
      <c r="T531" s="229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30" t="s">
        <v>173</v>
      </c>
      <c r="AT531" s="230" t="s">
        <v>169</v>
      </c>
      <c r="AU531" s="230" t="s">
        <v>86</v>
      </c>
      <c r="AY531" s="16" t="s">
        <v>166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6" t="s">
        <v>8</v>
      </c>
      <c r="BK531" s="231">
        <f>ROUND(I531*H531,0)</f>
        <v>0</v>
      </c>
      <c r="BL531" s="16" t="s">
        <v>173</v>
      </c>
      <c r="BM531" s="230" t="s">
        <v>1561</v>
      </c>
    </row>
    <row r="532" spans="1:65" s="2" customFormat="1" ht="37.8" customHeight="1">
      <c r="A532" s="37"/>
      <c r="B532" s="38"/>
      <c r="C532" s="218" t="s">
        <v>768</v>
      </c>
      <c r="D532" s="218" t="s">
        <v>169</v>
      </c>
      <c r="E532" s="219" t="s">
        <v>1562</v>
      </c>
      <c r="F532" s="220" t="s">
        <v>1563</v>
      </c>
      <c r="G532" s="221" t="s">
        <v>188</v>
      </c>
      <c r="H532" s="222">
        <v>2489.931</v>
      </c>
      <c r="I532" s="223"/>
      <c r="J532" s="224">
        <f>ROUND(I532*H532,0)</f>
        <v>0</v>
      </c>
      <c r="K532" s="225"/>
      <c r="L532" s="43"/>
      <c r="M532" s="226" t="s">
        <v>1</v>
      </c>
      <c r="N532" s="227" t="s">
        <v>42</v>
      </c>
      <c r="O532" s="90"/>
      <c r="P532" s="228">
        <f>O532*H532</f>
        <v>0</v>
      </c>
      <c r="Q532" s="228">
        <v>0.0027</v>
      </c>
      <c r="R532" s="228">
        <f>Q532*H532</f>
        <v>6.722813700000001</v>
      </c>
      <c r="S532" s="228">
        <v>0</v>
      </c>
      <c r="T532" s="229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30" t="s">
        <v>173</v>
      </c>
      <c r="AT532" s="230" t="s">
        <v>169</v>
      </c>
      <c r="AU532" s="230" t="s">
        <v>86</v>
      </c>
      <c r="AY532" s="16" t="s">
        <v>166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6" t="s">
        <v>8</v>
      </c>
      <c r="BK532" s="231">
        <f>ROUND(I532*H532,0)</f>
        <v>0</v>
      </c>
      <c r="BL532" s="16" t="s">
        <v>173</v>
      </c>
      <c r="BM532" s="230" t="s">
        <v>1564</v>
      </c>
    </row>
    <row r="533" spans="1:51" s="13" customFormat="1" ht="12">
      <c r="A533" s="13"/>
      <c r="B533" s="232"/>
      <c r="C533" s="233"/>
      <c r="D533" s="234" t="s">
        <v>175</v>
      </c>
      <c r="E533" s="235" t="s">
        <v>1</v>
      </c>
      <c r="F533" s="236" t="s">
        <v>1565</v>
      </c>
      <c r="G533" s="233"/>
      <c r="H533" s="237">
        <v>2489.931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175</v>
      </c>
      <c r="AU533" s="243" t="s">
        <v>86</v>
      </c>
      <c r="AV533" s="13" t="s">
        <v>86</v>
      </c>
      <c r="AW533" s="13" t="s">
        <v>32</v>
      </c>
      <c r="AX533" s="13" t="s">
        <v>77</v>
      </c>
      <c r="AY533" s="243" t="s">
        <v>166</v>
      </c>
    </row>
    <row r="534" spans="1:65" s="2" customFormat="1" ht="24.15" customHeight="1">
      <c r="A534" s="37"/>
      <c r="B534" s="38"/>
      <c r="C534" s="218" t="s">
        <v>772</v>
      </c>
      <c r="D534" s="218" t="s">
        <v>169</v>
      </c>
      <c r="E534" s="219" t="s">
        <v>1566</v>
      </c>
      <c r="F534" s="220" t="s">
        <v>1567</v>
      </c>
      <c r="G534" s="221" t="s">
        <v>188</v>
      </c>
      <c r="H534" s="222">
        <v>21.453</v>
      </c>
      <c r="I534" s="223"/>
      <c r="J534" s="224">
        <f>ROUND(I534*H534,0)</f>
        <v>0</v>
      </c>
      <c r="K534" s="225"/>
      <c r="L534" s="43"/>
      <c r="M534" s="226" t="s">
        <v>1</v>
      </c>
      <c r="N534" s="227" t="s">
        <v>42</v>
      </c>
      <c r="O534" s="90"/>
      <c r="P534" s="228">
        <f>O534*H534</f>
        <v>0</v>
      </c>
      <c r="Q534" s="228">
        <v>0.0057</v>
      </c>
      <c r="R534" s="228">
        <f>Q534*H534</f>
        <v>0.1222821</v>
      </c>
      <c r="S534" s="228">
        <v>0</v>
      </c>
      <c r="T534" s="229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30" t="s">
        <v>173</v>
      </c>
      <c r="AT534" s="230" t="s">
        <v>169</v>
      </c>
      <c r="AU534" s="230" t="s">
        <v>86</v>
      </c>
      <c r="AY534" s="16" t="s">
        <v>166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6" t="s">
        <v>8</v>
      </c>
      <c r="BK534" s="231">
        <f>ROUND(I534*H534,0)</f>
        <v>0</v>
      </c>
      <c r="BL534" s="16" t="s">
        <v>173</v>
      </c>
      <c r="BM534" s="230" t="s">
        <v>1568</v>
      </c>
    </row>
    <row r="535" spans="1:51" s="13" customFormat="1" ht="12">
      <c r="A535" s="13"/>
      <c r="B535" s="232"/>
      <c r="C535" s="233"/>
      <c r="D535" s="234" t="s">
        <v>175</v>
      </c>
      <c r="E535" s="235" t="s">
        <v>1</v>
      </c>
      <c r="F535" s="236" t="s">
        <v>1518</v>
      </c>
      <c r="G535" s="233"/>
      <c r="H535" s="237">
        <v>11.162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175</v>
      </c>
      <c r="AU535" s="243" t="s">
        <v>86</v>
      </c>
      <c r="AV535" s="13" t="s">
        <v>86</v>
      </c>
      <c r="AW535" s="13" t="s">
        <v>32</v>
      </c>
      <c r="AX535" s="13" t="s">
        <v>77</v>
      </c>
      <c r="AY535" s="243" t="s">
        <v>166</v>
      </c>
    </row>
    <row r="536" spans="1:51" s="13" customFormat="1" ht="12">
      <c r="A536" s="13"/>
      <c r="B536" s="232"/>
      <c r="C536" s="233"/>
      <c r="D536" s="234" t="s">
        <v>175</v>
      </c>
      <c r="E536" s="235" t="s">
        <v>1</v>
      </c>
      <c r="F536" s="236" t="s">
        <v>1519</v>
      </c>
      <c r="G536" s="233"/>
      <c r="H536" s="237">
        <v>10.291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175</v>
      </c>
      <c r="AU536" s="243" t="s">
        <v>86</v>
      </c>
      <c r="AV536" s="13" t="s">
        <v>86</v>
      </c>
      <c r="AW536" s="13" t="s">
        <v>32</v>
      </c>
      <c r="AX536" s="13" t="s">
        <v>77</v>
      </c>
      <c r="AY536" s="243" t="s">
        <v>166</v>
      </c>
    </row>
    <row r="537" spans="1:65" s="2" customFormat="1" ht="24.15" customHeight="1">
      <c r="A537" s="37"/>
      <c r="B537" s="38"/>
      <c r="C537" s="218" t="s">
        <v>777</v>
      </c>
      <c r="D537" s="218" t="s">
        <v>169</v>
      </c>
      <c r="E537" s="219" t="s">
        <v>1569</v>
      </c>
      <c r="F537" s="220" t="s">
        <v>1570</v>
      </c>
      <c r="G537" s="221" t="s">
        <v>188</v>
      </c>
      <c r="H537" s="222">
        <v>829.977</v>
      </c>
      <c r="I537" s="223"/>
      <c r="J537" s="224">
        <f>ROUND(I537*H537,0)</f>
        <v>0</v>
      </c>
      <c r="K537" s="225"/>
      <c r="L537" s="43"/>
      <c r="M537" s="226" t="s">
        <v>1</v>
      </c>
      <c r="N537" s="227" t="s">
        <v>42</v>
      </c>
      <c r="O537" s="90"/>
      <c r="P537" s="228">
        <f>O537*H537</f>
        <v>0</v>
      </c>
      <c r="Q537" s="228">
        <v>0.00285</v>
      </c>
      <c r="R537" s="228">
        <f>Q537*H537</f>
        <v>2.36543445</v>
      </c>
      <c r="S537" s="228">
        <v>0</v>
      </c>
      <c r="T537" s="229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30" t="s">
        <v>173</v>
      </c>
      <c r="AT537" s="230" t="s">
        <v>169</v>
      </c>
      <c r="AU537" s="230" t="s">
        <v>86</v>
      </c>
      <c r="AY537" s="16" t="s">
        <v>166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16" t="s">
        <v>8</v>
      </c>
      <c r="BK537" s="231">
        <f>ROUND(I537*H537,0)</f>
        <v>0</v>
      </c>
      <c r="BL537" s="16" t="s">
        <v>173</v>
      </c>
      <c r="BM537" s="230" t="s">
        <v>1571</v>
      </c>
    </row>
    <row r="538" spans="1:51" s="13" customFormat="1" ht="12">
      <c r="A538" s="13"/>
      <c r="B538" s="232"/>
      <c r="C538" s="233"/>
      <c r="D538" s="234" t="s">
        <v>175</v>
      </c>
      <c r="E538" s="235" t="s">
        <v>1</v>
      </c>
      <c r="F538" s="236" t="s">
        <v>1509</v>
      </c>
      <c r="G538" s="233"/>
      <c r="H538" s="237">
        <v>842.825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175</v>
      </c>
      <c r="AU538" s="243" t="s">
        <v>86</v>
      </c>
      <c r="AV538" s="13" t="s">
        <v>86</v>
      </c>
      <c r="AW538" s="13" t="s">
        <v>32</v>
      </c>
      <c r="AX538" s="13" t="s">
        <v>77</v>
      </c>
      <c r="AY538" s="243" t="s">
        <v>166</v>
      </c>
    </row>
    <row r="539" spans="1:51" s="13" customFormat="1" ht="12">
      <c r="A539" s="13"/>
      <c r="B539" s="232"/>
      <c r="C539" s="233"/>
      <c r="D539" s="234" t="s">
        <v>175</v>
      </c>
      <c r="E539" s="235" t="s">
        <v>1</v>
      </c>
      <c r="F539" s="236" t="s">
        <v>1510</v>
      </c>
      <c r="G539" s="233"/>
      <c r="H539" s="237">
        <v>-101.875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175</v>
      </c>
      <c r="AU539" s="243" t="s">
        <v>86</v>
      </c>
      <c r="AV539" s="13" t="s">
        <v>86</v>
      </c>
      <c r="AW539" s="13" t="s">
        <v>32</v>
      </c>
      <c r="AX539" s="13" t="s">
        <v>77</v>
      </c>
      <c r="AY539" s="243" t="s">
        <v>166</v>
      </c>
    </row>
    <row r="540" spans="1:51" s="13" customFormat="1" ht="12">
      <c r="A540" s="13"/>
      <c r="B540" s="232"/>
      <c r="C540" s="233"/>
      <c r="D540" s="234" t="s">
        <v>175</v>
      </c>
      <c r="E540" s="235" t="s">
        <v>1</v>
      </c>
      <c r="F540" s="236" t="s">
        <v>1511</v>
      </c>
      <c r="G540" s="233"/>
      <c r="H540" s="237">
        <v>-11.163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175</v>
      </c>
      <c r="AU540" s="243" t="s">
        <v>86</v>
      </c>
      <c r="AV540" s="13" t="s">
        <v>86</v>
      </c>
      <c r="AW540" s="13" t="s">
        <v>32</v>
      </c>
      <c r="AX540" s="13" t="s">
        <v>77</v>
      </c>
      <c r="AY540" s="243" t="s">
        <v>166</v>
      </c>
    </row>
    <row r="541" spans="1:51" s="13" customFormat="1" ht="12">
      <c r="A541" s="13"/>
      <c r="B541" s="232"/>
      <c r="C541" s="233"/>
      <c r="D541" s="234" t="s">
        <v>175</v>
      </c>
      <c r="E541" s="235" t="s">
        <v>1</v>
      </c>
      <c r="F541" s="236" t="s">
        <v>1512</v>
      </c>
      <c r="G541" s="233"/>
      <c r="H541" s="237">
        <v>-22.935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3" t="s">
        <v>175</v>
      </c>
      <c r="AU541" s="243" t="s">
        <v>86</v>
      </c>
      <c r="AV541" s="13" t="s">
        <v>86</v>
      </c>
      <c r="AW541" s="13" t="s">
        <v>32</v>
      </c>
      <c r="AX541" s="13" t="s">
        <v>77</v>
      </c>
      <c r="AY541" s="243" t="s">
        <v>166</v>
      </c>
    </row>
    <row r="542" spans="1:51" s="13" customFormat="1" ht="12">
      <c r="A542" s="13"/>
      <c r="B542" s="232"/>
      <c r="C542" s="233"/>
      <c r="D542" s="234" t="s">
        <v>175</v>
      </c>
      <c r="E542" s="235" t="s">
        <v>1</v>
      </c>
      <c r="F542" s="236" t="s">
        <v>1513</v>
      </c>
      <c r="G542" s="233"/>
      <c r="H542" s="237">
        <v>44.257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175</v>
      </c>
      <c r="AU542" s="243" t="s">
        <v>86</v>
      </c>
      <c r="AV542" s="13" t="s">
        <v>86</v>
      </c>
      <c r="AW542" s="13" t="s">
        <v>32</v>
      </c>
      <c r="AX542" s="13" t="s">
        <v>77</v>
      </c>
      <c r="AY542" s="243" t="s">
        <v>166</v>
      </c>
    </row>
    <row r="543" spans="1:51" s="13" customFormat="1" ht="12">
      <c r="A543" s="13"/>
      <c r="B543" s="232"/>
      <c r="C543" s="233"/>
      <c r="D543" s="234" t="s">
        <v>175</v>
      </c>
      <c r="E543" s="235" t="s">
        <v>1</v>
      </c>
      <c r="F543" s="236" t="s">
        <v>1514</v>
      </c>
      <c r="G543" s="233"/>
      <c r="H543" s="237">
        <v>78.868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175</v>
      </c>
      <c r="AU543" s="243" t="s">
        <v>86</v>
      </c>
      <c r="AV543" s="13" t="s">
        <v>86</v>
      </c>
      <c r="AW543" s="13" t="s">
        <v>32</v>
      </c>
      <c r="AX543" s="13" t="s">
        <v>77</v>
      </c>
      <c r="AY543" s="243" t="s">
        <v>166</v>
      </c>
    </row>
    <row r="544" spans="1:65" s="2" customFormat="1" ht="24.15" customHeight="1">
      <c r="A544" s="37"/>
      <c r="B544" s="38"/>
      <c r="C544" s="218" t="s">
        <v>781</v>
      </c>
      <c r="D544" s="218" t="s">
        <v>169</v>
      </c>
      <c r="E544" s="219" t="s">
        <v>1572</v>
      </c>
      <c r="F544" s="220" t="s">
        <v>1573</v>
      </c>
      <c r="G544" s="221" t="s">
        <v>188</v>
      </c>
      <c r="H544" s="222">
        <v>113.038</v>
      </c>
      <c r="I544" s="223"/>
      <c r="J544" s="224">
        <f>ROUND(I544*H544,0)</f>
        <v>0</v>
      </c>
      <c r="K544" s="225"/>
      <c r="L544" s="43"/>
      <c r="M544" s="226" t="s">
        <v>1</v>
      </c>
      <c r="N544" s="227" t="s">
        <v>42</v>
      </c>
      <c r="O544" s="90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30" t="s">
        <v>173</v>
      </c>
      <c r="AT544" s="230" t="s">
        <v>169</v>
      </c>
      <c r="AU544" s="230" t="s">
        <v>86</v>
      </c>
      <c r="AY544" s="16" t="s">
        <v>166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6" t="s">
        <v>8</v>
      </c>
      <c r="BK544" s="231">
        <f>ROUND(I544*H544,0)</f>
        <v>0</v>
      </c>
      <c r="BL544" s="16" t="s">
        <v>173</v>
      </c>
      <c r="BM544" s="230" t="s">
        <v>1574</v>
      </c>
    </row>
    <row r="545" spans="1:51" s="13" customFormat="1" ht="12">
      <c r="A545" s="13"/>
      <c r="B545" s="232"/>
      <c r="C545" s="233"/>
      <c r="D545" s="234" t="s">
        <v>175</v>
      </c>
      <c r="E545" s="235" t="s">
        <v>1</v>
      </c>
      <c r="F545" s="236" t="s">
        <v>1575</v>
      </c>
      <c r="G545" s="233"/>
      <c r="H545" s="237">
        <v>101.875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175</v>
      </c>
      <c r="AU545" s="243" t="s">
        <v>86</v>
      </c>
      <c r="AV545" s="13" t="s">
        <v>86</v>
      </c>
      <c r="AW545" s="13" t="s">
        <v>32</v>
      </c>
      <c r="AX545" s="13" t="s">
        <v>77</v>
      </c>
      <c r="AY545" s="243" t="s">
        <v>166</v>
      </c>
    </row>
    <row r="546" spans="1:51" s="13" customFormat="1" ht="12">
      <c r="A546" s="13"/>
      <c r="B546" s="232"/>
      <c r="C546" s="233"/>
      <c r="D546" s="234" t="s">
        <v>175</v>
      </c>
      <c r="E546" s="235" t="s">
        <v>1</v>
      </c>
      <c r="F546" s="236" t="s">
        <v>1576</v>
      </c>
      <c r="G546" s="233"/>
      <c r="H546" s="237">
        <v>11.163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175</v>
      </c>
      <c r="AU546" s="243" t="s">
        <v>86</v>
      </c>
      <c r="AV546" s="13" t="s">
        <v>86</v>
      </c>
      <c r="AW546" s="13" t="s">
        <v>32</v>
      </c>
      <c r="AX546" s="13" t="s">
        <v>77</v>
      </c>
      <c r="AY546" s="243" t="s">
        <v>166</v>
      </c>
    </row>
    <row r="547" spans="1:63" s="12" customFormat="1" ht="22.8" customHeight="1">
      <c r="A547" s="12"/>
      <c r="B547" s="202"/>
      <c r="C547" s="203"/>
      <c r="D547" s="204" t="s">
        <v>76</v>
      </c>
      <c r="E547" s="216" t="s">
        <v>483</v>
      </c>
      <c r="F547" s="216" t="s">
        <v>1577</v>
      </c>
      <c r="G547" s="203"/>
      <c r="H547" s="203"/>
      <c r="I547" s="206"/>
      <c r="J547" s="217">
        <f>BK547</f>
        <v>0</v>
      </c>
      <c r="K547" s="203"/>
      <c r="L547" s="208"/>
      <c r="M547" s="209"/>
      <c r="N547" s="210"/>
      <c r="O547" s="210"/>
      <c r="P547" s="211">
        <f>SUM(P548:P599)</f>
        <v>0</v>
      </c>
      <c r="Q547" s="210"/>
      <c r="R547" s="211">
        <f>SUM(R548:R599)</f>
        <v>119.08870108999997</v>
      </c>
      <c r="S547" s="210"/>
      <c r="T547" s="212">
        <f>SUM(T548:T599)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13" t="s">
        <v>8</v>
      </c>
      <c r="AT547" s="214" t="s">
        <v>76</v>
      </c>
      <c r="AU547" s="214" t="s">
        <v>8</v>
      </c>
      <c r="AY547" s="213" t="s">
        <v>166</v>
      </c>
      <c r="BK547" s="215">
        <f>SUM(BK548:BK599)</f>
        <v>0</v>
      </c>
    </row>
    <row r="548" spans="1:65" s="2" customFormat="1" ht="33" customHeight="1">
      <c r="A548" s="37"/>
      <c r="B548" s="38"/>
      <c r="C548" s="218" t="s">
        <v>787</v>
      </c>
      <c r="D548" s="218" t="s">
        <v>169</v>
      </c>
      <c r="E548" s="219" t="s">
        <v>1578</v>
      </c>
      <c r="F548" s="220" t="s">
        <v>1579</v>
      </c>
      <c r="G548" s="221" t="s">
        <v>172</v>
      </c>
      <c r="H548" s="222">
        <v>6.096</v>
      </c>
      <c r="I548" s="223"/>
      <c r="J548" s="224">
        <f>ROUND(I548*H548,0)</f>
        <v>0</v>
      </c>
      <c r="K548" s="225"/>
      <c r="L548" s="43"/>
      <c r="M548" s="226" t="s">
        <v>1</v>
      </c>
      <c r="N548" s="227" t="s">
        <v>42</v>
      </c>
      <c r="O548" s="90"/>
      <c r="P548" s="228">
        <f>O548*H548</f>
        <v>0</v>
      </c>
      <c r="Q548" s="228">
        <v>2.50187</v>
      </c>
      <c r="R548" s="228">
        <f>Q548*H548</f>
        <v>15.25139952</v>
      </c>
      <c r="S548" s="228">
        <v>0</v>
      </c>
      <c r="T548" s="229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30" t="s">
        <v>173</v>
      </c>
      <c r="AT548" s="230" t="s">
        <v>169</v>
      </c>
      <c r="AU548" s="230" t="s">
        <v>86</v>
      </c>
      <c r="AY548" s="16" t="s">
        <v>166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16" t="s">
        <v>8</v>
      </c>
      <c r="BK548" s="231">
        <f>ROUND(I548*H548,0)</f>
        <v>0</v>
      </c>
      <c r="BL548" s="16" t="s">
        <v>173</v>
      </c>
      <c r="BM548" s="230" t="s">
        <v>1580</v>
      </c>
    </row>
    <row r="549" spans="1:51" s="13" customFormat="1" ht="12">
      <c r="A549" s="13"/>
      <c r="B549" s="232"/>
      <c r="C549" s="233"/>
      <c r="D549" s="234" t="s">
        <v>175</v>
      </c>
      <c r="E549" s="235" t="s">
        <v>1</v>
      </c>
      <c r="F549" s="236" t="s">
        <v>1581</v>
      </c>
      <c r="G549" s="233"/>
      <c r="H549" s="237">
        <v>6.096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175</v>
      </c>
      <c r="AU549" s="243" t="s">
        <v>86</v>
      </c>
      <c r="AV549" s="13" t="s">
        <v>86</v>
      </c>
      <c r="AW549" s="13" t="s">
        <v>32</v>
      </c>
      <c r="AX549" s="13" t="s">
        <v>77</v>
      </c>
      <c r="AY549" s="243" t="s">
        <v>166</v>
      </c>
    </row>
    <row r="550" spans="1:65" s="2" customFormat="1" ht="33" customHeight="1">
      <c r="A550" s="37"/>
      <c r="B550" s="38"/>
      <c r="C550" s="218" t="s">
        <v>794</v>
      </c>
      <c r="D550" s="218" t="s">
        <v>169</v>
      </c>
      <c r="E550" s="219" t="s">
        <v>1582</v>
      </c>
      <c r="F550" s="220" t="s">
        <v>1583</v>
      </c>
      <c r="G550" s="221" t="s">
        <v>172</v>
      </c>
      <c r="H550" s="222">
        <v>1.502</v>
      </c>
      <c r="I550" s="223"/>
      <c r="J550" s="224">
        <f>ROUND(I550*H550,0)</f>
        <v>0</v>
      </c>
      <c r="K550" s="225"/>
      <c r="L550" s="43"/>
      <c r="M550" s="226" t="s">
        <v>1</v>
      </c>
      <c r="N550" s="227" t="s">
        <v>42</v>
      </c>
      <c r="O550" s="90"/>
      <c r="P550" s="228">
        <f>O550*H550</f>
        <v>0</v>
      </c>
      <c r="Q550" s="228">
        <v>2.50187</v>
      </c>
      <c r="R550" s="228">
        <f>Q550*H550</f>
        <v>3.7578087399999998</v>
      </c>
      <c r="S550" s="228">
        <v>0</v>
      </c>
      <c r="T550" s="229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30" t="s">
        <v>173</v>
      </c>
      <c r="AT550" s="230" t="s">
        <v>169</v>
      </c>
      <c r="AU550" s="230" t="s">
        <v>86</v>
      </c>
      <c r="AY550" s="16" t="s">
        <v>166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16" t="s">
        <v>8</v>
      </c>
      <c r="BK550" s="231">
        <f>ROUND(I550*H550,0)</f>
        <v>0</v>
      </c>
      <c r="BL550" s="16" t="s">
        <v>173</v>
      </c>
      <c r="BM550" s="230" t="s">
        <v>1584</v>
      </c>
    </row>
    <row r="551" spans="1:51" s="13" customFormat="1" ht="12">
      <c r="A551" s="13"/>
      <c r="B551" s="232"/>
      <c r="C551" s="233"/>
      <c r="D551" s="234" t="s">
        <v>175</v>
      </c>
      <c r="E551" s="235" t="s">
        <v>1</v>
      </c>
      <c r="F551" s="236" t="s">
        <v>1585</v>
      </c>
      <c r="G551" s="233"/>
      <c r="H551" s="237">
        <v>1.502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175</v>
      </c>
      <c r="AU551" s="243" t="s">
        <v>86</v>
      </c>
      <c r="AV551" s="13" t="s">
        <v>86</v>
      </c>
      <c r="AW551" s="13" t="s">
        <v>32</v>
      </c>
      <c r="AX551" s="13" t="s">
        <v>77</v>
      </c>
      <c r="AY551" s="243" t="s">
        <v>166</v>
      </c>
    </row>
    <row r="552" spans="1:65" s="2" customFormat="1" ht="24.15" customHeight="1">
      <c r="A552" s="37"/>
      <c r="B552" s="38"/>
      <c r="C552" s="218" t="s">
        <v>799</v>
      </c>
      <c r="D552" s="218" t="s">
        <v>169</v>
      </c>
      <c r="E552" s="219" t="s">
        <v>1586</v>
      </c>
      <c r="F552" s="220" t="s">
        <v>1587</v>
      </c>
      <c r="G552" s="221" t="s">
        <v>172</v>
      </c>
      <c r="H552" s="222">
        <v>6.096</v>
      </c>
      <c r="I552" s="223"/>
      <c r="J552" s="224">
        <f>ROUND(I552*H552,0)</f>
        <v>0</v>
      </c>
      <c r="K552" s="225"/>
      <c r="L552" s="43"/>
      <c r="M552" s="226" t="s">
        <v>1</v>
      </c>
      <c r="N552" s="227" t="s">
        <v>42</v>
      </c>
      <c r="O552" s="90"/>
      <c r="P552" s="228">
        <f>O552*H552</f>
        <v>0</v>
      </c>
      <c r="Q552" s="228">
        <v>0</v>
      </c>
      <c r="R552" s="228">
        <f>Q552*H552</f>
        <v>0</v>
      </c>
      <c r="S552" s="228">
        <v>0</v>
      </c>
      <c r="T552" s="229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30" t="s">
        <v>173</v>
      </c>
      <c r="AT552" s="230" t="s">
        <v>169</v>
      </c>
      <c r="AU552" s="230" t="s">
        <v>86</v>
      </c>
      <c r="AY552" s="16" t="s">
        <v>166</v>
      </c>
      <c r="BE552" s="231">
        <f>IF(N552="základní",J552,0)</f>
        <v>0</v>
      </c>
      <c r="BF552" s="231">
        <f>IF(N552="snížená",J552,0)</f>
        <v>0</v>
      </c>
      <c r="BG552" s="231">
        <f>IF(N552="zákl. přenesená",J552,0)</f>
        <v>0</v>
      </c>
      <c r="BH552" s="231">
        <f>IF(N552="sníž. přenesená",J552,0)</f>
        <v>0</v>
      </c>
      <c r="BI552" s="231">
        <f>IF(N552="nulová",J552,0)</f>
        <v>0</v>
      </c>
      <c r="BJ552" s="16" t="s">
        <v>8</v>
      </c>
      <c r="BK552" s="231">
        <f>ROUND(I552*H552,0)</f>
        <v>0</v>
      </c>
      <c r="BL552" s="16" t="s">
        <v>173</v>
      </c>
      <c r="BM552" s="230" t="s">
        <v>1588</v>
      </c>
    </row>
    <row r="553" spans="1:51" s="13" customFormat="1" ht="12">
      <c r="A553" s="13"/>
      <c r="B553" s="232"/>
      <c r="C553" s="233"/>
      <c r="D553" s="234" t="s">
        <v>175</v>
      </c>
      <c r="E553" s="235" t="s">
        <v>1</v>
      </c>
      <c r="F553" s="236" t="s">
        <v>1581</v>
      </c>
      <c r="G553" s="233"/>
      <c r="H553" s="237">
        <v>6.096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175</v>
      </c>
      <c r="AU553" s="243" t="s">
        <v>86</v>
      </c>
      <c r="AV553" s="13" t="s">
        <v>86</v>
      </c>
      <c r="AW553" s="13" t="s">
        <v>32</v>
      </c>
      <c r="AX553" s="13" t="s">
        <v>77</v>
      </c>
      <c r="AY553" s="243" t="s">
        <v>166</v>
      </c>
    </row>
    <row r="554" spans="1:65" s="2" customFormat="1" ht="24.15" customHeight="1">
      <c r="A554" s="37"/>
      <c r="B554" s="38"/>
      <c r="C554" s="218" t="s">
        <v>803</v>
      </c>
      <c r="D554" s="218" t="s">
        <v>169</v>
      </c>
      <c r="E554" s="219" t="s">
        <v>1589</v>
      </c>
      <c r="F554" s="220" t="s">
        <v>1590</v>
      </c>
      <c r="G554" s="221" t="s">
        <v>172</v>
      </c>
      <c r="H554" s="222">
        <v>1.502</v>
      </c>
      <c r="I554" s="223"/>
      <c r="J554" s="224">
        <f>ROUND(I554*H554,0)</f>
        <v>0</v>
      </c>
      <c r="K554" s="225"/>
      <c r="L554" s="43"/>
      <c r="M554" s="226" t="s">
        <v>1</v>
      </c>
      <c r="N554" s="227" t="s">
        <v>42</v>
      </c>
      <c r="O554" s="90"/>
      <c r="P554" s="228">
        <f>O554*H554</f>
        <v>0</v>
      </c>
      <c r="Q554" s="228">
        <v>0.01</v>
      </c>
      <c r="R554" s="228">
        <f>Q554*H554</f>
        <v>0.01502</v>
      </c>
      <c r="S554" s="228">
        <v>0</v>
      </c>
      <c r="T554" s="229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30" t="s">
        <v>173</v>
      </c>
      <c r="AT554" s="230" t="s">
        <v>169</v>
      </c>
      <c r="AU554" s="230" t="s">
        <v>86</v>
      </c>
      <c r="AY554" s="16" t="s">
        <v>166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16" t="s">
        <v>8</v>
      </c>
      <c r="BK554" s="231">
        <f>ROUND(I554*H554,0)</f>
        <v>0</v>
      </c>
      <c r="BL554" s="16" t="s">
        <v>173</v>
      </c>
      <c r="BM554" s="230" t="s">
        <v>1591</v>
      </c>
    </row>
    <row r="555" spans="1:51" s="13" customFormat="1" ht="12">
      <c r="A555" s="13"/>
      <c r="B555" s="232"/>
      <c r="C555" s="233"/>
      <c r="D555" s="234" t="s">
        <v>175</v>
      </c>
      <c r="E555" s="235" t="s">
        <v>1</v>
      </c>
      <c r="F555" s="236" t="s">
        <v>1585</v>
      </c>
      <c r="G555" s="233"/>
      <c r="H555" s="237">
        <v>1.502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175</v>
      </c>
      <c r="AU555" s="243" t="s">
        <v>86</v>
      </c>
      <c r="AV555" s="13" t="s">
        <v>86</v>
      </c>
      <c r="AW555" s="13" t="s">
        <v>32</v>
      </c>
      <c r="AX555" s="13" t="s">
        <v>77</v>
      </c>
      <c r="AY555" s="243" t="s">
        <v>166</v>
      </c>
    </row>
    <row r="556" spans="1:65" s="2" customFormat="1" ht="33" customHeight="1">
      <c r="A556" s="37"/>
      <c r="B556" s="38"/>
      <c r="C556" s="218" t="s">
        <v>807</v>
      </c>
      <c r="D556" s="218" t="s">
        <v>169</v>
      </c>
      <c r="E556" s="219" t="s">
        <v>1592</v>
      </c>
      <c r="F556" s="220" t="s">
        <v>1593</v>
      </c>
      <c r="G556" s="221" t="s">
        <v>172</v>
      </c>
      <c r="H556" s="222">
        <v>6.096</v>
      </c>
      <c r="I556" s="223"/>
      <c r="J556" s="224">
        <f>ROUND(I556*H556,0)</f>
        <v>0</v>
      </c>
      <c r="K556" s="225"/>
      <c r="L556" s="43"/>
      <c r="M556" s="226" t="s">
        <v>1</v>
      </c>
      <c r="N556" s="227" t="s">
        <v>42</v>
      </c>
      <c r="O556" s="90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30" t="s">
        <v>173</v>
      </c>
      <c r="AT556" s="230" t="s">
        <v>169</v>
      </c>
      <c r="AU556" s="230" t="s">
        <v>86</v>
      </c>
      <c r="AY556" s="16" t="s">
        <v>166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6" t="s">
        <v>8</v>
      </c>
      <c r="BK556" s="231">
        <f>ROUND(I556*H556,0)</f>
        <v>0</v>
      </c>
      <c r="BL556" s="16" t="s">
        <v>173</v>
      </c>
      <c r="BM556" s="230" t="s">
        <v>1594</v>
      </c>
    </row>
    <row r="557" spans="1:51" s="13" customFormat="1" ht="12">
      <c r="A557" s="13"/>
      <c r="B557" s="232"/>
      <c r="C557" s="233"/>
      <c r="D557" s="234" t="s">
        <v>175</v>
      </c>
      <c r="E557" s="235" t="s">
        <v>1</v>
      </c>
      <c r="F557" s="236" t="s">
        <v>1581</v>
      </c>
      <c r="G557" s="233"/>
      <c r="H557" s="237">
        <v>6.096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175</v>
      </c>
      <c r="AU557" s="243" t="s">
        <v>86</v>
      </c>
      <c r="AV557" s="13" t="s">
        <v>86</v>
      </c>
      <c r="AW557" s="13" t="s">
        <v>32</v>
      </c>
      <c r="AX557" s="13" t="s">
        <v>77</v>
      </c>
      <c r="AY557" s="243" t="s">
        <v>166</v>
      </c>
    </row>
    <row r="558" spans="1:65" s="2" customFormat="1" ht="33" customHeight="1">
      <c r="A558" s="37"/>
      <c r="B558" s="38"/>
      <c r="C558" s="218" t="s">
        <v>811</v>
      </c>
      <c r="D558" s="218" t="s">
        <v>169</v>
      </c>
      <c r="E558" s="219" t="s">
        <v>1595</v>
      </c>
      <c r="F558" s="220" t="s">
        <v>1596</v>
      </c>
      <c r="G558" s="221" t="s">
        <v>172</v>
      </c>
      <c r="H558" s="222">
        <v>3.004</v>
      </c>
      <c r="I558" s="223"/>
      <c r="J558" s="224">
        <f>ROUND(I558*H558,0)</f>
        <v>0</v>
      </c>
      <c r="K558" s="225"/>
      <c r="L558" s="43"/>
      <c r="M558" s="226" t="s">
        <v>1</v>
      </c>
      <c r="N558" s="227" t="s">
        <v>42</v>
      </c>
      <c r="O558" s="90"/>
      <c r="P558" s="228">
        <f>O558*H558</f>
        <v>0</v>
      </c>
      <c r="Q558" s="228">
        <v>0</v>
      </c>
      <c r="R558" s="228">
        <f>Q558*H558</f>
        <v>0</v>
      </c>
      <c r="S558" s="228">
        <v>0</v>
      </c>
      <c r="T558" s="229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30" t="s">
        <v>173</v>
      </c>
      <c r="AT558" s="230" t="s">
        <v>169</v>
      </c>
      <c r="AU558" s="230" t="s">
        <v>86</v>
      </c>
      <c r="AY558" s="16" t="s">
        <v>166</v>
      </c>
      <c r="BE558" s="231">
        <f>IF(N558="základní",J558,0)</f>
        <v>0</v>
      </c>
      <c r="BF558" s="231">
        <f>IF(N558="snížená",J558,0)</f>
        <v>0</v>
      </c>
      <c r="BG558" s="231">
        <f>IF(N558="zákl. přenesená",J558,0)</f>
        <v>0</v>
      </c>
      <c r="BH558" s="231">
        <f>IF(N558="sníž. přenesená",J558,0)</f>
        <v>0</v>
      </c>
      <c r="BI558" s="231">
        <f>IF(N558="nulová",J558,0)</f>
        <v>0</v>
      </c>
      <c r="BJ558" s="16" t="s">
        <v>8</v>
      </c>
      <c r="BK558" s="231">
        <f>ROUND(I558*H558,0)</f>
        <v>0</v>
      </c>
      <c r="BL558" s="16" t="s">
        <v>173</v>
      </c>
      <c r="BM558" s="230" t="s">
        <v>1597</v>
      </c>
    </row>
    <row r="559" spans="1:51" s="13" customFormat="1" ht="12">
      <c r="A559" s="13"/>
      <c r="B559" s="232"/>
      <c r="C559" s="233"/>
      <c r="D559" s="234" t="s">
        <v>175</v>
      </c>
      <c r="E559" s="235" t="s">
        <v>1</v>
      </c>
      <c r="F559" s="236" t="s">
        <v>1598</v>
      </c>
      <c r="G559" s="233"/>
      <c r="H559" s="237">
        <v>3.004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175</v>
      </c>
      <c r="AU559" s="243" t="s">
        <v>86</v>
      </c>
      <c r="AV559" s="13" t="s">
        <v>86</v>
      </c>
      <c r="AW559" s="13" t="s">
        <v>32</v>
      </c>
      <c r="AX559" s="13" t="s">
        <v>77</v>
      </c>
      <c r="AY559" s="243" t="s">
        <v>166</v>
      </c>
    </row>
    <row r="560" spans="1:65" s="2" customFormat="1" ht="16.5" customHeight="1">
      <c r="A560" s="37"/>
      <c r="B560" s="38"/>
      <c r="C560" s="218" t="s">
        <v>817</v>
      </c>
      <c r="D560" s="218" t="s">
        <v>169</v>
      </c>
      <c r="E560" s="219" t="s">
        <v>238</v>
      </c>
      <c r="F560" s="220" t="s">
        <v>239</v>
      </c>
      <c r="G560" s="221" t="s">
        <v>183</v>
      </c>
      <c r="H560" s="222">
        <v>0.311</v>
      </c>
      <c r="I560" s="223"/>
      <c r="J560" s="224">
        <f>ROUND(I560*H560,0)</f>
        <v>0</v>
      </c>
      <c r="K560" s="225"/>
      <c r="L560" s="43"/>
      <c r="M560" s="226" t="s">
        <v>1</v>
      </c>
      <c r="N560" s="227" t="s">
        <v>42</v>
      </c>
      <c r="O560" s="90"/>
      <c r="P560" s="228">
        <f>O560*H560</f>
        <v>0</v>
      </c>
      <c r="Q560" s="228">
        <v>1.06277</v>
      </c>
      <c r="R560" s="228">
        <f>Q560*H560</f>
        <v>0.33052147</v>
      </c>
      <c r="S560" s="228">
        <v>0</v>
      </c>
      <c r="T560" s="229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30" t="s">
        <v>173</v>
      </c>
      <c r="AT560" s="230" t="s">
        <v>169</v>
      </c>
      <c r="AU560" s="230" t="s">
        <v>86</v>
      </c>
      <c r="AY560" s="16" t="s">
        <v>166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6" t="s">
        <v>8</v>
      </c>
      <c r="BK560" s="231">
        <f>ROUND(I560*H560,0)</f>
        <v>0</v>
      </c>
      <c r="BL560" s="16" t="s">
        <v>173</v>
      </c>
      <c r="BM560" s="230" t="s">
        <v>1599</v>
      </c>
    </row>
    <row r="561" spans="1:51" s="14" customFormat="1" ht="12">
      <c r="A561" s="14"/>
      <c r="B561" s="244"/>
      <c r="C561" s="245"/>
      <c r="D561" s="234" t="s">
        <v>175</v>
      </c>
      <c r="E561" s="246" t="s">
        <v>1</v>
      </c>
      <c r="F561" s="247" t="s">
        <v>1600</v>
      </c>
      <c r="G561" s="245"/>
      <c r="H561" s="246" t="s">
        <v>1</v>
      </c>
      <c r="I561" s="248"/>
      <c r="J561" s="245"/>
      <c r="K561" s="245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175</v>
      </c>
      <c r="AU561" s="253" t="s">
        <v>86</v>
      </c>
      <c r="AV561" s="14" t="s">
        <v>8</v>
      </c>
      <c r="AW561" s="14" t="s">
        <v>32</v>
      </c>
      <c r="AX561" s="14" t="s">
        <v>77</v>
      </c>
      <c r="AY561" s="253" t="s">
        <v>166</v>
      </c>
    </row>
    <row r="562" spans="1:51" s="13" customFormat="1" ht="12">
      <c r="A562" s="13"/>
      <c r="B562" s="232"/>
      <c r="C562" s="233"/>
      <c r="D562" s="234" t="s">
        <v>175</v>
      </c>
      <c r="E562" s="235" t="s">
        <v>1</v>
      </c>
      <c r="F562" s="236" t="s">
        <v>1601</v>
      </c>
      <c r="G562" s="233"/>
      <c r="H562" s="237">
        <v>0.027</v>
      </c>
      <c r="I562" s="238"/>
      <c r="J562" s="233"/>
      <c r="K562" s="233"/>
      <c r="L562" s="239"/>
      <c r="M562" s="240"/>
      <c r="N562" s="241"/>
      <c r="O562" s="241"/>
      <c r="P562" s="241"/>
      <c r="Q562" s="241"/>
      <c r="R562" s="241"/>
      <c r="S562" s="241"/>
      <c r="T562" s="24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3" t="s">
        <v>175</v>
      </c>
      <c r="AU562" s="243" t="s">
        <v>86</v>
      </c>
      <c r="AV562" s="13" t="s">
        <v>86</v>
      </c>
      <c r="AW562" s="13" t="s">
        <v>32</v>
      </c>
      <c r="AX562" s="13" t="s">
        <v>77</v>
      </c>
      <c r="AY562" s="243" t="s">
        <v>166</v>
      </c>
    </row>
    <row r="563" spans="1:51" s="14" customFormat="1" ht="12">
      <c r="A563" s="14"/>
      <c r="B563" s="244"/>
      <c r="C563" s="245"/>
      <c r="D563" s="234" t="s">
        <v>175</v>
      </c>
      <c r="E563" s="246" t="s">
        <v>1</v>
      </c>
      <c r="F563" s="247" t="s">
        <v>1602</v>
      </c>
      <c r="G563" s="245"/>
      <c r="H563" s="246" t="s">
        <v>1</v>
      </c>
      <c r="I563" s="248"/>
      <c r="J563" s="245"/>
      <c r="K563" s="245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175</v>
      </c>
      <c r="AU563" s="253" t="s">
        <v>86</v>
      </c>
      <c r="AV563" s="14" t="s">
        <v>8</v>
      </c>
      <c r="AW563" s="14" t="s">
        <v>32</v>
      </c>
      <c r="AX563" s="14" t="s">
        <v>77</v>
      </c>
      <c r="AY563" s="253" t="s">
        <v>166</v>
      </c>
    </row>
    <row r="564" spans="1:51" s="13" customFormat="1" ht="12">
      <c r="A564" s="13"/>
      <c r="B564" s="232"/>
      <c r="C564" s="233"/>
      <c r="D564" s="234" t="s">
        <v>175</v>
      </c>
      <c r="E564" s="235" t="s">
        <v>1</v>
      </c>
      <c r="F564" s="236" t="s">
        <v>1603</v>
      </c>
      <c r="G564" s="233"/>
      <c r="H564" s="237">
        <v>0.04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175</v>
      </c>
      <c r="AU564" s="243" t="s">
        <v>86</v>
      </c>
      <c r="AV564" s="13" t="s">
        <v>86</v>
      </c>
      <c r="AW564" s="13" t="s">
        <v>32</v>
      </c>
      <c r="AX564" s="13" t="s">
        <v>77</v>
      </c>
      <c r="AY564" s="243" t="s">
        <v>166</v>
      </c>
    </row>
    <row r="565" spans="1:51" s="13" customFormat="1" ht="12">
      <c r="A565" s="13"/>
      <c r="B565" s="232"/>
      <c r="C565" s="233"/>
      <c r="D565" s="234" t="s">
        <v>175</v>
      </c>
      <c r="E565" s="235" t="s">
        <v>1</v>
      </c>
      <c r="F565" s="236" t="s">
        <v>1604</v>
      </c>
      <c r="G565" s="233"/>
      <c r="H565" s="237">
        <v>0.122</v>
      </c>
      <c r="I565" s="238"/>
      <c r="J565" s="233"/>
      <c r="K565" s="233"/>
      <c r="L565" s="239"/>
      <c r="M565" s="240"/>
      <c r="N565" s="241"/>
      <c r="O565" s="241"/>
      <c r="P565" s="241"/>
      <c r="Q565" s="241"/>
      <c r="R565" s="241"/>
      <c r="S565" s="241"/>
      <c r="T565" s="24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3" t="s">
        <v>175</v>
      </c>
      <c r="AU565" s="243" t="s">
        <v>86</v>
      </c>
      <c r="AV565" s="13" t="s">
        <v>86</v>
      </c>
      <c r="AW565" s="13" t="s">
        <v>32</v>
      </c>
      <c r="AX565" s="13" t="s">
        <v>77</v>
      </c>
      <c r="AY565" s="243" t="s">
        <v>166</v>
      </c>
    </row>
    <row r="566" spans="1:51" s="13" customFormat="1" ht="12">
      <c r="A566" s="13"/>
      <c r="B566" s="232"/>
      <c r="C566" s="233"/>
      <c r="D566" s="234" t="s">
        <v>175</v>
      </c>
      <c r="E566" s="235" t="s">
        <v>1</v>
      </c>
      <c r="F566" s="236" t="s">
        <v>1605</v>
      </c>
      <c r="G566" s="233"/>
      <c r="H566" s="237">
        <v>0.122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175</v>
      </c>
      <c r="AU566" s="243" t="s">
        <v>86</v>
      </c>
      <c r="AV566" s="13" t="s">
        <v>86</v>
      </c>
      <c r="AW566" s="13" t="s">
        <v>32</v>
      </c>
      <c r="AX566" s="13" t="s">
        <v>77</v>
      </c>
      <c r="AY566" s="243" t="s">
        <v>166</v>
      </c>
    </row>
    <row r="567" spans="1:65" s="2" customFormat="1" ht="24.15" customHeight="1">
      <c r="A567" s="37"/>
      <c r="B567" s="38"/>
      <c r="C567" s="218" t="s">
        <v>824</v>
      </c>
      <c r="D567" s="218" t="s">
        <v>169</v>
      </c>
      <c r="E567" s="219" t="s">
        <v>1606</v>
      </c>
      <c r="F567" s="220" t="s">
        <v>1607</v>
      </c>
      <c r="G567" s="221" t="s">
        <v>188</v>
      </c>
      <c r="H567" s="222">
        <v>695.51</v>
      </c>
      <c r="I567" s="223"/>
      <c r="J567" s="224">
        <f>ROUND(I567*H567,0)</f>
        <v>0</v>
      </c>
      <c r="K567" s="225"/>
      <c r="L567" s="43"/>
      <c r="M567" s="226" t="s">
        <v>1</v>
      </c>
      <c r="N567" s="227" t="s">
        <v>42</v>
      </c>
      <c r="O567" s="90"/>
      <c r="P567" s="228">
        <f>O567*H567</f>
        <v>0</v>
      </c>
      <c r="Q567" s="228">
        <v>0.11</v>
      </c>
      <c r="R567" s="228">
        <f>Q567*H567</f>
        <v>76.5061</v>
      </c>
      <c r="S567" s="228">
        <v>0</v>
      </c>
      <c r="T567" s="229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30" t="s">
        <v>173</v>
      </c>
      <c r="AT567" s="230" t="s">
        <v>169</v>
      </c>
      <c r="AU567" s="230" t="s">
        <v>86</v>
      </c>
      <c r="AY567" s="16" t="s">
        <v>166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6" t="s">
        <v>8</v>
      </c>
      <c r="BK567" s="231">
        <f>ROUND(I567*H567,0)</f>
        <v>0</v>
      </c>
      <c r="BL567" s="16" t="s">
        <v>173</v>
      </c>
      <c r="BM567" s="230" t="s">
        <v>1608</v>
      </c>
    </row>
    <row r="568" spans="1:51" s="13" customFormat="1" ht="12">
      <c r="A568" s="13"/>
      <c r="B568" s="232"/>
      <c r="C568" s="233"/>
      <c r="D568" s="234" t="s">
        <v>175</v>
      </c>
      <c r="E568" s="235" t="s">
        <v>1</v>
      </c>
      <c r="F568" s="236" t="s">
        <v>1609</v>
      </c>
      <c r="G568" s="233"/>
      <c r="H568" s="237">
        <v>175.19</v>
      </c>
      <c r="I568" s="238"/>
      <c r="J568" s="233"/>
      <c r="K568" s="233"/>
      <c r="L568" s="239"/>
      <c r="M568" s="240"/>
      <c r="N568" s="241"/>
      <c r="O568" s="241"/>
      <c r="P568" s="241"/>
      <c r="Q568" s="241"/>
      <c r="R568" s="241"/>
      <c r="S568" s="241"/>
      <c r="T568" s="24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3" t="s">
        <v>175</v>
      </c>
      <c r="AU568" s="243" t="s">
        <v>86</v>
      </c>
      <c r="AV568" s="13" t="s">
        <v>86</v>
      </c>
      <c r="AW568" s="13" t="s">
        <v>32</v>
      </c>
      <c r="AX568" s="13" t="s">
        <v>77</v>
      </c>
      <c r="AY568" s="243" t="s">
        <v>166</v>
      </c>
    </row>
    <row r="569" spans="1:51" s="13" customFormat="1" ht="12">
      <c r="A569" s="13"/>
      <c r="B569" s="232"/>
      <c r="C569" s="233"/>
      <c r="D569" s="234" t="s">
        <v>175</v>
      </c>
      <c r="E569" s="235" t="s">
        <v>1</v>
      </c>
      <c r="F569" s="236" t="s">
        <v>1610</v>
      </c>
      <c r="G569" s="233"/>
      <c r="H569" s="237">
        <v>237.36</v>
      </c>
      <c r="I569" s="238"/>
      <c r="J569" s="233"/>
      <c r="K569" s="233"/>
      <c r="L569" s="239"/>
      <c r="M569" s="240"/>
      <c r="N569" s="241"/>
      <c r="O569" s="241"/>
      <c r="P569" s="241"/>
      <c r="Q569" s="241"/>
      <c r="R569" s="241"/>
      <c r="S569" s="241"/>
      <c r="T569" s="24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3" t="s">
        <v>175</v>
      </c>
      <c r="AU569" s="243" t="s">
        <v>86</v>
      </c>
      <c r="AV569" s="13" t="s">
        <v>86</v>
      </c>
      <c r="AW569" s="13" t="s">
        <v>32</v>
      </c>
      <c r="AX569" s="13" t="s">
        <v>77</v>
      </c>
      <c r="AY569" s="243" t="s">
        <v>166</v>
      </c>
    </row>
    <row r="570" spans="1:51" s="13" customFormat="1" ht="12">
      <c r="A570" s="13"/>
      <c r="B570" s="232"/>
      <c r="C570" s="233"/>
      <c r="D570" s="234" t="s">
        <v>175</v>
      </c>
      <c r="E570" s="235" t="s">
        <v>1</v>
      </c>
      <c r="F570" s="236" t="s">
        <v>1611</v>
      </c>
      <c r="G570" s="233"/>
      <c r="H570" s="237">
        <v>22.81</v>
      </c>
      <c r="I570" s="238"/>
      <c r="J570" s="233"/>
      <c r="K570" s="233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175</v>
      </c>
      <c r="AU570" s="243" t="s">
        <v>86</v>
      </c>
      <c r="AV570" s="13" t="s">
        <v>86</v>
      </c>
      <c r="AW570" s="13" t="s">
        <v>32</v>
      </c>
      <c r="AX570" s="13" t="s">
        <v>77</v>
      </c>
      <c r="AY570" s="243" t="s">
        <v>166</v>
      </c>
    </row>
    <row r="571" spans="1:51" s="13" customFormat="1" ht="12">
      <c r="A571" s="13"/>
      <c r="B571" s="232"/>
      <c r="C571" s="233"/>
      <c r="D571" s="234" t="s">
        <v>175</v>
      </c>
      <c r="E571" s="235" t="s">
        <v>1</v>
      </c>
      <c r="F571" s="236" t="s">
        <v>1612</v>
      </c>
      <c r="G571" s="233"/>
      <c r="H571" s="237">
        <v>237.34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3" t="s">
        <v>175</v>
      </c>
      <c r="AU571" s="243" t="s">
        <v>86</v>
      </c>
      <c r="AV571" s="13" t="s">
        <v>86</v>
      </c>
      <c r="AW571" s="13" t="s">
        <v>32</v>
      </c>
      <c r="AX571" s="13" t="s">
        <v>77</v>
      </c>
      <c r="AY571" s="243" t="s">
        <v>166</v>
      </c>
    </row>
    <row r="572" spans="1:51" s="13" customFormat="1" ht="12">
      <c r="A572" s="13"/>
      <c r="B572" s="232"/>
      <c r="C572" s="233"/>
      <c r="D572" s="234" t="s">
        <v>175</v>
      </c>
      <c r="E572" s="235" t="s">
        <v>1</v>
      </c>
      <c r="F572" s="236" t="s">
        <v>1613</v>
      </c>
      <c r="G572" s="233"/>
      <c r="H572" s="237">
        <v>22.81</v>
      </c>
      <c r="I572" s="238"/>
      <c r="J572" s="233"/>
      <c r="K572" s="233"/>
      <c r="L572" s="239"/>
      <c r="M572" s="240"/>
      <c r="N572" s="241"/>
      <c r="O572" s="241"/>
      <c r="P572" s="241"/>
      <c r="Q572" s="241"/>
      <c r="R572" s="241"/>
      <c r="S572" s="241"/>
      <c r="T572" s="24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3" t="s">
        <v>175</v>
      </c>
      <c r="AU572" s="243" t="s">
        <v>86</v>
      </c>
      <c r="AV572" s="13" t="s">
        <v>86</v>
      </c>
      <c r="AW572" s="13" t="s">
        <v>32</v>
      </c>
      <c r="AX572" s="13" t="s">
        <v>77</v>
      </c>
      <c r="AY572" s="243" t="s">
        <v>166</v>
      </c>
    </row>
    <row r="573" spans="1:65" s="2" customFormat="1" ht="24.15" customHeight="1">
      <c r="A573" s="37"/>
      <c r="B573" s="38"/>
      <c r="C573" s="218" t="s">
        <v>829</v>
      </c>
      <c r="D573" s="218" t="s">
        <v>169</v>
      </c>
      <c r="E573" s="219" t="s">
        <v>1614</v>
      </c>
      <c r="F573" s="220" t="s">
        <v>1615</v>
      </c>
      <c r="G573" s="221" t="s">
        <v>188</v>
      </c>
      <c r="H573" s="222">
        <v>1606.56</v>
      </c>
      <c r="I573" s="223"/>
      <c r="J573" s="224">
        <f>ROUND(I573*H573,0)</f>
        <v>0</v>
      </c>
      <c r="K573" s="225"/>
      <c r="L573" s="43"/>
      <c r="M573" s="226" t="s">
        <v>1</v>
      </c>
      <c r="N573" s="227" t="s">
        <v>42</v>
      </c>
      <c r="O573" s="90"/>
      <c r="P573" s="228">
        <f>O573*H573</f>
        <v>0</v>
      </c>
      <c r="Q573" s="228">
        <v>0.011</v>
      </c>
      <c r="R573" s="228">
        <f>Q573*H573</f>
        <v>17.672159999999998</v>
      </c>
      <c r="S573" s="228">
        <v>0</v>
      </c>
      <c r="T573" s="229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30" t="s">
        <v>173</v>
      </c>
      <c r="AT573" s="230" t="s">
        <v>169</v>
      </c>
      <c r="AU573" s="230" t="s">
        <v>86</v>
      </c>
      <c r="AY573" s="16" t="s">
        <v>166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6" t="s">
        <v>8</v>
      </c>
      <c r="BK573" s="231">
        <f>ROUND(I573*H573,0)</f>
        <v>0</v>
      </c>
      <c r="BL573" s="16" t="s">
        <v>173</v>
      </c>
      <c r="BM573" s="230" t="s">
        <v>1616</v>
      </c>
    </row>
    <row r="574" spans="1:51" s="13" customFormat="1" ht="12">
      <c r="A574" s="13"/>
      <c r="B574" s="232"/>
      <c r="C574" s="233"/>
      <c r="D574" s="234" t="s">
        <v>175</v>
      </c>
      <c r="E574" s="235" t="s">
        <v>1</v>
      </c>
      <c r="F574" s="236" t="s">
        <v>1617</v>
      </c>
      <c r="G574" s="233"/>
      <c r="H574" s="237">
        <v>474.72</v>
      </c>
      <c r="I574" s="238"/>
      <c r="J574" s="233"/>
      <c r="K574" s="233"/>
      <c r="L574" s="239"/>
      <c r="M574" s="240"/>
      <c r="N574" s="241"/>
      <c r="O574" s="241"/>
      <c r="P574" s="241"/>
      <c r="Q574" s="241"/>
      <c r="R574" s="241"/>
      <c r="S574" s="241"/>
      <c r="T574" s="24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3" t="s">
        <v>175</v>
      </c>
      <c r="AU574" s="243" t="s">
        <v>86</v>
      </c>
      <c r="AV574" s="13" t="s">
        <v>86</v>
      </c>
      <c r="AW574" s="13" t="s">
        <v>32</v>
      </c>
      <c r="AX574" s="13" t="s">
        <v>77</v>
      </c>
      <c r="AY574" s="243" t="s">
        <v>166</v>
      </c>
    </row>
    <row r="575" spans="1:51" s="13" customFormat="1" ht="12">
      <c r="A575" s="13"/>
      <c r="B575" s="232"/>
      <c r="C575" s="233"/>
      <c r="D575" s="234" t="s">
        <v>175</v>
      </c>
      <c r="E575" s="235" t="s">
        <v>1</v>
      </c>
      <c r="F575" s="236" t="s">
        <v>1618</v>
      </c>
      <c r="G575" s="233"/>
      <c r="H575" s="237">
        <v>91.24</v>
      </c>
      <c r="I575" s="238"/>
      <c r="J575" s="233"/>
      <c r="K575" s="233"/>
      <c r="L575" s="239"/>
      <c r="M575" s="240"/>
      <c r="N575" s="241"/>
      <c r="O575" s="241"/>
      <c r="P575" s="241"/>
      <c r="Q575" s="241"/>
      <c r="R575" s="241"/>
      <c r="S575" s="241"/>
      <c r="T575" s="24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3" t="s">
        <v>175</v>
      </c>
      <c r="AU575" s="243" t="s">
        <v>86</v>
      </c>
      <c r="AV575" s="13" t="s">
        <v>86</v>
      </c>
      <c r="AW575" s="13" t="s">
        <v>32</v>
      </c>
      <c r="AX575" s="13" t="s">
        <v>77</v>
      </c>
      <c r="AY575" s="243" t="s">
        <v>166</v>
      </c>
    </row>
    <row r="576" spans="1:51" s="13" customFormat="1" ht="12">
      <c r="A576" s="13"/>
      <c r="B576" s="232"/>
      <c r="C576" s="233"/>
      <c r="D576" s="234" t="s">
        <v>175</v>
      </c>
      <c r="E576" s="235" t="s">
        <v>1</v>
      </c>
      <c r="F576" s="236" t="s">
        <v>1619</v>
      </c>
      <c r="G576" s="233"/>
      <c r="H576" s="237">
        <v>949.36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175</v>
      </c>
      <c r="AU576" s="243" t="s">
        <v>86</v>
      </c>
      <c r="AV576" s="13" t="s">
        <v>86</v>
      </c>
      <c r="AW576" s="13" t="s">
        <v>32</v>
      </c>
      <c r="AX576" s="13" t="s">
        <v>77</v>
      </c>
      <c r="AY576" s="243" t="s">
        <v>166</v>
      </c>
    </row>
    <row r="577" spans="1:51" s="13" customFormat="1" ht="12">
      <c r="A577" s="13"/>
      <c r="B577" s="232"/>
      <c r="C577" s="233"/>
      <c r="D577" s="234" t="s">
        <v>175</v>
      </c>
      <c r="E577" s="235" t="s">
        <v>1</v>
      </c>
      <c r="F577" s="236" t="s">
        <v>1620</v>
      </c>
      <c r="G577" s="233"/>
      <c r="H577" s="237">
        <v>91.24</v>
      </c>
      <c r="I577" s="238"/>
      <c r="J577" s="233"/>
      <c r="K577" s="233"/>
      <c r="L577" s="239"/>
      <c r="M577" s="240"/>
      <c r="N577" s="241"/>
      <c r="O577" s="241"/>
      <c r="P577" s="241"/>
      <c r="Q577" s="241"/>
      <c r="R577" s="241"/>
      <c r="S577" s="241"/>
      <c r="T577" s="24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3" t="s">
        <v>175</v>
      </c>
      <c r="AU577" s="243" t="s">
        <v>86</v>
      </c>
      <c r="AV577" s="13" t="s">
        <v>86</v>
      </c>
      <c r="AW577" s="13" t="s">
        <v>32</v>
      </c>
      <c r="AX577" s="13" t="s">
        <v>77</v>
      </c>
      <c r="AY577" s="243" t="s">
        <v>166</v>
      </c>
    </row>
    <row r="578" spans="1:65" s="2" customFormat="1" ht="24.15" customHeight="1">
      <c r="A578" s="37"/>
      <c r="B578" s="38"/>
      <c r="C578" s="218" t="s">
        <v>835</v>
      </c>
      <c r="D578" s="218" t="s">
        <v>169</v>
      </c>
      <c r="E578" s="219" t="s">
        <v>245</v>
      </c>
      <c r="F578" s="220" t="s">
        <v>246</v>
      </c>
      <c r="G578" s="221" t="s">
        <v>188</v>
      </c>
      <c r="H578" s="222">
        <v>1.4</v>
      </c>
      <c r="I578" s="223"/>
      <c r="J578" s="224">
        <f>ROUND(I578*H578,0)</f>
        <v>0</v>
      </c>
      <c r="K578" s="225"/>
      <c r="L578" s="43"/>
      <c r="M578" s="226" t="s">
        <v>1</v>
      </c>
      <c r="N578" s="227" t="s">
        <v>42</v>
      </c>
      <c r="O578" s="90"/>
      <c r="P578" s="228">
        <f>O578*H578</f>
        <v>0</v>
      </c>
      <c r="Q578" s="228">
        <v>0.09336</v>
      </c>
      <c r="R578" s="228">
        <f>Q578*H578</f>
        <v>0.130704</v>
      </c>
      <c r="S578" s="228">
        <v>0</v>
      </c>
      <c r="T578" s="229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30" t="s">
        <v>173</v>
      </c>
      <c r="AT578" s="230" t="s">
        <v>169</v>
      </c>
      <c r="AU578" s="230" t="s">
        <v>86</v>
      </c>
      <c r="AY578" s="16" t="s">
        <v>166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6" t="s">
        <v>8</v>
      </c>
      <c r="BK578" s="231">
        <f>ROUND(I578*H578,0)</f>
        <v>0</v>
      </c>
      <c r="BL578" s="16" t="s">
        <v>173</v>
      </c>
      <c r="BM578" s="230" t="s">
        <v>1621</v>
      </c>
    </row>
    <row r="579" spans="1:51" s="13" customFormat="1" ht="12">
      <c r="A579" s="13"/>
      <c r="B579" s="232"/>
      <c r="C579" s="233"/>
      <c r="D579" s="234" t="s">
        <v>175</v>
      </c>
      <c r="E579" s="235" t="s">
        <v>1</v>
      </c>
      <c r="F579" s="236" t="s">
        <v>1622</v>
      </c>
      <c r="G579" s="233"/>
      <c r="H579" s="237">
        <v>1.4</v>
      </c>
      <c r="I579" s="238"/>
      <c r="J579" s="233"/>
      <c r="K579" s="233"/>
      <c r="L579" s="239"/>
      <c r="M579" s="240"/>
      <c r="N579" s="241"/>
      <c r="O579" s="241"/>
      <c r="P579" s="241"/>
      <c r="Q579" s="241"/>
      <c r="R579" s="241"/>
      <c r="S579" s="241"/>
      <c r="T579" s="24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3" t="s">
        <v>175</v>
      </c>
      <c r="AU579" s="243" t="s">
        <v>86</v>
      </c>
      <c r="AV579" s="13" t="s">
        <v>86</v>
      </c>
      <c r="AW579" s="13" t="s">
        <v>32</v>
      </c>
      <c r="AX579" s="13" t="s">
        <v>77</v>
      </c>
      <c r="AY579" s="243" t="s">
        <v>166</v>
      </c>
    </row>
    <row r="580" spans="1:65" s="2" customFormat="1" ht="16.5" customHeight="1">
      <c r="A580" s="37"/>
      <c r="B580" s="38"/>
      <c r="C580" s="218" t="s">
        <v>839</v>
      </c>
      <c r="D580" s="218" t="s">
        <v>169</v>
      </c>
      <c r="E580" s="219" t="s">
        <v>1623</v>
      </c>
      <c r="F580" s="220" t="s">
        <v>1624</v>
      </c>
      <c r="G580" s="221" t="s">
        <v>188</v>
      </c>
      <c r="H580" s="222">
        <v>644.16</v>
      </c>
      <c r="I580" s="223"/>
      <c r="J580" s="224">
        <f>ROUND(I580*H580,0)</f>
        <v>0</v>
      </c>
      <c r="K580" s="225"/>
      <c r="L580" s="43"/>
      <c r="M580" s="226" t="s">
        <v>1</v>
      </c>
      <c r="N580" s="227" t="s">
        <v>42</v>
      </c>
      <c r="O580" s="90"/>
      <c r="P580" s="228">
        <f>O580*H580</f>
        <v>0</v>
      </c>
      <c r="Q580" s="228">
        <v>0.001</v>
      </c>
      <c r="R580" s="228">
        <f>Q580*H580</f>
        <v>0.64416</v>
      </c>
      <c r="S580" s="228">
        <v>0</v>
      </c>
      <c r="T580" s="229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30" t="s">
        <v>173</v>
      </c>
      <c r="AT580" s="230" t="s">
        <v>169</v>
      </c>
      <c r="AU580" s="230" t="s">
        <v>86</v>
      </c>
      <c r="AY580" s="16" t="s">
        <v>166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6" t="s">
        <v>8</v>
      </c>
      <c r="BK580" s="231">
        <f>ROUND(I580*H580,0)</f>
        <v>0</v>
      </c>
      <c r="BL580" s="16" t="s">
        <v>173</v>
      </c>
      <c r="BM580" s="230" t="s">
        <v>1625</v>
      </c>
    </row>
    <row r="581" spans="1:51" s="13" customFormat="1" ht="12">
      <c r="A581" s="13"/>
      <c r="B581" s="232"/>
      <c r="C581" s="233"/>
      <c r="D581" s="234" t="s">
        <v>175</v>
      </c>
      <c r="E581" s="235" t="s">
        <v>1</v>
      </c>
      <c r="F581" s="236" t="s">
        <v>1626</v>
      </c>
      <c r="G581" s="233"/>
      <c r="H581" s="237">
        <v>169.46</v>
      </c>
      <c r="I581" s="238"/>
      <c r="J581" s="233"/>
      <c r="K581" s="233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175</v>
      </c>
      <c r="AU581" s="243" t="s">
        <v>86</v>
      </c>
      <c r="AV581" s="13" t="s">
        <v>86</v>
      </c>
      <c r="AW581" s="13" t="s">
        <v>32</v>
      </c>
      <c r="AX581" s="13" t="s">
        <v>77</v>
      </c>
      <c r="AY581" s="243" t="s">
        <v>166</v>
      </c>
    </row>
    <row r="582" spans="1:51" s="13" customFormat="1" ht="12">
      <c r="A582" s="13"/>
      <c r="B582" s="232"/>
      <c r="C582" s="233"/>
      <c r="D582" s="234" t="s">
        <v>175</v>
      </c>
      <c r="E582" s="235" t="s">
        <v>1</v>
      </c>
      <c r="F582" s="236" t="s">
        <v>1610</v>
      </c>
      <c r="G582" s="233"/>
      <c r="H582" s="237">
        <v>237.36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175</v>
      </c>
      <c r="AU582" s="243" t="s">
        <v>86</v>
      </c>
      <c r="AV582" s="13" t="s">
        <v>86</v>
      </c>
      <c r="AW582" s="13" t="s">
        <v>32</v>
      </c>
      <c r="AX582" s="13" t="s">
        <v>77</v>
      </c>
      <c r="AY582" s="243" t="s">
        <v>166</v>
      </c>
    </row>
    <row r="583" spans="1:51" s="13" customFormat="1" ht="12">
      <c r="A583" s="13"/>
      <c r="B583" s="232"/>
      <c r="C583" s="233"/>
      <c r="D583" s="234" t="s">
        <v>175</v>
      </c>
      <c r="E583" s="235" t="s">
        <v>1</v>
      </c>
      <c r="F583" s="236" t="s">
        <v>1612</v>
      </c>
      <c r="G583" s="233"/>
      <c r="H583" s="237">
        <v>237.34</v>
      </c>
      <c r="I583" s="238"/>
      <c r="J583" s="233"/>
      <c r="K583" s="233"/>
      <c r="L583" s="239"/>
      <c r="M583" s="240"/>
      <c r="N583" s="241"/>
      <c r="O583" s="241"/>
      <c r="P583" s="241"/>
      <c r="Q583" s="241"/>
      <c r="R583" s="241"/>
      <c r="S583" s="241"/>
      <c r="T583" s="24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3" t="s">
        <v>175</v>
      </c>
      <c r="AU583" s="243" t="s">
        <v>86</v>
      </c>
      <c r="AV583" s="13" t="s">
        <v>86</v>
      </c>
      <c r="AW583" s="13" t="s">
        <v>32</v>
      </c>
      <c r="AX583" s="13" t="s">
        <v>77</v>
      </c>
      <c r="AY583" s="243" t="s">
        <v>166</v>
      </c>
    </row>
    <row r="584" spans="1:65" s="2" customFormat="1" ht="21.75" customHeight="1">
      <c r="A584" s="37"/>
      <c r="B584" s="38"/>
      <c r="C584" s="218" t="s">
        <v>843</v>
      </c>
      <c r="D584" s="218" t="s">
        <v>169</v>
      </c>
      <c r="E584" s="219" t="s">
        <v>1627</v>
      </c>
      <c r="F584" s="220" t="s">
        <v>1628</v>
      </c>
      <c r="G584" s="221" t="s">
        <v>188</v>
      </c>
      <c r="H584" s="222">
        <v>65.49</v>
      </c>
      <c r="I584" s="223"/>
      <c r="J584" s="224">
        <f>ROUND(I584*H584,0)</f>
        <v>0</v>
      </c>
      <c r="K584" s="225"/>
      <c r="L584" s="43"/>
      <c r="M584" s="226" t="s">
        <v>1</v>
      </c>
      <c r="N584" s="227" t="s">
        <v>42</v>
      </c>
      <c r="O584" s="90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230" t="s">
        <v>173</v>
      </c>
      <c r="AT584" s="230" t="s">
        <v>169</v>
      </c>
      <c r="AU584" s="230" t="s">
        <v>86</v>
      </c>
      <c r="AY584" s="16" t="s">
        <v>166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6" t="s">
        <v>8</v>
      </c>
      <c r="BK584" s="231">
        <f>ROUND(I584*H584,0)</f>
        <v>0</v>
      </c>
      <c r="BL584" s="16" t="s">
        <v>173</v>
      </c>
      <c r="BM584" s="230" t="s">
        <v>1629</v>
      </c>
    </row>
    <row r="585" spans="1:51" s="13" customFormat="1" ht="12">
      <c r="A585" s="13"/>
      <c r="B585" s="232"/>
      <c r="C585" s="233"/>
      <c r="D585" s="234" t="s">
        <v>175</v>
      </c>
      <c r="E585" s="235" t="s">
        <v>1</v>
      </c>
      <c r="F585" s="236" t="s">
        <v>1630</v>
      </c>
      <c r="G585" s="233"/>
      <c r="H585" s="237">
        <v>59.76</v>
      </c>
      <c r="I585" s="238"/>
      <c r="J585" s="233"/>
      <c r="K585" s="233"/>
      <c r="L585" s="239"/>
      <c r="M585" s="240"/>
      <c r="N585" s="241"/>
      <c r="O585" s="241"/>
      <c r="P585" s="241"/>
      <c r="Q585" s="241"/>
      <c r="R585" s="241"/>
      <c r="S585" s="241"/>
      <c r="T585" s="24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3" t="s">
        <v>175</v>
      </c>
      <c r="AU585" s="243" t="s">
        <v>86</v>
      </c>
      <c r="AV585" s="13" t="s">
        <v>86</v>
      </c>
      <c r="AW585" s="13" t="s">
        <v>32</v>
      </c>
      <c r="AX585" s="13" t="s">
        <v>77</v>
      </c>
      <c r="AY585" s="243" t="s">
        <v>166</v>
      </c>
    </row>
    <row r="586" spans="1:51" s="13" customFormat="1" ht="12">
      <c r="A586" s="13"/>
      <c r="B586" s="232"/>
      <c r="C586" s="233"/>
      <c r="D586" s="234" t="s">
        <v>175</v>
      </c>
      <c r="E586" s="235" t="s">
        <v>1</v>
      </c>
      <c r="F586" s="236" t="s">
        <v>1631</v>
      </c>
      <c r="G586" s="233"/>
      <c r="H586" s="237">
        <v>5.73</v>
      </c>
      <c r="I586" s="238"/>
      <c r="J586" s="233"/>
      <c r="K586" s="233"/>
      <c r="L586" s="239"/>
      <c r="M586" s="240"/>
      <c r="N586" s="241"/>
      <c r="O586" s="241"/>
      <c r="P586" s="241"/>
      <c r="Q586" s="241"/>
      <c r="R586" s="241"/>
      <c r="S586" s="241"/>
      <c r="T586" s="24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3" t="s">
        <v>175</v>
      </c>
      <c r="AU586" s="243" t="s">
        <v>86</v>
      </c>
      <c r="AV586" s="13" t="s">
        <v>86</v>
      </c>
      <c r="AW586" s="13" t="s">
        <v>32</v>
      </c>
      <c r="AX586" s="13" t="s">
        <v>77</v>
      </c>
      <c r="AY586" s="243" t="s">
        <v>166</v>
      </c>
    </row>
    <row r="587" spans="1:65" s="2" customFormat="1" ht="24.15" customHeight="1">
      <c r="A587" s="37"/>
      <c r="B587" s="38"/>
      <c r="C587" s="218" t="s">
        <v>849</v>
      </c>
      <c r="D587" s="218" t="s">
        <v>169</v>
      </c>
      <c r="E587" s="219" t="s">
        <v>1632</v>
      </c>
      <c r="F587" s="220" t="s">
        <v>1633</v>
      </c>
      <c r="G587" s="221" t="s">
        <v>188</v>
      </c>
      <c r="H587" s="222">
        <v>11.97</v>
      </c>
      <c r="I587" s="223"/>
      <c r="J587" s="224">
        <f>ROUND(I587*H587,0)</f>
        <v>0</v>
      </c>
      <c r="K587" s="225"/>
      <c r="L587" s="43"/>
      <c r="M587" s="226" t="s">
        <v>1</v>
      </c>
      <c r="N587" s="227" t="s">
        <v>42</v>
      </c>
      <c r="O587" s="90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30" t="s">
        <v>173</v>
      </c>
      <c r="AT587" s="230" t="s">
        <v>169</v>
      </c>
      <c r="AU587" s="230" t="s">
        <v>86</v>
      </c>
      <c r="AY587" s="16" t="s">
        <v>166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6" t="s">
        <v>8</v>
      </c>
      <c r="BK587" s="231">
        <f>ROUND(I587*H587,0)</f>
        <v>0</v>
      </c>
      <c r="BL587" s="16" t="s">
        <v>173</v>
      </c>
      <c r="BM587" s="230" t="s">
        <v>1634</v>
      </c>
    </row>
    <row r="588" spans="1:51" s="13" customFormat="1" ht="12">
      <c r="A588" s="13"/>
      <c r="B588" s="232"/>
      <c r="C588" s="233"/>
      <c r="D588" s="234" t="s">
        <v>175</v>
      </c>
      <c r="E588" s="235" t="s">
        <v>1</v>
      </c>
      <c r="F588" s="236" t="s">
        <v>1635</v>
      </c>
      <c r="G588" s="233"/>
      <c r="H588" s="237">
        <v>11.97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3" t="s">
        <v>175</v>
      </c>
      <c r="AU588" s="243" t="s">
        <v>86</v>
      </c>
      <c r="AV588" s="13" t="s">
        <v>86</v>
      </c>
      <c r="AW588" s="13" t="s">
        <v>32</v>
      </c>
      <c r="AX588" s="13" t="s">
        <v>77</v>
      </c>
      <c r="AY588" s="243" t="s">
        <v>166</v>
      </c>
    </row>
    <row r="589" spans="1:65" s="2" customFormat="1" ht="24.15" customHeight="1">
      <c r="A589" s="37"/>
      <c r="B589" s="38"/>
      <c r="C589" s="218" t="s">
        <v>853</v>
      </c>
      <c r="D589" s="218" t="s">
        <v>169</v>
      </c>
      <c r="E589" s="219" t="s">
        <v>1636</v>
      </c>
      <c r="F589" s="220" t="s">
        <v>1637</v>
      </c>
      <c r="G589" s="221" t="s">
        <v>188</v>
      </c>
      <c r="H589" s="222">
        <v>11.97</v>
      </c>
      <c r="I589" s="223"/>
      <c r="J589" s="224">
        <f>ROUND(I589*H589,0)</f>
        <v>0</v>
      </c>
      <c r="K589" s="225"/>
      <c r="L589" s="43"/>
      <c r="M589" s="226" t="s">
        <v>1</v>
      </c>
      <c r="N589" s="227" t="s">
        <v>42</v>
      </c>
      <c r="O589" s="90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30" t="s">
        <v>173</v>
      </c>
      <c r="AT589" s="230" t="s">
        <v>169</v>
      </c>
      <c r="AU589" s="230" t="s">
        <v>86</v>
      </c>
      <c r="AY589" s="16" t="s">
        <v>166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6" t="s">
        <v>8</v>
      </c>
      <c r="BK589" s="231">
        <f>ROUND(I589*H589,0)</f>
        <v>0</v>
      </c>
      <c r="BL589" s="16" t="s">
        <v>173</v>
      </c>
      <c r="BM589" s="230" t="s">
        <v>1638</v>
      </c>
    </row>
    <row r="590" spans="1:51" s="13" customFormat="1" ht="12">
      <c r="A590" s="13"/>
      <c r="B590" s="232"/>
      <c r="C590" s="233"/>
      <c r="D590" s="234" t="s">
        <v>175</v>
      </c>
      <c r="E590" s="235" t="s">
        <v>1</v>
      </c>
      <c r="F590" s="236" t="s">
        <v>1639</v>
      </c>
      <c r="G590" s="233"/>
      <c r="H590" s="237">
        <v>11.97</v>
      </c>
      <c r="I590" s="238"/>
      <c r="J590" s="233"/>
      <c r="K590" s="233"/>
      <c r="L590" s="239"/>
      <c r="M590" s="240"/>
      <c r="N590" s="241"/>
      <c r="O590" s="241"/>
      <c r="P590" s="241"/>
      <c r="Q590" s="241"/>
      <c r="R590" s="241"/>
      <c r="S590" s="241"/>
      <c r="T590" s="24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3" t="s">
        <v>175</v>
      </c>
      <c r="AU590" s="243" t="s">
        <v>86</v>
      </c>
      <c r="AV590" s="13" t="s">
        <v>86</v>
      </c>
      <c r="AW590" s="13" t="s">
        <v>32</v>
      </c>
      <c r="AX590" s="13" t="s">
        <v>77</v>
      </c>
      <c r="AY590" s="243" t="s">
        <v>166</v>
      </c>
    </row>
    <row r="591" spans="1:65" s="2" customFormat="1" ht="16.5" customHeight="1">
      <c r="A591" s="37"/>
      <c r="B591" s="38"/>
      <c r="C591" s="218" t="s">
        <v>859</v>
      </c>
      <c r="D591" s="218" t="s">
        <v>169</v>
      </c>
      <c r="E591" s="219" t="s">
        <v>250</v>
      </c>
      <c r="F591" s="220" t="s">
        <v>251</v>
      </c>
      <c r="G591" s="221" t="s">
        <v>188</v>
      </c>
      <c r="H591" s="222">
        <v>709.65</v>
      </c>
      <c r="I591" s="223"/>
      <c r="J591" s="224">
        <f>ROUND(I591*H591,0)</f>
        <v>0</v>
      </c>
      <c r="K591" s="225"/>
      <c r="L591" s="43"/>
      <c r="M591" s="226" t="s">
        <v>1</v>
      </c>
      <c r="N591" s="227" t="s">
        <v>42</v>
      </c>
      <c r="O591" s="90"/>
      <c r="P591" s="228">
        <f>O591*H591</f>
        <v>0</v>
      </c>
      <c r="Q591" s="228">
        <v>0.00013</v>
      </c>
      <c r="R591" s="228">
        <f>Q591*H591</f>
        <v>0.09225449999999999</v>
      </c>
      <c r="S591" s="228">
        <v>0</v>
      </c>
      <c r="T591" s="229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30" t="s">
        <v>173</v>
      </c>
      <c r="AT591" s="230" t="s">
        <v>169</v>
      </c>
      <c r="AU591" s="230" t="s">
        <v>86</v>
      </c>
      <c r="AY591" s="16" t="s">
        <v>166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6" t="s">
        <v>8</v>
      </c>
      <c r="BK591" s="231">
        <f>ROUND(I591*H591,0)</f>
        <v>0</v>
      </c>
      <c r="BL591" s="16" t="s">
        <v>173</v>
      </c>
      <c r="BM591" s="230" t="s">
        <v>1640</v>
      </c>
    </row>
    <row r="592" spans="1:51" s="13" customFormat="1" ht="12">
      <c r="A592" s="13"/>
      <c r="B592" s="232"/>
      <c r="C592" s="233"/>
      <c r="D592" s="234" t="s">
        <v>175</v>
      </c>
      <c r="E592" s="235" t="s">
        <v>1</v>
      </c>
      <c r="F592" s="236" t="s">
        <v>1630</v>
      </c>
      <c r="G592" s="233"/>
      <c r="H592" s="237">
        <v>59.76</v>
      </c>
      <c r="I592" s="238"/>
      <c r="J592" s="233"/>
      <c r="K592" s="233"/>
      <c r="L592" s="239"/>
      <c r="M592" s="240"/>
      <c r="N592" s="241"/>
      <c r="O592" s="241"/>
      <c r="P592" s="241"/>
      <c r="Q592" s="241"/>
      <c r="R592" s="241"/>
      <c r="S592" s="241"/>
      <c r="T592" s="24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3" t="s">
        <v>175</v>
      </c>
      <c r="AU592" s="243" t="s">
        <v>86</v>
      </c>
      <c r="AV592" s="13" t="s">
        <v>86</v>
      </c>
      <c r="AW592" s="13" t="s">
        <v>32</v>
      </c>
      <c r="AX592" s="13" t="s">
        <v>77</v>
      </c>
      <c r="AY592" s="243" t="s">
        <v>166</v>
      </c>
    </row>
    <row r="593" spans="1:51" s="13" customFormat="1" ht="12">
      <c r="A593" s="13"/>
      <c r="B593" s="232"/>
      <c r="C593" s="233"/>
      <c r="D593" s="234" t="s">
        <v>175</v>
      </c>
      <c r="E593" s="235" t="s">
        <v>1</v>
      </c>
      <c r="F593" s="236" t="s">
        <v>1609</v>
      </c>
      <c r="G593" s="233"/>
      <c r="H593" s="237">
        <v>175.19</v>
      </c>
      <c r="I593" s="238"/>
      <c r="J593" s="233"/>
      <c r="K593" s="233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175</v>
      </c>
      <c r="AU593" s="243" t="s">
        <v>86</v>
      </c>
      <c r="AV593" s="13" t="s">
        <v>86</v>
      </c>
      <c r="AW593" s="13" t="s">
        <v>32</v>
      </c>
      <c r="AX593" s="13" t="s">
        <v>77</v>
      </c>
      <c r="AY593" s="243" t="s">
        <v>166</v>
      </c>
    </row>
    <row r="594" spans="1:51" s="13" customFormat="1" ht="12">
      <c r="A594" s="13"/>
      <c r="B594" s="232"/>
      <c r="C594" s="233"/>
      <c r="D594" s="234" t="s">
        <v>175</v>
      </c>
      <c r="E594" s="235" t="s">
        <v>1</v>
      </c>
      <c r="F594" s="236" t="s">
        <v>1610</v>
      </c>
      <c r="G594" s="233"/>
      <c r="H594" s="237">
        <v>237.36</v>
      </c>
      <c r="I594" s="238"/>
      <c r="J594" s="233"/>
      <c r="K594" s="233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175</v>
      </c>
      <c r="AU594" s="243" t="s">
        <v>86</v>
      </c>
      <c r="AV594" s="13" t="s">
        <v>86</v>
      </c>
      <c r="AW594" s="13" t="s">
        <v>32</v>
      </c>
      <c r="AX594" s="13" t="s">
        <v>77</v>
      </c>
      <c r="AY594" s="243" t="s">
        <v>166</v>
      </c>
    </row>
    <row r="595" spans="1:51" s="13" customFormat="1" ht="12">
      <c r="A595" s="13"/>
      <c r="B595" s="232"/>
      <c r="C595" s="233"/>
      <c r="D595" s="234" t="s">
        <v>175</v>
      </c>
      <c r="E595" s="235" t="s">
        <v>1</v>
      </c>
      <c r="F595" s="236" t="s">
        <v>1612</v>
      </c>
      <c r="G595" s="233"/>
      <c r="H595" s="237">
        <v>237.34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3" t="s">
        <v>175</v>
      </c>
      <c r="AU595" s="243" t="s">
        <v>86</v>
      </c>
      <c r="AV595" s="13" t="s">
        <v>86</v>
      </c>
      <c r="AW595" s="13" t="s">
        <v>32</v>
      </c>
      <c r="AX595" s="13" t="s">
        <v>77</v>
      </c>
      <c r="AY595" s="243" t="s">
        <v>166</v>
      </c>
    </row>
    <row r="596" spans="1:65" s="2" customFormat="1" ht="33" customHeight="1">
      <c r="A596" s="37"/>
      <c r="B596" s="38"/>
      <c r="C596" s="218" t="s">
        <v>866</v>
      </c>
      <c r="D596" s="218" t="s">
        <v>169</v>
      </c>
      <c r="E596" s="219" t="s">
        <v>257</v>
      </c>
      <c r="F596" s="220" t="s">
        <v>258</v>
      </c>
      <c r="G596" s="221" t="s">
        <v>215</v>
      </c>
      <c r="H596" s="222">
        <v>679.743</v>
      </c>
      <c r="I596" s="223"/>
      <c r="J596" s="224">
        <f>ROUND(I596*H596,0)</f>
        <v>0</v>
      </c>
      <c r="K596" s="225"/>
      <c r="L596" s="43"/>
      <c r="M596" s="226" t="s">
        <v>1</v>
      </c>
      <c r="N596" s="227" t="s">
        <v>42</v>
      </c>
      <c r="O596" s="90"/>
      <c r="P596" s="228">
        <f>O596*H596</f>
        <v>0</v>
      </c>
      <c r="Q596" s="228">
        <v>2E-05</v>
      </c>
      <c r="R596" s="228">
        <f>Q596*H596</f>
        <v>0.013594860000000002</v>
      </c>
      <c r="S596" s="228">
        <v>0</v>
      </c>
      <c r="T596" s="229">
        <f>S596*H596</f>
        <v>0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30" t="s">
        <v>173</v>
      </c>
      <c r="AT596" s="230" t="s">
        <v>169</v>
      </c>
      <c r="AU596" s="230" t="s">
        <v>86</v>
      </c>
      <c r="AY596" s="16" t="s">
        <v>166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6" t="s">
        <v>8</v>
      </c>
      <c r="BK596" s="231">
        <f>ROUND(I596*H596,0)</f>
        <v>0</v>
      </c>
      <c r="BL596" s="16" t="s">
        <v>173</v>
      </c>
      <c r="BM596" s="230" t="s">
        <v>1641</v>
      </c>
    </row>
    <row r="597" spans="1:51" s="13" customFormat="1" ht="12">
      <c r="A597" s="13"/>
      <c r="B597" s="232"/>
      <c r="C597" s="233"/>
      <c r="D597" s="234" t="s">
        <v>175</v>
      </c>
      <c r="E597" s="235" t="s">
        <v>1</v>
      </c>
      <c r="F597" s="236" t="s">
        <v>1642</v>
      </c>
      <c r="G597" s="233"/>
      <c r="H597" s="237">
        <v>679.743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175</v>
      </c>
      <c r="AU597" s="243" t="s">
        <v>86</v>
      </c>
      <c r="AV597" s="13" t="s">
        <v>86</v>
      </c>
      <c r="AW597" s="13" t="s">
        <v>32</v>
      </c>
      <c r="AX597" s="13" t="s">
        <v>77</v>
      </c>
      <c r="AY597" s="243" t="s">
        <v>166</v>
      </c>
    </row>
    <row r="598" spans="1:65" s="2" customFormat="1" ht="24.15" customHeight="1">
      <c r="A598" s="37"/>
      <c r="B598" s="38"/>
      <c r="C598" s="218" t="s">
        <v>875</v>
      </c>
      <c r="D598" s="218" t="s">
        <v>169</v>
      </c>
      <c r="E598" s="219" t="s">
        <v>1643</v>
      </c>
      <c r="F598" s="220" t="s">
        <v>1644</v>
      </c>
      <c r="G598" s="221" t="s">
        <v>188</v>
      </c>
      <c r="H598" s="222">
        <v>15.4</v>
      </c>
      <c r="I598" s="223"/>
      <c r="J598" s="224">
        <f>ROUND(I598*H598,0)</f>
        <v>0</v>
      </c>
      <c r="K598" s="225"/>
      <c r="L598" s="43"/>
      <c r="M598" s="226" t="s">
        <v>1</v>
      </c>
      <c r="N598" s="227" t="s">
        <v>42</v>
      </c>
      <c r="O598" s="90"/>
      <c r="P598" s="228">
        <f>O598*H598</f>
        <v>0</v>
      </c>
      <c r="Q598" s="228">
        <v>0.30357</v>
      </c>
      <c r="R598" s="228">
        <f>Q598*H598</f>
        <v>4.674978</v>
      </c>
      <c r="S598" s="228">
        <v>0</v>
      </c>
      <c r="T598" s="229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30" t="s">
        <v>173</v>
      </c>
      <c r="AT598" s="230" t="s">
        <v>169</v>
      </c>
      <c r="AU598" s="230" t="s">
        <v>86</v>
      </c>
      <c r="AY598" s="16" t="s">
        <v>166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6" t="s">
        <v>8</v>
      </c>
      <c r="BK598" s="231">
        <f>ROUND(I598*H598,0)</f>
        <v>0</v>
      </c>
      <c r="BL598" s="16" t="s">
        <v>173</v>
      </c>
      <c r="BM598" s="230" t="s">
        <v>1645</v>
      </c>
    </row>
    <row r="599" spans="1:51" s="13" customFormat="1" ht="12">
      <c r="A599" s="13"/>
      <c r="B599" s="232"/>
      <c r="C599" s="233"/>
      <c r="D599" s="234" t="s">
        <v>175</v>
      </c>
      <c r="E599" s="235" t="s">
        <v>1</v>
      </c>
      <c r="F599" s="236" t="s">
        <v>1456</v>
      </c>
      <c r="G599" s="233"/>
      <c r="H599" s="237">
        <v>15.4</v>
      </c>
      <c r="I599" s="238"/>
      <c r="J599" s="233"/>
      <c r="K599" s="233"/>
      <c r="L599" s="239"/>
      <c r="M599" s="240"/>
      <c r="N599" s="241"/>
      <c r="O599" s="241"/>
      <c r="P599" s="241"/>
      <c r="Q599" s="241"/>
      <c r="R599" s="241"/>
      <c r="S599" s="241"/>
      <c r="T599" s="24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3" t="s">
        <v>175</v>
      </c>
      <c r="AU599" s="243" t="s">
        <v>86</v>
      </c>
      <c r="AV599" s="13" t="s">
        <v>86</v>
      </c>
      <c r="AW599" s="13" t="s">
        <v>32</v>
      </c>
      <c r="AX599" s="13" t="s">
        <v>77</v>
      </c>
      <c r="AY599" s="243" t="s">
        <v>166</v>
      </c>
    </row>
    <row r="600" spans="1:63" s="12" customFormat="1" ht="22.8" customHeight="1">
      <c r="A600" s="12"/>
      <c r="B600" s="202"/>
      <c r="C600" s="203"/>
      <c r="D600" s="204" t="s">
        <v>76</v>
      </c>
      <c r="E600" s="216" t="s">
        <v>487</v>
      </c>
      <c r="F600" s="216" t="s">
        <v>1646</v>
      </c>
      <c r="G600" s="203"/>
      <c r="H600" s="203"/>
      <c r="I600" s="206"/>
      <c r="J600" s="217">
        <f>BK600</f>
        <v>0</v>
      </c>
      <c r="K600" s="203"/>
      <c r="L600" s="208"/>
      <c r="M600" s="209"/>
      <c r="N600" s="210"/>
      <c r="O600" s="210"/>
      <c r="P600" s="211">
        <f>SUM(P601:P623)</f>
        <v>0</v>
      </c>
      <c r="Q600" s="210"/>
      <c r="R600" s="211">
        <f>SUM(R601:R623)</f>
        <v>3.17878</v>
      </c>
      <c r="S600" s="210"/>
      <c r="T600" s="212">
        <f>SUM(T601:T623)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13" t="s">
        <v>8</v>
      </c>
      <c r="AT600" s="214" t="s">
        <v>76</v>
      </c>
      <c r="AU600" s="214" t="s">
        <v>8</v>
      </c>
      <c r="AY600" s="213" t="s">
        <v>166</v>
      </c>
      <c r="BK600" s="215">
        <f>SUM(BK601:BK623)</f>
        <v>0</v>
      </c>
    </row>
    <row r="601" spans="1:65" s="2" customFormat="1" ht="24.15" customHeight="1">
      <c r="A601" s="37"/>
      <c r="B601" s="38"/>
      <c r="C601" s="218" t="s">
        <v>882</v>
      </c>
      <c r="D601" s="218" t="s">
        <v>169</v>
      </c>
      <c r="E601" s="219" t="s">
        <v>1647</v>
      </c>
      <c r="F601" s="220" t="s">
        <v>1648</v>
      </c>
      <c r="G601" s="221" t="s">
        <v>196</v>
      </c>
      <c r="H601" s="222">
        <v>7</v>
      </c>
      <c r="I601" s="223"/>
      <c r="J601" s="224">
        <f>ROUND(I601*H601,0)</f>
        <v>0</v>
      </c>
      <c r="K601" s="225"/>
      <c r="L601" s="43"/>
      <c r="M601" s="226" t="s">
        <v>1</v>
      </c>
      <c r="N601" s="227" t="s">
        <v>42</v>
      </c>
      <c r="O601" s="90"/>
      <c r="P601" s="228">
        <f>O601*H601</f>
        <v>0</v>
      </c>
      <c r="Q601" s="228">
        <v>0.01404</v>
      </c>
      <c r="R601" s="228">
        <f>Q601*H601</f>
        <v>0.09828</v>
      </c>
      <c r="S601" s="228">
        <v>0</v>
      </c>
      <c r="T601" s="229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30" t="s">
        <v>173</v>
      </c>
      <c r="AT601" s="230" t="s">
        <v>169</v>
      </c>
      <c r="AU601" s="230" t="s">
        <v>86</v>
      </c>
      <c r="AY601" s="16" t="s">
        <v>166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6" t="s">
        <v>8</v>
      </c>
      <c r="BK601" s="231">
        <f>ROUND(I601*H601,0)</f>
        <v>0</v>
      </c>
      <c r="BL601" s="16" t="s">
        <v>173</v>
      </c>
      <c r="BM601" s="230" t="s">
        <v>1649</v>
      </c>
    </row>
    <row r="602" spans="1:51" s="13" customFormat="1" ht="12">
      <c r="A602" s="13"/>
      <c r="B602" s="232"/>
      <c r="C602" s="233"/>
      <c r="D602" s="234" t="s">
        <v>175</v>
      </c>
      <c r="E602" s="235" t="s">
        <v>1</v>
      </c>
      <c r="F602" s="236" t="s">
        <v>1650</v>
      </c>
      <c r="G602" s="233"/>
      <c r="H602" s="237">
        <v>1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3" t="s">
        <v>175</v>
      </c>
      <c r="AU602" s="243" t="s">
        <v>86</v>
      </c>
      <c r="AV602" s="13" t="s">
        <v>86</v>
      </c>
      <c r="AW602" s="13" t="s">
        <v>32</v>
      </c>
      <c r="AX602" s="13" t="s">
        <v>77</v>
      </c>
      <c r="AY602" s="243" t="s">
        <v>166</v>
      </c>
    </row>
    <row r="603" spans="1:51" s="13" customFormat="1" ht="12">
      <c r="A603" s="13"/>
      <c r="B603" s="232"/>
      <c r="C603" s="233"/>
      <c r="D603" s="234" t="s">
        <v>175</v>
      </c>
      <c r="E603" s="235" t="s">
        <v>1</v>
      </c>
      <c r="F603" s="236" t="s">
        <v>1651</v>
      </c>
      <c r="G603" s="233"/>
      <c r="H603" s="237">
        <v>6</v>
      </c>
      <c r="I603" s="238"/>
      <c r="J603" s="233"/>
      <c r="K603" s="233"/>
      <c r="L603" s="239"/>
      <c r="M603" s="240"/>
      <c r="N603" s="241"/>
      <c r="O603" s="241"/>
      <c r="P603" s="241"/>
      <c r="Q603" s="241"/>
      <c r="R603" s="241"/>
      <c r="S603" s="241"/>
      <c r="T603" s="24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3" t="s">
        <v>175</v>
      </c>
      <c r="AU603" s="243" t="s">
        <v>86</v>
      </c>
      <c r="AV603" s="13" t="s">
        <v>86</v>
      </c>
      <c r="AW603" s="13" t="s">
        <v>32</v>
      </c>
      <c r="AX603" s="13" t="s">
        <v>77</v>
      </c>
      <c r="AY603" s="243" t="s">
        <v>166</v>
      </c>
    </row>
    <row r="604" spans="1:65" s="2" customFormat="1" ht="24.15" customHeight="1">
      <c r="A604" s="37"/>
      <c r="B604" s="38"/>
      <c r="C604" s="254" t="s">
        <v>886</v>
      </c>
      <c r="D604" s="254" t="s">
        <v>266</v>
      </c>
      <c r="E604" s="255" t="s">
        <v>1652</v>
      </c>
      <c r="F604" s="256" t="s">
        <v>1653</v>
      </c>
      <c r="G604" s="257" t="s">
        <v>547</v>
      </c>
      <c r="H604" s="258">
        <v>1</v>
      </c>
      <c r="I604" s="259"/>
      <c r="J604" s="260">
        <f>ROUND(I604*H604,0)</f>
        <v>0</v>
      </c>
      <c r="K604" s="261"/>
      <c r="L604" s="262"/>
      <c r="M604" s="263" t="s">
        <v>1</v>
      </c>
      <c r="N604" s="264" t="s">
        <v>42</v>
      </c>
      <c r="O604" s="90"/>
      <c r="P604" s="228">
        <f>O604*H604</f>
        <v>0</v>
      </c>
      <c r="Q604" s="228">
        <v>0</v>
      </c>
      <c r="R604" s="228">
        <f>Q604*H604</f>
        <v>0</v>
      </c>
      <c r="S604" s="228">
        <v>0</v>
      </c>
      <c r="T604" s="229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30" t="s">
        <v>208</v>
      </c>
      <c r="AT604" s="230" t="s">
        <v>266</v>
      </c>
      <c r="AU604" s="230" t="s">
        <v>86</v>
      </c>
      <c r="AY604" s="16" t="s">
        <v>166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16" t="s">
        <v>8</v>
      </c>
      <c r="BK604" s="231">
        <f>ROUND(I604*H604,0)</f>
        <v>0</v>
      </c>
      <c r="BL604" s="16" t="s">
        <v>173</v>
      </c>
      <c r="BM604" s="230" t="s">
        <v>1654</v>
      </c>
    </row>
    <row r="605" spans="1:65" s="2" customFormat="1" ht="24.15" customHeight="1">
      <c r="A605" s="37"/>
      <c r="B605" s="38"/>
      <c r="C605" s="254" t="s">
        <v>892</v>
      </c>
      <c r="D605" s="254" t="s">
        <v>266</v>
      </c>
      <c r="E605" s="255" t="s">
        <v>1655</v>
      </c>
      <c r="F605" s="256" t="s">
        <v>1656</v>
      </c>
      <c r="G605" s="257" t="s">
        <v>547</v>
      </c>
      <c r="H605" s="258">
        <v>6</v>
      </c>
      <c r="I605" s="259"/>
      <c r="J605" s="260">
        <f>ROUND(I605*H605,0)</f>
        <v>0</v>
      </c>
      <c r="K605" s="261"/>
      <c r="L605" s="262"/>
      <c r="M605" s="263" t="s">
        <v>1</v>
      </c>
      <c r="N605" s="264" t="s">
        <v>42</v>
      </c>
      <c r="O605" s="90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30" t="s">
        <v>208</v>
      </c>
      <c r="AT605" s="230" t="s">
        <v>266</v>
      </c>
      <c r="AU605" s="230" t="s">
        <v>86</v>
      </c>
      <c r="AY605" s="16" t="s">
        <v>166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6" t="s">
        <v>8</v>
      </c>
      <c r="BK605" s="231">
        <f>ROUND(I605*H605,0)</f>
        <v>0</v>
      </c>
      <c r="BL605" s="16" t="s">
        <v>173</v>
      </c>
      <c r="BM605" s="230" t="s">
        <v>1657</v>
      </c>
    </row>
    <row r="606" spans="1:65" s="2" customFormat="1" ht="24.15" customHeight="1">
      <c r="A606" s="37"/>
      <c r="B606" s="38"/>
      <c r="C606" s="218" t="s">
        <v>896</v>
      </c>
      <c r="D606" s="218" t="s">
        <v>169</v>
      </c>
      <c r="E606" s="219" t="s">
        <v>1658</v>
      </c>
      <c r="F606" s="220" t="s">
        <v>1659</v>
      </c>
      <c r="G606" s="221" t="s">
        <v>196</v>
      </c>
      <c r="H606" s="222">
        <v>23</v>
      </c>
      <c r="I606" s="223"/>
      <c r="J606" s="224">
        <f>ROUND(I606*H606,0)</f>
        <v>0</v>
      </c>
      <c r="K606" s="225"/>
      <c r="L606" s="43"/>
      <c r="M606" s="226" t="s">
        <v>1</v>
      </c>
      <c r="N606" s="227" t="s">
        <v>42</v>
      </c>
      <c r="O606" s="90"/>
      <c r="P606" s="228">
        <f>O606*H606</f>
        <v>0</v>
      </c>
      <c r="Q606" s="228">
        <v>0.01777</v>
      </c>
      <c r="R606" s="228">
        <f>Q606*H606</f>
        <v>0.40871</v>
      </c>
      <c r="S606" s="228">
        <v>0</v>
      </c>
      <c r="T606" s="229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30" t="s">
        <v>173</v>
      </c>
      <c r="AT606" s="230" t="s">
        <v>169</v>
      </c>
      <c r="AU606" s="230" t="s">
        <v>86</v>
      </c>
      <c r="AY606" s="16" t="s">
        <v>166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6" t="s">
        <v>8</v>
      </c>
      <c r="BK606" s="231">
        <f>ROUND(I606*H606,0)</f>
        <v>0</v>
      </c>
      <c r="BL606" s="16" t="s">
        <v>173</v>
      </c>
      <c r="BM606" s="230" t="s">
        <v>1660</v>
      </c>
    </row>
    <row r="607" spans="1:51" s="13" customFormat="1" ht="12">
      <c r="A607" s="13"/>
      <c r="B607" s="232"/>
      <c r="C607" s="233"/>
      <c r="D607" s="234" t="s">
        <v>175</v>
      </c>
      <c r="E607" s="235" t="s">
        <v>1</v>
      </c>
      <c r="F607" s="236" t="s">
        <v>1661</v>
      </c>
      <c r="G607" s="233"/>
      <c r="H607" s="237">
        <v>23</v>
      </c>
      <c r="I607" s="238"/>
      <c r="J607" s="233"/>
      <c r="K607" s="233"/>
      <c r="L607" s="239"/>
      <c r="M607" s="240"/>
      <c r="N607" s="241"/>
      <c r="O607" s="241"/>
      <c r="P607" s="241"/>
      <c r="Q607" s="241"/>
      <c r="R607" s="241"/>
      <c r="S607" s="241"/>
      <c r="T607" s="24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3" t="s">
        <v>175</v>
      </c>
      <c r="AU607" s="243" t="s">
        <v>86</v>
      </c>
      <c r="AV607" s="13" t="s">
        <v>86</v>
      </c>
      <c r="AW607" s="13" t="s">
        <v>32</v>
      </c>
      <c r="AX607" s="13" t="s">
        <v>77</v>
      </c>
      <c r="AY607" s="243" t="s">
        <v>166</v>
      </c>
    </row>
    <row r="608" spans="1:65" s="2" customFormat="1" ht="24.15" customHeight="1">
      <c r="A608" s="37"/>
      <c r="B608" s="38"/>
      <c r="C608" s="254" t="s">
        <v>900</v>
      </c>
      <c r="D608" s="254" t="s">
        <v>266</v>
      </c>
      <c r="E608" s="255" t="s">
        <v>1662</v>
      </c>
      <c r="F608" s="256" t="s">
        <v>1663</v>
      </c>
      <c r="G608" s="257" t="s">
        <v>196</v>
      </c>
      <c r="H608" s="258">
        <v>4</v>
      </c>
      <c r="I608" s="259"/>
      <c r="J608" s="260">
        <f>ROUND(I608*H608,0)</f>
        <v>0</v>
      </c>
      <c r="K608" s="261"/>
      <c r="L608" s="262"/>
      <c r="M608" s="263" t="s">
        <v>1</v>
      </c>
      <c r="N608" s="264" t="s">
        <v>42</v>
      </c>
      <c r="O608" s="90"/>
      <c r="P608" s="228">
        <f>O608*H608</f>
        <v>0</v>
      </c>
      <c r="Q608" s="228">
        <v>0.01489</v>
      </c>
      <c r="R608" s="228">
        <f>Q608*H608</f>
        <v>0.05956</v>
      </c>
      <c r="S608" s="228">
        <v>0</v>
      </c>
      <c r="T608" s="229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30" t="s">
        <v>208</v>
      </c>
      <c r="AT608" s="230" t="s">
        <v>266</v>
      </c>
      <c r="AU608" s="230" t="s">
        <v>86</v>
      </c>
      <c r="AY608" s="16" t="s">
        <v>166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16" t="s">
        <v>8</v>
      </c>
      <c r="BK608" s="231">
        <f>ROUND(I608*H608,0)</f>
        <v>0</v>
      </c>
      <c r="BL608" s="16" t="s">
        <v>173</v>
      </c>
      <c r="BM608" s="230" t="s">
        <v>1664</v>
      </c>
    </row>
    <row r="609" spans="1:65" s="2" customFormat="1" ht="24.15" customHeight="1">
      <c r="A609" s="37"/>
      <c r="B609" s="38"/>
      <c r="C609" s="254" t="s">
        <v>907</v>
      </c>
      <c r="D609" s="254" t="s">
        <v>266</v>
      </c>
      <c r="E609" s="255" t="s">
        <v>1665</v>
      </c>
      <c r="F609" s="256" t="s">
        <v>1666</v>
      </c>
      <c r="G609" s="257" t="s">
        <v>196</v>
      </c>
      <c r="H609" s="258">
        <v>1</v>
      </c>
      <c r="I609" s="259"/>
      <c r="J609" s="260">
        <f>ROUND(I609*H609,0)</f>
        <v>0</v>
      </c>
      <c r="K609" s="261"/>
      <c r="L609" s="262"/>
      <c r="M609" s="263" t="s">
        <v>1</v>
      </c>
      <c r="N609" s="264" t="s">
        <v>42</v>
      </c>
      <c r="O609" s="90"/>
      <c r="P609" s="228">
        <f>O609*H609</f>
        <v>0</v>
      </c>
      <c r="Q609" s="228">
        <v>0.01521</v>
      </c>
      <c r="R609" s="228">
        <f>Q609*H609</f>
        <v>0.01521</v>
      </c>
      <c r="S609" s="228">
        <v>0</v>
      </c>
      <c r="T609" s="229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30" t="s">
        <v>208</v>
      </c>
      <c r="AT609" s="230" t="s">
        <v>266</v>
      </c>
      <c r="AU609" s="230" t="s">
        <v>86</v>
      </c>
      <c r="AY609" s="16" t="s">
        <v>166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6" t="s">
        <v>8</v>
      </c>
      <c r="BK609" s="231">
        <f>ROUND(I609*H609,0)</f>
        <v>0</v>
      </c>
      <c r="BL609" s="16" t="s">
        <v>173</v>
      </c>
      <c r="BM609" s="230" t="s">
        <v>1667</v>
      </c>
    </row>
    <row r="610" spans="1:65" s="2" customFormat="1" ht="24.15" customHeight="1">
      <c r="A610" s="37"/>
      <c r="B610" s="38"/>
      <c r="C610" s="254" t="s">
        <v>915</v>
      </c>
      <c r="D610" s="254" t="s">
        <v>266</v>
      </c>
      <c r="E610" s="255" t="s">
        <v>1668</v>
      </c>
      <c r="F610" s="256" t="s">
        <v>1669</v>
      </c>
      <c r="G610" s="257" t="s">
        <v>196</v>
      </c>
      <c r="H610" s="258">
        <v>8</v>
      </c>
      <c r="I610" s="259"/>
      <c r="J610" s="260">
        <f>ROUND(I610*H610,0)</f>
        <v>0</v>
      </c>
      <c r="K610" s="261"/>
      <c r="L610" s="262"/>
      <c r="M610" s="263" t="s">
        <v>1</v>
      </c>
      <c r="N610" s="264" t="s">
        <v>42</v>
      </c>
      <c r="O610" s="90"/>
      <c r="P610" s="228">
        <f>O610*H610</f>
        <v>0</v>
      </c>
      <c r="Q610" s="228">
        <v>0.01553</v>
      </c>
      <c r="R610" s="228">
        <f>Q610*H610</f>
        <v>0.12424</v>
      </c>
      <c r="S610" s="228">
        <v>0</v>
      </c>
      <c r="T610" s="229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230" t="s">
        <v>208</v>
      </c>
      <c r="AT610" s="230" t="s">
        <v>266</v>
      </c>
      <c r="AU610" s="230" t="s">
        <v>86</v>
      </c>
      <c r="AY610" s="16" t="s">
        <v>166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16" t="s">
        <v>8</v>
      </c>
      <c r="BK610" s="231">
        <f>ROUND(I610*H610,0)</f>
        <v>0</v>
      </c>
      <c r="BL610" s="16" t="s">
        <v>173</v>
      </c>
      <c r="BM610" s="230" t="s">
        <v>1670</v>
      </c>
    </row>
    <row r="611" spans="1:65" s="2" customFormat="1" ht="24.15" customHeight="1">
      <c r="A611" s="37"/>
      <c r="B611" s="38"/>
      <c r="C611" s="254" t="s">
        <v>919</v>
      </c>
      <c r="D611" s="254" t="s">
        <v>266</v>
      </c>
      <c r="E611" s="255" t="s">
        <v>1671</v>
      </c>
      <c r="F611" s="256" t="s">
        <v>1672</v>
      </c>
      <c r="G611" s="257" t="s">
        <v>196</v>
      </c>
      <c r="H611" s="258">
        <v>4</v>
      </c>
      <c r="I611" s="259"/>
      <c r="J611" s="260">
        <f>ROUND(I611*H611,0)</f>
        <v>0</v>
      </c>
      <c r="K611" s="261"/>
      <c r="L611" s="262"/>
      <c r="M611" s="263" t="s">
        <v>1</v>
      </c>
      <c r="N611" s="264" t="s">
        <v>42</v>
      </c>
      <c r="O611" s="90"/>
      <c r="P611" s="228">
        <f>O611*H611</f>
        <v>0</v>
      </c>
      <c r="Q611" s="228">
        <v>0.01624</v>
      </c>
      <c r="R611" s="228">
        <f>Q611*H611</f>
        <v>0.06496</v>
      </c>
      <c r="S611" s="228">
        <v>0</v>
      </c>
      <c r="T611" s="229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30" t="s">
        <v>208</v>
      </c>
      <c r="AT611" s="230" t="s">
        <v>266</v>
      </c>
      <c r="AU611" s="230" t="s">
        <v>86</v>
      </c>
      <c r="AY611" s="16" t="s">
        <v>166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6" t="s">
        <v>8</v>
      </c>
      <c r="BK611" s="231">
        <f>ROUND(I611*H611,0)</f>
        <v>0</v>
      </c>
      <c r="BL611" s="16" t="s">
        <v>173</v>
      </c>
      <c r="BM611" s="230" t="s">
        <v>1673</v>
      </c>
    </row>
    <row r="612" spans="1:65" s="2" customFormat="1" ht="24.15" customHeight="1">
      <c r="A612" s="37"/>
      <c r="B612" s="38"/>
      <c r="C612" s="254" t="s">
        <v>925</v>
      </c>
      <c r="D612" s="254" t="s">
        <v>266</v>
      </c>
      <c r="E612" s="255" t="s">
        <v>1674</v>
      </c>
      <c r="F612" s="256" t="s">
        <v>1675</v>
      </c>
      <c r="G612" s="257" t="s">
        <v>196</v>
      </c>
      <c r="H612" s="258">
        <v>2</v>
      </c>
      <c r="I612" s="259"/>
      <c r="J612" s="260">
        <f>ROUND(I612*H612,0)</f>
        <v>0</v>
      </c>
      <c r="K612" s="261"/>
      <c r="L612" s="262"/>
      <c r="M612" s="263" t="s">
        <v>1</v>
      </c>
      <c r="N612" s="264" t="s">
        <v>42</v>
      </c>
      <c r="O612" s="90"/>
      <c r="P612" s="228">
        <f>O612*H612</f>
        <v>0</v>
      </c>
      <c r="Q612" s="228">
        <v>0.01753</v>
      </c>
      <c r="R612" s="228">
        <f>Q612*H612</f>
        <v>0.03506</v>
      </c>
      <c r="S612" s="228">
        <v>0</v>
      </c>
      <c r="T612" s="229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30" t="s">
        <v>208</v>
      </c>
      <c r="AT612" s="230" t="s">
        <v>266</v>
      </c>
      <c r="AU612" s="230" t="s">
        <v>86</v>
      </c>
      <c r="AY612" s="16" t="s">
        <v>166</v>
      </c>
      <c r="BE612" s="231">
        <f>IF(N612="základní",J612,0)</f>
        <v>0</v>
      </c>
      <c r="BF612" s="231">
        <f>IF(N612="snížená",J612,0)</f>
        <v>0</v>
      </c>
      <c r="BG612" s="231">
        <f>IF(N612="zákl. přenesená",J612,0)</f>
        <v>0</v>
      </c>
      <c r="BH612" s="231">
        <f>IF(N612="sníž. přenesená",J612,0)</f>
        <v>0</v>
      </c>
      <c r="BI612" s="231">
        <f>IF(N612="nulová",J612,0)</f>
        <v>0</v>
      </c>
      <c r="BJ612" s="16" t="s">
        <v>8</v>
      </c>
      <c r="BK612" s="231">
        <f>ROUND(I612*H612,0)</f>
        <v>0</v>
      </c>
      <c r="BL612" s="16" t="s">
        <v>173</v>
      </c>
      <c r="BM612" s="230" t="s">
        <v>1676</v>
      </c>
    </row>
    <row r="613" spans="1:65" s="2" customFormat="1" ht="24.15" customHeight="1">
      <c r="A613" s="37"/>
      <c r="B613" s="38"/>
      <c r="C613" s="254" t="s">
        <v>930</v>
      </c>
      <c r="D613" s="254" t="s">
        <v>266</v>
      </c>
      <c r="E613" s="255" t="s">
        <v>1677</v>
      </c>
      <c r="F613" s="256" t="s">
        <v>1678</v>
      </c>
      <c r="G613" s="257" t="s">
        <v>196</v>
      </c>
      <c r="H613" s="258">
        <v>3</v>
      </c>
      <c r="I613" s="259"/>
      <c r="J613" s="260">
        <f>ROUND(I613*H613,0)</f>
        <v>0</v>
      </c>
      <c r="K613" s="261"/>
      <c r="L613" s="262"/>
      <c r="M613" s="263" t="s">
        <v>1</v>
      </c>
      <c r="N613" s="264" t="s">
        <v>42</v>
      </c>
      <c r="O613" s="90"/>
      <c r="P613" s="228">
        <f>O613*H613</f>
        <v>0</v>
      </c>
      <c r="Q613" s="228">
        <v>0.01834</v>
      </c>
      <c r="R613" s="228">
        <f>Q613*H613</f>
        <v>0.05502</v>
      </c>
      <c r="S613" s="228">
        <v>0</v>
      </c>
      <c r="T613" s="229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230" t="s">
        <v>208</v>
      </c>
      <c r="AT613" s="230" t="s">
        <v>266</v>
      </c>
      <c r="AU613" s="230" t="s">
        <v>86</v>
      </c>
      <c r="AY613" s="16" t="s">
        <v>166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6" t="s">
        <v>8</v>
      </c>
      <c r="BK613" s="231">
        <f>ROUND(I613*H613,0)</f>
        <v>0</v>
      </c>
      <c r="BL613" s="16" t="s">
        <v>173</v>
      </c>
      <c r="BM613" s="230" t="s">
        <v>1679</v>
      </c>
    </row>
    <row r="614" spans="1:65" s="2" customFormat="1" ht="24.15" customHeight="1">
      <c r="A614" s="37"/>
      <c r="B614" s="38"/>
      <c r="C614" s="254" t="s">
        <v>937</v>
      </c>
      <c r="D614" s="254" t="s">
        <v>266</v>
      </c>
      <c r="E614" s="255" t="s">
        <v>1680</v>
      </c>
      <c r="F614" s="256" t="s">
        <v>1681</v>
      </c>
      <c r="G614" s="257" t="s">
        <v>196</v>
      </c>
      <c r="H614" s="258">
        <v>1</v>
      </c>
      <c r="I614" s="259"/>
      <c r="J614" s="260">
        <f>ROUND(I614*H614,0)</f>
        <v>0</v>
      </c>
      <c r="K614" s="261"/>
      <c r="L614" s="262"/>
      <c r="M614" s="263" t="s">
        <v>1</v>
      </c>
      <c r="N614" s="264" t="s">
        <v>42</v>
      </c>
      <c r="O614" s="90"/>
      <c r="P614" s="228">
        <f>O614*H614</f>
        <v>0</v>
      </c>
      <c r="Q614" s="228">
        <v>0.01923</v>
      </c>
      <c r="R614" s="228">
        <f>Q614*H614</f>
        <v>0.01923</v>
      </c>
      <c r="S614" s="228">
        <v>0</v>
      </c>
      <c r="T614" s="229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30" t="s">
        <v>208</v>
      </c>
      <c r="AT614" s="230" t="s">
        <v>266</v>
      </c>
      <c r="AU614" s="230" t="s">
        <v>86</v>
      </c>
      <c r="AY614" s="16" t="s">
        <v>166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6" t="s">
        <v>8</v>
      </c>
      <c r="BK614" s="231">
        <f>ROUND(I614*H614,0)</f>
        <v>0</v>
      </c>
      <c r="BL614" s="16" t="s">
        <v>173</v>
      </c>
      <c r="BM614" s="230" t="s">
        <v>1682</v>
      </c>
    </row>
    <row r="615" spans="1:65" s="2" customFormat="1" ht="24.15" customHeight="1">
      <c r="A615" s="37"/>
      <c r="B615" s="38"/>
      <c r="C615" s="218" t="s">
        <v>949</v>
      </c>
      <c r="D615" s="218" t="s">
        <v>169</v>
      </c>
      <c r="E615" s="219" t="s">
        <v>1683</v>
      </c>
      <c r="F615" s="220" t="s">
        <v>1684</v>
      </c>
      <c r="G615" s="221" t="s">
        <v>196</v>
      </c>
      <c r="H615" s="222">
        <v>5</v>
      </c>
      <c r="I615" s="223"/>
      <c r="J615" s="224">
        <f>ROUND(I615*H615,0)</f>
        <v>0</v>
      </c>
      <c r="K615" s="225"/>
      <c r="L615" s="43"/>
      <c r="M615" s="226" t="s">
        <v>1</v>
      </c>
      <c r="N615" s="227" t="s">
        <v>42</v>
      </c>
      <c r="O615" s="90"/>
      <c r="P615" s="228">
        <f>O615*H615</f>
        <v>0</v>
      </c>
      <c r="Q615" s="228">
        <v>0.4417</v>
      </c>
      <c r="R615" s="228">
        <f>Q615*H615</f>
        <v>2.2085</v>
      </c>
      <c r="S615" s="228">
        <v>0</v>
      </c>
      <c r="T615" s="229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30" t="s">
        <v>173</v>
      </c>
      <c r="AT615" s="230" t="s">
        <v>169</v>
      </c>
      <c r="AU615" s="230" t="s">
        <v>86</v>
      </c>
      <c r="AY615" s="16" t="s">
        <v>166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6" t="s">
        <v>8</v>
      </c>
      <c r="BK615" s="231">
        <f>ROUND(I615*H615,0)</f>
        <v>0</v>
      </c>
      <c r="BL615" s="16" t="s">
        <v>173</v>
      </c>
      <c r="BM615" s="230" t="s">
        <v>1685</v>
      </c>
    </row>
    <row r="616" spans="1:51" s="13" customFormat="1" ht="12">
      <c r="A616" s="13"/>
      <c r="B616" s="232"/>
      <c r="C616" s="233"/>
      <c r="D616" s="234" t="s">
        <v>175</v>
      </c>
      <c r="E616" s="235" t="s">
        <v>1</v>
      </c>
      <c r="F616" s="236" t="s">
        <v>1686</v>
      </c>
      <c r="G616" s="233"/>
      <c r="H616" s="237">
        <v>5</v>
      </c>
      <c r="I616" s="238"/>
      <c r="J616" s="233"/>
      <c r="K616" s="233"/>
      <c r="L616" s="239"/>
      <c r="M616" s="240"/>
      <c r="N616" s="241"/>
      <c r="O616" s="241"/>
      <c r="P616" s="241"/>
      <c r="Q616" s="241"/>
      <c r="R616" s="241"/>
      <c r="S616" s="241"/>
      <c r="T616" s="24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3" t="s">
        <v>175</v>
      </c>
      <c r="AU616" s="243" t="s">
        <v>86</v>
      </c>
      <c r="AV616" s="13" t="s">
        <v>86</v>
      </c>
      <c r="AW616" s="13" t="s">
        <v>32</v>
      </c>
      <c r="AX616" s="13" t="s">
        <v>77</v>
      </c>
      <c r="AY616" s="243" t="s">
        <v>166</v>
      </c>
    </row>
    <row r="617" spans="1:65" s="2" customFormat="1" ht="37.8" customHeight="1">
      <c r="A617" s="37"/>
      <c r="B617" s="38"/>
      <c r="C617" s="254" t="s">
        <v>954</v>
      </c>
      <c r="D617" s="254" t="s">
        <v>266</v>
      </c>
      <c r="E617" s="255" t="s">
        <v>1687</v>
      </c>
      <c r="F617" s="256" t="s">
        <v>1688</v>
      </c>
      <c r="G617" s="257" t="s">
        <v>196</v>
      </c>
      <c r="H617" s="258">
        <v>1</v>
      </c>
      <c r="I617" s="259"/>
      <c r="J617" s="260">
        <f>ROUND(I617*H617,0)</f>
        <v>0</v>
      </c>
      <c r="K617" s="261"/>
      <c r="L617" s="262"/>
      <c r="M617" s="263" t="s">
        <v>1</v>
      </c>
      <c r="N617" s="264" t="s">
        <v>42</v>
      </c>
      <c r="O617" s="90"/>
      <c r="P617" s="228">
        <f>O617*H617</f>
        <v>0</v>
      </c>
      <c r="Q617" s="228">
        <v>0.01553</v>
      </c>
      <c r="R617" s="228">
        <f>Q617*H617</f>
        <v>0.01553</v>
      </c>
      <c r="S617" s="228">
        <v>0</v>
      </c>
      <c r="T617" s="229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30" t="s">
        <v>208</v>
      </c>
      <c r="AT617" s="230" t="s">
        <v>266</v>
      </c>
      <c r="AU617" s="230" t="s">
        <v>86</v>
      </c>
      <c r="AY617" s="16" t="s">
        <v>166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6" t="s">
        <v>8</v>
      </c>
      <c r="BK617" s="231">
        <f>ROUND(I617*H617,0)</f>
        <v>0</v>
      </c>
      <c r="BL617" s="16" t="s">
        <v>173</v>
      </c>
      <c r="BM617" s="230" t="s">
        <v>1689</v>
      </c>
    </row>
    <row r="618" spans="1:65" s="2" customFormat="1" ht="37.8" customHeight="1">
      <c r="A618" s="37"/>
      <c r="B618" s="38"/>
      <c r="C618" s="254" t="s">
        <v>963</v>
      </c>
      <c r="D618" s="254" t="s">
        <v>266</v>
      </c>
      <c r="E618" s="255" t="s">
        <v>1690</v>
      </c>
      <c r="F618" s="256" t="s">
        <v>1691</v>
      </c>
      <c r="G618" s="257" t="s">
        <v>196</v>
      </c>
      <c r="H618" s="258">
        <v>1</v>
      </c>
      <c r="I618" s="259"/>
      <c r="J618" s="260">
        <f>ROUND(I618*H618,0)</f>
        <v>0</v>
      </c>
      <c r="K618" s="261"/>
      <c r="L618" s="262"/>
      <c r="M618" s="263" t="s">
        <v>1</v>
      </c>
      <c r="N618" s="264" t="s">
        <v>42</v>
      </c>
      <c r="O618" s="90"/>
      <c r="P618" s="228">
        <f>O618*H618</f>
        <v>0</v>
      </c>
      <c r="Q618" s="228">
        <v>0.01624</v>
      </c>
      <c r="R618" s="228">
        <f>Q618*H618</f>
        <v>0.01624</v>
      </c>
      <c r="S618" s="228">
        <v>0</v>
      </c>
      <c r="T618" s="229">
        <f>S618*H618</f>
        <v>0</v>
      </c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R618" s="230" t="s">
        <v>208</v>
      </c>
      <c r="AT618" s="230" t="s">
        <v>266</v>
      </c>
      <c r="AU618" s="230" t="s">
        <v>86</v>
      </c>
      <c r="AY618" s="16" t="s">
        <v>166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6" t="s">
        <v>8</v>
      </c>
      <c r="BK618" s="231">
        <f>ROUND(I618*H618,0)</f>
        <v>0</v>
      </c>
      <c r="BL618" s="16" t="s">
        <v>173</v>
      </c>
      <c r="BM618" s="230" t="s">
        <v>1692</v>
      </c>
    </row>
    <row r="619" spans="1:65" s="2" customFormat="1" ht="37.8" customHeight="1">
      <c r="A619" s="37"/>
      <c r="B619" s="38"/>
      <c r="C619" s="254" t="s">
        <v>969</v>
      </c>
      <c r="D619" s="254" t="s">
        <v>266</v>
      </c>
      <c r="E619" s="255" t="s">
        <v>1693</v>
      </c>
      <c r="F619" s="256" t="s">
        <v>1694</v>
      </c>
      <c r="G619" s="257" t="s">
        <v>196</v>
      </c>
      <c r="H619" s="258">
        <v>1</v>
      </c>
      <c r="I619" s="259"/>
      <c r="J619" s="260">
        <f>ROUND(I619*H619,0)</f>
        <v>0</v>
      </c>
      <c r="K619" s="261"/>
      <c r="L619" s="262"/>
      <c r="M619" s="263" t="s">
        <v>1</v>
      </c>
      <c r="N619" s="264" t="s">
        <v>42</v>
      </c>
      <c r="O619" s="90"/>
      <c r="P619" s="228">
        <f>O619*H619</f>
        <v>0</v>
      </c>
      <c r="Q619" s="228">
        <v>0.01834</v>
      </c>
      <c r="R619" s="228">
        <f>Q619*H619</f>
        <v>0.01834</v>
      </c>
      <c r="S619" s="228">
        <v>0</v>
      </c>
      <c r="T619" s="229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30" t="s">
        <v>208</v>
      </c>
      <c r="AT619" s="230" t="s">
        <v>266</v>
      </c>
      <c r="AU619" s="230" t="s">
        <v>86</v>
      </c>
      <c r="AY619" s="16" t="s">
        <v>166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6" t="s">
        <v>8</v>
      </c>
      <c r="BK619" s="231">
        <f>ROUND(I619*H619,0)</f>
        <v>0</v>
      </c>
      <c r="BL619" s="16" t="s">
        <v>173</v>
      </c>
      <c r="BM619" s="230" t="s">
        <v>1695</v>
      </c>
    </row>
    <row r="620" spans="1:65" s="2" customFormat="1" ht="37.8" customHeight="1">
      <c r="A620" s="37"/>
      <c r="B620" s="38"/>
      <c r="C620" s="254" t="s">
        <v>1696</v>
      </c>
      <c r="D620" s="254" t="s">
        <v>266</v>
      </c>
      <c r="E620" s="255" t="s">
        <v>1697</v>
      </c>
      <c r="F620" s="256" t="s">
        <v>1698</v>
      </c>
      <c r="G620" s="257" t="s">
        <v>196</v>
      </c>
      <c r="H620" s="258">
        <v>2</v>
      </c>
      <c r="I620" s="259"/>
      <c r="J620" s="260">
        <f>ROUND(I620*H620,0)</f>
        <v>0</v>
      </c>
      <c r="K620" s="261"/>
      <c r="L620" s="262"/>
      <c r="M620" s="263" t="s">
        <v>1</v>
      </c>
      <c r="N620" s="264" t="s">
        <v>42</v>
      </c>
      <c r="O620" s="90"/>
      <c r="P620" s="228">
        <f>O620*H620</f>
        <v>0</v>
      </c>
      <c r="Q620" s="228">
        <v>0.01923</v>
      </c>
      <c r="R620" s="228">
        <f>Q620*H620</f>
        <v>0.03846</v>
      </c>
      <c r="S620" s="228">
        <v>0</v>
      </c>
      <c r="T620" s="229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30" t="s">
        <v>208</v>
      </c>
      <c r="AT620" s="230" t="s">
        <v>266</v>
      </c>
      <c r="AU620" s="230" t="s">
        <v>86</v>
      </c>
      <c r="AY620" s="16" t="s">
        <v>166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6" t="s">
        <v>8</v>
      </c>
      <c r="BK620" s="231">
        <f>ROUND(I620*H620,0)</f>
        <v>0</v>
      </c>
      <c r="BL620" s="16" t="s">
        <v>173</v>
      </c>
      <c r="BM620" s="230" t="s">
        <v>1699</v>
      </c>
    </row>
    <row r="621" spans="1:65" s="2" customFormat="1" ht="24.15" customHeight="1">
      <c r="A621" s="37"/>
      <c r="B621" s="38"/>
      <c r="C621" s="218" t="s">
        <v>1700</v>
      </c>
      <c r="D621" s="218" t="s">
        <v>169</v>
      </c>
      <c r="E621" s="219" t="s">
        <v>1701</v>
      </c>
      <c r="F621" s="220" t="s">
        <v>1702</v>
      </c>
      <c r="G621" s="221" t="s">
        <v>196</v>
      </c>
      <c r="H621" s="222">
        <v>6</v>
      </c>
      <c r="I621" s="223"/>
      <c r="J621" s="224">
        <f>ROUND(I621*H621,0)</f>
        <v>0</v>
      </c>
      <c r="K621" s="225"/>
      <c r="L621" s="43"/>
      <c r="M621" s="226" t="s">
        <v>1</v>
      </c>
      <c r="N621" s="227" t="s">
        <v>42</v>
      </c>
      <c r="O621" s="90"/>
      <c r="P621" s="228">
        <f>O621*H621</f>
        <v>0</v>
      </c>
      <c r="Q621" s="228">
        <v>0</v>
      </c>
      <c r="R621" s="228">
        <f>Q621*H621</f>
        <v>0</v>
      </c>
      <c r="S621" s="228">
        <v>0</v>
      </c>
      <c r="T621" s="229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30" t="s">
        <v>173</v>
      </c>
      <c r="AT621" s="230" t="s">
        <v>169</v>
      </c>
      <c r="AU621" s="230" t="s">
        <v>86</v>
      </c>
      <c r="AY621" s="16" t="s">
        <v>166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16" t="s">
        <v>8</v>
      </c>
      <c r="BK621" s="231">
        <f>ROUND(I621*H621,0)</f>
        <v>0</v>
      </c>
      <c r="BL621" s="16" t="s">
        <v>173</v>
      </c>
      <c r="BM621" s="230" t="s">
        <v>1703</v>
      </c>
    </row>
    <row r="622" spans="1:51" s="13" customFormat="1" ht="12">
      <c r="A622" s="13"/>
      <c r="B622" s="232"/>
      <c r="C622" s="233"/>
      <c r="D622" s="234" t="s">
        <v>175</v>
      </c>
      <c r="E622" s="235" t="s">
        <v>1</v>
      </c>
      <c r="F622" s="236" t="s">
        <v>1704</v>
      </c>
      <c r="G622" s="233"/>
      <c r="H622" s="237">
        <v>6</v>
      </c>
      <c r="I622" s="238"/>
      <c r="J622" s="233"/>
      <c r="K622" s="233"/>
      <c r="L622" s="239"/>
      <c r="M622" s="240"/>
      <c r="N622" s="241"/>
      <c r="O622" s="241"/>
      <c r="P622" s="241"/>
      <c r="Q622" s="241"/>
      <c r="R622" s="241"/>
      <c r="S622" s="241"/>
      <c r="T622" s="24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3" t="s">
        <v>175</v>
      </c>
      <c r="AU622" s="243" t="s">
        <v>86</v>
      </c>
      <c r="AV622" s="13" t="s">
        <v>86</v>
      </c>
      <c r="AW622" s="13" t="s">
        <v>32</v>
      </c>
      <c r="AX622" s="13" t="s">
        <v>77</v>
      </c>
      <c r="AY622" s="243" t="s">
        <v>166</v>
      </c>
    </row>
    <row r="623" spans="1:65" s="2" customFormat="1" ht="21.75" customHeight="1">
      <c r="A623" s="37"/>
      <c r="B623" s="38"/>
      <c r="C623" s="254" t="s">
        <v>1705</v>
      </c>
      <c r="D623" s="254" t="s">
        <v>266</v>
      </c>
      <c r="E623" s="255" t="s">
        <v>1706</v>
      </c>
      <c r="F623" s="256" t="s">
        <v>1707</v>
      </c>
      <c r="G623" s="257" t="s">
        <v>196</v>
      </c>
      <c r="H623" s="258">
        <v>6</v>
      </c>
      <c r="I623" s="259"/>
      <c r="J623" s="260">
        <f>ROUND(I623*H623,0)</f>
        <v>0</v>
      </c>
      <c r="K623" s="261"/>
      <c r="L623" s="262"/>
      <c r="M623" s="263" t="s">
        <v>1</v>
      </c>
      <c r="N623" s="264" t="s">
        <v>42</v>
      </c>
      <c r="O623" s="90"/>
      <c r="P623" s="228">
        <f>O623*H623</f>
        <v>0</v>
      </c>
      <c r="Q623" s="228">
        <v>0.00024</v>
      </c>
      <c r="R623" s="228">
        <f>Q623*H623</f>
        <v>0.00144</v>
      </c>
      <c r="S623" s="228">
        <v>0</v>
      </c>
      <c r="T623" s="229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30" t="s">
        <v>208</v>
      </c>
      <c r="AT623" s="230" t="s">
        <v>266</v>
      </c>
      <c r="AU623" s="230" t="s">
        <v>86</v>
      </c>
      <c r="AY623" s="16" t="s">
        <v>166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6" t="s">
        <v>8</v>
      </c>
      <c r="BK623" s="231">
        <f>ROUND(I623*H623,0)</f>
        <v>0</v>
      </c>
      <c r="BL623" s="16" t="s">
        <v>173</v>
      </c>
      <c r="BM623" s="230" t="s">
        <v>1708</v>
      </c>
    </row>
    <row r="624" spans="1:63" s="12" customFormat="1" ht="22.8" customHeight="1">
      <c r="A624" s="12"/>
      <c r="B624" s="202"/>
      <c r="C624" s="203"/>
      <c r="D624" s="204" t="s">
        <v>76</v>
      </c>
      <c r="E624" s="216" t="s">
        <v>474</v>
      </c>
      <c r="F624" s="216" t="s">
        <v>1709</v>
      </c>
      <c r="G624" s="203"/>
      <c r="H624" s="203"/>
      <c r="I624" s="206"/>
      <c r="J624" s="217">
        <f>BK624</f>
        <v>0</v>
      </c>
      <c r="K624" s="203"/>
      <c r="L624" s="208"/>
      <c r="M624" s="209"/>
      <c r="N624" s="210"/>
      <c r="O624" s="210"/>
      <c r="P624" s="211">
        <f>SUM(P625:P685)</f>
        <v>0</v>
      </c>
      <c r="Q624" s="210"/>
      <c r="R624" s="211">
        <f>SUM(R625:R685)</f>
        <v>44.85012973</v>
      </c>
      <c r="S624" s="210"/>
      <c r="T624" s="212">
        <f>SUM(T625:T685)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3" t="s">
        <v>8</v>
      </c>
      <c r="AT624" s="214" t="s">
        <v>76</v>
      </c>
      <c r="AU624" s="214" t="s">
        <v>8</v>
      </c>
      <c r="AY624" s="213" t="s">
        <v>166</v>
      </c>
      <c r="BK624" s="215">
        <f>SUM(BK625:BK685)</f>
        <v>0</v>
      </c>
    </row>
    <row r="625" spans="1:65" s="2" customFormat="1" ht="24.15" customHeight="1">
      <c r="A625" s="37"/>
      <c r="B625" s="38"/>
      <c r="C625" s="218" t="s">
        <v>1710</v>
      </c>
      <c r="D625" s="218" t="s">
        <v>169</v>
      </c>
      <c r="E625" s="219" t="s">
        <v>1711</v>
      </c>
      <c r="F625" s="220" t="s">
        <v>1712</v>
      </c>
      <c r="G625" s="221" t="s">
        <v>188</v>
      </c>
      <c r="H625" s="222">
        <v>693.19</v>
      </c>
      <c r="I625" s="223"/>
      <c r="J625" s="224">
        <f>ROUND(I625*H625,0)</f>
        <v>0</v>
      </c>
      <c r="K625" s="225"/>
      <c r="L625" s="43"/>
      <c r="M625" s="226" t="s">
        <v>1</v>
      </c>
      <c r="N625" s="227" t="s">
        <v>42</v>
      </c>
      <c r="O625" s="90"/>
      <c r="P625" s="228">
        <f>O625*H625</f>
        <v>0</v>
      </c>
      <c r="Q625" s="228">
        <v>0.01628</v>
      </c>
      <c r="R625" s="228">
        <f>Q625*H625</f>
        <v>11.2851332</v>
      </c>
      <c r="S625" s="228">
        <v>0</v>
      </c>
      <c r="T625" s="229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30" t="s">
        <v>173</v>
      </c>
      <c r="AT625" s="230" t="s">
        <v>169</v>
      </c>
      <c r="AU625" s="230" t="s">
        <v>86</v>
      </c>
      <c r="AY625" s="16" t="s">
        <v>166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6" t="s">
        <v>8</v>
      </c>
      <c r="BK625" s="231">
        <f>ROUND(I625*H625,0)</f>
        <v>0</v>
      </c>
      <c r="BL625" s="16" t="s">
        <v>173</v>
      </c>
      <c r="BM625" s="230" t="s">
        <v>1713</v>
      </c>
    </row>
    <row r="626" spans="1:51" s="13" customFormat="1" ht="12">
      <c r="A626" s="13"/>
      <c r="B626" s="232"/>
      <c r="C626" s="233"/>
      <c r="D626" s="234" t="s">
        <v>175</v>
      </c>
      <c r="E626" s="235" t="s">
        <v>1</v>
      </c>
      <c r="F626" s="236" t="s">
        <v>1714</v>
      </c>
      <c r="G626" s="233"/>
      <c r="H626" s="237">
        <v>234.92</v>
      </c>
      <c r="I626" s="238"/>
      <c r="J626" s="233"/>
      <c r="K626" s="233"/>
      <c r="L626" s="239"/>
      <c r="M626" s="240"/>
      <c r="N626" s="241"/>
      <c r="O626" s="241"/>
      <c r="P626" s="241"/>
      <c r="Q626" s="241"/>
      <c r="R626" s="241"/>
      <c r="S626" s="241"/>
      <c r="T626" s="24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3" t="s">
        <v>175</v>
      </c>
      <c r="AU626" s="243" t="s">
        <v>86</v>
      </c>
      <c r="AV626" s="13" t="s">
        <v>86</v>
      </c>
      <c r="AW626" s="13" t="s">
        <v>32</v>
      </c>
      <c r="AX626" s="13" t="s">
        <v>77</v>
      </c>
      <c r="AY626" s="243" t="s">
        <v>166</v>
      </c>
    </row>
    <row r="627" spans="1:51" s="13" customFormat="1" ht="12">
      <c r="A627" s="13"/>
      <c r="B627" s="232"/>
      <c r="C627" s="233"/>
      <c r="D627" s="234" t="s">
        <v>175</v>
      </c>
      <c r="E627" s="235" t="s">
        <v>1</v>
      </c>
      <c r="F627" s="236" t="s">
        <v>1715</v>
      </c>
      <c r="G627" s="233"/>
      <c r="H627" s="237">
        <v>225.39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175</v>
      </c>
      <c r="AU627" s="243" t="s">
        <v>86</v>
      </c>
      <c r="AV627" s="13" t="s">
        <v>86</v>
      </c>
      <c r="AW627" s="13" t="s">
        <v>32</v>
      </c>
      <c r="AX627" s="13" t="s">
        <v>77</v>
      </c>
      <c r="AY627" s="243" t="s">
        <v>166</v>
      </c>
    </row>
    <row r="628" spans="1:51" s="13" customFormat="1" ht="12">
      <c r="A628" s="13"/>
      <c r="B628" s="232"/>
      <c r="C628" s="233"/>
      <c r="D628" s="234" t="s">
        <v>175</v>
      </c>
      <c r="E628" s="235" t="s">
        <v>1</v>
      </c>
      <c r="F628" s="236" t="s">
        <v>1716</v>
      </c>
      <c r="G628" s="233"/>
      <c r="H628" s="237">
        <v>225.37</v>
      </c>
      <c r="I628" s="238"/>
      <c r="J628" s="233"/>
      <c r="K628" s="233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175</v>
      </c>
      <c r="AU628" s="243" t="s">
        <v>86</v>
      </c>
      <c r="AV628" s="13" t="s">
        <v>86</v>
      </c>
      <c r="AW628" s="13" t="s">
        <v>32</v>
      </c>
      <c r="AX628" s="13" t="s">
        <v>77</v>
      </c>
      <c r="AY628" s="243" t="s">
        <v>166</v>
      </c>
    </row>
    <row r="629" spans="1:51" s="13" customFormat="1" ht="12">
      <c r="A629" s="13"/>
      <c r="B629" s="232"/>
      <c r="C629" s="233"/>
      <c r="D629" s="234" t="s">
        <v>175</v>
      </c>
      <c r="E629" s="235" t="s">
        <v>1</v>
      </c>
      <c r="F629" s="236" t="s">
        <v>1717</v>
      </c>
      <c r="G629" s="233"/>
      <c r="H629" s="237">
        <v>7.51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3" t="s">
        <v>175</v>
      </c>
      <c r="AU629" s="243" t="s">
        <v>86</v>
      </c>
      <c r="AV629" s="13" t="s">
        <v>86</v>
      </c>
      <c r="AW629" s="13" t="s">
        <v>32</v>
      </c>
      <c r="AX629" s="13" t="s">
        <v>77</v>
      </c>
      <c r="AY629" s="243" t="s">
        <v>166</v>
      </c>
    </row>
    <row r="630" spans="1:65" s="2" customFormat="1" ht="24.15" customHeight="1">
      <c r="A630" s="37"/>
      <c r="B630" s="38"/>
      <c r="C630" s="218" t="s">
        <v>1718</v>
      </c>
      <c r="D630" s="218" t="s">
        <v>169</v>
      </c>
      <c r="E630" s="219" t="s">
        <v>1719</v>
      </c>
      <c r="F630" s="220" t="s">
        <v>1720</v>
      </c>
      <c r="G630" s="221" t="s">
        <v>188</v>
      </c>
      <c r="H630" s="222">
        <v>162.869</v>
      </c>
      <c r="I630" s="223"/>
      <c r="J630" s="224">
        <f>ROUND(I630*H630,0)</f>
        <v>0</v>
      </c>
      <c r="K630" s="225"/>
      <c r="L630" s="43"/>
      <c r="M630" s="226" t="s">
        <v>1</v>
      </c>
      <c r="N630" s="227" t="s">
        <v>42</v>
      </c>
      <c r="O630" s="90"/>
      <c r="P630" s="228">
        <f>O630*H630</f>
        <v>0</v>
      </c>
      <c r="Q630" s="228">
        <v>0.01365</v>
      </c>
      <c r="R630" s="228">
        <f>Q630*H630</f>
        <v>2.2231618500000003</v>
      </c>
      <c r="S630" s="228">
        <v>0</v>
      </c>
      <c r="T630" s="229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30" t="s">
        <v>173</v>
      </c>
      <c r="AT630" s="230" t="s">
        <v>169</v>
      </c>
      <c r="AU630" s="230" t="s">
        <v>86</v>
      </c>
      <c r="AY630" s="16" t="s">
        <v>166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6" t="s">
        <v>8</v>
      </c>
      <c r="BK630" s="231">
        <f>ROUND(I630*H630,0)</f>
        <v>0</v>
      </c>
      <c r="BL630" s="16" t="s">
        <v>173</v>
      </c>
      <c r="BM630" s="230" t="s">
        <v>1721</v>
      </c>
    </row>
    <row r="631" spans="1:51" s="14" customFormat="1" ht="12">
      <c r="A631" s="14"/>
      <c r="B631" s="244"/>
      <c r="C631" s="245"/>
      <c r="D631" s="234" t="s">
        <v>175</v>
      </c>
      <c r="E631" s="246" t="s">
        <v>1</v>
      </c>
      <c r="F631" s="247" t="s">
        <v>1722</v>
      </c>
      <c r="G631" s="245"/>
      <c r="H631" s="246" t="s">
        <v>1</v>
      </c>
      <c r="I631" s="248"/>
      <c r="J631" s="245"/>
      <c r="K631" s="245"/>
      <c r="L631" s="249"/>
      <c r="M631" s="250"/>
      <c r="N631" s="251"/>
      <c r="O631" s="251"/>
      <c r="P631" s="251"/>
      <c r="Q631" s="251"/>
      <c r="R631" s="251"/>
      <c r="S631" s="251"/>
      <c r="T631" s="25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3" t="s">
        <v>175</v>
      </c>
      <c r="AU631" s="253" t="s">
        <v>86</v>
      </c>
      <c r="AV631" s="14" t="s">
        <v>8</v>
      </c>
      <c r="AW631" s="14" t="s">
        <v>32</v>
      </c>
      <c r="AX631" s="14" t="s">
        <v>77</v>
      </c>
      <c r="AY631" s="253" t="s">
        <v>166</v>
      </c>
    </row>
    <row r="632" spans="1:51" s="13" customFormat="1" ht="12">
      <c r="A632" s="13"/>
      <c r="B632" s="232"/>
      <c r="C632" s="233"/>
      <c r="D632" s="234" t="s">
        <v>175</v>
      </c>
      <c r="E632" s="235" t="s">
        <v>1</v>
      </c>
      <c r="F632" s="236" t="s">
        <v>1723</v>
      </c>
      <c r="G632" s="233"/>
      <c r="H632" s="237">
        <v>39.875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3" t="s">
        <v>175</v>
      </c>
      <c r="AU632" s="243" t="s">
        <v>86</v>
      </c>
      <c r="AV632" s="13" t="s">
        <v>86</v>
      </c>
      <c r="AW632" s="13" t="s">
        <v>32</v>
      </c>
      <c r="AX632" s="13" t="s">
        <v>77</v>
      </c>
      <c r="AY632" s="243" t="s">
        <v>166</v>
      </c>
    </row>
    <row r="633" spans="1:51" s="13" customFormat="1" ht="12">
      <c r="A633" s="13"/>
      <c r="B633" s="232"/>
      <c r="C633" s="233"/>
      <c r="D633" s="234" t="s">
        <v>175</v>
      </c>
      <c r="E633" s="235" t="s">
        <v>1</v>
      </c>
      <c r="F633" s="236" t="s">
        <v>1724</v>
      </c>
      <c r="G633" s="233"/>
      <c r="H633" s="237">
        <v>22.836</v>
      </c>
      <c r="I633" s="238"/>
      <c r="J633" s="233"/>
      <c r="K633" s="233"/>
      <c r="L633" s="239"/>
      <c r="M633" s="240"/>
      <c r="N633" s="241"/>
      <c r="O633" s="241"/>
      <c r="P633" s="241"/>
      <c r="Q633" s="241"/>
      <c r="R633" s="241"/>
      <c r="S633" s="241"/>
      <c r="T633" s="24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3" t="s">
        <v>175</v>
      </c>
      <c r="AU633" s="243" t="s">
        <v>86</v>
      </c>
      <c r="AV633" s="13" t="s">
        <v>86</v>
      </c>
      <c r="AW633" s="13" t="s">
        <v>32</v>
      </c>
      <c r="AX633" s="13" t="s">
        <v>77</v>
      </c>
      <c r="AY633" s="243" t="s">
        <v>166</v>
      </c>
    </row>
    <row r="634" spans="1:51" s="13" customFormat="1" ht="12">
      <c r="A634" s="13"/>
      <c r="B634" s="232"/>
      <c r="C634" s="233"/>
      <c r="D634" s="234" t="s">
        <v>175</v>
      </c>
      <c r="E634" s="235" t="s">
        <v>1</v>
      </c>
      <c r="F634" s="236" t="s">
        <v>1725</v>
      </c>
      <c r="G634" s="233"/>
      <c r="H634" s="237">
        <v>4.5</v>
      </c>
      <c r="I634" s="238"/>
      <c r="J634" s="233"/>
      <c r="K634" s="233"/>
      <c r="L634" s="239"/>
      <c r="M634" s="240"/>
      <c r="N634" s="241"/>
      <c r="O634" s="241"/>
      <c r="P634" s="241"/>
      <c r="Q634" s="241"/>
      <c r="R634" s="241"/>
      <c r="S634" s="241"/>
      <c r="T634" s="24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3" t="s">
        <v>175</v>
      </c>
      <c r="AU634" s="243" t="s">
        <v>86</v>
      </c>
      <c r="AV634" s="13" t="s">
        <v>86</v>
      </c>
      <c r="AW634" s="13" t="s">
        <v>32</v>
      </c>
      <c r="AX634" s="13" t="s">
        <v>77</v>
      </c>
      <c r="AY634" s="243" t="s">
        <v>166</v>
      </c>
    </row>
    <row r="635" spans="1:51" s="13" customFormat="1" ht="12">
      <c r="A635" s="13"/>
      <c r="B635" s="232"/>
      <c r="C635" s="233"/>
      <c r="D635" s="234" t="s">
        <v>175</v>
      </c>
      <c r="E635" s="235" t="s">
        <v>1</v>
      </c>
      <c r="F635" s="236" t="s">
        <v>1726</v>
      </c>
      <c r="G635" s="233"/>
      <c r="H635" s="237">
        <v>4.5</v>
      </c>
      <c r="I635" s="238"/>
      <c r="J635" s="233"/>
      <c r="K635" s="233"/>
      <c r="L635" s="239"/>
      <c r="M635" s="240"/>
      <c r="N635" s="241"/>
      <c r="O635" s="241"/>
      <c r="P635" s="241"/>
      <c r="Q635" s="241"/>
      <c r="R635" s="241"/>
      <c r="S635" s="241"/>
      <c r="T635" s="24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175</v>
      </c>
      <c r="AU635" s="243" t="s">
        <v>86</v>
      </c>
      <c r="AV635" s="13" t="s">
        <v>86</v>
      </c>
      <c r="AW635" s="13" t="s">
        <v>32</v>
      </c>
      <c r="AX635" s="13" t="s">
        <v>77</v>
      </c>
      <c r="AY635" s="243" t="s">
        <v>166</v>
      </c>
    </row>
    <row r="636" spans="1:51" s="13" customFormat="1" ht="12">
      <c r="A636" s="13"/>
      <c r="B636" s="232"/>
      <c r="C636" s="233"/>
      <c r="D636" s="234" t="s">
        <v>175</v>
      </c>
      <c r="E636" s="235" t="s">
        <v>1</v>
      </c>
      <c r="F636" s="236" t="s">
        <v>1727</v>
      </c>
      <c r="G636" s="233"/>
      <c r="H636" s="237">
        <v>33.444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175</v>
      </c>
      <c r="AU636" s="243" t="s">
        <v>86</v>
      </c>
      <c r="AV636" s="13" t="s">
        <v>86</v>
      </c>
      <c r="AW636" s="13" t="s">
        <v>32</v>
      </c>
      <c r="AX636" s="13" t="s">
        <v>77</v>
      </c>
      <c r="AY636" s="243" t="s">
        <v>166</v>
      </c>
    </row>
    <row r="637" spans="1:51" s="13" customFormat="1" ht="12">
      <c r="A637" s="13"/>
      <c r="B637" s="232"/>
      <c r="C637" s="233"/>
      <c r="D637" s="234" t="s">
        <v>175</v>
      </c>
      <c r="E637" s="235" t="s">
        <v>1</v>
      </c>
      <c r="F637" s="236" t="s">
        <v>1728</v>
      </c>
      <c r="G637" s="233"/>
      <c r="H637" s="237">
        <v>8.22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3" t="s">
        <v>175</v>
      </c>
      <c r="AU637" s="243" t="s">
        <v>86</v>
      </c>
      <c r="AV637" s="13" t="s">
        <v>86</v>
      </c>
      <c r="AW637" s="13" t="s">
        <v>32</v>
      </c>
      <c r="AX637" s="13" t="s">
        <v>77</v>
      </c>
      <c r="AY637" s="243" t="s">
        <v>166</v>
      </c>
    </row>
    <row r="638" spans="1:51" s="13" customFormat="1" ht="12">
      <c r="A638" s="13"/>
      <c r="B638" s="232"/>
      <c r="C638" s="233"/>
      <c r="D638" s="234" t="s">
        <v>175</v>
      </c>
      <c r="E638" s="235" t="s">
        <v>1</v>
      </c>
      <c r="F638" s="236" t="s">
        <v>1729</v>
      </c>
      <c r="G638" s="233"/>
      <c r="H638" s="237">
        <v>7.83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175</v>
      </c>
      <c r="AU638" s="243" t="s">
        <v>86</v>
      </c>
      <c r="AV638" s="13" t="s">
        <v>86</v>
      </c>
      <c r="AW638" s="13" t="s">
        <v>32</v>
      </c>
      <c r="AX638" s="13" t="s">
        <v>77</v>
      </c>
      <c r="AY638" s="243" t="s">
        <v>166</v>
      </c>
    </row>
    <row r="639" spans="1:51" s="13" customFormat="1" ht="12">
      <c r="A639" s="13"/>
      <c r="B639" s="232"/>
      <c r="C639" s="233"/>
      <c r="D639" s="234" t="s">
        <v>175</v>
      </c>
      <c r="E639" s="235" t="s">
        <v>1</v>
      </c>
      <c r="F639" s="236" t="s">
        <v>1730</v>
      </c>
      <c r="G639" s="233"/>
      <c r="H639" s="237">
        <v>33.444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175</v>
      </c>
      <c r="AU639" s="243" t="s">
        <v>86</v>
      </c>
      <c r="AV639" s="13" t="s">
        <v>86</v>
      </c>
      <c r="AW639" s="13" t="s">
        <v>32</v>
      </c>
      <c r="AX639" s="13" t="s">
        <v>77</v>
      </c>
      <c r="AY639" s="243" t="s">
        <v>166</v>
      </c>
    </row>
    <row r="640" spans="1:51" s="13" customFormat="1" ht="12">
      <c r="A640" s="13"/>
      <c r="B640" s="232"/>
      <c r="C640" s="233"/>
      <c r="D640" s="234" t="s">
        <v>175</v>
      </c>
      <c r="E640" s="235" t="s">
        <v>1</v>
      </c>
      <c r="F640" s="236" t="s">
        <v>1731</v>
      </c>
      <c r="G640" s="233"/>
      <c r="H640" s="237">
        <v>8.22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3" t="s">
        <v>175</v>
      </c>
      <c r="AU640" s="243" t="s">
        <v>86</v>
      </c>
      <c r="AV640" s="13" t="s">
        <v>86</v>
      </c>
      <c r="AW640" s="13" t="s">
        <v>32</v>
      </c>
      <c r="AX640" s="13" t="s">
        <v>77</v>
      </c>
      <c r="AY640" s="243" t="s">
        <v>166</v>
      </c>
    </row>
    <row r="641" spans="1:65" s="2" customFormat="1" ht="24.15" customHeight="1">
      <c r="A641" s="37"/>
      <c r="B641" s="38"/>
      <c r="C641" s="218" t="s">
        <v>1732</v>
      </c>
      <c r="D641" s="218" t="s">
        <v>169</v>
      </c>
      <c r="E641" s="219" t="s">
        <v>1733</v>
      </c>
      <c r="F641" s="220" t="s">
        <v>1734</v>
      </c>
      <c r="G641" s="221" t="s">
        <v>188</v>
      </c>
      <c r="H641" s="222">
        <v>1907.209</v>
      </c>
      <c r="I641" s="223"/>
      <c r="J641" s="224">
        <f>ROUND(I641*H641,0)</f>
        <v>0</v>
      </c>
      <c r="K641" s="225"/>
      <c r="L641" s="43"/>
      <c r="M641" s="226" t="s">
        <v>1</v>
      </c>
      <c r="N641" s="227" t="s">
        <v>42</v>
      </c>
      <c r="O641" s="90"/>
      <c r="P641" s="228">
        <f>O641*H641</f>
        <v>0</v>
      </c>
      <c r="Q641" s="228">
        <v>0.01628</v>
      </c>
      <c r="R641" s="228">
        <f>Q641*H641</f>
        <v>31.04936252</v>
      </c>
      <c r="S641" s="228">
        <v>0</v>
      </c>
      <c r="T641" s="229">
        <f>S641*H641</f>
        <v>0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R641" s="230" t="s">
        <v>173</v>
      </c>
      <c r="AT641" s="230" t="s">
        <v>169</v>
      </c>
      <c r="AU641" s="230" t="s">
        <v>86</v>
      </c>
      <c r="AY641" s="16" t="s">
        <v>166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6" t="s">
        <v>8</v>
      </c>
      <c r="BK641" s="231">
        <f>ROUND(I641*H641,0)</f>
        <v>0</v>
      </c>
      <c r="BL641" s="16" t="s">
        <v>173</v>
      </c>
      <c r="BM641" s="230" t="s">
        <v>1735</v>
      </c>
    </row>
    <row r="642" spans="1:51" s="13" customFormat="1" ht="12">
      <c r="A642" s="13"/>
      <c r="B642" s="232"/>
      <c r="C642" s="233"/>
      <c r="D642" s="234" t="s">
        <v>175</v>
      </c>
      <c r="E642" s="235" t="s">
        <v>1</v>
      </c>
      <c r="F642" s="236" t="s">
        <v>1736</v>
      </c>
      <c r="G642" s="233"/>
      <c r="H642" s="237">
        <v>54.392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175</v>
      </c>
      <c r="AU642" s="243" t="s">
        <v>86</v>
      </c>
      <c r="AV642" s="13" t="s">
        <v>86</v>
      </c>
      <c r="AW642" s="13" t="s">
        <v>32</v>
      </c>
      <c r="AX642" s="13" t="s">
        <v>77</v>
      </c>
      <c r="AY642" s="243" t="s">
        <v>166</v>
      </c>
    </row>
    <row r="643" spans="1:51" s="13" customFormat="1" ht="12">
      <c r="A643" s="13"/>
      <c r="B643" s="232"/>
      <c r="C643" s="233"/>
      <c r="D643" s="234" t="s">
        <v>175</v>
      </c>
      <c r="E643" s="235" t="s">
        <v>1</v>
      </c>
      <c r="F643" s="236" t="s">
        <v>1737</v>
      </c>
      <c r="G643" s="233"/>
      <c r="H643" s="237">
        <v>54.425</v>
      </c>
      <c r="I643" s="238"/>
      <c r="J643" s="233"/>
      <c r="K643" s="233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175</v>
      </c>
      <c r="AU643" s="243" t="s">
        <v>86</v>
      </c>
      <c r="AV643" s="13" t="s">
        <v>86</v>
      </c>
      <c r="AW643" s="13" t="s">
        <v>32</v>
      </c>
      <c r="AX643" s="13" t="s">
        <v>77</v>
      </c>
      <c r="AY643" s="243" t="s">
        <v>166</v>
      </c>
    </row>
    <row r="644" spans="1:51" s="13" customFormat="1" ht="12">
      <c r="A644" s="13"/>
      <c r="B644" s="232"/>
      <c r="C644" s="233"/>
      <c r="D644" s="234" t="s">
        <v>175</v>
      </c>
      <c r="E644" s="235" t="s">
        <v>1</v>
      </c>
      <c r="F644" s="236" t="s">
        <v>1738</v>
      </c>
      <c r="G644" s="233"/>
      <c r="H644" s="237">
        <v>54.961</v>
      </c>
      <c r="I644" s="238"/>
      <c r="J644" s="233"/>
      <c r="K644" s="233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175</v>
      </c>
      <c r="AU644" s="243" t="s">
        <v>86</v>
      </c>
      <c r="AV644" s="13" t="s">
        <v>86</v>
      </c>
      <c r="AW644" s="13" t="s">
        <v>32</v>
      </c>
      <c r="AX644" s="13" t="s">
        <v>77</v>
      </c>
      <c r="AY644" s="243" t="s">
        <v>166</v>
      </c>
    </row>
    <row r="645" spans="1:51" s="13" customFormat="1" ht="12">
      <c r="A645" s="13"/>
      <c r="B645" s="232"/>
      <c r="C645" s="233"/>
      <c r="D645" s="234" t="s">
        <v>175</v>
      </c>
      <c r="E645" s="235" t="s">
        <v>1</v>
      </c>
      <c r="F645" s="236" t="s">
        <v>1739</v>
      </c>
      <c r="G645" s="233"/>
      <c r="H645" s="237">
        <v>59.227</v>
      </c>
      <c r="I645" s="238"/>
      <c r="J645" s="233"/>
      <c r="K645" s="233"/>
      <c r="L645" s="239"/>
      <c r="M645" s="240"/>
      <c r="N645" s="241"/>
      <c r="O645" s="241"/>
      <c r="P645" s="241"/>
      <c r="Q645" s="241"/>
      <c r="R645" s="241"/>
      <c r="S645" s="241"/>
      <c r="T645" s="24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3" t="s">
        <v>175</v>
      </c>
      <c r="AU645" s="243" t="s">
        <v>86</v>
      </c>
      <c r="AV645" s="13" t="s">
        <v>86</v>
      </c>
      <c r="AW645" s="13" t="s">
        <v>32</v>
      </c>
      <c r="AX645" s="13" t="s">
        <v>77</v>
      </c>
      <c r="AY645" s="243" t="s">
        <v>166</v>
      </c>
    </row>
    <row r="646" spans="1:51" s="13" customFormat="1" ht="12">
      <c r="A646" s="13"/>
      <c r="B646" s="232"/>
      <c r="C646" s="233"/>
      <c r="D646" s="234" t="s">
        <v>175</v>
      </c>
      <c r="E646" s="235" t="s">
        <v>1</v>
      </c>
      <c r="F646" s="236" t="s">
        <v>1740</v>
      </c>
      <c r="G646" s="233"/>
      <c r="H646" s="237">
        <v>32.554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3" t="s">
        <v>175</v>
      </c>
      <c r="AU646" s="243" t="s">
        <v>86</v>
      </c>
      <c r="AV646" s="13" t="s">
        <v>86</v>
      </c>
      <c r="AW646" s="13" t="s">
        <v>32</v>
      </c>
      <c r="AX646" s="13" t="s">
        <v>77</v>
      </c>
      <c r="AY646" s="243" t="s">
        <v>166</v>
      </c>
    </row>
    <row r="647" spans="1:51" s="13" customFormat="1" ht="12">
      <c r="A647" s="13"/>
      <c r="B647" s="232"/>
      <c r="C647" s="233"/>
      <c r="D647" s="234" t="s">
        <v>175</v>
      </c>
      <c r="E647" s="235" t="s">
        <v>1</v>
      </c>
      <c r="F647" s="236" t="s">
        <v>1741</v>
      </c>
      <c r="G647" s="233"/>
      <c r="H647" s="237">
        <v>88.575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175</v>
      </c>
      <c r="AU647" s="243" t="s">
        <v>86</v>
      </c>
      <c r="AV647" s="13" t="s">
        <v>86</v>
      </c>
      <c r="AW647" s="13" t="s">
        <v>32</v>
      </c>
      <c r="AX647" s="13" t="s">
        <v>77</v>
      </c>
      <c r="AY647" s="243" t="s">
        <v>166</v>
      </c>
    </row>
    <row r="648" spans="1:51" s="13" customFormat="1" ht="12">
      <c r="A648" s="13"/>
      <c r="B648" s="232"/>
      <c r="C648" s="233"/>
      <c r="D648" s="234" t="s">
        <v>175</v>
      </c>
      <c r="E648" s="235" t="s">
        <v>1</v>
      </c>
      <c r="F648" s="236" t="s">
        <v>1742</v>
      </c>
      <c r="G648" s="233"/>
      <c r="H648" s="237">
        <v>51.433</v>
      </c>
      <c r="I648" s="238"/>
      <c r="J648" s="233"/>
      <c r="K648" s="233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175</v>
      </c>
      <c r="AU648" s="243" t="s">
        <v>86</v>
      </c>
      <c r="AV648" s="13" t="s">
        <v>86</v>
      </c>
      <c r="AW648" s="13" t="s">
        <v>32</v>
      </c>
      <c r="AX648" s="13" t="s">
        <v>77</v>
      </c>
      <c r="AY648" s="243" t="s">
        <v>166</v>
      </c>
    </row>
    <row r="649" spans="1:51" s="13" customFormat="1" ht="12">
      <c r="A649" s="13"/>
      <c r="B649" s="232"/>
      <c r="C649" s="233"/>
      <c r="D649" s="234" t="s">
        <v>175</v>
      </c>
      <c r="E649" s="235" t="s">
        <v>1</v>
      </c>
      <c r="F649" s="236" t="s">
        <v>1743</v>
      </c>
      <c r="G649" s="233"/>
      <c r="H649" s="237">
        <v>87.928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175</v>
      </c>
      <c r="AU649" s="243" t="s">
        <v>86</v>
      </c>
      <c r="AV649" s="13" t="s">
        <v>86</v>
      </c>
      <c r="AW649" s="13" t="s">
        <v>32</v>
      </c>
      <c r="AX649" s="13" t="s">
        <v>77</v>
      </c>
      <c r="AY649" s="243" t="s">
        <v>166</v>
      </c>
    </row>
    <row r="650" spans="1:51" s="13" customFormat="1" ht="12">
      <c r="A650" s="13"/>
      <c r="B650" s="232"/>
      <c r="C650" s="233"/>
      <c r="D650" s="234" t="s">
        <v>175</v>
      </c>
      <c r="E650" s="235" t="s">
        <v>1</v>
      </c>
      <c r="F650" s="236" t="s">
        <v>1744</v>
      </c>
      <c r="G650" s="233"/>
      <c r="H650" s="237">
        <v>76.94</v>
      </c>
      <c r="I650" s="238"/>
      <c r="J650" s="233"/>
      <c r="K650" s="233"/>
      <c r="L650" s="239"/>
      <c r="M650" s="240"/>
      <c r="N650" s="241"/>
      <c r="O650" s="241"/>
      <c r="P650" s="241"/>
      <c r="Q650" s="241"/>
      <c r="R650" s="241"/>
      <c r="S650" s="241"/>
      <c r="T650" s="24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175</v>
      </c>
      <c r="AU650" s="243" t="s">
        <v>86</v>
      </c>
      <c r="AV650" s="13" t="s">
        <v>86</v>
      </c>
      <c r="AW650" s="13" t="s">
        <v>32</v>
      </c>
      <c r="AX650" s="13" t="s">
        <v>77</v>
      </c>
      <c r="AY650" s="243" t="s">
        <v>166</v>
      </c>
    </row>
    <row r="651" spans="1:51" s="13" customFormat="1" ht="12">
      <c r="A651" s="13"/>
      <c r="B651" s="232"/>
      <c r="C651" s="233"/>
      <c r="D651" s="234" t="s">
        <v>175</v>
      </c>
      <c r="E651" s="235" t="s">
        <v>1</v>
      </c>
      <c r="F651" s="236" t="s">
        <v>1745</v>
      </c>
      <c r="G651" s="233"/>
      <c r="H651" s="237">
        <v>22.885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3" t="s">
        <v>175</v>
      </c>
      <c r="AU651" s="243" t="s">
        <v>86</v>
      </c>
      <c r="AV651" s="13" t="s">
        <v>86</v>
      </c>
      <c r="AW651" s="13" t="s">
        <v>32</v>
      </c>
      <c r="AX651" s="13" t="s">
        <v>77</v>
      </c>
      <c r="AY651" s="243" t="s">
        <v>166</v>
      </c>
    </row>
    <row r="652" spans="1:51" s="13" customFormat="1" ht="12">
      <c r="A652" s="13"/>
      <c r="B652" s="232"/>
      <c r="C652" s="233"/>
      <c r="D652" s="234" t="s">
        <v>175</v>
      </c>
      <c r="E652" s="235" t="s">
        <v>1</v>
      </c>
      <c r="F652" s="236" t="s">
        <v>1746</v>
      </c>
      <c r="G652" s="233"/>
      <c r="H652" s="237">
        <v>52.323</v>
      </c>
      <c r="I652" s="238"/>
      <c r="J652" s="233"/>
      <c r="K652" s="233"/>
      <c r="L652" s="239"/>
      <c r="M652" s="240"/>
      <c r="N652" s="241"/>
      <c r="O652" s="241"/>
      <c r="P652" s="241"/>
      <c r="Q652" s="241"/>
      <c r="R652" s="241"/>
      <c r="S652" s="241"/>
      <c r="T652" s="24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3" t="s">
        <v>175</v>
      </c>
      <c r="AU652" s="243" t="s">
        <v>86</v>
      </c>
      <c r="AV652" s="13" t="s">
        <v>86</v>
      </c>
      <c r="AW652" s="13" t="s">
        <v>32</v>
      </c>
      <c r="AX652" s="13" t="s">
        <v>77</v>
      </c>
      <c r="AY652" s="243" t="s">
        <v>166</v>
      </c>
    </row>
    <row r="653" spans="1:51" s="13" customFormat="1" ht="12">
      <c r="A653" s="13"/>
      <c r="B653" s="232"/>
      <c r="C653" s="233"/>
      <c r="D653" s="234" t="s">
        <v>175</v>
      </c>
      <c r="E653" s="235" t="s">
        <v>1</v>
      </c>
      <c r="F653" s="236" t="s">
        <v>1747</v>
      </c>
      <c r="G653" s="233"/>
      <c r="H653" s="237">
        <v>12.167</v>
      </c>
      <c r="I653" s="238"/>
      <c r="J653" s="233"/>
      <c r="K653" s="233"/>
      <c r="L653" s="239"/>
      <c r="M653" s="240"/>
      <c r="N653" s="241"/>
      <c r="O653" s="241"/>
      <c r="P653" s="241"/>
      <c r="Q653" s="241"/>
      <c r="R653" s="241"/>
      <c r="S653" s="241"/>
      <c r="T653" s="24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3" t="s">
        <v>175</v>
      </c>
      <c r="AU653" s="243" t="s">
        <v>86</v>
      </c>
      <c r="AV653" s="13" t="s">
        <v>86</v>
      </c>
      <c r="AW653" s="13" t="s">
        <v>32</v>
      </c>
      <c r="AX653" s="13" t="s">
        <v>77</v>
      </c>
      <c r="AY653" s="243" t="s">
        <v>166</v>
      </c>
    </row>
    <row r="654" spans="1:51" s="13" customFormat="1" ht="12">
      <c r="A654" s="13"/>
      <c r="B654" s="232"/>
      <c r="C654" s="233"/>
      <c r="D654" s="234" t="s">
        <v>175</v>
      </c>
      <c r="E654" s="235" t="s">
        <v>1</v>
      </c>
      <c r="F654" s="236" t="s">
        <v>1748</v>
      </c>
      <c r="G654" s="233"/>
      <c r="H654" s="237">
        <v>52.236</v>
      </c>
      <c r="I654" s="238"/>
      <c r="J654" s="233"/>
      <c r="K654" s="233"/>
      <c r="L654" s="239"/>
      <c r="M654" s="240"/>
      <c r="N654" s="241"/>
      <c r="O654" s="241"/>
      <c r="P654" s="241"/>
      <c r="Q654" s="241"/>
      <c r="R654" s="241"/>
      <c r="S654" s="241"/>
      <c r="T654" s="24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3" t="s">
        <v>175</v>
      </c>
      <c r="AU654" s="243" t="s">
        <v>86</v>
      </c>
      <c r="AV654" s="13" t="s">
        <v>86</v>
      </c>
      <c r="AW654" s="13" t="s">
        <v>32</v>
      </c>
      <c r="AX654" s="13" t="s">
        <v>77</v>
      </c>
      <c r="AY654" s="243" t="s">
        <v>166</v>
      </c>
    </row>
    <row r="655" spans="1:51" s="13" customFormat="1" ht="12">
      <c r="A655" s="13"/>
      <c r="B655" s="232"/>
      <c r="C655" s="233"/>
      <c r="D655" s="234" t="s">
        <v>175</v>
      </c>
      <c r="E655" s="235" t="s">
        <v>1</v>
      </c>
      <c r="F655" s="236" t="s">
        <v>1749</v>
      </c>
      <c r="G655" s="233"/>
      <c r="H655" s="237">
        <v>61.838</v>
      </c>
      <c r="I655" s="238"/>
      <c r="J655" s="233"/>
      <c r="K655" s="233"/>
      <c r="L655" s="239"/>
      <c r="M655" s="240"/>
      <c r="N655" s="241"/>
      <c r="O655" s="241"/>
      <c r="P655" s="241"/>
      <c r="Q655" s="241"/>
      <c r="R655" s="241"/>
      <c r="S655" s="241"/>
      <c r="T655" s="24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3" t="s">
        <v>175</v>
      </c>
      <c r="AU655" s="243" t="s">
        <v>86</v>
      </c>
      <c r="AV655" s="13" t="s">
        <v>86</v>
      </c>
      <c r="AW655" s="13" t="s">
        <v>32</v>
      </c>
      <c r="AX655" s="13" t="s">
        <v>77</v>
      </c>
      <c r="AY655" s="243" t="s">
        <v>166</v>
      </c>
    </row>
    <row r="656" spans="1:51" s="13" customFormat="1" ht="12">
      <c r="A656" s="13"/>
      <c r="B656" s="232"/>
      <c r="C656" s="233"/>
      <c r="D656" s="234" t="s">
        <v>175</v>
      </c>
      <c r="E656" s="235" t="s">
        <v>1</v>
      </c>
      <c r="F656" s="236" t="s">
        <v>1750</v>
      </c>
      <c r="G656" s="233"/>
      <c r="H656" s="237">
        <v>55.759</v>
      </c>
      <c r="I656" s="238"/>
      <c r="J656" s="233"/>
      <c r="K656" s="233"/>
      <c r="L656" s="239"/>
      <c r="M656" s="240"/>
      <c r="N656" s="241"/>
      <c r="O656" s="241"/>
      <c r="P656" s="241"/>
      <c r="Q656" s="241"/>
      <c r="R656" s="241"/>
      <c r="S656" s="241"/>
      <c r="T656" s="24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3" t="s">
        <v>175</v>
      </c>
      <c r="AU656" s="243" t="s">
        <v>86</v>
      </c>
      <c r="AV656" s="13" t="s">
        <v>86</v>
      </c>
      <c r="AW656" s="13" t="s">
        <v>32</v>
      </c>
      <c r="AX656" s="13" t="s">
        <v>77</v>
      </c>
      <c r="AY656" s="243" t="s">
        <v>166</v>
      </c>
    </row>
    <row r="657" spans="1:51" s="13" customFormat="1" ht="12">
      <c r="A657" s="13"/>
      <c r="B657" s="232"/>
      <c r="C657" s="233"/>
      <c r="D657" s="234" t="s">
        <v>175</v>
      </c>
      <c r="E657" s="235" t="s">
        <v>1</v>
      </c>
      <c r="F657" s="236" t="s">
        <v>1751</v>
      </c>
      <c r="G657" s="233"/>
      <c r="H657" s="237">
        <v>32.55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175</v>
      </c>
      <c r="AU657" s="243" t="s">
        <v>86</v>
      </c>
      <c r="AV657" s="13" t="s">
        <v>86</v>
      </c>
      <c r="AW657" s="13" t="s">
        <v>32</v>
      </c>
      <c r="AX657" s="13" t="s">
        <v>77</v>
      </c>
      <c r="AY657" s="243" t="s">
        <v>166</v>
      </c>
    </row>
    <row r="658" spans="1:51" s="13" customFormat="1" ht="12">
      <c r="A658" s="13"/>
      <c r="B658" s="232"/>
      <c r="C658" s="233"/>
      <c r="D658" s="234" t="s">
        <v>175</v>
      </c>
      <c r="E658" s="235" t="s">
        <v>1</v>
      </c>
      <c r="F658" s="236" t="s">
        <v>1752</v>
      </c>
      <c r="G658" s="233"/>
      <c r="H658" s="237">
        <v>10.028</v>
      </c>
      <c r="I658" s="238"/>
      <c r="J658" s="233"/>
      <c r="K658" s="233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175</v>
      </c>
      <c r="AU658" s="243" t="s">
        <v>86</v>
      </c>
      <c r="AV658" s="13" t="s">
        <v>86</v>
      </c>
      <c r="AW658" s="13" t="s">
        <v>32</v>
      </c>
      <c r="AX658" s="13" t="s">
        <v>77</v>
      </c>
      <c r="AY658" s="243" t="s">
        <v>166</v>
      </c>
    </row>
    <row r="659" spans="1:51" s="13" customFormat="1" ht="12">
      <c r="A659" s="13"/>
      <c r="B659" s="232"/>
      <c r="C659" s="233"/>
      <c r="D659" s="234" t="s">
        <v>175</v>
      </c>
      <c r="E659" s="235" t="s">
        <v>1</v>
      </c>
      <c r="F659" s="236" t="s">
        <v>1753</v>
      </c>
      <c r="G659" s="233"/>
      <c r="H659" s="237">
        <v>55.208</v>
      </c>
      <c r="I659" s="238"/>
      <c r="J659" s="233"/>
      <c r="K659" s="233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175</v>
      </c>
      <c r="AU659" s="243" t="s">
        <v>86</v>
      </c>
      <c r="AV659" s="13" t="s">
        <v>86</v>
      </c>
      <c r="AW659" s="13" t="s">
        <v>32</v>
      </c>
      <c r="AX659" s="13" t="s">
        <v>77</v>
      </c>
      <c r="AY659" s="243" t="s">
        <v>166</v>
      </c>
    </row>
    <row r="660" spans="1:51" s="13" customFormat="1" ht="12">
      <c r="A660" s="13"/>
      <c r="B660" s="232"/>
      <c r="C660" s="233"/>
      <c r="D660" s="234" t="s">
        <v>175</v>
      </c>
      <c r="E660" s="235" t="s">
        <v>1</v>
      </c>
      <c r="F660" s="236" t="s">
        <v>1754</v>
      </c>
      <c r="G660" s="233"/>
      <c r="H660" s="237">
        <v>46.314</v>
      </c>
      <c r="I660" s="238"/>
      <c r="J660" s="233"/>
      <c r="K660" s="233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175</v>
      </c>
      <c r="AU660" s="243" t="s">
        <v>86</v>
      </c>
      <c r="AV660" s="13" t="s">
        <v>86</v>
      </c>
      <c r="AW660" s="13" t="s">
        <v>32</v>
      </c>
      <c r="AX660" s="13" t="s">
        <v>77</v>
      </c>
      <c r="AY660" s="243" t="s">
        <v>166</v>
      </c>
    </row>
    <row r="661" spans="1:51" s="13" customFormat="1" ht="12">
      <c r="A661" s="13"/>
      <c r="B661" s="232"/>
      <c r="C661" s="233"/>
      <c r="D661" s="234" t="s">
        <v>175</v>
      </c>
      <c r="E661" s="235" t="s">
        <v>1</v>
      </c>
      <c r="F661" s="236" t="s">
        <v>1755</v>
      </c>
      <c r="G661" s="233"/>
      <c r="H661" s="237">
        <v>76.661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3" t="s">
        <v>175</v>
      </c>
      <c r="AU661" s="243" t="s">
        <v>86</v>
      </c>
      <c r="AV661" s="13" t="s">
        <v>86</v>
      </c>
      <c r="AW661" s="13" t="s">
        <v>32</v>
      </c>
      <c r="AX661" s="13" t="s">
        <v>77</v>
      </c>
      <c r="AY661" s="243" t="s">
        <v>166</v>
      </c>
    </row>
    <row r="662" spans="1:51" s="13" customFormat="1" ht="12">
      <c r="A662" s="13"/>
      <c r="B662" s="232"/>
      <c r="C662" s="233"/>
      <c r="D662" s="234" t="s">
        <v>175</v>
      </c>
      <c r="E662" s="235" t="s">
        <v>1</v>
      </c>
      <c r="F662" s="236" t="s">
        <v>1756</v>
      </c>
      <c r="G662" s="233"/>
      <c r="H662" s="237">
        <v>82.638</v>
      </c>
      <c r="I662" s="238"/>
      <c r="J662" s="233"/>
      <c r="K662" s="233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175</v>
      </c>
      <c r="AU662" s="243" t="s">
        <v>86</v>
      </c>
      <c r="AV662" s="13" t="s">
        <v>86</v>
      </c>
      <c r="AW662" s="13" t="s">
        <v>32</v>
      </c>
      <c r="AX662" s="13" t="s">
        <v>77</v>
      </c>
      <c r="AY662" s="243" t="s">
        <v>166</v>
      </c>
    </row>
    <row r="663" spans="1:51" s="13" customFormat="1" ht="12">
      <c r="A663" s="13"/>
      <c r="B663" s="232"/>
      <c r="C663" s="233"/>
      <c r="D663" s="234" t="s">
        <v>175</v>
      </c>
      <c r="E663" s="235" t="s">
        <v>1</v>
      </c>
      <c r="F663" s="236" t="s">
        <v>1757</v>
      </c>
      <c r="G663" s="233"/>
      <c r="H663" s="237">
        <v>82.252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3" t="s">
        <v>175</v>
      </c>
      <c r="AU663" s="243" t="s">
        <v>86</v>
      </c>
      <c r="AV663" s="13" t="s">
        <v>86</v>
      </c>
      <c r="AW663" s="13" t="s">
        <v>32</v>
      </c>
      <c r="AX663" s="13" t="s">
        <v>77</v>
      </c>
      <c r="AY663" s="243" t="s">
        <v>166</v>
      </c>
    </row>
    <row r="664" spans="1:51" s="13" customFormat="1" ht="12">
      <c r="A664" s="13"/>
      <c r="B664" s="232"/>
      <c r="C664" s="233"/>
      <c r="D664" s="234" t="s">
        <v>175</v>
      </c>
      <c r="E664" s="235" t="s">
        <v>1</v>
      </c>
      <c r="F664" s="236" t="s">
        <v>1758</v>
      </c>
      <c r="G664" s="233"/>
      <c r="H664" s="237">
        <v>14.419</v>
      </c>
      <c r="I664" s="238"/>
      <c r="J664" s="233"/>
      <c r="K664" s="233"/>
      <c r="L664" s="239"/>
      <c r="M664" s="240"/>
      <c r="N664" s="241"/>
      <c r="O664" s="241"/>
      <c r="P664" s="241"/>
      <c r="Q664" s="241"/>
      <c r="R664" s="241"/>
      <c r="S664" s="241"/>
      <c r="T664" s="24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3" t="s">
        <v>175</v>
      </c>
      <c r="AU664" s="243" t="s">
        <v>86</v>
      </c>
      <c r="AV664" s="13" t="s">
        <v>86</v>
      </c>
      <c r="AW664" s="13" t="s">
        <v>32</v>
      </c>
      <c r="AX664" s="13" t="s">
        <v>77</v>
      </c>
      <c r="AY664" s="243" t="s">
        <v>166</v>
      </c>
    </row>
    <row r="665" spans="1:51" s="13" customFormat="1" ht="12">
      <c r="A665" s="13"/>
      <c r="B665" s="232"/>
      <c r="C665" s="233"/>
      <c r="D665" s="234" t="s">
        <v>175</v>
      </c>
      <c r="E665" s="235" t="s">
        <v>1</v>
      </c>
      <c r="F665" s="236" t="s">
        <v>1759</v>
      </c>
      <c r="G665" s="233"/>
      <c r="H665" s="237">
        <v>75.392</v>
      </c>
      <c r="I665" s="238"/>
      <c r="J665" s="233"/>
      <c r="K665" s="233"/>
      <c r="L665" s="239"/>
      <c r="M665" s="240"/>
      <c r="N665" s="241"/>
      <c r="O665" s="241"/>
      <c r="P665" s="241"/>
      <c r="Q665" s="241"/>
      <c r="R665" s="241"/>
      <c r="S665" s="241"/>
      <c r="T665" s="24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3" t="s">
        <v>175</v>
      </c>
      <c r="AU665" s="243" t="s">
        <v>86</v>
      </c>
      <c r="AV665" s="13" t="s">
        <v>86</v>
      </c>
      <c r="AW665" s="13" t="s">
        <v>32</v>
      </c>
      <c r="AX665" s="13" t="s">
        <v>77</v>
      </c>
      <c r="AY665" s="243" t="s">
        <v>166</v>
      </c>
    </row>
    <row r="666" spans="1:51" s="13" customFormat="1" ht="12">
      <c r="A666" s="13"/>
      <c r="B666" s="232"/>
      <c r="C666" s="233"/>
      <c r="D666" s="234" t="s">
        <v>175</v>
      </c>
      <c r="E666" s="235" t="s">
        <v>1</v>
      </c>
      <c r="F666" s="236" t="s">
        <v>1760</v>
      </c>
      <c r="G666" s="233"/>
      <c r="H666" s="237">
        <v>83.634</v>
      </c>
      <c r="I666" s="238"/>
      <c r="J666" s="233"/>
      <c r="K666" s="233"/>
      <c r="L666" s="239"/>
      <c r="M666" s="240"/>
      <c r="N666" s="241"/>
      <c r="O666" s="241"/>
      <c r="P666" s="241"/>
      <c r="Q666" s="241"/>
      <c r="R666" s="241"/>
      <c r="S666" s="241"/>
      <c r="T666" s="24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3" t="s">
        <v>175</v>
      </c>
      <c r="AU666" s="243" t="s">
        <v>86</v>
      </c>
      <c r="AV666" s="13" t="s">
        <v>86</v>
      </c>
      <c r="AW666" s="13" t="s">
        <v>32</v>
      </c>
      <c r="AX666" s="13" t="s">
        <v>77</v>
      </c>
      <c r="AY666" s="243" t="s">
        <v>166</v>
      </c>
    </row>
    <row r="667" spans="1:51" s="13" customFormat="1" ht="12">
      <c r="A667" s="13"/>
      <c r="B667" s="232"/>
      <c r="C667" s="233"/>
      <c r="D667" s="234" t="s">
        <v>175</v>
      </c>
      <c r="E667" s="235" t="s">
        <v>1</v>
      </c>
      <c r="F667" s="236" t="s">
        <v>1761</v>
      </c>
      <c r="G667" s="233"/>
      <c r="H667" s="237">
        <v>33.195</v>
      </c>
      <c r="I667" s="238"/>
      <c r="J667" s="233"/>
      <c r="K667" s="233"/>
      <c r="L667" s="239"/>
      <c r="M667" s="240"/>
      <c r="N667" s="241"/>
      <c r="O667" s="241"/>
      <c r="P667" s="241"/>
      <c r="Q667" s="241"/>
      <c r="R667" s="241"/>
      <c r="S667" s="241"/>
      <c r="T667" s="24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3" t="s">
        <v>175</v>
      </c>
      <c r="AU667" s="243" t="s">
        <v>86</v>
      </c>
      <c r="AV667" s="13" t="s">
        <v>86</v>
      </c>
      <c r="AW667" s="13" t="s">
        <v>32</v>
      </c>
      <c r="AX667" s="13" t="s">
        <v>77</v>
      </c>
      <c r="AY667" s="243" t="s">
        <v>166</v>
      </c>
    </row>
    <row r="668" spans="1:51" s="13" customFormat="1" ht="12">
      <c r="A668" s="13"/>
      <c r="B668" s="232"/>
      <c r="C668" s="233"/>
      <c r="D668" s="234" t="s">
        <v>175</v>
      </c>
      <c r="E668" s="235" t="s">
        <v>1</v>
      </c>
      <c r="F668" s="236" t="s">
        <v>1762</v>
      </c>
      <c r="G668" s="233"/>
      <c r="H668" s="237">
        <v>10.217</v>
      </c>
      <c r="I668" s="238"/>
      <c r="J668" s="233"/>
      <c r="K668" s="233"/>
      <c r="L668" s="239"/>
      <c r="M668" s="240"/>
      <c r="N668" s="241"/>
      <c r="O668" s="241"/>
      <c r="P668" s="241"/>
      <c r="Q668" s="241"/>
      <c r="R668" s="241"/>
      <c r="S668" s="241"/>
      <c r="T668" s="24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175</v>
      </c>
      <c r="AU668" s="243" t="s">
        <v>86</v>
      </c>
      <c r="AV668" s="13" t="s">
        <v>86</v>
      </c>
      <c r="AW668" s="13" t="s">
        <v>32</v>
      </c>
      <c r="AX668" s="13" t="s">
        <v>77</v>
      </c>
      <c r="AY668" s="243" t="s">
        <v>166</v>
      </c>
    </row>
    <row r="669" spans="1:51" s="13" customFormat="1" ht="12">
      <c r="A669" s="13"/>
      <c r="B669" s="232"/>
      <c r="C669" s="233"/>
      <c r="D669" s="234" t="s">
        <v>175</v>
      </c>
      <c r="E669" s="235" t="s">
        <v>1</v>
      </c>
      <c r="F669" s="236" t="s">
        <v>1763</v>
      </c>
      <c r="G669" s="233"/>
      <c r="H669" s="237">
        <v>32.134</v>
      </c>
      <c r="I669" s="238"/>
      <c r="J669" s="233"/>
      <c r="K669" s="233"/>
      <c r="L669" s="239"/>
      <c r="M669" s="240"/>
      <c r="N669" s="241"/>
      <c r="O669" s="241"/>
      <c r="P669" s="241"/>
      <c r="Q669" s="241"/>
      <c r="R669" s="241"/>
      <c r="S669" s="241"/>
      <c r="T669" s="24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3" t="s">
        <v>175</v>
      </c>
      <c r="AU669" s="243" t="s">
        <v>86</v>
      </c>
      <c r="AV669" s="13" t="s">
        <v>86</v>
      </c>
      <c r="AW669" s="13" t="s">
        <v>32</v>
      </c>
      <c r="AX669" s="13" t="s">
        <v>77</v>
      </c>
      <c r="AY669" s="243" t="s">
        <v>166</v>
      </c>
    </row>
    <row r="670" spans="1:51" s="13" customFormat="1" ht="12">
      <c r="A670" s="13"/>
      <c r="B670" s="232"/>
      <c r="C670" s="233"/>
      <c r="D670" s="234" t="s">
        <v>175</v>
      </c>
      <c r="E670" s="235" t="s">
        <v>1</v>
      </c>
      <c r="F670" s="236" t="s">
        <v>1764</v>
      </c>
      <c r="G670" s="233"/>
      <c r="H670" s="237">
        <v>46.762</v>
      </c>
      <c r="I670" s="238"/>
      <c r="J670" s="233"/>
      <c r="K670" s="233"/>
      <c r="L670" s="239"/>
      <c r="M670" s="240"/>
      <c r="N670" s="241"/>
      <c r="O670" s="241"/>
      <c r="P670" s="241"/>
      <c r="Q670" s="241"/>
      <c r="R670" s="241"/>
      <c r="S670" s="241"/>
      <c r="T670" s="24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3" t="s">
        <v>175</v>
      </c>
      <c r="AU670" s="243" t="s">
        <v>86</v>
      </c>
      <c r="AV670" s="13" t="s">
        <v>86</v>
      </c>
      <c r="AW670" s="13" t="s">
        <v>32</v>
      </c>
      <c r="AX670" s="13" t="s">
        <v>77</v>
      </c>
      <c r="AY670" s="243" t="s">
        <v>166</v>
      </c>
    </row>
    <row r="671" spans="1:51" s="13" customFormat="1" ht="12">
      <c r="A671" s="13"/>
      <c r="B671" s="232"/>
      <c r="C671" s="233"/>
      <c r="D671" s="234" t="s">
        <v>175</v>
      </c>
      <c r="E671" s="235" t="s">
        <v>1</v>
      </c>
      <c r="F671" s="236" t="s">
        <v>1765</v>
      </c>
      <c r="G671" s="233"/>
      <c r="H671" s="237">
        <v>77.436</v>
      </c>
      <c r="I671" s="238"/>
      <c r="J671" s="233"/>
      <c r="K671" s="233"/>
      <c r="L671" s="239"/>
      <c r="M671" s="240"/>
      <c r="N671" s="241"/>
      <c r="O671" s="241"/>
      <c r="P671" s="241"/>
      <c r="Q671" s="241"/>
      <c r="R671" s="241"/>
      <c r="S671" s="241"/>
      <c r="T671" s="24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3" t="s">
        <v>175</v>
      </c>
      <c r="AU671" s="243" t="s">
        <v>86</v>
      </c>
      <c r="AV671" s="13" t="s">
        <v>86</v>
      </c>
      <c r="AW671" s="13" t="s">
        <v>32</v>
      </c>
      <c r="AX671" s="13" t="s">
        <v>77</v>
      </c>
      <c r="AY671" s="243" t="s">
        <v>166</v>
      </c>
    </row>
    <row r="672" spans="1:51" s="13" customFormat="1" ht="12">
      <c r="A672" s="13"/>
      <c r="B672" s="232"/>
      <c r="C672" s="233"/>
      <c r="D672" s="234" t="s">
        <v>175</v>
      </c>
      <c r="E672" s="235" t="s">
        <v>1</v>
      </c>
      <c r="F672" s="236" t="s">
        <v>1766</v>
      </c>
      <c r="G672" s="233"/>
      <c r="H672" s="237">
        <v>84.665</v>
      </c>
      <c r="I672" s="238"/>
      <c r="J672" s="233"/>
      <c r="K672" s="233"/>
      <c r="L672" s="239"/>
      <c r="M672" s="240"/>
      <c r="N672" s="241"/>
      <c r="O672" s="241"/>
      <c r="P672" s="241"/>
      <c r="Q672" s="241"/>
      <c r="R672" s="241"/>
      <c r="S672" s="241"/>
      <c r="T672" s="24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3" t="s">
        <v>175</v>
      </c>
      <c r="AU672" s="243" t="s">
        <v>86</v>
      </c>
      <c r="AV672" s="13" t="s">
        <v>86</v>
      </c>
      <c r="AW672" s="13" t="s">
        <v>32</v>
      </c>
      <c r="AX672" s="13" t="s">
        <v>77</v>
      </c>
      <c r="AY672" s="243" t="s">
        <v>166</v>
      </c>
    </row>
    <row r="673" spans="1:51" s="13" customFormat="1" ht="12">
      <c r="A673" s="13"/>
      <c r="B673" s="232"/>
      <c r="C673" s="233"/>
      <c r="D673" s="234" t="s">
        <v>175</v>
      </c>
      <c r="E673" s="235" t="s">
        <v>1</v>
      </c>
      <c r="F673" s="236" t="s">
        <v>1767</v>
      </c>
      <c r="G673" s="233"/>
      <c r="H673" s="237">
        <v>39.84</v>
      </c>
      <c r="I673" s="238"/>
      <c r="J673" s="233"/>
      <c r="K673" s="233"/>
      <c r="L673" s="239"/>
      <c r="M673" s="240"/>
      <c r="N673" s="241"/>
      <c r="O673" s="241"/>
      <c r="P673" s="241"/>
      <c r="Q673" s="241"/>
      <c r="R673" s="241"/>
      <c r="S673" s="241"/>
      <c r="T673" s="24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3" t="s">
        <v>175</v>
      </c>
      <c r="AU673" s="243" t="s">
        <v>86</v>
      </c>
      <c r="AV673" s="13" t="s">
        <v>86</v>
      </c>
      <c r="AW673" s="13" t="s">
        <v>32</v>
      </c>
      <c r="AX673" s="13" t="s">
        <v>77</v>
      </c>
      <c r="AY673" s="243" t="s">
        <v>166</v>
      </c>
    </row>
    <row r="674" spans="1:51" s="13" customFormat="1" ht="12">
      <c r="A674" s="13"/>
      <c r="B674" s="232"/>
      <c r="C674" s="233"/>
      <c r="D674" s="234" t="s">
        <v>175</v>
      </c>
      <c r="E674" s="235" t="s">
        <v>1</v>
      </c>
      <c r="F674" s="236" t="s">
        <v>1768</v>
      </c>
      <c r="G674" s="233"/>
      <c r="H674" s="237">
        <v>62.005</v>
      </c>
      <c r="I674" s="238"/>
      <c r="J674" s="233"/>
      <c r="K674" s="233"/>
      <c r="L674" s="239"/>
      <c r="M674" s="240"/>
      <c r="N674" s="241"/>
      <c r="O674" s="241"/>
      <c r="P674" s="241"/>
      <c r="Q674" s="241"/>
      <c r="R674" s="241"/>
      <c r="S674" s="241"/>
      <c r="T674" s="24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3" t="s">
        <v>175</v>
      </c>
      <c r="AU674" s="243" t="s">
        <v>86</v>
      </c>
      <c r="AV674" s="13" t="s">
        <v>86</v>
      </c>
      <c r="AW674" s="13" t="s">
        <v>32</v>
      </c>
      <c r="AX674" s="13" t="s">
        <v>77</v>
      </c>
      <c r="AY674" s="243" t="s">
        <v>166</v>
      </c>
    </row>
    <row r="675" spans="1:51" s="13" customFormat="1" ht="12">
      <c r="A675" s="13"/>
      <c r="B675" s="232"/>
      <c r="C675" s="233"/>
      <c r="D675" s="234" t="s">
        <v>175</v>
      </c>
      <c r="E675" s="235" t="s">
        <v>1</v>
      </c>
      <c r="F675" s="236" t="s">
        <v>1769</v>
      </c>
      <c r="G675" s="233"/>
      <c r="H675" s="237">
        <v>14.419</v>
      </c>
      <c r="I675" s="238"/>
      <c r="J675" s="233"/>
      <c r="K675" s="233"/>
      <c r="L675" s="239"/>
      <c r="M675" s="240"/>
      <c r="N675" s="241"/>
      <c r="O675" s="241"/>
      <c r="P675" s="241"/>
      <c r="Q675" s="241"/>
      <c r="R675" s="241"/>
      <c r="S675" s="241"/>
      <c r="T675" s="24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3" t="s">
        <v>175</v>
      </c>
      <c r="AU675" s="243" t="s">
        <v>86</v>
      </c>
      <c r="AV675" s="13" t="s">
        <v>86</v>
      </c>
      <c r="AW675" s="13" t="s">
        <v>32</v>
      </c>
      <c r="AX675" s="13" t="s">
        <v>77</v>
      </c>
      <c r="AY675" s="243" t="s">
        <v>166</v>
      </c>
    </row>
    <row r="676" spans="1:51" s="13" customFormat="1" ht="12">
      <c r="A676" s="13"/>
      <c r="B676" s="232"/>
      <c r="C676" s="233"/>
      <c r="D676" s="234" t="s">
        <v>175</v>
      </c>
      <c r="E676" s="235" t="s">
        <v>1</v>
      </c>
      <c r="F676" s="236" t="s">
        <v>1770</v>
      </c>
      <c r="G676" s="233"/>
      <c r="H676" s="237">
        <v>129.797</v>
      </c>
      <c r="I676" s="238"/>
      <c r="J676" s="233"/>
      <c r="K676" s="233"/>
      <c r="L676" s="239"/>
      <c r="M676" s="240"/>
      <c r="N676" s="241"/>
      <c r="O676" s="241"/>
      <c r="P676" s="241"/>
      <c r="Q676" s="241"/>
      <c r="R676" s="241"/>
      <c r="S676" s="241"/>
      <c r="T676" s="24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3" t="s">
        <v>175</v>
      </c>
      <c r="AU676" s="243" t="s">
        <v>86</v>
      </c>
      <c r="AV676" s="13" t="s">
        <v>86</v>
      </c>
      <c r="AW676" s="13" t="s">
        <v>32</v>
      </c>
      <c r="AX676" s="13" t="s">
        <v>77</v>
      </c>
      <c r="AY676" s="243" t="s">
        <v>166</v>
      </c>
    </row>
    <row r="677" spans="1:65" s="2" customFormat="1" ht="24.15" customHeight="1">
      <c r="A677" s="37"/>
      <c r="B677" s="38"/>
      <c r="C677" s="218" t="s">
        <v>1771</v>
      </c>
      <c r="D677" s="218" t="s">
        <v>169</v>
      </c>
      <c r="E677" s="219" t="s">
        <v>1772</v>
      </c>
      <c r="F677" s="220" t="s">
        <v>1773</v>
      </c>
      <c r="G677" s="221" t="s">
        <v>188</v>
      </c>
      <c r="H677" s="222">
        <v>140.443</v>
      </c>
      <c r="I677" s="223"/>
      <c r="J677" s="224">
        <f>ROUND(I677*H677,0)</f>
        <v>0</v>
      </c>
      <c r="K677" s="225"/>
      <c r="L677" s="43"/>
      <c r="M677" s="226" t="s">
        <v>1</v>
      </c>
      <c r="N677" s="227" t="s">
        <v>42</v>
      </c>
      <c r="O677" s="90"/>
      <c r="P677" s="228">
        <f>O677*H677</f>
        <v>0</v>
      </c>
      <c r="Q677" s="228">
        <v>0</v>
      </c>
      <c r="R677" s="228">
        <f>Q677*H677</f>
        <v>0</v>
      </c>
      <c r="S677" s="228">
        <v>0</v>
      </c>
      <c r="T677" s="229">
        <f>S677*H677</f>
        <v>0</v>
      </c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R677" s="230" t="s">
        <v>173</v>
      </c>
      <c r="AT677" s="230" t="s">
        <v>169</v>
      </c>
      <c r="AU677" s="230" t="s">
        <v>86</v>
      </c>
      <c r="AY677" s="16" t="s">
        <v>166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6" t="s">
        <v>8</v>
      </c>
      <c r="BK677" s="231">
        <f>ROUND(I677*H677,0)</f>
        <v>0</v>
      </c>
      <c r="BL677" s="16" t="s">
        <v>173</v>
      </c>
      <c r="BM677" s="230" t="s">
        <v>1774</v>
      </c>
    </row>
    <row r="678" spans="1:51" s="13" customFormat="1" ht="12">
      <c r="A678" s="13"/>
      <c r="B678" s="232"/>
      <c r="C678" s="233"/>
      <c r="D678" s="234" t="s">
        <v>175</v>
      </c>
      <c r="E678" s="235" t="s">
        <v>1</v>
      </c>
      <c r="F678" s="236" t="s">
        <v>1575</v>
      </c>
      <c r="G678" s="233"/>
      <c r="H678" s="237">
        <v>101.875</v>
      </c>
      <c r="I678" s="238"/>
      <c r="J678" s="233"/>
      <c r="K678" s="233"/>
      <c r="L678" s="239"/>
      <c r="M678" s="240"/>
      <c r="N678" s="241"/>
      <c r="O678" s="241"/>
      <c r="P678" s="241"/>
      <c r="Q678" s="241"/>
      <c r="R678" s="241"/>
      <c r="S678" s="241"/>
      <c r="T678" s="24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3" t="s">
        <v>175</v>
      </c>
      <c r="AU678" s="243" t="s">
        <v>86</v>
      </c>
      <c r="AV678" s="13" t="s">
        <v>86</v>
      </c>
      <c r="AW678" s="13" t="s">
        <v>32</v>
      </c>
      <c r="AX678" s="13" t="s">
        <v>77</v>
      </c>
      <c r="AY678" s="243" t="s">
        <v>166</v>
      </c>
    </row>
    <row r="679" spans="1:51" s="13" customFormat="1" ht="12">
      <c r="A679" s="13"/>
      <c r="B679" s="232"/>
      <c r="C679" s="233"/>
      <c r="D679" s="234" t="s">
        <v>175</v>
      </c>
      <c r="E679" s="235" t="s">
        <v>1</v>
      </c>
      <c r="F679" s="236" t="s">
        <v>1775</v>
      </c>
      <c r="G679" s="233"/>
      <c r="H679" s="237">
        <v>38.568</v>
      </c>
      <c r="I679" s="238"/>
      <c r="J679" s="233"/>
      <c r="K679" s="233"/>
      <c r="L679" s="239"/>
      <c r="M679" s="240"/>
      <c r="N679" s="241"/>
      <c r="O679" s="241"/>
      <c r="P679" s="241"/>
      <c r="Q679" s="241"/>
      <c r="R679" s="241"/>
      <c r="S679" s="241"/>
      <c r="T679" s="24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3" t="s">
        <v>175</v>
      </c>
      <c r="AU679" s="243" t="s">
        <v>86</v>
      </c>
      <c r="AV679" s="13" t="s">
        <v>86</v>
      </c>
      <c r="AW679" s="13" t="s">
        <v>32</v>
      </c>
      <c r="AX679" s="13" t="s">
        <v>77</v>
      </c>
      <c r="AY679" s="243" t="s">
        <v>166</v>
      </c>
    </row>
    <row r="680" spans="1:65" s="2" customFormat="1" ht="24.15" customHeight="1">
      <c r="A680" s="37"/>
      <c r="B680" s="38"/>
      <c r="C680" s="218" t="s">
        <v>1776</v>
      </c>
      <c r="D680" s="218" t="s">
        <v>169</v>
      </c>
      <c r="E680" s="219" t="s">
        <v>1777</v>
      </c>
      <c r="F680" s="220" t="s">
        <v>1778</v>
      </c>
      <c r="G680" s="221" t="s">
        <v>196</v>
      </c>
      <c r="H680" s="222">
        <v>2</v>
      </c>
      <c r="I680" s="223"/>
      <c r="J680" s="224">
        <f>ROUND(I680*H680,0)</f>
        <v>0</v>
      </c>
      <c r="K680" s="225"/>
      <c r="L680" s="43"/>
      <c r="M680" s="226" t="s">
        <v>1</v>
      </c>
      <c r="N680" s="227" t="s">
        <v>42</v>
      </c>
      <c r="O680" s="90"/>
      <c r="P680" s="228">
        <f>O680*H680</f>
        <v>0</v>
      </c>
      <c r="Q680" s="228">
        <v>0.0415</v>
      </c>
      <c r="R680" s="228">
        <f>Q680*H680</f>
        <v>0.083</v>
      </c>
      <c r="S680" s="228">
        <v>0</v>
      </c>
      <c r="T680" s="229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230" t="s">
        <v>173</v>
      </c>
      <c r="AT680" s="230" t="s">
        <v>169</v>
      </c>
      <c r="AU680" s="230" t="s">
        <v>86</v>
      </c>
      <c r="AY680" s="16" t="s">
        <v>166</v>
      </c>
      <c r="BE680" s="231">
        <f>IF(N680="základní",J680,0)</f>
        <v>0</v>
      </c>
      <c r="BF680" s="231">
        <f>IF(N680="snížená",J680,0)</f>
        <v>0</v>
      </c>
      <c r="BG680" s="231">
        <f>IF(N680="zákl. přenesená",J680,0)</f>
        <v>0</v>
      </c>
      <c r="BH680" s="231">
        <f>IF(N680="sníž. přenesená",J680,0)</f>
        <v>0</v>
      </c>
      <c r="BI680" s="231">
        <f>IF(N680="nulová",J680,0)</f>
        <v>0</v>
      </c>
      <c r="BJ680" s="16" t="s">
        <v>8</v>
      </c>
      <c r="BK680" s="231">
        <f>ROUND(I680*H680,0)</f>
        <v>0</v>
      </c>
      <c r="BL680" s="16" t="s">
        <v>173</v>
      </c>
      <c r="BM680" s="230" t="s">
        <v>1779</v>
      </c>
    </row>
    <row r="681" spans="1:51" s="13" customFormat="1" ht="12">
      <c r="A681" s="13"/>
      <c r="B681" s="232"/>
      <c r="C681" s="233"/>
      <c r="D681" s="234" t="s">
        <v>175</v>
      </c>
      <c r="E681" s="235" t="s">
        <v>1</v>
      </c>
      <c r="F681" s="236" t="s">
        <v>1780</v>
      </c>
      <c r="G681" s="233"/>
      <c r="H681" s="237">
        <v>2</v>
      </c>
      <c r="I681" s="238"/>
      <c r="J681" s="233"/>
      <c r="K681" s="233"/>
      <c r="L681" s="239"/>
      <c r="M681" s="240"/>
      <c r="N681" s="241"/>
      <c r="O681" s="241"/>
      <c r="P681" s="241"/>
      <c r="Q681" s="241"/>
      <c r="R681" s="241"/>
      <c r="S681" s="241"/>
      <c r="T681" s="24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3" t="s">
        <v>175</v>
      </c>
      <c r="AU681" s="243" t="s">
        <v>86</v>
      </c>
      <c r="AV681" s="13" t="s">
        <v>86</v>
      </c>
      <c r="AW681" s="13" t="s">
        <v>32</v>
      </c>
      <c r="AX681" s="13" t="s">
        <v>77</v>
      </c>
      <c r="AY681" s="243" t="s">
        <v>166</v>
      </c>
    </row>
    <row r="682" spans="1:65" s="2" customFormat="1" ht="24.15" customHeight="1">
      <c r="A682" s="37"/>
      <c r="B682" s="38"/>
      <c r="C682" s="218" t="s">
        <v>1781</v>
      </c>
      <c r="D682" s="218" t="s">
        <v>169</v>
      </c>
      <c r="E682" s="219" t="s">
        <v>204</v>
      </c>
      <c r="F682" s="220" t="s">
        <v>205</v>
      </c>
      <c r="G682" s="221" t="s">
        <v>188</v>
      </c>
      <c r="H682" s="222">
        <v>5.752</v>
      </c>
      <c r="I682" s="223"/>
      <c r="J682" s="224">
        <f>ROUND(I682*H682,0)</f>
        <v>0</v>
      </c>
      <c r="K682" s="225"/>
      <c r="L682" s="43"/>
      <c r="M682" s="226" t="s">
        <v>1</v>
      </c>
      <c r="N682" s="227" t="s">
        <v>42</v>
      </c>
      <c r="O682" s="90"/>
      <c r="P682" s="228">
        <f>O682*H682</f>
        <v>0</v>
      </c>
      <c r="Q682" s="228">
        <v>0.03358</v>
      </c>
      <c r="R682" s="228">
        <f>Q682*H682</f>
        <v>0.19315216</v>
      </c>
      <c r="S682" s="228">
        <v>0</v>
      </c>
      <c r="T682" s="229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230" t="s">
        <v>173</v>
      </c>
      <c r="AT682" s="230" t="s">
        <v>169</v>
      </c>
      <c r="AU682" s="230" t="s">
        <v>86</v>
      </c>
      <c r="AY682" s="16" t="s">
        <v>166</v>
      </c>
      <c r="BE682" s="231">
        <f>IF(N682="základní",J682,0)</f>
        <v>0</v>
      </c>
      <c r="BF682" s="231">
        <f>IF(N682="snížená",J682,0)</f>
        <v>0</v>
      </c>
      <c r="BG682" s="231">
        <f>IF(N682="zákl. přenesená",J682,0)</f>
        <v>0</v>
      </c>
      <c r="BH682" s="231">
        <f>IF(N682="sníž. přenesená",J682,0)</f>
        <v>0</v>
      </c>
      <c r="BI682" s="231">
        <f>IF(N682="nulová",J682,0)</f>
        <v>0</v>
      </c>
      <c r="BJ682" s="16" t="s">
        <v>8</v>
      </c>
      <c r="BK682" s="231">
        <f>ROUND(I682*H682,0)</f>
        <v>0</v>
      </c>
      <c r="BL682" s="16" t="s">
        <v>173</v>
      </c>
      <c r="BM682" s="230" t="s">
        <v>1782</v>
      </c>
    </row>
    <row r="683" spans="1:51" s="13" customFormat="1" ht="12">
      <c r="A683" s="13"/>
      <c r="B683" s="232"/>
      <c r="C683" s="233"/>
      <c r="D683" s="234" t="s">
        <v>175</v>
      </c>
      <c r="E683" s="235" t="s">
        <v>1</v>
      </c>
      <c r="F683" s="236" t="s">
        <v>1783</v>
      </c>
      <c r="G683" s="233"/>
      <c r="H683" s="237">
        <v>5.752</v>
      </c>
      <c r="I683" s="238"/>
      <c r="J683" s="233"/>
      <c r="K683" s="233"/>
      <c r="L683" s="239"/>
      <c r="M683" s="240"/>
      <c r="N683" s="241"/>
      <c r="O683" s="241"/>
      <c r="P683" s="241"/>
      <c r="Q683" s="241"/>
      <c r="R683" s="241"/>
      <c r="S683" s="241"/>
      <c r="T683" s="24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3" t="s">
        <v>175</v>
      </c>
      <c r="AU683" s="243" t="s">
        <v>86</v>
      </c>
      <c r="AV683" s="13" t="s">
        <v>86</v>
      </c>
      <c r="AW683" s="13" t="s">
        <v>32</v>
      </c>
      <c r="AX683" s="13" t="s">
        <v>77</v>
      </c>
      <c r="AY683" s="243" t="s">
        <v>166</v>
      </c>
    </row>
    <row r="684" spans="1:65" s="2" customFormat="1" ht="24.15" customHeight="1">
      <c r="A684" s="37"/>
      <c r="B684" s="38"/>
      <c r="C684" s="218" t="s">
        <v>1784</v>
      </c>
      <c r="D684" s="218" t="s">
        <v>169</v>
      </c>
      <c r="E684" s="219" t="s">
        <v>213</v>
      </c>
      <c r="F684" s="220" t="s">
        <v>214</v>
      </c>
      <c r="G684" s="221" t="s">
        <v>215</v>
      </c>
      <c r="H684" s="222">
        <v>10.88</v>
      </c>
      <c r="I684" s="223"/>
      <c r="J684" s="224">
        <f>ROUND(I684*H684,0)</f>
        <v>0</v>
      </c>
      <c r="K684" s="225"/>
      <c r="L684" s="43"/>
      <c r="M684" s="226" t="s">
        <v>1</v>
      </c>
      <c r="N684" s="227" t="s">
        <v>42</v>
      </c>
      <c r="O684" s="90"/>
      <c r="P684" s="228">
        <f>O684*H684</f>
        <v>0</v>
      </c>
      <c r="Q684" s="228">
        <v>0.0015</v>
      </c>
      <c r="R684" s="228">
        <f>Q684*H684</f>
        <v>0.01632</v>
      </c>
      <c r="S684" s="228">
        <v>0</v>
      </c>
      <c r="T684" s="229">
        <f>S684*H684</f>
        <v>0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R684" s="230" t="s">
        <v>173</v>
      </c>
      <c r="AT684" s="230" t="s">
        <v>169</v>
      </c>
      <c r="AU684" s="230" t="s">
        <v>86</v>
      </c>
      <c r="AY684" s="16" t="s">
        <v>166</v>
      </c>
      <c r="BE684" s="231">
        <f>IF(N684="základní",J684,0)</f>
        <v>0</v>
      </c>
      <c r="BF684" s="231">
        <f>IF(N684="snížená",J684,0)</f>
        <v>0</v>
      </c>
      <c r="BG684" s="231">
        <f>IF(N684="zákl. přenesená",J684,0)</f>
        <v>0</v>
      </c>
      <c r="BH684" s="231">
        <f>IF(N684="sníž. přenesená",J684,0)</f>
        <v>0</v>
      </c>
      <c r="BI684" s="231">
        <f>IF(N684="nulová",J684,0)</f>
        <v>0</v>
      </c>
      <c r="BJ684" s="16" t="s">
        <v>8</v>
      </c>
      <c r="BK684" s="231">
        <f>ROUND(I684*H684,0)</f>
        <v>0</v>
      </c>
      <c r="BL684" s="16" t="s">
        <v>173</v>
      </c>
      <c r="BM684" s="230" t="s">
        <v>1785</v>
      </c>
    </row>
    <row r="685" spans="1:51" s="13" customFormat="1" ht="12">
      <c r="A685" s="13"/>
      <c r="B685" s="232"/>
      <c r="C685" s="233"/>
      <c r="D685" s="234" t="s">
        <v>175</v>
      </c>
      <c r="E685" s="235" t="s">
        <v>1</v>
      </c>
      <c r="F685" s="236" t="s">
        <v>1786</v>
      </c>
      <c r="G685" s="233"/>
      <c r="H685" s="237">
        <v>10.88</v>
      </c>
      <c r="I685" s="238"/>
      <c r="J685" s="233"/>
      <c r="K685" s="233"/>
      <c r="L685" s="239"/>
      <c r="M685" s="240"/>
      <c r="N685" s="241"/>
      <c r="O685" s="241"/>
      <c r="P685" s="241"/>
      <c r="Q685" s="241"/>
      <c r="R685" s="241"/>
      <c r="S685" s="241"/>
      <c r="T685" s="24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3" t="s">
        <v>175</v>
      </c>
      <c r="AU685" s="243" t="s">
        <v>86</v>
      </c>
      <c r="AV685" s="13" t="s">
        <v>86</v>
      </c>
      <c r="AW685" s="13" t="s">
        <v>32</v>
      </c>
      <c r="AX685" s="13" t="s">
        <v>77</v>
      </c>
      <c r="AY685" s="243" t="s">
        <v>166</v>
      </c>
    </row>
    <row r="686" spans="1:63" s="12" customFormat="1" ht="22.8" customHeight="1">
      <c r="A686" s="12"/>
      <c r="B686" s="202"/>
      <c r="C686" s="203"/>
      <c r="D686" s="204" t="s">
        <v>76</v>
      </c>
      <c r="E686" s="216" t="s">
        <v>212</v>
      </c>
      <c r="F686" s="216" t="s">
        <v>1787</v>
      </c>
      <c r="G686" s="203"/>
      <c r="H686" s="203"/>
      <c r="I686" s="206"/>
      <c r="J686" s="217">
        <f>BK686</f>
        <v>0</v>
      </c>
      <c r="K686" s="203"/>
      <c r="L686" s="208"/>
      <c r="M686" s="209"/>
      <c r="N686" s="210"/>
      <c r="O686" s="210"/>
      <c r="P686" s="211">
        <f>SUM(P687:P737)</f>
        <v>0</v>
      </c>
      <c r="Q686" s="210"/>
      <c r="R686" s="211">
        <f>SUM(R687:R737)</f>
        <v>128.14358492</v>
      </c>
      <c r="S686" s="210"/>
      <c r="T686" s="212">
        <f>SUM(T687:T737)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13" t="s">
        <v>8</v>
      </c>
      <c r="AT686" s="214" t="s">
        <v>76</v>
      </c>
      <c r="AU686" s="214" t="s">
        <v>8</v>
      </c>
      <c r="AY686" s="213" t="s">
        <v>166</v>
      </c>
      <c r="BK686" s="215">
        <f>SUM(BK687:BK737)</f>
        <v>0</v>
      </c>
    </row>
    <row r="687" spans="1:65" s="2" customFormat="1" ht="24.15" customHeight="1">
      <c r="A687" s="37"/>
      <c r="B687" s="38"/>
      <c r="C687" s="218" t="s">
        <v>1788</v>
      </c>
      <c r="D687" s="218" t="s">
        <v>169</v>
      </c>
      <c r="E687" s="219" t="s">
        <v>1789</v>
      </c>
      <c r="F687" s="220" t="s">
        <v>1790</v>
      </c>
      <c r="G687" s="221" t="s">
        <v>196</v>
      </c>
      <c r="H687" s="222">
        <v>2</v>
      </c>
      <c r="I687" s="223"/>
      <c r="J687" s="224">
        <f>ROUND(I687*H687,0)</f>
        <v>0</v>
      </c>
      <c r="K687" s="225"/>
      <c r="L687" s="43"/>
      <c r="M687" s="226" t="s">
        <v>1</v>
      </c>
      <c r="N687" s="227" t="s">
        <v>42</v>
      </c>
      <c r="O687" s="90"/>
      <c r="P687" s="228">
        <f>O687*H687</f>
        <v>0</v>
      </c>
      <c r="Q687" s="228">
        <v>0.0007</v>
      </c>
      <c r="R687" s="228">
        <f>Q687*H687</f>
        <v>0.0014</v>
      </c>
      <c r="S687" s="228">
        <v>0</v>
      </c>
      <c r="T687" s="229">
        <f>S687*H687</f>
        <v>0</v>
      </c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R687" s="230" t="s">
        <v>173</v>
      </c>
      <c r="AT687" s="230" t="s">
        <v>169</v>
      </c>
      <c r="AU687" s="230" t="s">
        <v>86</v>
      </c>
      <c r="AY687" s="16" t="s">
        <v>166</v>
      </c>
      <c r="BE687" s="231">
        <f>IF(N687="základní",J687,0)</f>
        <v>0</v>
      </c>
      <c r="BF687" s="231">
        <f>IF(N687="snížená",J687,0)</f>
        <v>0</v>
      </c>
      <c r="BG687" s="231">
        <f>IF(N687="zákl. přenesená",J687,0)</f>
        <v>0</v>
      </c>
      <c r="BH687" s="231">
        <f>IF(N687="sníž. přenesená",J687,0)</f>
        <v>0</v>
      </c>
      <c r="BI687" s="231">
        <f>IF(N687="nulová",J687,0)</f>
        <v>0</v>
      </c>
      <c r="BJ687" s="16" t="s">
        <v>8</v>
      </c>
      <c r="BK687" s="231">
        <f>ROUND(I687*H687,0)</f>
        <v>0</v>
      </c>
      <c r="BL687" s="16" t="s">
        <v>173</v>
      </c>
      <c r="BM687" s="230" t="s">
        <v>1791</v>
      </c>
    </row>
    <row r="688" spans="1:65" s="2" customFormat="1" ht="24.15" customHeight="1">
      <c r="A688" s="37"/>
      <c r="B688" s="38"/>
      <c r="C688" s="254" t="s">
        <v>1792</v>
      </c>
      <c r="D688" s="254" t="s">
        <v>266</v>
      </c>
      <c r="E688" s="255" t="s">
        <v>1793</v>
      </c>
      <c r="F688" s="256" t="s">
        <v>1794</v>
      </c>
      <c r="G688" s="257" t="s">
        <v>196</v>
      </c>
      <c r="H688" s="258">
        <v>2</v>
      </c>
      <c r="I688" s="259"/>
      <c r="J688" s="260">
        <f>ROUND(I688*H688,0)</f>
        <v>0</v>
      </c>
      <c r="K688" s="261"/>
      <c r="L688" s="262"/>
      <c r="M688" s="263" t="s">
        <v>1</v>
      </c>
      <c r="N688" s="264" t="s">
        <v>42</v>
      </c>
      <c r="O688" s="90"/>
      <c r="P688" s="228">
        <f>O688*H688</f>
        <v>0</v>
      </c>
      <c r="Q688" s="228">
        <v>0.0013</v>
      </c>
      <c r="R688" s="228">
        <f>Q688*H688</f>
        <v>0.0026</v>
      </c>
      <c r="S688" s="228">
        <v>0</v>
      </c>
      <c r="T688" s="229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30" t="s">
        <v>208</v>
      </c>
      <c r="AT688" s="230" t="s">
        <v>266</v>
      </c>
      <c r="AU688" s="230" t="s">
        <v>86</v>
      </c>
      <c r="AY688" s="16" t="s">
        <v>166</v>
      </c>
      <c r="BE688" s="231">
        <f>IF(N688="základní",J688,0)</f>
        <v>0</v>
      </c>
      <c r="BF688" s="231">
        <f>IF(N688="snížená",J688,0)</f>
        <v>0</v>
      </c>
      <c r="BG688" s="231">
        <f>IF(N688="zákl. přenesená",J688,0)</f>
        <v>0</v>
      </c>
      <c r="BH688" s="231">
        <f>IF(N688="sníž. přenesená",J688,0)</f>
        <v>0</v>
      </c>
      <c r="BI688" s="231">
        <f>IF(N688="nulová",J688,0)</f>
        <v>0</v>
      </c>
      <c r="BJ688" s="16" t="s">
        <v>8</v>
      </c>
      <c r="BK688" s="231">
        <f>ROUND(I688*H688,0)</f>
        <v>0</v>
      </c>
      <c r="BL688" s="16" t="s">
        <v>173</v>
      </c>
      <c r="BM688" s="230" t="s">
        <v>1795</v>
      </c>
    </row>
    <row r="689" spans="1:65" s="2" customFormat="1" ht="24.15" customHeight="1">
      <c r="A689" s="37"/>
      <c r="B689" s="38"/>
      <c r="C689" s="218" t="s">
        <v>1796</v>
      </c>
      <c r="D689" s="218" t="s">
        <v>169</v>
      </c>
      <c r="E689" s="219" t="s">
        <v>1797</v>
      </c>
      <c r="F689" s="220" t="s">
        <v>1798</v>
      </c>
      <c r="G689" s="221" t="s">
        <v>196</v>
      </c>
      <c r="H689" s="222">
        <v>2</v>
      </c>
      <c r="I689" s="223"/>
      <c r="J689" s="224">
        <f>ROUND(I689*H689,0)</f>
        <v>0</v>
      </c>
      <c r="K689" s="225"/>
      <c r="L689" s="43"/>
      <c r="M689" s="226" t="s">
        <v>1</v>
      </c>
      <c r="N689" s="227" t="s">
        <v>42</v>
      </c>
      <c r="O689" s="90"/>
      <c r="P689" s="228">
        <f>O689*H689</f>
        <v>0</v>
      </c>
      <c r="Q689" s="228">
        <v>0.00025</v>
      </c>
      <c r="R689" s="228">
        <f>Q689*H689</f>
        <v>0.0005</v>
      </c>
      <c r="S689" s="228">
        <v>0</v>
      </c>
      <c r="T689" s="229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30" t="s">
        <v>173</v>
      </c>
      <c r="AT689" s="230" t="s">
        <v>169</v>
      </c>
      <c r="AU689" s="230" t="s">
        <v>86</v>
      </c>
      <c r="AY689" s="16" t="s">
        <v>166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16" t="s">
        <v>8</v>
      </c>
      <c r="BK689" s="231">
        <f>ROUND(I689*H689,0)</f>
        <v>0</v>
      </c>
      <c r="BL689" s="16" t="s">
        <v>173</v>
      </c>
      <c r="BM689" s="230" t="s">
        <v>1799</v>
      </c>
    </row>
    <row r="690" spans="1:65" s="2" customFormat="1" ht="16.5" customHeight="1">
      <c r="A690" s="37"/>
      <c r="B690" s="38"/>
      <c r="C690" s="254" t="s">
        <v>1800</v>
      </c>
      <c r="D690" s="254" t="s">
        <v>266</v>
      </c>
      <c r="E690" s="255" t="s">
        <v>1801</v>
      </c>
      <c r="F690" s="256" t="s">
        <v>1802</v>
      </c>
      <c r="G690" s="257" t="s">
        <v>196</v>
      </c>
      <c r="H690" s="258">
        <v>2</v>
      </c>
      <c r="I690" s="259"/>
      <c r="J690" s="260">
        <f>ROUND(I690*H690,0)</f>
        <v>0</v>
      </c>
      <c r="K690" s="261"/>
      <c r="L690" s="262"/>
      <c r="M690" s="263" t="s">
        <v>1</v>
      </c>
      <c r="N690" s="264" t="s">
        <v>42</v>
      </c>
      <c r="O690" s="90"/>
      <c r="P690" s="228">
        <f>O690*H690</f>
        <v>0</v>
      </c>
      <c r="Q690" s="228">
        <v>0.005</v>
      </c>
      <c r="R690" s="228">
        <f>Q690*H690</f>
        <v>0.01</v>
      </c>
      <c r="S690" s="228">
        <v>0</v>
      </c>
      <c r="T690" s="229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30" t="s">
        <v>208</v>
      </c>
      <c r="AT690" s="230" t="s">
        <v>266</v>
      </c>
      <c r="AU690" s="230" t="s">
        <v>86</v>
      </c>
      <c r="AY690" s="16" t="s">
        <v>166</v>
      </c>
      <c r="BE690" s="231">
        <f>IF(N690="základní",J690,0)</f>
        <v>0</v>
      </c>
      <c r="BF690" s="231">
        <f>IF(N690="snížená",J690,0)</f>
        <v>0</v>
      </c>
      <c r="BG690" s="231">
        <f>IF(N690="zákl. přenesená",J690,0)</f>
        <v>0</v>
      </c>
      <c r="BH690" s="231">
        <f>IF(N690="sníž. přenesená",J690,0)</f>
        <v>0</v>
      </c>
      <c r="BI690" s="231">
        <f>IF(N690="nulová",J690,0)</f>
        <v>0</v>
      </c>
      <c r="BJ690" s="16" t="s">
        <v>8</v>
      </c>
      <c r="BK690" s="231">
        <f>ROUND(I690*H690,0)</f>
        <v>0</v>
      </c>
      <c r="BL690" s="16" t="s">
        <v>173</v>
      </c>
      <c r="BM690" s="230" t="s">
        <v>1803</v>
      </c>
    </row>
    <row r="691" spans="1:65" s="2" customFormat="1" ht="33" customHeight="1">
      <c r="A691" s="37"/>
      <c r="B691" s="38"/>
      <c r="C691" s="218" t="s">
        <v>1804</v>
      </c>
      <c r="D691" s="218" t="s">
        <v>169</v>
      </c>
      <c r="E691" s="219" t="s">
        <v>1805</v>
      </c>
      <c r="F691" s="220" t="s">
        <v>1806</v>
      </c>
      <c r="G691" s="221" t="s">
        <v>215</v>
      </c>
      <c r="H691" s="222">
        <v>13.737</v>
      </c>
      <c r="I691" s="223"/>
      <c r="J691" s="224">
        <f>ROUND(I691*H691,0)</f>
        <v>0</v>
      </c>
      <c r="K691" s="225"/>
      <c r="L691" s="43"/>
      <c r="M691" s="226" t="s">
        <v>1</v>
      </c>
      <c r="N691" s="227" t="s">
        <v>42</v>
      </c>
      <c r="O691" s="90"/>
      <c r="P691" s="228">
        <f>O691*H691</f>
        <v>0</v>
      </c>
      <c r="Q691" s="228">
        <v>0.1295</v>
      </c>
      <c r="R691" s="228">
        <f>Q691*H691</f>
        <v>1.7789415000000002</v>
      </c>
      <c r="S691" s="228">
        <v>0</v>
      </c>
      <c r="T691" s="229">
        <f>S691*H691</f>
        <v>0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30" t="s">
        <v>173</v>
      </c>
      <c r="AT691" s="230" t="s">
        <v>169</v>
      </c>
      <c r="AU691" s="230" t="s">
        <v>86</v>
      </c>
      <c r="AY691" s="16" t="s">
        <v>166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16" t="s">
        <v>8</v>
      </c>
      <c r="BK691" s="231">
        <f>ROUND(I691*H691,0)</f>
        <v>0</v>
      </c>
      <c r="BL691" s="16" t="s">
        <v>173</v>
      </c>
      <c r="BM691" s="230" t="s">
        <v>1807</v>
      </c>
    </row>
    <row r="692" spans="1:65" s="2" customFormat="1" ht="16.5" customHeight="1">
      <c r="A692" s="37"/>
      <c r="B692" s="38"/>
      <c r="C692" s="254" t="s">
        <v>1808</v>
      </c>
      <c r="D692" s="254" t="s">
        <v>266</v>
      </c>
      <c r="E692" s="255" t="s">
        <v>1809</v>
      </c>
      <c r="F692" s="256" t="s">
        <v>1810</v>
      </c>
      <c r="G692" s="257" t="s">
        <v>215</v>
      </c>
      <c r="H692" s="258">
        <v>14.012</v>
      </c>
      <c r="I692" s="259"/>
      <c r="J692" s="260">
        <f>ROUND(I692*H692,0)</f>
        <v>0</v>
      </c>
      <c r="K692" s="261"/>
      <c r="L692" s="262"/>
      <c r="M692" s="263" t="s">
        <v>1</v>
      </c>
      <c r="N692" s="264" t="s">
        <v>42</v>
      </c>
      <c r="O692" s="90"/>
      <c r="P692" s="228">
        <f>O692*H692</f>
        <v>0</v>
      </c>
      <c r="Q692" s="228">
        <v>0.045</v>
      </c>
      <c r="R692" s="228">
        <f>Q692*H692</f>
        <v>0.63054</v>
      </c>
      <c r="S692" s="228">
        <v>0</v>
      </c>
      <c r="T692" s="229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30" t="s">
        <v>208</v>
      </c>
      <c r="AT692" s="230" t="s">
        <v>266</v>
      </c>
      <c r="AU692" s="230" t="s">
        <v>86</v>
      </c>
      <c r="AY692" s="16" t="s">
        <v>166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6" t="s">
        <v>8</v>
      </c>
      <c r="BK692" s="231">
        <f>ROUND(I692*H692,0)</f>
        <v>0</v>
      </c>
      <c r="BL692" s="16" t="s">
        <v>173</v>
      </c>
      <c r="BM692" s="230" t="s">
        <v>1811</v>
      </c>
    </row>
    <row r="693" spans="1:51" s="13" customFormat="1" ht="12">
      <c r="A693" s="13"/>
      <c r="B693" s="232"/>
      <c r="C693" s="233"/>
      <c r="D693" s="234" t="s">
        <v>175</v>
      </c>
      <c r="E693" s="235" t="s">
        <v>1</v>
      </c>
      <c r="F693" s="236" t="s">
        <v>1812</v>
      </c>
      <c r="G693" s="233"/>
      <c r="H693" s="237">
        <v>13.737</v>
      </c>
      <c r="I693" s="238"/>
      <c r="J693" s="233"/>
      <c r="K693" s="233"/>
      <c r="L693" s="239"/>
      <c r="M693" s="240"/>
      <c r="N693" s="241"/>
      <c r="O693" s="241"/>
      <c r="P693" s="241"/>
      <c r="Q693" s="241"/>
      <c r="R693" s="241"/>
      <c r="S693" s="241"/>
      <c r="T693" s="24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3" t="s">
        <v>175</v>
      </c>
      <c r="AU693" s="243" t="s">
        <v>86</v>
      </c>
      <c r="AV693" s="13" t="s">
        <v>86</v>
      </c>
      <c r="AW693" s="13" t="s">
        <v>32</v>
      </c>
      <c r="AX693" s="13" t="s">
        <v>8</v>
      </c>
      <c r="AY693" s="243" t="s">
        <v>166</v>
      </c>
    </row>
    <row r="694" spans="1:51" s="13" customFormat="1" ht="12">
      <c r="A694" s="13"/>
      <c r="B694" s="232"/>
      <c r="C694" s="233"/>
      <c r="D694" s="234" t="s">
        <v>175</v>
      </c>
      <c r="E694" s="233"/>
      <c r="F694" s="236" t="s">
        <v>1813</v>
      </c>
      <c r="G694" s="233"/>
      <c r="H694" s="237">
        <v>14.012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3" t="s">
        <v>175</v>
      </c>
      <c r="AU694" s="243" t="s">
        <v>86</v>
      </c>
      <c r="AV694" s="13" t="s">
        <v>86</v>
      </c>
      <c r="AW694" s="13" t="s">
        <v>4</v>
      </c>
      <c r="AX694" s="13" t="s">
        <v>8</v>
      </c>
      <c r="AY694" s="243" t="s">
        <v>166</v>
      </c>
    </row>
    <row r="695" spans="1:65" s="2" customFormat="1" ht="33" customHeight="1">
      <c r="A695" s="37"/>
      <c r="B695" s="38"/>
      <c r="C695" s="218" t="s">
        <v>1814</v>
      </c>
      <c r="D695" s="218" t="s">
        <v>169</v>
      </c>
      <c r="E695" s="219" t="s">
        <v>1815</v>
      </c>
      <c r="F695" s="220" t="s">
        <v>1816</v>
      </c>
      <c r="G695" s="221" t="s">
        <v>215</v>
      </c>
      <c r="H695" s="222">
        <v>23.916</v>
      </c>
      <c r="I695" s="223"/>
      <c r="J695" s="224">
        <f>ROUND(I695*H695,0)</f>
        <v>0</v>
      </c>
      <c r="K695" s="225"/>
      <c r="L695" s="43"/>
      <c r="M695" s="226" t="s">
        <v>1</v>
      </c>
      <c r="N695" s="227" t="s">
        <v>42</v>
      </c>
      <c r="O695" s="90"/>
      <c r="P695" s="228">
        <f>O695*H695</f>
        <v>0</v>
      </c>
      <c r="Q695" s="228">
        <v>0.00061</v>
      </c>
      <c r="R695" s="228">
        <f>Q695*H695</f>
        <v>0.01458876</v>
      </c>
      <c r="S695" s="228">
        <v>0</v>
      </c>
      <c r="T695" s="229">
        <f>S695*H695</f>
        <v>0</v>
      </c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R695" s="230" t="s">
        <v>173</v>
      </c>
      <c r="AT695" s="230" t="s">
        <v>169</v>
      </c>
      <c r="AU695" s="230" t="s">
        <v>86</v>
      </c>
      <c r="AY695" s="16" t="s">
        <v>166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16" t="s">
        <v>8</v>
      </c>
      <c r="BK695" s="231">
        <f>ROUND(I695*H695,0)</f>
        <v>0</v>
      </c>
      <c r="BL695" s="16" t="s">
        <v>173</v>
      </c>
      <c r="BM695" s="230" t="s">
        <v>1817</v>
      </c>
    </row>
    <row r="696" spans="1:51" s="13" customFormat="1" ht="12">
      <c r="A696" s="13"/>
      <c r="B696" s="232"/>
      <c r="C696" s="233"/>
      <c r="D696" s="234" t="s">
        <v>175</v>
      </c>
      <c r="E696" s="235" t="s">
        <v>1</v>
      </c>
      <c r="F696" s="236" t="s">
        <v>1818</v>
      </c>
      <c r="G696" s="233"/>
      <c r="H696" s="237">
        <v>23.916</v>
      </c>
      <c r="I696" s="238"/>
      <c r="J696" s="233"/>
      <c r="K696" s="233"/>
      <c r="L696" s="239"/>
      <c r="M696" s="240"/>
      <c r="N696" s="241"/>
      <c r="O696" s="241"/>
      <c r="P696" s="241"/>
      <c r="Q696" s="241"/>
      <c r="R696" s="241"/>
      <c r="S696" s="241"/>
      <c r="T696" s="24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3" t="s">
        <v>175</v>
      </c>
      <c r="AU696" s="243" t="s">
        <v>86</v>
      </c>
      <c r="AV696" s="13" t="s">
        <v>86</v>
      </c>
      <c r="AW696" s="13" t="s">
        <v>32</v>
      </c>
      <c r="AX696" s="13" t="s">
        <v>77</v>
      </c>
      <c r="AY696" s="243" t="s">
        <v>166</v>
      </c>
    </row>
    <row r="697" spans="1:65" s="2" customFormat="1" ht="24.15" customHeight="1">
      <c r="A697" s="37"/>
      <c r="B697" s="38"/>
      <c r="C697" s="218" t="s">
        <v>1819</v>
      </c>
      <c r="D697" s="218" t="s">
        <v>169</v>
      </c>
      <c r="E697" s="219" t="s">
        <v>1820</v>
      </c>
      <c r="F697" s="220" t="s">
        <v>1821</v>
      </c>
      <c r="G697" s="221" t="s">
        <v>215</v>
      </c>
      <c r="H697" s="222">
        <v>28.976</v>
      </c>
      <c r="I697" s="223"/>
      <c r="J697" s="224">
        <f>ROUND(I697*H697,0)</f>
        <v>0</v>
      </c>
      <c r="K697" s="225"/>
      <c r="L697" s="43"/>
      <c r="M697" s="226" t="s">
        <v>1</v>
      </c>
      <c r="N697" s="227" t="s">
        <v>42</v>
      </c>
      <c r="O697" s="90"/>
      <c r="P697" s="228">
        <f>O697*H697</f>
        <v>0</v>
      </c>
      <c r="Q697" s="228">
        <v>0</v>
      </c>
      <c r="R697" s="228">
        <f>Q697*H697</f>
        <v>0</v>
      </c>
      <c r="S697" s="228">
        <v>0</v>
      </c>
      <c r="T697" s="229">
        <f>S697*H697</f>
        <v>0</v>
      </c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R697" s="230" t="s">
        <v>173</v>
      </c>
      <c r="AT697" s="230" t="s">
        <v>169</v>
      </c>
      <c r="AU697" s="230" t="s">
        <v>86</v>
      </c>
      <c r="AY697" s="16" t="s">
        <v>166</v>
      </c>
      <c r="BE697" s="231">
        <f>IF(N697="základní",J697,0)</f>
        <v>0</v>
      </c>
      <c r="BF697" s="231">
        <f>IF(N697="snížená",J697,0)</f>
        <v>0</v>
      </c>
      <c r="BG697" s="231">
        <f>IF(N697="zákl. přenesená",J697,0)</f>
        <v>0</v>
      </c>
      <c r="BH697" s="231">
        <f>IF(N697="sníž. přenesená",J697,0)</f>
        <v>0</v>
      </c>
      <c r="BI697" s="231">
        <f>IF(N697="nulová",J697,0)</f>
        <v>0</v>
      </c>
      <c r="BJ697" s="16" t="s">
        <v>8</v>
      </c>
      <c r="BK697" s="231">
        <f>ROUND(I697*H697,0)</f>
        <v>0</v>
      </c>
      <c r="BL697" s="16" t="s">
        <v>173</v>
      </c>
      <c r="BM697" s="230" t="s">
        <v>1822</v>
      </c>
    </row>
    <row r="698" spans="1:51" s="13" customFormat="1" ht="12">
      <c r="A698" s="13"/>
      <c r="B698" s="232"/>
      <c r="C698" s="233"/>
      <c r="D698" s="234" t="s">
        <v>175</v>
      </c>
      <c r="E698" s="235" t="s">
        <v>1</v>
      </c>
      <c r="F698" s="236" t="s">
        <v>1823</v>
      </c>
      <c r="G698" s="233"/>
      <c r="H698" s="237">
        <v>28.976</v>
      </c>
      <c r="I698" s="238"/>
      <c r="J698" s="233"/>
      <c r="K698" s="233"/>
      <c r="L698" s="239"/>
      <c r="M698" s="240"/>
      <c r="N698" s="241"/>
      <c r="O698" s="241"/>
      <c r="P698" s="241"/>
      <c r="Q698" s="241"/>
      <c r="R698" s="241"/>
      <c r="S698" s="241"/>
      <c r="T698" s="24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3" t="s">
        <v>175</v>
      </c>
      <c r="AU698" s="243" t="s">
        <v>86</v>
      </c>
      <c r="AV698" s="13" t="s">
        <v>86</v>
      </c>
      <c r="AW698" s="13" t="s">
        <v>32</v>
      </c>
      <c r="AX698" s="13" t="s">
        <v>77</v>
      </c>
      <c r="AY698" s="243" t="s">
        <v>166</v>
      </c>
    </row>
    <row r="699" spans="1:65" s="2" customFormat="1" ht="24.15" customHeight="1">
      <c r="A699" s="37"/>
      <c r="B699" s="38"/>
      <c r="C699" s="218" t="s">
        <v>1824</v>
      </c>
      <c r="D699" s="218" t="s">
        <v>169</v>
      </c>
      <c r="E699" s="219" t="s">
        <v>1825</v>
      </c>
      <c r="F699" s="220" t="s">
        <v>1826</v>
      </c>
      <c r="G699" s="221" t="s">
        <v>215</v>
      </c>
      <c r="H699" s="222">
        <v>13.25</v>
      </c>
      <c r="I699" s="223"/>
      <c r="J699" s="224">
        <f>ROUND(I699*H699,0)</f>
        <v>0</v>
      </c>
      <c r="K699" s="225"/>
      <c r="L699" s="43"/>
      <c r="M699" s="226" t="s">
        <v>1</v>
      </c>
      <c r="N699" s="227" t="s">
        <v>42</v>
      </c>
      <c r="O699" s="90"/>
      <c r="P699" s="228">
        <f>O699*H699</f>
        <v>0</v>
      </c>
      <c r="Q699" s="228">
        <v>0.13096</v>
      </c>
      <c r="R699" s="228">
        <f>Q699*H699</f>
        <v>1.73522</v>
      </c>
      <c r="S699" s="228">
        <v>0</v>
      </c>
      <c r="T699" s="229">
        <f>S699*H699</f>
        <v>0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230" t="s">
        <v>173</v>
      </c>
      <c r="AT699" s="230" t="s">
        <v>169</v>
      </c>
      <c r="AU699" s="230" t="s">
        <v>86</v>
      </c>
      <c r="AY699" s="16" t="s">
        <v>166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16" t="s">
        <v>8</v>
      </c>
      <c r="BK699" s="231">
        <f>ROUND(I699*H699,0)</f>
        <v>0</v>
      </c>
      <c r="BL699" s="16" t="s">
        <v>173</v>
      </c>
      <c r="BM699" s="230" t="s">
        <v>1827</v>
      </c>
    </row>
    <row r="700" spans="1:65" s="2" customFormat="1" ht="24.15" customHeight="1">
      <c r="A700" s="37"/>
      <c r="B700" s="38"/>
      <c r="C700" s="254" t="s">
        <v>1828</v>
      </c>
      <c r="D700" s="254" t="s">
        <v>266</v>
      </c>
      <c r="E700" s="255" t="s">
        <v>1829</v>
      </c>
      <c r="F700" s="256" t="s">
        <v>1830</v>
      </c>
      <c r="G700" s="257" t="s">
        <v>196</v>
      </c>
      <c r="H700" s="258">
        <v>48.267</v>
      </c>
      <c r="I700" s="259"/>
      <c r="J700" s="260">
        <f>ROUND(I700*H700,0)</f>
        <v>0</v>
      </c>
      <c r="K700" s="261"/>
      <c r="L700" s="262"/>
      <c r="M700" s="263" t="s">
        <v>1</v>
      </c>
      <c r="N700" s="264" t="s">
        <v>42</v>
      </c>
      <c r="O700" s="90"/>
      <c r="P700" s="228">
        <f>O700*H700</f>
        <v>0</v>
      </c>
      <c r="Q700" s="228">
        <v>0.0095</v>
      </c>
      <c r="R700" s="228">
        <f>Q700*H700</f>
        <v>0.4585365</v>
      </c>
      <c r="S700" s="228">
        <v>0</v>
      </c>
      <c r="T700" s="229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30" t="s">
        <v>208</v>
      </c>
      <c r="AT700" s="230" t="s">
        <v>266</v>
      </c>
      <c r="AU700" s="230" t="s">
        <v>86</v>
      </c>
      <c r="AY700" s="16" t="s">
        <v>166</v>
      </c>
      <c r="BE700" s="231">
        <f>IF(N700="základní",J700,0)</f>
        <v>0</v>
      </c>
      <c r="BF700" s="231">
        <f>IF(N700="snížená",J700,0)</f>
        <v>0</v>
      </c>
      <c r="BG700" s="231">
        <f>IF(N700="zákl. přenesená",J700,0)</f>
        <v>0</v>
      </c>
      <c r="BH700" s="231">
        <f>IF(N700="sníž. přenesená",J700,0)</f>
        <v>0</v>
      </c>
      <c r="BI700" s="231">
        <f>IF(N700="nulová",J700,0)</f>
        <v>0</v>
      </c>
      <c r="BJ700" s="16" t="s">
        <v>8</v>
      </c>
      <c r="BK700" s="231">
        <f>ROUND(I700*H700,0)</f>
        <v>0</v>
      </c>
      <c r="BL700" s="16" t="s">
        <v>173</v>
      </c>
      <c r="BM700" s="230" t="s">
        <v>1831</v>
      </c>
    </row>
    <row r="701" spans="1:51" s="13" customFormat="1" ht="12">
      <c r="A701" s="13"/>
      <c r="B701" s="232"/>
      <c r="C701" s="233"/>
      <c r="D701" s="234" t="s">
        <v>175</v>
      </c>
      <c r="E701" s="235" t="s">
        <v>1</v>
      </c>
      <c r="F701" s="236" t="s">
        <v>1832</v>
      </c>
      <c r="G701" s="233"/>
      <c r="H701" s="237">
        <v>47.321</v>
      </c>
      <c r="I701" s="238"/>
      <c r="J701" s="233"/>
      <c r="K701" s="233"/>
      <c r="L701" s="239"/>
      <c r="M701" s="240"/>
      <c r="N701" s="241"/>
      <c r="O701" s="241"/>
      <c r="P701" s="241"/>
      <c r="Q701" s="241"/>
      <c r="R701" s="241"/>
      <c r="S701" s="241"/>
      <c r="T701" s="24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3" t="s">
        <v>175</v>
      </c>
      <c r="AU701" s="243" t="s">
        <v>86</v>
      </c>
      <c r="AV701" s="13" t="s">
        <v>86</v>
      </c>
      <c r="AW701" s="13" t="s">
        <v>32</v>
      </c>
      <c r="AX701" s="13" t="s">
        <v>8</v>
      </c>
      <c r="AY701" s="243" t="s">
        <v>166</v>
      </c>
    </row>
    <row r="702" spans="1:51" s="13" customFormat="1" ht="12">
      <c r="A702" s="13"/>
      <c r="B702" s="232"/>
      <c r="C702" s="233"/>
      <c r="D702" s="234" t="s">
        <v>175</v>
      </c>
      <c r="E702" s="233"/>
      <c r="F702" s="236" t="s">
        <v>1833</v>
      </c>
      <c r="G702" s="233"/>
      <c r="H702" s="237">
        <v>48.267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3" t="s">
        <v>175</v>
      </c>
      <c r="AU702" s="243" t="s">
        <v>86</v>
      </c>
      <c r="AV702" s="13" t="s">
        <v>86</v>
      </c>
      <c r="AW702" s="13" t="s">
        <v>4</v>
      </c>
      <c r="AX702" s="13" t="s">
        <v>8</v>
      </c>
      <c r="AY702" s="243" t="s">
        <v>166</v>
      </c>
    </row>
    <row r="703" spans="1:65" s="2" customFormat="1" ht="24.15" customHeight="1">
      <c r="A703" s="37"/>
      <c r="B703" s="38"/>
      <c r="C703" s="218" t="s">
        <v>1834</v>
      </c>
      <c r="D703" s="218" t="s">
        <v>169</v>
      </c>
      <c r="E703" s="219" t="s">
        <v>1835</v>
      </c>
      <c r="F703" s="220" t="s">
        <v>1836</v>
      </c>
      <c r="G703" s="221" t="s">
        <v>215</v>
      </c>
      <c r="H703" s="222">
        <v>33.33</v>
      </c>
      <c r="I703" s="223"/>
      <c r="J703" s="224">
        <f>ROUND(I703*H703,0)</f>
        <v>0</v>
      </c>
      <c r="K703" s="225"/>
      <c r="L703" s="43"/>
      <c r="M703" s="226" t="s">
        <v>1</v>
      </c>
      <c r="N703" s="227" t="s">
        <v>42</v>
      </c>
      <c r="O703" s="90"/>
      <c r="P703" s="228">
        <f>O703*H703</f>
        <v>0</v>
      </c>
      <c r="Q703" s="228">
        <v>0.16371</v>
      </c>
      <c r="R703" s="228">
        <f>Q703*H703</f>
        <v>5.4564543</v>
      </c>
      <c r="S703" s="228">
        <v>0</v>
      </c>
      <c r="T703" s="229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230" t="s">
        <v>173</v>
      </c>
      <c r="AT703" s="230" t="s">
        <v>169</v>
      </c>
      <c r="AU703" s="230" t="s">
        <v>86</v>
      </c>
      <c r="AY703" s="16" t="s">
        <v>166</v>
      </c>
      <c r="BE703" s="231">
        <f>IF(N703="základní",J703,0)</f>
        <v>0</v>
      </c>
      <c r="BF703" s="231">
        <f>IF(N703="snížená",J703,0)</f>
        <v>0</v>
      </c>
      <c r="BG703" s="231">
        <f>IF(N703="zákl. přenesená",J703,0)</f>
        <v>0</v>
      </c>
      <c r="BH703" s="231">
        <f>IF(N703="sníž. přenesená",J703,0)</f>
        <v>0</v>
      </c>
      <c r="BI703" s="231">
        <f>IF(N703="nulová",J703,0)</f>
        <v>0</v>
      </c>
      <c r="BJ703" s="16" t="s">
        <v>8</v>
      </c>
      <c r="BK703" s="231">
        <f>ROUND(I703*H703,0)</f>
        <v>0</v>
      </c>
      <c r="BL703" s="16" t="s">
        <v>173</v>
      </c>
      <c r="BM703" s="230" t="s">
        <v>1837</v>
      </c>
    </row>
    <row r="704" spans="1:51" s="13" customFormat="1" ht="12">
      <c r="A704" s="13"/>
      <c r="B704" s="232"/>
      <c r="C704" s="233"/>
      <c r="D704" s="234" t="s">
        <v>175</v>
      </c>
      <c r="E704" s="235" t="s">
        <v>1</v>
      </c>
      <c r="F704" s="236" t="s">
        <v>1838</v>
      </c>
      <c r="G704" s="233"/>
      <c r="H704" s="237">
        <v>33.33</v>
      </c>
      <c r="I704" s="238"/>
      <c r="J704" s="233"/>
      <c r="K704" s="233"/>
      <c r="L704" s="239"/>
      <c r="M704" s="240"/>
      <c r="N704" s="241"/>
      <c r="O704" s="241"/>
      <c r="P704" s="241"/>
      <c r="Q704" s="241"/>
      <c r="R704" s="241"/>
      <c r="S704" s="241"/>
      <c r="T704" s="24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3" t="s">
        <v>175</v>
      </c>
      <c r="AU704" s="243" t="s">
        <v>86</v>
      </c>
      <c r="AV704" s="13" t="s">
        <v>86</v>
      </c>
      <c r="AW704" s="13" t="s">
        <v>32</v>
      </c>
      <c r="AX704" s="13" t="s">
        <v>77</v>
      </c>
      <c r="AY704" s="243" t="s">
        <v>166</v>
      </c>
    </row>
    <row r="705" spans="1:65" s="2" customFormat="1" ht="24.15" customHeight="1">
      <c r="A705" s="37"/>
      <c r="B705" s="38"/>
      <c r="C705" s="254" t="s">
        <v>1839</v>
      </c>
      <c r="D705" s="254" t="s">
        <v>266</v>
      </c>
      <c r="E705" s="255" t="s">
        <v>1840</v>
      </c>
      <c r="F705" s="256" t="s">
        <v>1841</v>
      </c>
      <c r="G705" s="257" t="s">
        <v>215</v>
      </c>
      <c r="H705" s="258">
        <v>99.99</v>
      </c>
      <c r="I705" s="259"/>
      <c r="J705" s="260">
        <f>ROUND(I705*H705,0)</f>
        <v>0</v>
      </c>
      <c r="K705" s="261"/>
      <c r="L705" s="262"/>
      <c r="M705" s="263" t="s">
        <v>1</v>
      </c>
      <c r="N705" s="264" t="s">
        <v>42</v>
      </c>
      <c r="O705" s="90"/>
      <c r="P705" s="228">
        <f>O705*H705</f>
        <v>0</v>
      </c>
      <c r="Q705" s="228">
        <v>0.11394</v>
      </c>
      <c r="R705" s="228">
        <f>Q705*H705</f>
        <v>11.392860599999999</v>
      </c>
      <c r="S705" s="228">
        <v>0</v>
      </c>
      <c r="T705" s="229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30" t="s">
        <v>208</v>
      </c>
      <c r="AT705" s="230" t="s">
        <v>266</v>
      </c>
      <c r="AU705" s="230" t="s">
        <v>86</v>
      </c>
      <c r="AY705" s="16" t="s">
        <v>166</v>
      </c>
      <c r="BE705" s="231">
        <f>IF(N705="základní",J705,0)</f>
        <v>0</v>
      </c>
      <c r="BF705" s="231">
        <f>IF(N705="snížená",J705,0)</f>
        <v>0</v>
      </c>
      <c r="BG705" s="231">
        <f>IF(N705="zákl. přenesená",J705,0)</f>
        <v>0</v>
      </c>
      <c r="BH705" s="231">
        <f>IF(N705="sníž. přenesená",J705,0)</f>
        <v>0</v>
      </c>
      <c r="BI705" s="231">
        <f>IF(N705="nulová",J705,0)</f>
        <v>0</v>
      </c>
      <c r="BJ705" s="16" t="s">
        <v>8</v>
      </c>
      <c r="BK705" s="231">
        <f>ROUND(I705*H705,0)</f>
        <v>0</v>
      </c>
      <c r="BL705" s="16" t="s">
        <v>173</v>
      </c>
      <c r="BM705" s="230" t="s">
        <v>1842</v>
      </c>
    </row>
    <row r="706" spans="1:51" s="13" customFormat="1" ht="12">
      <c r="A706" s="13"/>
      <c r="B706" s="232"/>
      <c r="C706" s="233"/>
      <c r="D706" s="234" t="s">
        <v>175</v>
      </c>
      <c r="E706" s="235" t="s">
        <v>1</v>
      </c>
      <c r="F706" s="236" t="s">
        <v>1843</v>
      </c>
      <c r="G706" s="233"/>
      <c r="H706" s="237">
        <v>99.99</v>
      </c>
      <c r="I706" s="238"/>
      <c r="J706" s="233"/>
      <c r="K706" s="233"/>
      <c r="L706" s="239"/>
      <c r="M706" s="240"/>
      <c r="N706" s="241"/>
      <c r="O706" s="241"/>
      <c r="P706" s="241"/>
      <c r="Q706" s="241"/>
      <c r="R706" s="241"/>
      <c r="S706" s="241"/>
      <c r="T706" s="24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3" t="s">
        <v>175</v>
      </c>
      <c r="AU706" s="243" t="s">
        <v>86</v>
      </c>
      <c r="AV706" s="13" t="s">
        <v>86</v>
      </c>
      <c r="AW706" s="13" t="s">
        <v>32</v>
      </c>
      <c r="AX706" s="13" t="s">
        <v>8</v>
      </c>
      <c r="AY706" s="243" t="s">
        <v>166</v>
      </c>
    </row>
    <row r="707" spans="1:65" s="2" customFormat="1" ht="33" customHeight="1">
      <c r="A707" s="37"/>
      <c r="B707" s="38"/>
      <c r="C707" s="218" t="s">
        <v>1844</v>
      </c>
      <c r="D707" s="218" t="s">
        <v>169</v>
      </c>
      <c r="E707" s="219" t="s">
        <v>1845</v>
      </c>
      <c r="F707" s="220" t="s">
        <v>1846</v>
      </c>
      <c r="G707" s="221" t="s">
        <v>188</v>
      </c>
      <c r="H707" s="222">
        <v>1282.852</v>
      </c>
      <c r="I707" s="223"/>
      <c r="J707" s="224">
        <f>ROUND(I707*H707,0)</f>
        <v>0</v>
      </c>
      <c r="K707" s="225"/>
      <c r="L707" s="43"/>
      <c r="M707" s="226" t="s">
        <v>1</v>
      </c>
      <c r="N707" s="227" t="s">
        <v>42</v>
      </c>
      <c r="O707" s="90"/>
      <c r="P707" s="228">
        <f>O707*H707</f>
        <v>0</v>
      </c>
      <c r="Q707" s="228">
        <v>0</v>
      </c>
      <c r="R707" s="228">
        <f>Q707*H707</f>
        <v>0</v>
      </c>
      <c r="S707" s="228">
        <v>0</v>
      </c>
      <c r="T707" s="229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30" t="s">
        <v>173</v>
      </c>
      <c r="AT707" s="230" t="s">
        <v>169</v>
      </c>
      <c r="AU707" s="230" t="s">
        <v>86</v>
      </c>
      <c r="AY707" s="16" t="s">
        <v>166</v>
      </c>
      <c r="BE707" s="231">
        <f>IF(N707="základní",J707,0)</f>
        <v>0</v>
      </c>
      <c r="BF707" s="231">
        <f>IF(N707="snížená",J707,0)</f>
        <v>0</v>
      </c>
      <c r="BG707" s="231">
        <f>IF(N707="zákl. přenesená",J707,0)</f>
        <v>0</v>
      </c>
      <c r="BH707" s="231">
        <f>IF(N707="sníž. přenesená",J707,0)</f>
        <v>0</v>
      </c>
      <c r="BI707" s="231">
        <f>IF(N707="nulová",J707,0)</f>
        <v>0</v>
      </c>
      <c r="BJ707" s="16" t="s">
        <v>8</v>
      </c>
      <c r="BK707" s="231">
        <f>ROUND(I707*H707,0)</f>
        <v>0</v>
      </c>
      <c r="BL707" s="16" t="s">
        <v>173</v>
      </c>
      <c r="BM707" s="230" t="s">
        <v>1847</v>
      </c>
    </row>
    <row r="708" spans="1:51" s="13" customFormat="1" ht="12">
      <c r="A708" s="13"/>
      <c r="B708" s="232"/>
      <c r="C708" s="233"/>
      <c r="D708" s="234" t="s">
        <v>175</v>
      </c>
      <c r="E708" s="235" t="s">
        <v>1</v>
      </c>
      <c r="F708" s="236" t="s">
        <v>1848</v>
      </c>
      <c r="G708" s="233"/>
      <c r="H708" s="237">
        <v>1282.852</v>
      </c>
      <c r="I708" s="238"/>
      <c r="J708" s="233"/>
      <c r="K708" s="233"/>
      <c r="L708" s="239"/>
      <c r="M708" s="240"/>
      <c r="N708" s="241"/>
      <c r="O708" s="241"/>
      <c r="P708" s="241"/>
      <c r="Q708" s="241"/>
      <c r="R708" s="241"/>
      <c r="S708" s="241"/>
      <c r="T708" s="24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3" t="s">
        <v>175</v>
      </c>
      <c r="AU708" s="243" t="s">
        <v>86</v>
      </c>
      <c r="AV708" s="13" t="s">
        <v>86</v>
      </c>
      <c r="AW708" s="13" t="s">
        <v>32</v>
      </c>
      <c r="AX708" s="13" t="s">
        <v>77</v>
      </c>
      <c r="AY708" s="243" t="s">
        <v>166</v>
      </c>
    </row>
    <row r="709" spans="1:65" s="2" customFormat="1" ht="33" customHeight="1">
      <c r="A709" s="37"/>
      <c r="B709" s="38"/>
      <c r="C709" s="218" t="s">
        <v>1849</v>
      </c>
      <c r="D709" s="218" t="s">
        <v>169</v>
      </c>
      <c r="E709" s="219" t="s">
        <v>1850</v>
      </c>
      <c r="F709" s="220" t="s">
        <v>1851</v>
      </c>
      <c r="G709" s="221" t="s">
        <v>188</v>
      </c>
      <c r="H709" s="222">
        <v>76971.12</v>
      </c>
      <c r="I709" s="223"/>
      <c r="J709" s="224">
        <f>ROUND(I709*H709,0)</f>
        <v>0</v>
      </c>
      <c r="K709" s="225"/>
      <c r="L709" s="43"/>
      <c r="M709" s="226" t="s">
        <v>1</v>
      </c>
      <c r="N709" s="227" t="s">
        <v>42</v>
      </c>
      <c r="O709" s="90"/>
      <c r="P709" s="228">
        <f>O709*H709</f>
        <v>0</v>
      </c>
      <c r="Q709" s="228">
        <v>0</v>
      </c>
      <c r="R709" s="228">
        <f>Q709*H709</f>
        <v>0</v>
      </c>
      <c r="S709" s="228">
        <v>0</v>
      </c>
      <c r="T709" s="229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30" t="s">
        <v>173</v>
      </c>
      <c r="AT709" s="230" t="s">
        <v>169</v>
      </c>
      <c r="AU709" s="230" t="s">
        <v>86</v>
      </c>
      <c r="AY709" s="16" t="s">
        <v>166</v>
      </c>
      <c r="BE709" s="231">
        <f>IF(N709="základní",J709,0)</f>
        <v>0</v>
      </c>
      <c r="BF709" s="231">
        <f>IF(N709="snížená",J709,0)</f>
        <v>0</v>
      </c>
      <c r="BG709" s="231">
        <f>IF(N709="zákl. přenesená",J709,0)</f>
        <v>0</v>
      </c>
      <c r="BH709" s="231">
        <f>IF(N709="sníž. přenesená",J709,0)</f>
        <v>0</v>
      </c>
      <c r="BI709" s="231">
        <f>IF(N709="nulová",J709,0)</f>
        <v>0</v>
      </c>
      <c r="BJ709" s="16" t="s">
        <v>8</v>
      </c>
      <c r="BK709" s="231">
        <f>ROUND(I709*H709,0)</f>
        <v>0</v>
      </c>
      <c r="BL709" s="16" t="s">
        <v>173</v>
      </c>
      <c r="BM709" s="230" t="s">
        <v>1852</v>
      </c>
    </row>
    <row r="710" spans="1:51" s="13" customFormat="1" ht="12">
      <c r="A710" s="13"/>
      <c r="B710" s="232"/>
      <c r="C710" s="233"/>
      <c r="D710" s="234" t="s">
        <v>175</v>
      </c>
      <c r="E710" s="235" t="s">
        <v>1</v>
      </c>
      <c r="F710" s="236" t="s">
        <v>1853</v>
      </c>
      <c r="G710" s="233"/>
      <c r="H710" s="237">
        <v>76971.12</v>
      </c>
      <c r="I710" s="238"/>
      <c r="J710" s="233"/>
      <c r="K710" s="233"/>
      <c r="L710" s="239"/>
      <c r="M710" s="240"/>
      <c r="N710" s="241"/>
      <c r="O710" s="241"/>
      <c r="P710" s="241"/>
      <c r="Q710" s="241"/>
      <c r="R710" s="241"/>
      <c r="S710" s="241"/>
      <c r="T710" s="24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3" t="s">
        <v>175</v>
      </c>
      <c r="AU710" s="243" t="s">
        <v>86</v>
      </c>
      <c r="AV710" s="13" t="s">
        <v>86</v>
      </c>
      <c r="AW710" s="13" t="s">
        <v>32</v>
      </c>
      <c r="AX710" s="13" t="s">
        <v>77</v>
      </c>
      <c r="AY710" s="243" t="s">
        <v>166</v>
      </c>
    </row>
    <row r="711" spans="1:65" s="2" customFormat="1" ht="37.8" customHeight="1">
      <c r="A711" s="37"/>
      <c r="B711" s="38"/>
      <c r="C711" s="218" t="s">
        <v>1854</v>
      </c>
      <c r="D711" s="218" t="s">
        <v>169</v>
      </c>
      <c r="E711" s="219" t="s">
        <v>1855</v>
      </c>
      <c r="F711" s="220" t="s">
        <v>1856</v>
      </c>
      <c r="G711" s="221" t="s">
        <v>188</v>
      </c>
      <c r="H711" s="222">
        <v>1282.852</v>
      </c>
      <c r="I711" s="223"/>
      <c r="J711" s="224">
        <f>ROUND(I711*H711,0)</f>
        <v>0</v>
      </c>
      <c r="K711" s="225"/>
      <c r="L711" s="43"/>
      <c r="M711" s="226" t="s">
        <v>1</v>
      </c>
      <c r="N711" s="227" t="s">
        <v>42</v>
      </c>
      <c r="O711" s="90"/>
      <c r="P711" s="228">
        <f>O711*H711</f>
        <v>0</v>
      </c>
      <c r="Q711" s="228">
        <v>0</v>
      </c>
      <c r="R711" s="228">
        <f>Q711*H711</f>
        <v>0</v>
      </c>
      <c r="S711" s="228">
        <v>0</v>
      </c>
      <c r="T711" s="229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30" t="s">
        <v>173</v>
      </c>
      <c r="AT711" s="230" t="s">
        <v>169</v>
      </c>
      <c r="AU711" s="230" t="s">
        <v>86</v>
      </c>
      <c r="AY711" s="16" t="s">
        <v>166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16" t="s">
        <v>8</v>
      </c>
      <c r="BK711" s="231">
        <f>ROUND(I711*H711,0)</f>
        <v>0</v>
      </c>
      <c r="BL711" s="16" t="s">
        <v>173</v>
      </c>
      <c r="BM711" s="230" t="s">
        <v>1857</v>
      </c>
    </row>
    <row r="712" spans="1:65" s="2" customFormat="1" ht="16.5" customHeight="1">
      <c r="A712" s="37"/>
      <c r="B712" s="38"/>
      <c r="C712" s="218" t="s">
        <v>1858</v>
      </c>
      <c r="D712" s="218" t="s">
        <v>169</v>
      </c>
      <c r="E712" s="219" t="s">
        <v>1859</v>
      </c>
      <c r="F712" s="220" t="s">
        <v>1860</v>
      </c>
      <c r="G712" s="221" t="s">
        <v>188</v>
      </c>
      <c r="H712" s="222">
        <v>1282.852</v>
      </c>
      <c r="I712" s="223"/>
      <c r="J712" s="224">
        <f>ROUND(I712*H712,0)</f>
        <v>0</v>
      </c>
      <c r="K712" s="225"/>
      <c r="L712" s="43"/>
      <c r="M712" s="226" t="s">
        <v>1</v>
      </c>
      <c r="N712" s="227" t="s">
        <v>42</v>
      </c>
      <c r="O712" s="90"/>
      <c r="P712" s="228">
        <f>O712*H712</f>
        <v>0</v>
      </c>
      <c r="Q712" s="228">
        <v>0</v>
      </c>
      <c r="R712" s="228">
        <f>Q712*H712</f>
        <v>0</v>
      </c>
      <c r="S712" s="228">
        <v>0</v>
      </c>
      <c r="T712" s="229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30" t="s">
        <v>173</v>
      </c>
      <c r="AT712" s="230" t="s">
        <v>169</v>
      </c>
      <c r="AU712" s="230" t="s">
        <v>86</v>
      </c>
      <c r="AY712" s="16" t="s">
        <v>166</v>
      </c>
      <c r="BE712" s="231">
        <f>IF(N712="základní",J712,0)</f>
        <v>0</v>
      </c>
      <c r="BF712" s="231">
        <f>IF(N712="snížená",J712,0)</f>
        <v>0</v>
      </c>
      <c r="BG712" s="231">
        <f>IF(N712="zákl. přenesená",J712,0)</f>
        <v>0</v>
      </c>
      <c r="BH712" s="231">
        <f>IF(N712="sníž. přenesená",J712,0)</f>
        <v>0</v>
      </c>
      <c r="BI712" s="231">
        <f>IF(N712="nulová",J712,0)</f>
        <v>0</v>
      </c>
      <c r="BJ712" s="16" t="s">
        <v>8</v>
      </c>
      <c r="BK712" s="231">
        <f>ROUND(I712*H712,0)</f>
        <v>0</v>
      </c>
      <c r="BL712" s="16" t="s">
        <v>173</v>
      </c>
      <c r="BM712" s="230" t="s">
        <v>1861</v>
      </c>
    </row>
    <row r="713" spans="1:65" s="2" customFormat="1" ht="21.75" customHeight="1">
      <c r="A713" s="37"/>
      <c r="B713" s="38"/>
      <c r="C713" s="218" t="s">
        <v>1862</v>
      </c>
      <c r="D713" s="218" t="s">
        <v>169</v>
      </c>
      <c r="E713" s="219" t="s">
        <v>1863</v>
      </c>
      <c r="F713" s="220" t="s">
        <v>1864</v>
      </c>
      <c r="G713" s="221" t="s">
        <v>188</v>
      </c>
      <c r="H713" s="222">
        <v>76971.12</v>
      </c>
      <c r="I713" s="223"/>
      <c r="J713" s="224">
        <f>ROUND(I713*H713,0)</f>
        <v>0</v>
      </c>
      <c r="K713" s="225"/>
      <c r="L713" s="43"/>
      <c r="M713" s="226" t="s">
        <v>1</v>
      </c>
      <c r="N713" s="227" t="s">
        <v>42</v>
      </c>
      <c r="O713" s="90"/>
      <c r="P713" s="228">
        <f>O713*H713</f>
        <v>0</v>
      </c>
      <c r="Q713" s="228">
        <v>0</v>
      </c>
      <c r="R713" s="228">
        <f>Q713*H713</f>
        <v>0</v>
      </c>
      <c r="S713" s="228">
        <v>0</v>
      </c>
      <c r="T713" s="229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30" t="s">
        <v>173</v>
      </c>
      <c r="AT713" s="230" t="s">
        <v>169</v>
      </c>
      <c r="AU713" s="230" t="s">
        <v>86</v>
      </c>
      <c r="AY713" s="16" t="s">
        <v>166</v>
      </c>
      <c r="BE713" s="231">
        <f>IF(N713="základní",J713,0)</f>
        <v>0</v>
      </c>
      <c r="BF713" s="231">
        <f>IF(N713="snížená",J713,0)</f>
        <v>0</v>
      </c>
      <c r="BG713" s="231">
        <f>IF(N713="zákl. přenesená",J713,0)</f>
        <v>0</v>
      </c>
      <c r="BH713" s="231">
        <f>IF(N713="sníž. přenesená",J713,0)</f>
        <v>0</v>
      </c>
      <c r="BI713" s="231">
        <f>IF(N713="nulová",J713,0)</f>
        <v>0</v>
      </c>
      <c r="BJ713" s="16" t="s">
        <v>8</v>
      </c>
      <c r="BK713" s="231">
        <f>ROUND(I713*H713,0)</f>
        <v>0</v>
      </c>
      <c r="BL713" s="16" t="s">
        <v>173</v>
      </c>
      <c r="BM713" s="230" t="s">
        <v>1865</v>
      </c>
    </row>
    <row r="714" spans="1:65" s="2" customFormat="1" ht="21.75" customHeight="1">
      <c r="A714" s="37"/>
      <c r="B714" s="38"/>
      <c r="C714" s="218" t="s">
        <v>1866</v>
      </c>
      <c r="D714" s="218" t="s">
        <v>169</v>
      </c>
      <c r="E714" s="219" t="s">
        <v>1867</v>
      </c>
      <c r="F714" s="220" t="s">
        <v>1868</v>
      </c>
      <c r="G714" s="221" t="s">
        <v>188</v>
      </c>
      <c r="H714" s="222">
        <v>1282.852</v>
      </c>
      <c r="I714" s="223"/>
      <c r="J714" s="224">
        <f>ROUND(I714*H714,0)</f>
        <v>0</v>
      </c>
      <c r="K714" s="225"/>
      <c r="L714" s="43"/>
      <c r="M714" s="226" t="s">
        <v>1</v>
      </c>
      <c r="N714" s="227" t="s">
        <v>42</v>
      </c>
      <c r="O714" s="90"/>
      <c r="P714" s="228">
        <f>O714*H714</f>
        <v>0</v>
      </c>
      <c r="Q714" s="228">
        <v>0</v>
      </c>
      <c r="R714" s="228">
        <f>Q714*H714</f>
        <v>0</v>
      </c>
      <c r="S714" s="228">
        <v>0</v>
      </c>
      <c r="T714" s="229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30" t="s">
        <v>173</v>
      </c>
      <c r="AT714" s="230" t="s">
        <v>169</v>
      </c>
      <c r="AU714" s="230" t="s">
        <v>86</v>
      </c>
      <c r="AY714" s="16" t="s">
        <v>166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6" t="s">
        <v>8</v>
      </c>
      <c r="BK714" s="231">
        <f>ROUND(I714*H714,0)</f>
        <v>0</v>
      </c>
      <c r="BL714" s="16" t="s">
        <v>173</v>
      </c>
      <c r="BM714" s="230" t="s">
        <v>1869</v>
      </c>
    </row>
    <row r="715" spans="1:65" s="2" customFormat="1" ht="24.15" customHeight="1">
      <c r="A715" s="37"/>
      <c r="B715" s="38"/>
      <c r="C715" s="218" t="s">
        <v>1870</v>
      </c>
      <c r="D715" s="218" t="s">
        <v>169</v>
      </c>
      <c r="E715" s="219" t="s">
        <v>1871</v>
      </c>
      <c r="F715" s="220" t="s">
        <v>1872</v>
      </c>
      <c r="G715" s="221" t="s">
        <v>215</v>
      </c>
      <c r="H715" s="222">
        <v>15</v>
      </c>
      <c r="I715" s="223"/>
      <c r="J715" s="224">
        <f>ROUND(I715*H715,0)</f>
        <v>0</v>
      </c>
      <c r="K715" s="225"/>
      <c r="L715" s="43"/>
      <c r="M715" s="226" t="s">
        <v>1</v>
      </c>
      <c r="N715" s="227" t="s">
        <v>42</v>
      </c>
      <c r="O715" s="90"/>
      <c r="P715" s="228">
        <f>O715*H715</f>
        <v>0</v>
      </c>
      <c r="Q715" s="228">
        <v>7.08986</v>
      </c>
      <c r="R715" s="228">
        <f>Q715*H715</f>
        <v>106.3479</v>
      </c>
      <c r="S715" s="228">
        <v>0</v>
      </c>
      <c r="T715" s="229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230" t="s">
        <v>173</v>
      </c>
      <c r="AT715" s="230" t="s">
        <v>169</v>
      </c>
      <c r="AU715" s="230" t="s">
        <v>86</v>
      </c>
      <c r="AY715" s="16" t="s">
        <v>166</v>
      </c>
      <c r="BE715" s="231">
        <f>IF(N715="základní",J715,0)</f>
        <v>0</v>
      </c>
      <c r="BF715" s="231">
        <f>IF(N715="snížená",J715,0)</f>
        <v>0</v>
      </c>
      <c r="BG715" s="231">
        <f>IF(N715="zákl. přenesená",J715,0)</f>
        <v>0</v>
      </c>
      <c r="BH715" s="231">
        <f>IF(N715="sníž. přenesená",J715,0)</f>
        <v>0</v>
      </c>
      <c r="BI715" s="231">
        <f>IF(N715="nulová",J715,0)</f>
        <v>0</v>
      </c>
      <c r="BJ715" s="16" t="s">
        <v>8</v>
      </c>
      <c r="BK715" s="231">
        <f>ROUND(I715*H715,0)</f>
        <v>0</v>
      </c>
      <c r="BL715" s="16" t="s">
        <v>173</v>
      </c>
      <c r="BM715" s="230" t="s">
        <v>1873</v>
      </c>
    </row>
    <row r="716" spans="1:65" s="2" customFormat="1" ht="24.15" customHeight="1">
      <c r="A716" s="37"/>
      <c r="B716" s="38"/>
      <c r="C716" s="218" t="s">
        <v>1874</v>
      </c>
      <c r="D716" s="218" t="s">
        <v>169</v>
      </c>
      <c r="E716" s="219" t="s">
        <v>1875</v>
      </c>
      <c r="F716" s="220" t="s">
        <v>1876</v>
      </c>
      <c r="G716" s="221" t="s">
        <v>215</v>
      </c>
      <c r="H716" s="222">
        <v>15</v>
      </c>
      <c r="I716" s="223"/>
      <c r="J716" s="224">
        <f>ROUND(I716*H716,0)</f>
        <v>0</v>
      </c>
      <c r="K716" s="225"/>
      <c r="L716" s="43"/>
      <c r="M716" s="226" t="s">
        <v>1</v>
      </c>
      <c r="N716" s="227" t="s">
        <v>42</v>
      </c>
      <c r="O716" s="90"/>
      <c r="P716" s="228">
        <f>O716*H716</f>
        <v>0</v>
      </c>
      <c r="Q716" s="228">
        <v>0</v>
      </c>
      <c r="R716" s="228">
        <f>Q716*H716</f>
        <v>0</v>
      </c>
      <c r="S716" s="228">
        <v>0</v>
      </c>
      <c r="T716" s="229">
        <f>S716*H716</f>
        <v>0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30" t="s">
        <v>173</v>
      </c>
      <c r="AT716" s="230" t="s">
        <v>169</v>
      </c>
      <c r="AU716" s="230" t="s">
        <v>86</v>
      </c>
      <c r="AY716" s="16" t="s">
        <v>166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6" t="s">
        <v>8</v>
      </c>
      <c r="BK716" s="231">
        <f>ROUND(I716*H716,0)</f>
        <v>0</v>
      </c>
      <c r="BL716" s="16" t="s">
        <v>173</v>
      </c>
      <c r="BM716" s="230" t="s">
        <v>1877</v>
      </c>
    </row>
    <row r="717" spans="1:65" s="2" customFormat="1" ht="33" customHeight="1">
      <c r="A717" s="37"/>
      <c r="B717" s="38"/>
      <c r="C717" s="218" t="s">
        <v>1878</v>
      </c>
      <c r="D717" s="218" t="s">
        <v>169</v>
      </c>
      <c r="E717" s="219" t="s">
        <v>272</v>
      </c>
      <c r="F717" s="220" t="s">
        <v>273</v>
      </c>
      <c r="G717" s="221" t="s">
        <v>188</v>
      </c>
      <c r="H717" s="222">
        <v>772.102</v>
      </c>
      <c r="I717" s="223"/>
      <c r="J717" s="224">
        <f>ROUND(I717*H717,0)</f>
        <v>0</v>
      </c>
      <c r="K717" s="225"/>
      <c r="L717" s="43"/>
      <c r="M717" s="226" t="s">
        <v>1</v>
      </c>
      <c r="N717" s="227" t="s">
        <v>42</v>
      </c>
      <c r="O717" s="90"/>
      <c r="P717" s="228">
        <f>O717*H717</f>
        <v>0</v>
      </c>
      <c r="Q717" s="228">
        <v>0.00013</v>
      </c>
      <c r="R717" s="228">
        <f>Q717*H717</f>
        <v>0.10037325999999999</v>
      </c>
      <c r="S717" s="228">
        <v>0</v>
      </c>
      <c r="T717" s="229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230" t="s">
        <v>173</v>
      </c>
      <c r="AT717" s="230" t="s">
        <v>169</v>
      </c>
      <c r="AU717" s="230" t="s">
        <v>86</v>
      </c>
      <c r="AY717" s="16" t="s">
        <v>166</v>
      </c>
      <c r="BE717" s="231">
        <f>IF(N717="základní",J717,0)</f>
        <v>0</v>
      </c>
      <c r="BF717" s="231">
        <f>IF(N717="snížená",J717,0)</f>
        <v>0</v>
      </c>
      <c r="BG717" s="231">
        <f>IF(N717="zákl. přenesená",J717,0)</f>
        <v>0</v>
      </c>
      <c r="BH717" s="231">
        <f>IF(N717="sníž. přenesená",J717,0)</f>
        <v>0</v>
      </c>
      <c r="BI717" s="231">
        <f>IF(N717="nulová",J717,0)</f>
        <v>0</v>
      </c>
      <c r="BJ717" s="16" t="s">
        <v>8</v>
      </c>
      <c r="BK717" s="231">
        <f>ROUND(I717*H717,0)</f>
        <v>0</v>
      </c>
      <c r="BL717" s="16" t="s">
        <v>173</v>
      </c>
      <c r="BM717" s="230" t="s">
        <v>1879</v>
      </c>
    </row>
    <row r="718" spans="1:51" s="14" customFormat="1" ht="12">
      <c r="A718" s="14"/>
      <c r="B718" s="244"/>
      <c r="C718" s="245"/>
      <c r="D718" s="234" t="s">
        <v>175</v>
      </c>
      <c r="E718" s="246" t="s">
        <v>1</v>
      </c>
      <c r="F718" s="247" t="s">
        <v>1880</v>
      </c>
      <c r="G718" s="245"/>
      <c r="H718" s="246" t="s">
        <v>1</v>
      </c>
      <c r="I718" s="248"/>
      <c r="J718" s="245"/>
      <c r="K718" s="245"/>
      <c r="L718" s="249"/>
      <c r="M718" s="250"/>
      <c r="N718" s="251"/>
      <c r="O718" s="251"/>
      <c r="P718" s="251"/>
      <c r="Q718" s="251"/>
      <c r="R718" s="251"/>
      <c r="S718" s="251"/>
      <c r="T718" s="25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3" t="s">
        <v>175</v>
      </c>
      <c r="AU718" s="253" t="s">
        <v>86</v>
      </c>
      <c r="AV718" s="14" t="s">
        <v>8</v>
      </c>
      <c r="AW718" s="14" t="s">
        <v>32</v>
      </c>
      <c r="AX718" s="14" t="s">
        <v>77</v>
      </c>
      <c r="AY718" s="253" t="s">
        <v>166</v>
      </c>
    </row>
    <row r="719" spans="1:51" s="13" customFormat="1" ht="12">
      <c r="A719" s="13"/>
      <c r="B719" s="232"/>
      <c r="C719" s="233"/>
      <c r="D719" s="234" t="s">
        <v>175</v>
      </c>
      <c r="E719" s="235" t="s">
        <v>1</v>
      </c>
      <c r="F719" s="236" t="s">
        <v>1714</v>
      </c>
      <c r="G719" s="233"/>
      <c r="H719" s="237">
        <v>234.92</v>
      </c>
      <c r="I719" s="238"/>
      <c r="J719" s="233"/>
      <c r="K719" s="233"/>
      <c r="L719" s="239"/>
      <c r="M719" s="240"/>
      <c r="N719" s="241"/>
      <c r="O719" s="241"/>
      <c r="P719" s="241"/>
      <c r="Q719" s="241"/>
      <c r="R719" s="241"/>
      <c r="S719" s="241"/>
      <c r="T719" s="24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3" t="s">
        <v>175</v>
      </c>
      <c r="AU719" s="243" t="s">
        <v>86</v>
      </c>
      <c r="AV719" s="13" t="s">
        <v>86</v>
      </c>
      <c r="AW719" s="13" t="s">
        <v>32</v>
      </c>
      <c r="AX719" s="13" t="s">
        <v>77</v>
      </c>
      <c r="AY719" s="243" t="s">
        <v>166</v>
      </c>
    </row>
    <row r="720" spans="1:51" s="13" customFormat="1" ht="12">
      <c r="A720" s="13"/>
      <c r="B720" s="232"/>
      <c r="C720" s="233"/>
      <c r="D720" s="234" t="s">
        <v>175</v>
      </c>
      <c r="E720" s="235" t="s">
        <v>1</v>
      </c>
      <c r="F720" s="236" t="s">
        <v>1881</v>
      </c>
      <c r="G720" s="233"/>
      <c r="H720" s="237">
        <v>260.17</v>
      </c>
      <c r="I720" s="238"/>
      <c r="J720" s="233"/>
      <c r="K720" s="233"/>
      <c r="L720" s="239"/>
      <c r="M720" s="240"/>
      <c r="N720" s="241"/>
      <c r="O720" s="241"/>
      <c r="P720" s="241"/>
      <c r="Q720" s="241"/>
      <c r="R720" s="241"/>
      <c r="S720" s="241"/>
      <c r="T720" s="24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3" t="s">
        <v>175</v>
      </c>
      <c r="AU720" s="243" t="s">
        <v>86</v>
      </c>
      <c r="AV720" s="13" t="s">
        <v>86</v>
      </c>
      <c r="AW720" s="13" t="s">
        <v>32</v>
      </c>
      <c r="AX720" s="13" t="s">
        <v>77</v>
      </c>
      <c r="AY720" s="243" t="s">
        <v>166</v>
      </c>
    </row>
    <row r="721" spans="1:51" s="13" customFormat="1" ht="12">
      <c r="A721" s="13"/>
      <c r="B721" s="232"/>
      <c r="C721" s="233"/>
      <c r="D721" s="234" t="s">
        <v>175</v>
      </c>
      <c r="E721" s="235" t="s">
        <v>1</v>
      </c>
      <c r="F721" s="236" t="s">
        <v>1882</v>
      </c>
      <c r="G721" s="233"/>
      <c r="H721" s="237">
        <v>259.15</v>
      </c>
      <c r="I721" s="238"/>
      <c r="J721" s="233"/>
      <c r="K721" s="233"/>
      <c r="L721" s="239"/>
      <c r="M721" s="240"/>
      <c r="N721" s="241"/>
      <c r="O721" s="241"/>
      <c r="P721" s="241"/>
      <c r="Q721" s="241"/>
      <c r="R721" s="241"/>
      <c r="S721" s="241"/>
      <c r="T721" s="24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3" t="s">
        <v>175</v>
      </c>
      <c r="AU721" s="243" t="s">
        <v>86</v>
      </c>
      <c r="AV721" s="13" t="s">
        <v>86</v>
      </c>
      <c r="AW721" s="13" t="s">
        <v>32</v>
      </c>
      <c r="AX721" s="13" t="s">
        <v>77</v>
      </c>
      <c r="AY721" s="243" t="s">
        <v>166</v>
      </c>
    </row>
    <row r="722" spans="1:51" s="13" customFormat="1" ht="12">
      <c r="A722" s="13"/>
      <c r="B722" s="232"/>
      <c r="C722" s="233"/>
      <c r="D722" s="234" t="s">
        <v>175</v>
      </c>
      <c r="E722" s="235" t="s">
        <v>1</v>
      </c>
      <c r="F722" s="236" t="s">
        <v>1883</v>
      </c>
      <c r="G722" s="233"/>
      <c r="H722" s="237">
        <v>17.862</v>
      </c>
      <c r="I722" s="238"/>
      <c r="J722" s="233"/>
      <c r="K722" s="233"/>
      <c r="L722" s="239"/>
      <c r="M722" s="240"/>
      <c r="N722" s="241"/>
      <c r="O722" s="241"/>
      <c r="P722" s="241"/>
      <c r="Q722" s="241"/>
      <c r="R722" s="241"/>
      <c r="S722" s="241"/>
      <c r="T722" s="24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3" t="s">
        <v>175</v>
      </c>
      <c r="AU722" s="243" t="s">
        <v>86</v>
      </c>
      <c r="AV722" s="13" t="s">
        <v>86</v>
      </c>
      <c r="AW722" s="13" t="s">
        <v>32</v>
      </c>
      <c r="AX722" s="13" t="s">
        <v>77</v>
      </c>
      <c r="AY722" s="243" t="s">
        <v>166</v>
      </c>
    </row>
    <row r="723" spans="1:65" s="2" customFormat="1" ht="24.15" customHeight="1">
      <c r="A723" s="37"/>
      <c r="B723" s="38"/>
      <c r="C723" s="218" t="s">
        <v>1884</v>
      </c>
      <c r="D723" s="218" t="s">
        <v>169</v>
      </c>
      <c r="E723" s="219" t="s">
        <v>1885</v>
      </c>
      <c r="F723" s="220" t="s">
        <v>1886</v>
      </c>
      <c r="G723" s="221" t="s">
        <v>215</v>
      </c>
      <c r="H723" s="222">
        <v>12.94</v>
      </c>
      <c r="I723" s="223"/>
      <c r="J723" s="224">
        <f>ROUND(I723*H723,0)</f>
        <v>0</v>
      </c>
      <c r="K723" s="225"/>
      <c r="L723" s="43"/>
      <c r="M723" s="226" t="s">
        <v>1</v>
      </c>
      <c r="N723" s="227" t="s">
        <v>42</v>
      </c>
      <c r="O723" s="90"/>
      <c r="P723" s="228">
        <f>O723*H723</f>
        <v>0</v>
      </c>
      <c r="Q723" s="228">
        <v>0</v>
      </c>
      <c r="R723" s="228">
        <f>Q723*H723</f>
        <v>0</v>
      </c>
      <c r="S723" s="228">
        <v>0</v>
      </c>
      <c r="T723" s="229">
        <f>S723*H723</f>
        <v>0</v>
      </c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R723" s="230" t="s">
        <v>173</v>
      </c>
      <c r="AT723" s="230" t="s">
        <v>169</v>
      </c>
      <c r="AU723" s="230" t="s">
        <v>86</v>
      </c>
      <c r="AY723" s="16" t="s">
        <v>166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6" t="s">
        <v>8</v>
      </c>
      <c r="BK723" s="231">
        <f>ROUND(I723*H723,0)</f>
        <v>0</v>
      </c>
      <c r="BL723" s="16" t="s">
        <v>173</v>
      </c>
      <c r="BM723" s="230" t="s">
        <v>1887</v>
      </c>
    </row>
    <row r="724" spans="1:51" s="13" customFormat="1" ht="12">
      <c r="A724" s="13"/>
      <c r="B724" s="232"/>
      <c r="C724" s="233"/>
      <c r="D724" s="234" t="s">
        <v>175</v>
      </c>
      <c r="E724" s="235" t="s">
        <v>1</v>
      </c>
      <c r="F724" s="236" t="s">
        <v>1888</v>
      </c>
      <c r="G724" s="233"/>
      <c r="H724" s="237">
        <v>12.94</v>
      </c>
      <c r="I724" s="238"/>
      <c r="J724" s="233"/>
      <c r="K724" s="233"/>
      <c r="L724" s="239"/>
      <c r="M724" s="240"/>
      <c r="N724" s="241"/>
      <c r="O724" s="241"/>
      <c r="P724" s="241"/>
      <c r="Q724" s="241"/>
      <c r="R724" s="241"/>
      <c r="S724" s="241"/>
      <c r="T724" s="24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3" t="s">
        <v>175</v>
      </c>
      <c r="AU724" s="243" t="s">
        <v>86</v>
      </c>
      <c r="AV724" s="13" t="s">
        <v>86</v>
      </c>
      <c r="AW724" s="13" t="s">
        <v>32</v>
      </c>
      <c r="AX724" s="13" t="s">
        <v>77</v>
      </c>
      <c r="AY724" s="243" t="s">
        <v>166</v>
      </c>
    </row>
    <row r="725" spans="1:65" s="2" customFormat="1" ht="33" customHeight="1">
      <c r="A725" s="37"/>
      <c r="B725" s="38"/>
      <c r="C725" s="218" t="s">
        <v>1889</v>
      </c>
      <c r="D725" s="218" t="s">
        <v>169</v>
      </c>
      <c r="E725" s="219" t="s">
        <v>1890</v>
      </c>
      <c r="F725" s="220" t="s">
        <v>1891</v>
      </c>
      <c r="G725" s="221" t="s">
        <v>215</v>
      </c>
      <c r="H725" s="222">
        <v>258.8</v>
      </c>
      <c r="I725" s="223"/>
      <c r="J725" s="224">
        <f>ROUND(I725*H725,0)</f>
        <v>0</v>
      </c>
      <c r="K725" s="225"/>
      <c r="L725" s="43"/>
      <c r="M725" s="226" t="s">
        <v>1</v>
      </c>
      <c r="N725" s="227" t="s">
        <v>42</v>
      </c>
      <c r="O725" s="90"/>
      <c r="P725" s="228">
        <f>O725*H725</f>
        <v>0</v>
      </c>
      <c r="Q725" s="228">
        <v>0</v>
      </c>
      <c r="R725" s="228">
        <f>Q725*H725</f>
        <v>0</v>
      </c>
      <c r="S725" s="228">
        <v>0</v>
      </c>
      <c r="T725" s="229">
        <f>S725*H725</f>
        <v>0</v>
      </c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R725" s="230" t="s">
        <v>173</v>
      </c>
      <c r="AT725" s="230" t="s">
        <v>169</v>
      </c>
      <c r="AU725" s="230" t="s">
        <v>86</v>
      </c>
      <c r="AY725" s="16" t="s">
        <v>166</v>
      </c>
      <c r="BE725" s="231">
        <f>IF(N725="základní",J725,0)</f>
        <v>0</v>
      </c>
      <c r="BF725" s="231">
        <f>IF(N725="snížená",J725,0)</f>
        <v>0</v>
      </c>
      <c r="BG725" s="231">
        <f>IF(N725="zákl. přenesená",J725,0)</f>
        <v>0</v>
      </c>
      <c r="BH725" s="231">
        <f>IF(N725="sníž. přenesená",J725,0)</f>
        <v>0</v>
      </c>
      <c r="BI725" s="231">
        <f>IF(N725="nulová",J725,0)</f>
        <v>0</v>
      </c>
      <c r="BJ725" s="16" t="s">
        <v>8</v>
      </c>
      <c r="BK725" s="231">
        <f>ROUND(I725*H725,0)</f>
        <v>0</v>
      </c>
      <c r="BL725" s="16" t="s">
        <v>173</v>
      </c>
      <c r="BM725" s="230" t="s">
        <v>1892</v>
      </c>
    </row>
    <row r="726" spans="1:51" s="13" customFormat="1" ht="12">
      <c r="A726" s="13"/>
      <c r="B726" s="232"/>
      <c r="C726" s="233"/>
      <c r="D726" s="234" t="s">
        <v>175</v>
      </c>
      <c r="E726" s="235" t="s">
        <v>1</v>
      </c>
      <c r="F726" s="236" t="s">
        <v>1893</v>
      </c>
      <c r="G726" s="233"/>
      <c r="H726" s="237">
        <v>258.8</v>
      </c>
      <c r="I726" s="238"/>
      <c r="J726" s="233"/>
      <c r="K726" s="233"/>
      <c r="L726" s="239"/>
      <c r="M726" s="240"/>
      <c r="N726" s="241"/>
      <c r="O726" s="241"/>
      <c r="P726" s="241"/>
      <c r="Q726" s="241"/>
      <c r="R726" s="241"/>
      <c r="S726" s="241"/>
      <c r="T726" s="24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3" t="s">
        <v>175</v>
      </c>
      <c r="AU726" s="243" t="s">
        <v>86</v>
      </c>
      <c r="AV726" s="13" t="s">
        <v>86</v>
      </c>
      <c r="AW726" s="13" t="s">
        <v>32</v>
      </c>
      <c r="AX726" s="13" t="s">
        <v>77</v>
      </c>
      <c r="AY726" s="243" t="s">
        <v>166</v>
      </c>
    </row>
    <row r="727" spans="1:65" s="2" customFormat="1" ht="24.15" customHeight="1">
      <c r="A727" s="37"/>
      <c r="B727" s="38"/>
      <c r="C727" s="218" t="s">
        <v>1894</v>
      </c>
      <c r="D727" s="218" t="s">
        <v>169</v>
      </c>
      <c r="E727" s="219" t="s">
        <v>1895</v>
      </c>
      <c r="F727" s="220" t="s">
        <v>1896</v>
      </c>
      <c r="G727" s="221" t="s">
        <v>215</v>
      </c>
      <c r="H727" s="222">
        <v>12.94</v>
      </c>
      <c r="I727" s="223"/>
      <c r="J727" s="224">
        <f>ROUND(I727*H727,0)</f>
        <v>0</v>
      </c>
      <c r="K727" s="225"/>
      <c r="L727" s="43"/>
      <c r="M727" s="226" t="s">
        <v>1</v>
      </c>
      <c r="N727" s="227" t="s">
        <v>42</v>
      </c>
      <c r="O727" s="90"/>
      <c r="P727" s="228">
        <f>O727*H727</f>
        <v>0</v>
      </c>
      <c r="Q727" s="228">
        <v>0</v>
      </c>
      <c r="R727" s="228">
        <f>Q727*H727</f>
        <v>0</v>
      </c>
      <c r="S727" s="228">
        <v>0</v>
      </c>
      <c r="T727" s="229">
        <f>S727*H727</f>
        <v>0</v>
      </c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R727" s="230" t="s">
        <v>173</v>
      </c>
      <c r="AT727" s="230" t="s">
        <v>169</v>
      </c>
      <c r="AU727" s="230" t="s">
        <v>86</v>
      </c>
      <c r="AY727" s="16" t="s">
        <v>166</v>
      </c>
      <c r="BE727" s="231">
        <f>IF(N727="základní",J727,0)</f>
        <v>0</v>
      </c>
      <c r="BF727" s="231">
        <f>IF(N727="snížená",J727,0)</f>
        <v>0</v>
      </c>
      <c r="BG727" s="231">
        <f>IF(N727="zákl. přenesená",J727,0)</f>
        <v>0</v>
      </c>
      <c r="BH727" s="231">
        <f>IF(N727="sníž. přenesená",J727,0)</f>
        <v>0</v>
      </c>
      <c r="BI727" s="231">
        <f>IF(N727="nulová",J727,0)</f>
        <v>0</v>
      </c>
      <c r="BJ727" s="16" t="s">
        <v>8</v>
      </c>
      <c r="BK727" s="231">
        <f>ROUND(I727*H727,0)</f>
        <v>0</v>
      </c>
      <c r="BL727" s="16" t="s">
        <v>173</v>
      </c>
      <c r="BM727" s="230" t="s">
        <v>1897</v>
      </c>
    </row>
    <row r="728" spans="1:65" s="2" customFormat="1" ht="24.15" customHeight="1">
      <c r="A728" s="37"/>
      <c r="B728" s="38"/>
      <c r="C728" s="218" t="s">
        <v>1898</v>
      </c>
      <c r="D728" s="218" t="s">
        <v>169</v>
      </c>
      <c r="E728" s="219" t="s">
        <v>275</v>
      </c>
      <c r="F728" s="220" t="s">
        <v>276</v>
      </c>
      <c r="G728" s="221" t="s">
        <v>188</v>
      </c>
      <c r="H728" s="222">
        <v>761.75</v>
      </c>
      <c r="I728" s="223"/>
      <c r="J728" s="224">
        <f>ROUND(I728*H728,0)</f>
        <v>0</v>
      </c>
      <c r="K728" s="225"/>
      <c r="L728" s="43"/>
      <c r="M728" s="226" t="s">
        <v>1</v>
      </c>
      <c r="N728" s="227" t="s">
        <v>42</v>
      </c>
      <c r="O728" s="90"/>
      <c r="P728" s="228">
        <f>O728*H728</f>
        <v>0</v>
      </c>
      <c r="Q728" s="228">
        <v>4E-05</v>
      </c>
      <c r="R728" s="228">
        <f>Q728*H728</f>
        <v>0.030470000000000004</v>
      </c>
      <c r="S728" s="228">
        <v>0</v>
      </c>
      <c r="T728" s="229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30" t="s">
        <v>173</v>
      </c>
      <c r="AT728" s="230" t="s">
        <v>169</v>
      </c>
      <c r="AU728" s="230" t="s">
        <v>86</v>
      </c>
      <c r="AY728" s="16" t="s">
        <v>166</v>
      </c>
      <c r="BE728" s="231">
        <f>IF(N728="základní",J728,0)</f>
        <v>0</v>
      </c>
      <c r="BF728" s="231">
        <f>IF(N728="snížená",J728,0)</f>
        <v>0</v>
      </c>
      <c r="BG728" s="231">
        <f>IF(N728="zákl. přenesená",J728,0)</f>
        <v>0</v>
      </c>
      <c r="BH728" s="231">
        <f>IF(N728="sníž. přenesená",J728,0)</f>
        <v>0</v>
      </c>
      <c r="BI728" s="231">
        <f>IF(N728="nulová",J728,0)</f>
        <v>0</v>
      </c>
      <c r="BJ728" s="16" t="s">
        <v>8</v>
      </c>
      <c r="BK728" s="231">
        <f>ROUND(I728*H728,0)</f>
        <v>0</v>
      </c>
      <c r="BL728" s="16" t="s">
        <v>173</v>
      </c>
      <c r="BM728" s="230" t="s">
        <v>1899</v>
      </c>
    </row>
    <row r="729" spans="1:51" s="13" customFormat="1" ht="12">
      <c r="A729" s="13"/>
      <c r="B729" s="232"/>
      <c r="C729" s="233"/>
      <c r="D729" s="234" t="s">
        <v>175</v>
      </c>
      <c r="E729" s="235" t="s">
        <v>1</v>
      </c>
      <c r="F729" s="236" t="s">
        <v>1714</v>
      </c>
      <c r="G729" s="233"/>
      <c r="H729" s="237">
        <v>234.92</v>
      </c>
      <c r="I729" s="238"/>
      <c r="J729" s="233"/>
      <c r="K729" s="233"/>
      <c r="L729" s="239"/>
      <c r="M729" s="240"/>
      <c r="N729" s="241"/>
      <c r="O729" s="241"/>
      <c r="P729" s="241"/>
      <c r="Q729" s="241"/>
      <c r="R729" s="241"/>
      <c r="S729" s="241"/>
      <c r="T729" s="24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3" t="s">
        <v>175</v>
      </c>
      <c r="AU729" s="243" t="s">
        <v>86</v>
      </c>
      <c r="AV729" s="13" t="s">
        <v>86</v>
      </c>
      <c r="AW729" s="13" t="s">
        <v>32</v>
      </c>
      <c r="AX729" s="13" t="s">
        <v>77</v>
      </c>
      <c r="AY729" s="243" t="s">
        <v>166</v>
      </c>
    </row>
    <row r="730" spans="1:51" s="13" customFormat="1" ht="12">
      <c r="A730" s="13"/>
      <c r="B730" s="232"/>
      <c r="C730" s="233"/>
      <c r="D730" s="234" t="s">
        <v>175</v>
      </c>
      <c r="E730" s="235" t="s">
        <v>1</v>
      </c>
      <c r="F730" s="236" t="s">
        <v>1881</v>
      </c>
      <c r="G730" s="233"/>
      <c r="H730" s="237">
        <v>260.17</v>
      </c>
      <c r="I730" s="238"/>
      <c r="J730" s="233"/>
      <c r="K730" s="233"/>
      <c r="L730" s="239"/>
      <c r="M730" s="240"/>
      <c r="N730" s="241"/>
      <c r="O730" s="241"/>
      <c r="P730" s="241"/>
      <c r="Q730" s="241"/>
      <c r="R730" s="241"/>
      <c r="S730" s="241"/>
      <c r="T730" s="24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3" t="s">
        <v>175</v>
      </c>
      <c r="AU730" s="243" t="s">
        <v>86</v>
      </c>
      <c r="AV730" s="13" t="s">
        <v>86</v>
      </c>
      <c r="AW730" s="13" t="s">
        <v>32</v>
      </c>
      <c r="AX730" s="13" t="s">
        <v>77</v>
      </c>
      <c r="AY730" s="243" t="s">
        <v>166</v>
      </c>
    </row>
    <row r="731" spans="1:51" s="13" customFormat="1" ht="12">
      <c r="A731" s="13"/>
      <c r="B731" s="232"/>
      <c r="C731" s="233"/>
      <c r="D731" s="234" t="s">
        <v>175</v>
      </c>
      <c r="E731" s="235" t="s">
        <v>1</v>
      </c>
      <c r="F731" s="236" t="s">
        <v>1882</v>
      </c>
      <c r="G731" s="233"/>
      <c r="H731" s="237">
        <v>259.15</v>
      </c>
      <c r="I731" s="238"/>
      <c r="J731" s="233"/>
      <c r="K731" s="233"/>
      <c r="L731" s="239"/>
      <c r="M731" s="240"/>
      <c r="N731" s="241"/>
      <c r="O731" s="241"/>
      <c r="P731" s="241"/>
      <c r="Q731" s="241"/>
      <c r="R731" s="241"/>
      <c r="S731" s="241"/>
      <c r="T731" s="24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3" t="s">
        <v>175</v>
      </c>
      <c r="AU731" s="243" t="s">
        <v>86</v>
      </c>
      <c r="AV731" s="13" t="s">
        <v>86</v>
      </c>
      <c r="AW731" s="13" t="s">
        <v>32</v>
      </c>
      <c r="AX731" s="13" t="s">
        <v>77</v>
      </c>
      <c r="AY731" s="243" t="s">
        <v>166</v>
      </c>
    </row>
    <row r="732" spans="1:51" s="13" customFormat="1" ht="12">
      <c r="A732" s="13"/>
      <c r="B732" s="232"/>
      <c r="C732" s="233"/>
      <c r="D732" s="234" t="s">
        <v>175</v>
      </c>
      <c r="E732" s="235" t="s">
        <v>1</v>
      </c>
      <c r="F732" s="236" t="s">
        <v>1717</v>
      </c>
      <c r="G732" s="233"/>
      <c r="H732" s="237">
        <v>7.51</v>
      </c>
      <c r="I732" s="238"/>
      <c r="J732" s="233"/>
      <c r="K732" s="233"/>
      <c r="L732" s="239"/>
      <c r="M732" s="240"/>
      <c r="N732" s="241"/>
      <c r="O732" s="241"/>
      <c r="P732" s="241"/>
      <c r="Q732" s="241"/>
      <c r="R732" s="241"/>
      <c r="S732" s="241"/>
      <c r="T732" s="24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3" t="s">
        <v>175</v>
      </c>
      <c r="AU732" s="243" t="s">
        <v>86</v>
      </c>
      <c r="AV732" s="13" t="s">
        <v>86</v>
      </c>
      <c r="AW732" s="13" t="s">
        <v>32</v>
      </c>
      <c r="AX732" s="13" t="s">
        <v>77</v>
      </c>
      <c r="AY732" s="243" t="s">
        <v>166</v>
      </c>
    </row>
    <row r="733" spans="1:65" s="2" customFormat="1" ht="16.5" customHeight="1">
      <c r="A733" s="37"/>
      <c r="B733" s="38"/>
      <c r="C733" s="218" t="s">
        <v>1900</v>
      </c>
      <c r="D733" s="218" t="s">
        <v>169</v>
      </c>
      <c r="E733" s="219" t="s">
        <v>1901</v>
      </c>
      <c r="F733" s="220" t="s">
        <v>1902</v>
      </c>
      <c r="G733" s="221" t="s">
        <v>196</v>
      </c>
      <c r="H733" s="222">
        <v>15</v>
      </c>
      <c r="I733" s="223"/>
      <c r="J733" s="224">
        <f>ROUND(I733*H733,0)</f>
        <v>0</v>
      </c>
      <c r="K733" s="225"/>
      <c r="L733" s="43"/>
      <c r="M733" s="226" t="s">
        <v>1</v>
      </c>
      <c r="N733" s="227" t="s">
        <v>42</v>
      </c>
      <c r="O733" s="90"/>
      <c r="P733" s="228">
        <f>O733*H733</f>
        <v>0</v>
      </c>
      <c r="Q733" s="228">
        <v>0.00018</v>
      </c>
      <c r="R733" s="228">
        <f>Q733*H733</f>
        <v>0.0027</v>
      </c>
      <c r="S733" s="228">
        <v>0</v>
      </c>
      <c r="T733" s="229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30" t="s">
        <v>173</v>
      </c>
      <c r="AT733" s="230" t="s">
        <v>169</v>
      </c>
      <c r="AU733" s="230" t="s">
        <v>86</v>
      </c>
      <c r="AY733" s="16" t="s">
        <v>166</v>
      </c>
      <c r="BE733" s="231">
        <f>IF(N733="základní",J733,0)</f>
        <v>0</v>
      </c>
      <c r="BF733" s="231">
        <f>IF(N733="snížená",J733,0)</f>
        <v>0</v>
      </c>
      <c r="BG733" s="231">
        <f>IF(N733="zákl. přenesená",J733,0)</f>
        <v>0</v>
      </c>
      <c r="BH733" s="231">
        <f>IF(N733="sníž. přenesená",J733,0)</f>
        <v>0</v>
      </c>
      <c r="BI733" s="231">
        <f>IF(N733="nulová",J733,0)</f>
        <v>0</v>
      </c>
      <c r="BJ733" s="16" t="s">
        <v>8</v>
      </c>
      <c r="BK733" s="231">
        <f>ROUND(I733*H733,0)</f>
        <v>0</v>
      </c>
      <c r="BL733" s="16" t="s">
        <v>173</v>
      </c>
      <c r="BM733" s="230" t="s">
        <v>1903</v>
      </c>
    </row>
    <row r="734" spans="1:65" s="2" customFormat="1" ht="16.5" customHeight="1">
      <c r="A734" s="37"/>
      <c r="B734" s="38"/>
      <c r="C734" s="254" t="s">
        <v>1904</v>
      </c>
      <c r="D734" s="254" t="s">
        <v>266</v>
      </c>
      <c r="E734" s="255" t="s">
        <v>1905</v>
      </c>
      <c r="F734" s="256" t="s">
        <v>1906</v>
      </c>
      <c r="G734" s="257" t="s">
        <v>196</v>
      </c>
      <c r="H734" s="258">
        <v>15</v>
      </c>
      <c r="I734" s="259"/>
      <c r="J734" s="260">
        <f>ROUND(I734*H734,0)</f>
        <v>0</v>
      </c>
      <c r="K734" s="261"/>
      <c r="L734" s="262"/>
      <c r="M734" s="263" t="s">
        <v>1</v>
      </c>
      <c r="N734" s="264" t="s">
        <v>42</v>
      </c>
      <c r="O734" s="90"/>
      <c r="P734" s="228">
        <f>O734*H734</f>
        <v>0</v>
      </c>
      <c r="Q734" s="228">
        <v>0.012</v>
      </c>
      <c r="R734" s="228">
        <f>Q734*H734</f>
        <v>0.18</v>
      </c>
      <c r="S734" s="228">
        <v>0</v>
      </c>
      <c r="T734" s="229">
        <f>S734*H734</f>
        <v>0</v>
      </c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R734" s="230" t="s">
        <v>208</v>
      </c>
      <c r="AT734" s="230" t="s">
        <v>266</v>
      </c>
      <c r="AU734" s="230" t="s">
        <v>86</v>
      </c>
      <c r="AY734" s="16" t="s">
        <v>166</v>
      </c>
      <c r="BE734" s="231">
        <f>IF(N734="základní",J734,0)</f>
        <v>0</v>
      </c>
      <c r="BF734" s="231">
        <f>IF(N734="snížená",J734,0)</f>
        <v>0</v>
      </c>
      <c r="BG734" s="231">
        <f>IF(N734="zákl. přenesená",J734,0)</f>
        <v>0</v>
      </c>
      <c r="BH734" s="231">
        <f>IF(N734="sníž. přenesená",J734,0)</f>
        <v>0</v>
      </c>
      <c r="BI734" s="231">
        <f>IF(N734="nulová",J734,0)</f>
        <v>0</v>
      </c>
      <c r="BJ734" s="16" t="s">
        <v>8</v>
      </c>
      <c r="BK734" s="231">
        <f>ROUND(I734*H734,0)</f>
        <v>0</v>
      </c>
      <c r="BL734" s="16" t="s">
        <v>173</v>
      </c>
      <c r="BM734" s="230" t="s">
        <v>1907</v>
      </c>
    </row>
    <row r="735" spans="1:65" s="2" customFormat="1" ht="24.15" customHeight="1">
      <c r="A735" s="37"/>
      <c r="B735" s="38"/>
      <c r="C735" s="218" t="s">
        <v>1908</v>
      </c>
      <c r="D735" s="218" t="s">
        <v>169</v>
      </c>
      <c r="E735" s="219" t="s">
        <v>1909</v>
      </c>
      <c r="F735" s="220" t="s">
        <v>1910</v>
      </c>
      <c r="G735" s="221" t="s">
        <v>196</v>
      </c>
      <c r="H735" s="222">
        <v>50</v>
      </c>
      <c r="I735" s="223"/>
      <c r="J735" s="224">
        <f>ROUND(I735*H735,0)</f>
        <v>0</v>
      </c>
      <c r="K735" s="225"/>
      <c r="L735" s="43"/>
      <c r="M735" s="226" t="s">
        <v>1</v>
      </c>
      <c r="N735" s="227" t="s">
        <v>42</v>
      </c>
      <c r="O735" s="90"/>
      <c r="P735" s="228">
        <f>O735*H735</f>
        <v>0</v>
      </c>
      <c r="Q735" s="228">
        <v>1E-05</v>
      </c>
      <c r="R735" s="228">
        <f>Q735*H735</f>
        <v>0.0005</v>
      </c>
      <c r="S735" s="228">
        <v>0</v>
      </c>
      <c r="T735" s="229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30" t="s">
        <v>173</v>
      </c>
      <c r="AT735" s="230" t="s">
        <v>169</v>
      </c>
      <c r="AU735" s="230" t="s">
        <v>86</v>
      </c>
      <c r="AY735" s="16" t="s">
        <v>166</v>
      </c>
      <c r="BE735" s="231">
        <f>IF(N735="základní",J735,0)</f>
        <v>0</v>
      </c>
      <c r="BF735" s="231">
        <f>IF(N735="snížená",J735,0)</f>
        <v>0</v>
      </c>
      <c r="BG735" s="231">
        <f>IF(N735="zákl. přenesená",J735,0)</f>
        <v>0</v>
      </c>
      <c r="BH735" s="231">
        <f>IF(N735="sníž. přenesená",J735,0)</f>
        <v>0</v>
      </c>
      <c r="BI735" s="231">
        <f>IF(N735="nulová",J735,0)</f>
        <v>0</v>
      </c>
      <c r="BJ735" s="16" t="s">
        <v>8</v>
      </c>
      <c r="BK735" s="231">
        <f>ROUND(I735*H735,0)</f>
        <v>0</v>
      </c>
      <c r="BL735" s="16" t="s">
        <v>173</v>
      </c>
      <c r="BM735" s="230" t="s">
        <v>1911</v>
      </c>
    </row>
    <row r="736" spans="1:65" s="2" customFormat="1" ht="16.5" customHeight="1">
      <c r="A736" s="37"/>
      <c r="B736" s="38"/>
      <c r="C736" s="254" t="s">
        <v>1912</v>
      </c>
      <c r="D736" s="254" t="s">
        <v>266</v>
      </c>
      <c r="E736" s="255" t="s">
        <v>1913</v>
      </c>
      <c r="F736" s="256" t="s">
        <v>1914</v>
      </c>
      <c r="G736" s="257" t="s">
        <v>196</v>
      </c>
      <c r="H736" s="258">
        <v>50</v>
      </c>
      <c r="I736" s="259"/>
      <c r="J736" s="260">
        <f>ROUND(I736*H736,0)</f>
        <v>0</v>
      </c>
      <c r="K736" s="261"/>
      <c r="L736" s="262"/>
      <c r="M736" s="263" t="s">
        <v>1</v>
      </c>
      <c r="N736" s="264" t="s">
        <v>42</v>
      </c>
      <c r="O736" s="90"/>
      <c r="P736" s="228">
        <f>O736*H736</f>
        <v>0</v>
      </c>
      <c r="Q736" s="228">
        <v>0</v>
      </c>
      <c r="R736" s="228">
        <f>Q736*H736</f>
        <v>0</v>
      </c>
      <c r="S736" s="228">
        <v>0</v>
      </c>
      <c r="T736" s="229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30" t="s">
        <v>208</v>
      </c>
      <c r="AT736" s="230" t="s">
        <v>266</v>
      </c>
      <c r="AU736" s="230" t="s">
        <v>86</v>
      </c>
      <c r="AY736" s="16" t="s">
        <v>166</v>
      </c>
      <c r="BE736" s="231">
        <f>IF(N736="základní",J736,0)</f>
        <v>0</v>
      </c>
      <c r="BF736" s="231">
        <f>IF(N736="snížená",J736,0)</f>
        <v>0</v>
      </c>
      <c r="BG736" s="231">
        <f>IF(N736="zákl. přenesená",J736,0)</f>
        <v>0</v>
      </c>
      <c r="BH736" s="231">
        <f>IF(N736="sníž. přenesená",J736,0)</f>
        <v>0</v>
      </c>
      <c r="BI736" s="231">
        <f>IF(N736="nulová",J736,0)</f>
        <v>0</v>
      </c>
      <c r="BJ736" s="16" t="s">
        <v>8</v>
      </c>
      <c r="BK736" s="231">
        <f>ROUND(I736*H736,0)</f>
        <v>0</v>
      </c>
      <c r="BL736" s="16" t="s">
        <v>173</v>
      </c>
      <c r="BM736" s="230" t="s">
        <v>1915</v>
      </c>
    </row>
    <row r="737" spans="1:65" s="2" customFormat="1" ht="24.15" customHeight="1">
      <c r="A737" s="37"/>
      <c r="B737" s="38"/>
      <c r="C737" s="218" t="s">
        <v>1916</v>
      </c>
      <c r="D737" s="218" t="s">
        <v>169</v>
      </c>
      <c r="E737" s="219" t="s">
        <v>1917</v>
      </c>
      <c r="F737" s="220" t="s">
        <v>1918</v>
      </c>
      <c r="G737" s="221" t="s">
        <v>1919</v>
      </c>
      <c r="H737" s="222">
        <v>25</v>
      </c>
      <c r="I737" s="223"/>
      <c r="J737" s="224">
        <f>ROUND(I737*H737,0)</f>
        <v>0</v>
      </c>
      <c r="K737" s="225"/>
      <c r="L737" s="43"/>
      <c r="M737" s="226" t="s">
        <v>1</v>
      </c>
      <c r="N737" s="227" t="s">
        <v>42</v>
      </c>
      <c r="O737" s="90"/>
      <c r="P737" s="228">
        <f>O737*H737</f>
        <v>0</v>
      </c>
      <c r="Q737" s="228">
        <v>0</v>
      </c>
      <c r="R737" s="228">
        <f>Q737*H737</f>
        <v>0</v>
      </c>
      <c r="S737" s="228">
        <v>0</v>
      </c>
      <c r="T737" s="229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230" t="s">
        <v>173</v>
      </c>
      <c r="AT737" s="230" t="s">
        <v>169</v>
      </c>
      <c r="AU737" s="230" t="s">
        <v>86</v>
      </c>
      <c r="AY737" s="16" t="s">
        <v>166</v>
      </c>
      <c r="BE737" s="231">
        <f>IF(N737="základní",J737,0)</f>
        <v>0</v>
      </c>
      <c r="BF737" s="231">
        <f>IF(N737="snížená",J737,0)</f>
        <v>0</v>
      </c>
      <c r="BG737" s="231">
        <f>IF(N737="zákl. přenesená",J737,0)</f>
        <v>0</v>
      </c>
      <c r="BH737" s="231">
        <f>IF(N737="sníž. přenesená",J737,0)</f>
        <v>0</v>
      </c>
      <c r="BI737" s="231">
        <f>IF(N737="nulová",J737,0)</f>
        <v>0</v>
      </c>
      <c r="BJ737" s="16" t="s">
        <v>8</v>
      </c>
      <c r="BK737" s="231">
        <f>ROUND(I737*H737,0)</f>
        <v>0</v>
      </c>
      <c r="BL737" s="16" t="s">
        <v>173</v>
      </c>
      <c r="BM737" s="230" t="s">
        <v>1920</v>
      </c>
    </row>
    <row r="738" spans="1:63" s="12" customFormat="1" ht="22.8" customHeight="1">
      <c r="A738" s="12"/>
      <c r="B738" s="202"/>
      <c r="C738" s="203"/>
      <c r="D738" s="204" t="s">
        <v>76</v>
      </c>
      <c r="E738" s="216" t="s">
        <v>639</v>
      </c>
      <c r="F738" s="216" t="s">
        <v>1921</v>
      </c>
      <c r="G738" s="203"/>
      <c r="H738" s="203"/>
      <c r="I738" s="206"/>
      <c r="J738" s="217">
        <f>BK738</f>
        <v>0</v>
      </c>
      <c r="K738" s="203"/>
      <c r="L738" s="208"/>
      <c r="M738" s="209"/>
      <c r="N738" s="210"/>
      <c r="O738" s="210"/>
      <c r="P738" s="211">
        <f>SUM(P739:P761)</f>
        <v>0</v>
      </c>
      <c r="Q738" s="210"/>
      <c r="R738" s="211">
        <f>SUM(R739:R761)</f>
        <v>0.019509280000000004</v>
      </c>
      <c r="S738" s="210"/>
      <c r="T738" s="212">
        <f>SUM(T739:T761)</f>
        <v>25.688333999999994</v>
      </c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R738" s="213" t="s">
        <v>8</v>
      </c>
      <c r="AT738" s="214" t="s">
        <v>76</v>
      </c>
      <c r="AU738" s="214" t="s">
        <v>8</v>
      </c>
      <c r="AY738" s="213" t="s">
        <v>166</v>
      </c>
      <c r="BK738" s="215">
        <f>SUM(BK739:BK761)</f>
        <v>0</v>
      </c>
    </row>
    <row r="739" spans="1:65" s="2" customFormat="1" ht="24.15" customHeight="1">
      <c r="A739" s="37"/>
      <c r="B739" s="38"/>
      <c r="C739" s="218" t="s">
        <v>1922</v>
      </c>
      <c r="D739" s="218" t="s">
        <v>169</v>
      </c>
      <c r="E739" s="219" t="s">
        <v>1923</v>
      </c>
      <c r="F739" s="220" t="s">
        <v>1924</v>
      </c>
      <c r="G739" s="221" t="s">
        <v>215</v>
      </c>
      <c r="H739" s="222">
        <v>56.185</v>
      </c>
      <c r="I739" s="223"/>
      <c r="J739" s="224">
        <f>ROUND(I739*H739,0)</f>
        <v>0</v>
      </c>
      <c r="K739" s="225"/>
      <c r="L739" s="43"/>
      <c r="M739" s="226" t="s">
        <v>1</v>
      </c>
      <c r="N739" s="227" t="s">
        <v>42</v>
      </c>
      <c r="O739" s="90"/>
      <c r="P739" s="228">
        <f>O739*H739</f>
        <v>0</v>
      </c>
      <c r="Q739" s="228">
        <v>0</v>
      </c>
      <c r="R739" s="228">
        <f>Q739*H739</f>
        <v>0</v>
      </c>
      <c r="S739" s="228">
        <v>0.35</v>
      </c>
      <c r="T739" s="229">
        <f>S739*H739</f>
        <v>19.664749999999998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R739" s="230" t="s">
        <v>173</v>
      </c>
      <c r="AT739" s="230" t="s">
        <v>169</v>
      </c>
      <c r="AU739" s="230" t="s">
        <v>86</v>
      </c>
      <c r="AY739" s="16" t="s">
        <v>166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16" t="s">
        <v>8</v>
      </c>
      <c r="BK739" s="231">
        <f>ROUND(I739*H739,0)</f>
        <v>0</v>
      </c>
      <c r="BL739" s="16" t="s">
        <v>173</v>
      </c>
      <c r="BM739" s="230" t="s">
        <v>1925</v>
      </c>
    </row>
    <row r="740" spans="1:51" s="13" customFormat="1" ht="12">
      <c r="A740" s="13"/>
      <c r="B740" s="232"/>
      <c r="C740" s="233"/>
      <c r="D740" s="234" t="s">
        <v>175</v>
      </c>
      <c r="E740" s="235" t="s">
        <v>1</v>
      </c>
      <c r="F740" s="236" t="s">
        <v>1926</v>
      </c>
      <c r="G740" s="233"/>
      <c r="H740" s="237">
        <v>13.2</v>
      </c>
      <c r="I740" s="238"/>
      <c r="J740" s="233"/>
      <c r="K740" s="233"/>
      <c r="L740" s="239"/>
      <c r="M740" s="240"/>
      <c r="N740" s="241"/>
      <c r="O740" s="241"/>
      <c r="P740" s="241"/>
      <c r="Q740" s="241"/>
      <c r="R740" s="241"/>
      <c r="S740" s="241"/>
      <c r="T740" s="24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3" t="s">
        <v>175</v>
      </c>
      <c r="AU740" s="243" t="s">
        <v>86</v>
      </c>
      <c r="AV740" s="13" t="s">
        <v>86</v>
      </c>
      <c r="AW740" s="13" t="s">
        <v>32</v>
      </c>
      <c r="AX740" s="13" t="s">
        <v>77</v>
      </c>
      <c r="AY740" s="243" t="s">
        <v>166</v>
      </c>
    </row>
    <row r="741" spans="1:51" s="13" customFormat="1" ht="12">
      <c r="A741" s="13"/>
      <c r="B741" s="232"/>
      <c r="C741" s="233"/>
      <c r="D741" s="234" t="s">
        <v>175</v>
      </c>
      <c r="E741" s="235" t="s">
        <v>1</v>
      </c>
      <c r="F741" s="236" t="s">
        <v>1927</v>
      </c>
      <c r="G741" s="233"/>
      <c r="H741" s="237">
        <v>42.985</v>
      </c>
      <c r="I741" s="238"/>
      <c r="J741" s="233"/>
      <c r="K741" s="233"/>
      <c r="L741" s="239"/>
      <c r="M741" s="240"/>
      <c r="N741" s="241"/>
      <c r="O741" s="241"/>
      <c r="P741" s="241"/>
      <c r="Q741" s="241"/>
      <c r="R741" s="241"/>
      <c r="S741" s="241"/>
      <c r="T741" s="242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3" t="s">
        <v>175</v>
      </c>
      <c r="AU741" s="243" t="s">
        <v>86</v>
      </c>
      <c r="AV741" s="13" t="s">
        <v>86</v>
      </c>
      <c r="AW741" s="13" t="s">
        <v>32</v>
      </c>
      <c r="AX741" s="13" t="s">
        <v>77</v>
      </c>
      <c r="AY741" s="243" t="s">
        <v>166</v>
      </c>
    </row>
    <row r="742" spans="1:65" s="2" customFormat="1" ht="24.15" customHeight="1">
      <c r="A742" s="37"/>
      <c r="B742" s="38"/>
      <c r="C742" s="218" t="s">
        <v>1928</v>
      </c>
      <c r="D742" s="218" t="s">
        <v>169</v>
      </c>
      <c r="E742" s="219" t="s">
        <v>286</v>
      </c>
      <c r="F742" s="220" t="s">
        <v>287</v>
      </c>
      <c r="G742" s="221" t="s">
        <v>188</v>
      </c>
      <c r="H742" s="222">
        <v>4.896</v>
      </c>
      <c r="I742" s="223"/>
      <c r="J742" s="224">
        <f>ROUND(I742*H742,0)</f>
        <v>0</v>
      </c>
      <c r="K742" s="225"/>
      <c r="L742" s="43"/>
      <c r="M742" s="226" t="s">
        <v>1</v>
      </c>
      <c r="N742" s="227" t="s">
        <v>42</v>
      </c>
      <c r="O742" s="90"/>
      <c r="P742" s="228">
        <f>O742*H742</f>
        <v>0</v>
      </c>
      <c r="Q742" s="228">
        <v>0</v>
      </c>
      <c r="R742" s="228">
        <f>Q742*H742</f>
        <v>0</v>
      </c>
      <c r="S742" s="228">
        <v>0.055</v>
      </c>
      <c r="T742" s="229">
        <f>S742*H742</f>
        <v>0.26928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R742" s="230" t="s">
        <v>173</v>
      </c>
      <c r="AT742" s="230" t="s">
        <v>169</v>
      </c>
      <c r="AU742" s="230" t="s">
        <v>86</v>
      </c>
      <c r="AY742" s="16" t="s">
        <v>166</v>
      </c>
      <c r="BE742" s="231">
        <f>IF(N742="základní",J742,0)</f>
        <v>0</v>
      </c>
      <c r="BF742" s="231">
        <f>IF(N742="snížená",J742,0)</f>
        <v>0</v>
      </c>
      <c r="BG742" s="231">
        <f>IF(N742="zákl. přenesená",J742,0)</f>
        <v>0</v>
      </c>
      <c r="BH742" s="231">
        <f>IF(N742="sníž. přenesená",J742,0)</f>
        <v>0</v>
      </c>
      <c r="BI742" s="231">
        <f>IF(N742="nulová",J742,0)</f>
        <v>0</v>
      </c>
      <c r="BJ742" s="16" t="s">
        <v>8</v>
      </c>
      <c r="BK742" s="231">
        <f>ROUND(I742*H742,0)</f>
        <v>0</v>
      </c>
      <c r="BL742" s="16" t="s">
        <v>173</v>
      </c>
      <c r="BM742" s="230" t="s">
        <v>1929</v>
      </c>
    </row>
    <row r="743" spans="1:51" s="13" customFormat="1" ht="12">
      <c r="A743" s="13"/>
      <c r="B743" s="232"/>
      <c r="C743" s="233"/>
      <c r="D743" s="234" t="s">
        <v>175</v>
      </c>
      <c r="E743" s="235" t="s">
        <v>1</v>
      </c>
      <c r="F743" s="236" t="s">
        <v>1930</v>
      </c>
      <c r="G743" s="233"/>
      <c r="H743" s="237">
        <v>2.547</v>
      </c>
      <c r="I743" s="238"/>
      <c r="J743" s="233"/>
      <c r="K743" s="233"/>
      <c r="L743" s="239"/>
      <c r="M743" s="240"/>
      <c r="N743" s="241"/>
      <c r="O743" s="241"/>
      <c r="P743" s="241"/>
      <c r="Q743" s="241"/>
      <c r="R743" s="241"/>
      <c r="S743" s="241"/>
      <c r="T743" s="24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3" t="s">
        <v>175</v>
      </c>
      <c r="AU743" s="243" t="s">
        <v>86</v>
      </c>
      <c r="AV743" s="13" t="s">
        <v>86</v>
      </c>
      <c r="AW743" s="13" t="s">
        <v>32</v>
      </c>
      <c r="AX743" s="13" t="s">
        <v>77</v>
      </c>
      <c r="AY743" s="243" t="s">
        <v>166</v>
      </c>
    </row>
    <row r="744" spans="1:51" s="13" customFormat="1" ht="12">
      <c r="A744" s="13"/>
      <c r="B744" s="232"/>
      <c r="C744" s="233"/>
      <c r="D744" s="234" t="s">
        <v>175</v>
      </c>
      <c r="E744" s="235" t="s">
        <v>1</v>
      </c>
      <c r="F744" s="236" t="s">
        <v>1931</v>
      </c>
      <c r="G744" s="233"/>
      <c r="H744" s="237">
        <v>2.349</v>
      </c>
      <c r="I744" s="238"/>
      <c r="J744" s="233"/>
      <c r="K744" s="233"/>
      <c r="L744" s="239"/>
      <c r="M744" s="240"/>
      <c r="N744" s="241"/>
      <c r="O744" s="241"/>
      <c r="P744" s="241"/>
      <c r="Q744" s="241"/>
      <c r="R744" s="241"/>
      <c r="S744" s="241"/>
      <c r="T744" s="24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3" t="s">
        <v>175</v>
      </c>
      <c r="AU744" s="243" t="s">
        <v>86</v>
      </c>
      <c r="AV744" s="13" t="s">
        <v>86</v>
      </c>
      <c r="AW744" s="13" t="s">
        <v>32</v>
      </c>
      <c r="AX744" s="13" t="s">
        <v>77</v>
      </c>
      <c r="AY744" s="243" t="s">
        <v>166</v>
      </c>
    </row>
    <row r="745" spans="1:65" s="2" customFormat="1" ht="24.15" customHeight="1">
      <c r="A745" s="37"/>
      <c r="B745" s="38"/>
      <c r="C745" s="218" t="s">
        <v>1932</v>
      </c>
      <c r="D745" s="218" t="s">
        <v>169</v>
      </c>
      <c r="E745" s="219" t="s">
        <v>1933</v>
      </c>
      <c r="F745" s="220" t="s">
        <v>1934</v>
      </c>
      <c r="G745" s="221" t="s">
        <v>188</v>
      </c>
      <c r="H745" s="222">
        <v>4.32</v>
      </c>
      <c r="I745" s="223"/>
      <c r="J745" s="224">
        <f>ROUND(I745*H745,0)</f>
        <v>0</v>
      </c>
      <c r="K745" s="225"/>
      <c r="L745" s="43"/>
      <c r="M745" s="226" t="s">
        <v>1</v>
      </c>
      <c r="N745" s="227" t="s">
        <v>42</v>
      </c>
      <c r="O745" s="90"/>
      <c r="P745" s="228">
        <f>O745*H745</f>
        <v>0</v>
      </c>
      <c r="Q745" s="228">
        <v>0</v>
      </c>
      <c r="R745" s="228">
        <f>Q745*H745</f>
        <v>0</v>
      </c>
      <c r="S745" s="228">
        <v>0.051</v>
      </c>
      <c r="T745" s="229">
        <f>S745*H745</f>
        <v>0.22032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230" t="s">
        <v>173</v>
      </c>
      <c r="AT745" s="230" t="s">
        <v>169</v>
      </c>
      <c r="AU745" s="230" t="s">
        <v>86</v>
      </c>
      <c r="AY745" s="16" t="s">
        <v>166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16" t="s">
        <v>8</v>
      </c>
      <c r="BK745" s="231">
        <f>ROUND(I745*H745,0)</f>
        <v>0</v>
      </c>
      <c r="BL745" s="16" t="s">
        <v>173</v>
      </c>
      <c r="BM745" s="230" t="s">
        <v>1935</v>
      </c>
    </row>
    <row r="746" spans="1:51" s="13" customFormat="1" ht="12">
      <c r="A746" s="13"/>
      <c r="B746" s="232"/>
      <c r="C746" s="233"/>
      <c r="D746" s="234" t="s">
        <v>175</v>
      </c>
      <c r="E746" s="235" t="s">
        <v>1</v>
      </c>
      <c r="F746" s="236" t="s">
        <v>1936</v>
      </c>
      <c r="G746" s="233"/>
      <c r="H746" s="237">
        <v>4.32</v>
      </c>
      <c r="I746" s="238"/>
      <c r="J746" s="233"/>
      <c r="K746" s="233"/>
      <c r="L746" s="239"/>
      <c r="M746" s="240"/>
      <c r="N746" s="241"/>
      <c r="O746" s="241"/>
      <c r="P746" s="241"/>
      <c r="Q746" s="241"/>
      <c r="R746" s="241"/>
      <c r="S746" s="241"/>
      <c r="T746" s="24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3" t="s">
        <v>175</v>
      </c>
      <c r="AU746" s="243" t="s">
        <v>86</v>
      </c>
      <c r="AV746" s="13" t="s">
        <v>86</v>
      </c>
      <c r="AW746" s="13" t="s">
        <v>32</v>
      </c>
      <c r="AX746" s="13" t="s">
        <v>77</v>
      </c>
      <c r="AY746" s="243" t="s">
        <v>166</v>
      </c>
    </row>
    <row r="747" spans="1:65" s="2" customFormat="1" ht="24.15" customHeight="1">
      <c r="A747" s="37"/>
      <c r="B747" s="38"/>
      <c r="C747" s="218" t="s">
        <v>1937</v>
      </c>
      <c r="D747" s="218" t="s">
        <v>169</v>
      </c>
      <c r="E747" s="219" t="s">
        <v>1938</v>
      </c>
      <c r="F747" s="220" t="s">
        <v>1939</v>
      </c>
      <c r="G747" s="221" t="s">
        <v>172</v>
      </c>
      <c r="H747" s="222">
        <v>2.34</v>
      </c>
      <c r="I747" s="223"/>
      <c r="J747" s="224">
        <f>ROUND(I747*H747,0)</f>
        <v>0</v>
      </c>
      <c r="K747" s="225"/>
      <c r="L747" s="43"/>
      <c r="M747" s="226" t="s">
        <v>1</v>
      </c>
      <c r="N747" s="227" t="s">
        <v>42</v>
      </c>
      <c r="O747" s="90"/>
      <c r="P747" s="228">
        <f>O747*H747</f>
        <v>0</v>
      </c>
      <c r="Q747" s="228">
        <v>0</v>
      </c>
      <c r="R747" s="228">
        <f>Q747*H747</f>
        <v>0</v>
      </c>
      <c r="S747" s="228">
        <v>1.8</v>
      </c>
      <c r="T747" s="229">
        <f>S747*H747</f>
        <v>4.212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230" t="s">
        <v>173</v>
      </c>
      <c r="AT747" s="230" t="s">
        <v>169</v>
      </c>
      <c r="AU747" s="230" t="s">
        <v>86</v>
      </c>
      <c r="AY747" s="16" t="s">
        <v>166</v>
      </c>
      <c r="BE747" s="231">
        <f>IF(N747="základní",J747,0)</f>
        <v>0</v>
      </c>
      <c r="BF747" s="231">
        <f>IF(N747="snížená",J747,0)</f>
        <v>0</v>
      </c>
      <c r="BG747" s="231">
        <f>IF(N747="zákl. přenesená",J747,0)</f>
        <v>0</v>
      </c>
      <c r="BH747" s="231">
        <f>IF(N747="sníž. přenesená",J747,0)</f>
        <v>0</v>
      </c>
      <c r="BI747" s="231">
        <f>IF(N747="nulová",J747,0)</f>
        <v>0</v>
      </c>
      <c r="BJ747" s="16" t="s">
        <v>8</v>
      </c>
      <c r="BK747" s="231">
        <f>ROUND(I747*H747,0)</f>
        <v>0</v>
      </c>
      <c r="BL747" s="16" t="s">
        <v>173</v>
      </c>
      <c r="BM747" s="230" t="s">
        <v>1940</v>
      </c>
    </row>
    <row r="748" spans="1:51" s="13" customFormat="1" ht="12">
      <c r="A748" s="13"/>
      <c r="B748" s="232"/>
      <c r="C748" s="233"/>
      <c r="D748" s="234" t="s">
        <v>175</v>
      </c>
      <c r="E748" s="235" t="s">
        <v>1</v>
      </c>
      <c r="F748" s="236" t="s">
        <v>1941</v>
      </c>
      <c r="G748" s="233"/>
      <c r="H748" s="237">
        <v>1.257</v>
      </c>
      <c r="I748" s="238"/>
      <c r="J748" s="233"/>
      <c r="K748" s="233"/>
      <c r="L748" s="239"/>
      <c r="M748" s="240"/>
      <c r="N748" s="241"/>
      <c r="O748" s="241"/>
      <c r="P748" s="241"/>
      <c r="Q748" s="241"/>
      <c r="R748" s="241"/>
      <c r="S748" s="241"/>
      <c r="T748" s="24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3" t="s">
        <v>175</v>
      </c>
      <c r="AU748" s="243" t="s">
        <v>86</v>
      </c>
      <c r="AV748" s="13" t="s">
        <v>86</v>
      </c>
      <c r="AW748" s="13" t="s">
        <v>32</v>
      </c>
      <c r="AX748" s="13" t="s">
        <v>77</v>
      </c>
      <c r="AY748" s="243" t="s">
        <v>166</v>
      </c>
    </row>
    <row r="749" spans="1:51" s="13" customFormat="1" ht="12">
      <c r="A749" s="13"/>
      <c r="B749" s="232"/>
      <c r="C749" s="233"/>
      <c r="D749" s="234" t="s">
        <v>175</v>
      </c>
      <c r="E749" s="235" t="s">
        <v>1</v>
      </c>
      <c r="F749" s="236" t="s">
        <v>1942</v>
      </c>
      <c r="G749" s="233"/>
      <c r="H749" s="237">
        <v>1.083</v>
      </c>
      <c r="I749" s="238"/>
      <c r="J749" s="233"/>
      <c r="K749" s="233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175</v>
      </c>
      <c r="AU749" s="243" t="s">
        <v>86</v>
      </c>
      <c r="AV749" s="13" t="s">
        <v>86</v>
      </c>
      <c r="AW749" s="13" t="s">
        <v>32</v>
      </c>
      <c r="AX749" s="13" t="s">
        <v>77</v>
      </c>
      <c r="AY749" s="243" t="s">
        <v>166</v>
      </c>
    </row>
    <row r="750" spans="1:65" s="2" customFormat="1" ht="24.15" customHeight="1">
      <c r="A750" s="37"/>
      <c r="B750" s="38"/>
      <c r="C750" s="218" t="s">
        <v>1943</v>
      </c>
      <c r="D750" s="218" t="s">
        <v>169</v>
      </c>
      <c r="E750" s="219" t="s">
        <v>301</v>
      </c>
      <c r="F750" s="220" t="s">
        <v>302</v>
      </c>
      <c r="G750" s="221" t="s">
        <v>215</v>
      </c>
      <c r="H750" s="222">
        <v>13.5</v>
      </c>
      <c r="I750" s="223"/>
      <c r="J750" s="224">
        <f>ROUND(I750*H750,0)</f>
        <v>0</v>
      </c>
      <c r="K750" s="225"/>
      <c r="L750" s="43"/>
      <c r="M750" s="226" t="s">
        <v>1</v>
      </c>
      <c r="N750" s="227" t="s">
        <v>42</v>
      </c>
      <c r="O750" s="90"/>
      <c r="P750" s="228">
        <f>O750*H750</f>
        <v>0</v>
      </c>
      <c r="Q750" s="228">
        <v>0</v>
      </c>
      <c r="R750" s="228">
        <f>Q750*H750</f>
        <v>0</v>
      </c>
      <c r="S750" s="228">
        <v>0.042</v>
      </c>
      <c r="T750" s="229">
        <f>S750*H750</f>
        <v>0.5670000000000001</v>
      </c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R750" s="230" t="s">
        <v>173</v>
      </c>
      <c r="AT750" s="230" t="s">
        <v>169</v>
      </c>
      <c r="AU750" s="230" t="s">
        <v>86</v>
      </c>
      <c r="AY750" s="16" t="s">
        <v>166</v>
      </c>
      <c r="BE750" s="231">
        <f>IF(N750="základní",J750,0)</f>
        <v>0</v>
      </c>
      <c r="BF750" s="231">
        <f>IF(N750="snížená",J750,0)</f>
        <v>0</v>
      </c>
      <c r="BG750" s="231">
        <f>IF(N750="zákl. přenesená",J750,0)</f>
        <v>0</v>
      </c>
      <c r="BH750" s="231">
        <f>IF(N750="sníž. přenesená",J750,0)</f>
        <v>0</v>
      </c>
      <c r="BI750" s="231">
        <f>IF(N750="nulová",J750,0)</f>
        <v>0</v>
      </c>
      <c r="BJ750" s="16" t="s">
        <v>8</v>
      </c>
      <c r="BK750" s="231">
        <f>ROUND(I750*H750,0)</f>
        <v>0</v>
      </c>
      <c r="BL750" s="16" t="s">
        <v>173</v>
      </c>
      <c r="BM750" s="230" t="s">
        <v>1944</v>
      </c>
    </row>
    <row r="751" spans="1:51" s="13" customFormat="1" ht="12">
      <c r="A751" s="13"/>
      <c r="B751" s="232"/>
      <c r="C751" s="233"/>
      <c r="D751" s="234" t="s">
        <v>175</v>
      </c>
      <c r="E751" s="235" t="s">
        <v>1</v>
      </c>
      <c r="F751" s="236" t="s">
        <v>1945</v>
      </c>
      <c r="G751" s="233"/>
      <c r="H751" s="237">
        <v>13.5</v>
      </c>
      <c r="I751" s="238"/>
      <c r="J751" s="233"/>
      <c r="K751" s="233"/>
      <c r="L751" s="239"/>
      <c r="M751" s="240"/>
      <c r="N751" s="241"/>
      <c r="O751" s="241"/>
      <c r="P751" s="241"/>
      <c r="Q751" s="241"/>
      <c r="R751" s="241"/>
      <c r="S751" s="241"/>
      <c r="T751" s="24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3" t="s">
        <v>175</v>
      </c>
      <c r="AU751" s="243" t="s">
        <v>86</v>
      </c>
      <c r="AV751" s="13" t="s">
        <v>86</v>
      </c>
      <c r="AW751" s="13" t="s">
        <v>32</v>
      </c>
      <c r="AX751" s="13" t="s">
        <v>77</v>
      </c>
      <c r="AY751" s="243" t="s">
        <v>166</v>
      </c>
    </row>
    <row r="752" spans="1:65" s="2" customFormat="1" ht="24.15" customHeight="1">
      <c r="A752" s="37"/>
      <c r="B752" s="38"/>
      <c r="C752" s="218" t="s">
        <v>1946</v>
      </c>
      <c r="D752" s="218" t="s">
        <v>169</v>
      </c>
      <c r="E752" s="219" t="s">
        <v>1947</v>
      </c>
      <c r="F752" s="220" t="s">
        <v>1948</v>
      </c>
      <c r="G752" s="221" t="s">
        <v>215</v>
      </c>
      <c r="H752" s="222">
        <v>78.504</v>
      </c>
      <c r="I752" s="223"/>
      <c r="J752" s="224">
        <f>ROUND(I752*H752,0)</f>
        <v>0</v>
      </c>
      <c r="K752" s="225"/>
      <c r="L752" s="43"/>
      <c r="M752" s="226" t="s">
        <v>1</v>
      </c>
      <c r="N752" s="227" t="s">
        <v>42</v>
      </c>
      <c r="O752" s="90"/>
      <c r="P752" s="228">
        <f>O752*H752</f>
        <v>0</v>
      </c>
      <c r="Q752" s="228">
        <v>2E-05</v>
      </c>
      <c r="R752" s="228">
        <f>Q752*H752</f>
        <v>0.0015700800000000002</v>
      </c>
      <c r="S752" s="228">
        <v>0.001</v>
      </c>
      <c r="T752" s="229">
        <f>S752*H752</f>
        <v>0.078504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30" t="s">
        <v>173</v>
      </c>
      <c r="AT752" s="230" t="s">
        <v>169</v>
      </c>
      <c r="AU752" s="230" t="s">
        <v>86</v>
      </c>
      <c r="AY752" s="16" t="s">
        <v>166</v>
      </c>
      <c r="BE752" s="231">
        <f>IF(N752="základní",J752,0)</f>
        <v>0</v>
      </c>
      <c r="BF752" s="231">
        <f>IF(N752="snížená",J752,0)</f>
        <v>0</v>
      </c>
      <c r="BG752" s="231">
        <f>IF(N752="zákl. přenesená",J752,0)</f>
        <v>0</v>
      </c>
      <c r="BH752" s="231">
        <f>IF(N752="sníž. přenesená",J752,0)</f>
        <v>0</v>
      </c>
      <c r="BI752" s="231">
        <f>IF(N752="nulová",J752,0)</f>
        <v>0</v>
      </c>
      <c r="BJ752" s="16" t="s">
        <v>8</v>
      </c>
      <c r="BK752" s="231">
        <f>ROUND(I752*H752,0)</f>
        <v>0</v>
      </c>
      <c r="BL752" s="16" t="s">
        <v>173</v>
      </c>
      <c r="BM752" s="230" t="s">
        <v>1949</v>
      </c>
    </row>
    <row r="753" spans="1:51" s="14" customFormat="1" ht="12">
      <c r="A753" s="14"/>
      <c r="B753" s="244"/>
      <c r="C753" s="245"/>
      <c r="D753" s="234" t="s">
        <v>175</v>
      </c>
      <c r="E753" s="246" t="s">
        <v>1</v>
      </c>
      <c r="F753" s="247" t="s">
        <v>1950</v>
      </c>
      <c r="G753" s="245"/>
      <c r="H753" s="246" t="s">
        <v>1</v>
      </c>
      <c r="I753" s="248"/>
      <c r="J753" s="245"/>
      <c r="K753" s="245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175</v>
      </c>
      <c r="AU753" s="253" t="s">
        <v>86</v>
      </c>
      <c r="AV753" s="14" t="s">
        <v>8</v>
      </c>
      <c r="AW753" s="14" t="s">
        <v>32</v>
      </c>
      <c r="AX753" s="14" t="s">
        <v>77</v>
      </c>
      <c r="AY753" s="253" t="s">
        <v>166</v>
      </c>
    </row>
    <row r="754" spans="1:51" s="13" customFormat="1" ht="12">
      <c r="A754" s="13"/>
      <c r="B754" s="232"/>
      <c r="C754" s="233"/>
      <c r="D754" s="234" t="s">
        <v>175</v>
      </c>
      <c r="E754" s="235" t="s">
        <v>1</v>
      </c>
      <c r="F754" s="236" t="s">
        <v>1951</v>
      </c>
      <c r="G754" s="233"/>
      <c r="H754" s="237">
        <v>5.226</v>
      </c>
      <c r="I754" s="238"/>
      <c r="J754" s="233"/>
      <c r="K754" s="233"/>
      <c r="L754" s="239"/>
      <c r="M754" s="240"/>
      <c r="N754" s="241"/>
      <c r="O754" s="241"/>
      <c r="P754" s="241"/>
      <c r="Q754" s="241"/>
      <c r="R754" s="241"/>
      <c r="S754" s="241"/>
      <c r="T754" s="24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3" t="s">
        <v>175</v>
      </c>
      <c r="AU754" s="243" t="s">
        <v>86</v>
      </c>
      <c r="AV754" s="13" t="s">
        <v>86</v>
      </c>
      <c r="AW754" s="13" t="s">
        <v>32</v>
      </c>
      <c r="AX754" s="13" t="s">
        <v>77</v>
      </c>
      <c r="AY754" s="243" t="s">
        <v>166</v>
      </c>
    </row>
    <row r="755" spans="1:51" s="13" customFormat="1" ht="12">
      <c r="A755" s="13"/>
      <c r="B755" s="232"/>
      <c r="C755" s="233"/>
      <c r="D755" s="234" t="s">
        <v>175</v>
      </c>
      <c r="E755" s="235" t="s">
        <v>1</v>
      </c>
      <c r="F755" s="236" t="s">
        <v>1952</v>
      </c>
      <c r="G755" s="233"/>
      <c r="H755" s="237">
        <v>69.078</v>
      </c>
      <c r="I755" s="238"/>
      <c r="J755" s="233"/>
      <c r="K755" s="233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175</v>
      </c>
      <c r="AU755" s="243" t="s">
        <v>86</v>
      </c>
      <c r="AV755" s="13" t="s">
        <v>86</v>
      </c>
      <c r="AW755" s="13" t="s">
        <v>32</v>
      </c>
      <c r="AX755" s="13" t="s">
        <v>77</v>
      </c>
      <c r="AY755" s="243" t="s">
        <v>166</v>
      </c>
    </row>
    <row r="756" spans="1:51" s="13" customFormat="1" ht="12">
      <c r="A756" s="13"/>
      <c r="B756" s="232"/>
      <c r="C756" s="233"/>
      <c r="D756" s="234" t="s">
        <v>175</v>
      </c>
      <c r="E756" s="235" t="s">
        <v>1</v>
      </c>
      <c r="F756" s="236" t="s">
        <v>1953</v>
      </c>
      <c r="G756" s="233"/>
      <c r="H756" s="237">
        <v>4.2</v>
      </c>
      <c r="I756" s="238"/>
      <c r="J756" s="233"/>
      <c r="K756" s="233"/>
      <c r="L756" s="239"/>
      <c r="M756" s="240"/>
      <c r="N756" s="241"/>
      <c r="O756" s="241"/>
      <c r="P756" s="241"/>
      <c r="Q756" s="241"/>
      <c r="R756" s="241"/>
      <c r="S756" s="241"/>
      <c r="T756" s="24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3" t="s">
        <v>175</v>
      </c>
      <c r="AU756" s="243" t="s">
        <v>86</v>
      </c>
      <c r="AV756" s="13" t="s">
        <v>86</v>
      </c>
      <c r="AW756" s="13" t="s">
        <v>32</v>
      </c>
      <c r="AX756" s="13" t="s">
        <v>77</v>
      </c>
      <c r="AY756" s="243" t="s">
        <v>166</v>
      </c>
    </row>
    <row r="757" spans="1:65" s="2" customFormat="1" ht="24.15" customHeight="1">
      <c r="A757" s="37"/>
      <c r="B757" s="38"/>
      <c r="C757" s="218" t="s">
        <v>1954</v>
      </c>
      <c r="D757" s="218" t="s">
        <v>169</v>
      </c>
      <c r="E757" s="219" t="s">
        <v>1955</v>
      </c>
      <c r="F757" s="220" t="s">
        <v>1956</v>
      </c>
      <c r="G757" s="221" t="s">
        <v>215</v>
      </c>
      <c r="H757" s="222">
        <v>0.88</v>
      </c>
      <c r="I757" s="223"/>
      <c r="J757" s="224">
        <f>ROUND(I757*H757,0)</f>
        <v>0</v>
      </c>
      <c r="K757" s="225"/>
      <c r="L757" s="43"/>
      <c r="M757" s="226" t="s">
        <v>1</v>
      </c>
      <c r="N757" s="227" t="s">
        <v>42</v>
      </c>
      <c r="O757" s="90"/>
      <c r="P757" s="228">
        <f>O757*H757</f>
        <v>0</v>
      </c>
      <c r="Q757" s="228">
        <v>0.00279</v>
      </c>
      <c r="R757" s="228">
        <f>Q757*H757</f>
        <v>0.0024552</v>
      </c>
      <c r="S757" s="228">
        <v>0.056</v>
      </c>
      <c r="T757" s="229">
        <f>S757*H757</f>
        <v>0.049280000000000004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30" t="s">
        <v>173</v>
      </c>
      <c r="AT757" s="230" t="s">
        <v>169</v>
      </c>
      <c r="AU757" s="230" t="s">
        <v>86</v>
      </c>
      <c r="AY757" s="16" t="s">
        <v>166</v>
      </c>
      <c r="BE757" s="231">
        <f>IF(N757="základní",J757,0)</f>
        <v>0</v>
      </c>
      <c r="BF757" s="231">
        <f>IF(N757="snížená",J757,0)</f>
        <v>0</v>
      </c>
      <c r="BG757" s="231">
        <f>IF(N757="zákl. přenesená",J757,0)</f>
        <v>0</v>
      </c>
      <c r="BH757" s="231">
        <f>IF(N757="sníž. přenesená",J757,0)</f>
        <v>0</v>
      </c>
      <c r="BI757" s="231">
        <f>IF(N757="nulová",J757,0)</f>
        <v>0</v>
      </c>
      <c r="BJ757" s="16" t="s">
        <v>8</v>
      </c>
      <c r="BK757" s="231">
        <f>ROUND(I757*H757,0)</f>
        <v>0</v>
      </c>
      <c r="BL757" s="16" t="s">
        <v>173</v>
      </c>
      <c r="BM757" s="230" t="s">
        <v>1957</v>
      </c>
    </row>
    <row r="758" spans="1:51" s="13" customFormat="1" ht="12">
      <c r="A758" s="13"/>
      <c r="B758" s="232"/>
      <c r="C758" s="233"/>
      <c r="D758" s="234" t="s">
        <v>175</v>
      </c>
      <c r="E758" s="235" t="s">
        <v>1</v>
      </c>
      <c r="F758" s="236" t="s">
        <v>1958</v>
      </c>
      <c r="G758" s="233"/>
      <c r="H758" s="237">
        <v>0.88</v>
      </c>
      <c r="I758" s="238"/>
      <c r="J758" s="233"/>
      <c r="K758" s="233"/>
      <c r="L758" s="239"/>
      <c r="M758" s="240"/>
      <c r="N758" s="241"/>
      <c r="O758" s="241"/>
      <c r="P758" s="241"/>
      <c r="Q758" s="241"/>
      <c r="R758" s="241"/>
      <c r="S758" s="241"/>
      <c r="T758" s="24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3" t="s">
        <v>175</v>
      </c>
      <c r="AU758" s="243" t="s">
        <v>86</v>
      </c>
      <c r="AV758" s="13" t="s">
        <v>86</v>
      </c>
      <c r="AW758" s="13" t="s">
        <v>32</v>
      </c>
      <c r="AX758" s="13" t="s">
        <v>77</v>
      </c>
      <c r="AY758" s="243" t="s">
        <v>166</v>
      </c>
    </row>
    <row r="759" spans="1:65" s="2" customFormat="1" ht="24.15" customHeight="1">
      <c r="A759" s="37"/>
      <c r="B759" s="38"/>
      <c r="C759" s="218" t="s">
        <v>1959</v>
      </c>
      <c r="D759" s="218" t="s">
        <v>169</v>
      </c>
      <c r="E759" s="219" t="s">
        <v>1960</v>
      </c>
      <c r="F759" s="220" t="s">
        <v>1961</v>
      </c>
      <c r="G759" s="221" t="s">
        <v>215</v>
      </c>
      <c r="H759" s="222">
        <v>3.92</v>
      </c>
      <c r="I759" s="223"/>
      <c r="J759" s="224">
        <f>ROUND(I759*H759,0)</f>
        <v>0</v>
      </c>
      <c r="K759" s="225"/>
      <c r="L759" s="43"/>
      <c r="M759" s="226" t="s">
        <v>1</v>
      </c>
      <c r="N759" s="227" t="s">
        <v>42</v>
      </c>
      <c r="O759" s="90"/>
      <c r="P759" s="228">
        <f>O759*H759</f>
        <v>0</v>
      </c>
      <c r="Q759" s="228">
        <v>0.00395</v>
      </c>
      <c r="R759" s="228">
        <f>Q759*H759</f>
        <v>0.015484000000000001</v>
      </c>
      <c r="S759" s="228">
        <v>0.16</v>
      </c>
      <c r="T759" s="229">
        <f>S759*H759</f>
        <v>0.6272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R759" s="230" t="s">
        <v>173</v>
      </c>
      <c r="AT759" s="230" t="s">
        <v>169</v>
      </c>
      <c r="AU759" s="230" t="s">
        <v>86</v>
      </c>
      <c r="AY759" s="16" t="s">
        <v>166</v>
      </c>
      <c r="BE759" s="231">
        <f>IF(N759="základní",J759,0)</f>
        <v>0</v>
      </c>
      <c r="BF759" s="231">
        <f>IF(N759="snížená",J759,0)</f>
        <v>0</v>
      </c>
      <c r="BG759" s="231">
        <f>IF(N759="zákl. přenesená",J759,0)</f>
        <v>0</v>
      </c>
      <c r="BH759" s="231">
        <f>IF(N759="sníž. přenesená",J759,0)</f>
        <v>0</v>
      </c>
      <c r="BI759" s="231">
        <f>IF(N759="nulová",J759,0)</f>
        <v>0</v>
      </c>
      <c r="BJ759" s="16" t="s">
        <v>8</v>
      </c>
      <c r="BK759" s="231">
        <f>ROUND(I759*H759,0)</f>
        <v>0</v>
      </c>
      <c r="BL759" s="16" t="s">
        <v>173</v>
      </c>
      <c r="BM759" s="230" t="s">
        <v>1962</v>
      </c>
    </row>
    <row r="760" spans="1:51" s="13" customFormat="1" ht="12">
      <c r="A760" s="13"/>
      <c r="B760" s="232"/>
      <c r="C760" s="233"/>
      <c r="D760" s="234" t="s">
        <v>175</v>
      </c>
      <c r="E760" s="235" t="s">
        <v>1</v>
      </c>
      <c r="F760" s="236" t="s">
        <v>1963</v>
      </c>
      <c r="G760" s="233"/>
      <c r="H760" s="237">
        <v>3.54</v>
      </c>
      <c r="I760" s="238"/>
      <c r="J760" s="233"/>
      <c r="K760" s="233"/>
      <c r="L760" s="239"/>
      <c r="M760" s="240"/>
      <c r="N760" s="241"/>
      <c r="O760" s="241"/>
      <c r="P760" s="241"/>
      <c r="Q760" s="241"/>
      <c r="R760" s="241"/>
      <c r="S760" s="241"/>
      <c r="T760" s="24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3" t="s">
        <v>175</v>
      </c>
      <c r="AU760" s="243" t="s">
        <v>86</v>
      </c>
      <c r="AV760" s="13" t="s">
        <v>86</v>
      </c>
      <c r="AW760" s="13" t="s">
        <v>32</v>
      </c>
      <c r="AX760" s="13" t="s">
        <v>77</v>
      </c>
      <c r="AY760" s="243" t="s">
        <v>166</v>
      </c>
    </row>
    <row r="761" spans="1:51" s="13" customFormat="1" ht="12">
      <c r="A761" s="13"/>
      <c r="B761" s="232"/>
      <c r="C761" s="233"/>
      <c r="D761" s="234" t="s">
        <v>175</v>
      </c>
      <c r="E761" s="235" t="s">
        <v>1</v>
      </c>
      <c r="F761" s="236" t="s">
        <v>1964</v>
      </c>
      <c r="G761" s="233"/>
      <c r="H761" s="237">
        <v>0.38</v>
      </c>
      <c r="I761" s="238"/>
      <c r="J761" s="233"/>
      <c r="K761" s="233"/>
      <c r="L761" s="239"/>
      <c r="M761" s="240"/>
      <c r="N761" s="241"/>
      <c r="O761" s="241"/>
      <c r="P761" s="241"/>
      <c r="Q761" s="241"/>
      <c r="R761" s="241"/>
      <c r="S761" s="241"/>
      <c r="T761" s="24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3" t="s">
        <v>175</v>
      </c>
      <c r="AU761" s="243" t="s">
        <v>86</v>
      </c>
      <c r="AV761" s="13" t="s">
        <v>86</v>
      </c>
      <c r="AW761" s="13" t="s">
        <v>32</v>
      </c>
      <c r="AX761" s="13" t="s">
        <v>77</v>
      </c>
      <c r="AY761" s="243" t="s">
        <v>166</v>
      </c>
    </row>
    <row r="762" spans="1:63" s="12" customFormat="1" ht="22.8" customHeight="1">
      <c r="A762" s="12"/>
      <c r="B762" s="202"/>
      <c r="C762" s="203"/>
      <c r="D762" s="204" t="s">
        <v>76</v>
      </c>
      <c r="E762" s="216" t="s">
        <v>316</v>
      </c>
      <c r="F762" s="216" t="s">
        <v>317</v>
      </c>
      <c r="G762" s="203"/>
      <c r="H762" s="203"/>
      <c r="I762" s="206"/>
      <c r="J762" s="217">
        <f>BK762</f>
        <v>0</v>
      </c>
      <c r="K762" s="203"/>
      <c r="L762" s="208"/>
      <c r="M762" s="209"/>
      <c r="N762" s="210"/>
      <c r="O762" s="210"/>
      <c r="P762" s="211">
        <f>SUM(P763:P771)</f>
        <v>0</v>
      </c>
      <c r="Q762" s="210"/>
      <c r="R762" s="211">
        <f>SUM(R763:R771)</f>
        <v>0</v>
      </c>
      <c r="S762" s="210"/>
      <c r="T762" s="212">
        <f>SUM(T763:T771)</f>
        <v>0</v>
      </c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R762" s="213" t="s">
        <v>8</v>
      </c>
      <c r="AT762" s="214" t="s">
        <v>76</v>
      </c>
      <c r="AU762" s="214" t="s">
        <v>8</v>
      </c>
      <c r="AY762" s="213" t="s">
        <v>166</v>
      </c>
      <c r="BK762" s="215">
        <f>SUM(BK763:BK771)</f>
        <v>0</v>
      </c>
    </row>
    <row r="763" spans="1:65" s="2" customFormat="1" ht="24.15" customHeight="1">
      <c r="A763" s="37"/>
      <c r="B763" s="38"/>
      <c r="C763" s="218" t="s">
        <v>1965</v>
      </c>
      <c r="D763" s="218" t="s">
        <v>169</v>
      </c>
      <c r="E763" s="219" t="s">
        <v>319</v>
      </c>
      <c r="F763" s="220" t="s">
        <v>320</v>
      </c>
      <c r="G763" s="221" t="s">
        <v>183</v>
      </c>
      <c r="H763" s="222">
        <v>6.044</v>
      </c>
      <c r="I763" s="223"/>
      <c r="J763" s="224">
        <f>ROUND(I763*H763,0)</f>
        <v>0</v>
      </c>
      <c r="K763" s="225"/>
      <c r="L763" s="43"/>
      <c r="M763" s="226" t="s">
        <v>1</v>
      </c>
      <c r="N763" s="227" t="s">
        <v>42</v>
      </c>
      <c r="O763" s="90"/>
      <c r="P763" s="228">
        <f>O763*H763</f>
        <v>0</v>
      </c>
      <c r="Q763" s="228">
        <v>0</v>
      </c>
      <c r="R763" s="228">
        <f>Q763*H763</f>
        <v>0</v>
      </c>
      <c r="S763" s="228">
        <v>0</v>
      </c>
      <c r="T763" s="229">
        <f>S763*H763</f>
        <v>0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30" t="s">
        <v>173</v>
      </c>
      <c r="AT763" s="230" t="s">
        <v>169</v>
      </c>
      <c r="AU763" s="230" t="s">
        <v>86</v>
      </c>
      <c r="AY763" s="16" t="s">
        <v>166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16" t="s">
        <v>8</v>
      </c>
      <c r="BK763" s="231">
        <f>ROUND(I763*H763,0)</f>
        <v>0</v>
      </c>
      <c r="BL763" s="16" t="s">
        <v>173</v>
      </c>
      <c r="BM763" s="230" t="s">
        <v>1966</v>
      </c>
    </row>
    <row r="764" spans="1:51" s="13" customFormat="1" ht="12">
      <c r="A764" s="13"/>
      <c r="B764" s="232"/>
      <c r="C764" s="233"/>
      <c r="D764" s="234" t="s">
        <v>175</v>
      </c>
      <c r="E764" s="235" t="s">
        <v>1</v>
      </c>
      <c r="F764" s="236" t="s">
        <v>1967</v>
      </c>
      <c r="G764" s="233"/>
      <c r="H764" s="237">
        <v>6.044</v>
      </c>
      <c r="I764" s="238"/>
      <c r="J764" s="233"/>
      <c r="K764" s="233"/>
      <c r="L764" s="239"/>
      <c r="M764" s="240"/>
      <c r="N764" s="241"/>
      <c r="O764" s="241"/>
      <c r="P764" s="241"/>
      <c r="Q764" s="241"/>
      <c r="R764" s="241"/>
      <c r="S764" s="241"/>
      <c r="T764" s="24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3" t="s">
        <v>175</v>
      </c>
      <c r="AU764" s="243" t="s">
        <v>86</v>
      </c>
      <c r="AV764" s="13" t="s">
        <v>86</v>
      </c>
      <c r="AW764" s="13" t="s">
        <v>32</v>
      </c>
      <c r="AX764" s="13" t="s">
        <v>77</v>
      </c>
      <c r="AY764" s="243" t="s">
        <v>166</v>
      </c>
    </row>
    <row r="765" spans="1:65" s="2" customFormat="1" ht="21.75" customHeight="1">
      <c r="A765" s="37"/>
      <c r="B765" s="38"/>
      <c r="C765" s="218" t="s">
        <v>1968</v>
      </c>
      <c r="D765" s="218" t="s">
        <v>169</v>
      </c>
      <c r="E765" s="219" t="s">
        <v>1969</v>
      </c>
      <c r="F765" s="220" t="s">
        <v>1970</v>
      </c>
      <c r="G765" s="221" t="s">
        <v>183</v>
      </c>
      <c r="H765" s="222">
        <v>100.248</v>
      </c>
      <c r="I765" s="223"/>
      <c r="J765" s="224">
        <f>ROUND(I765*H765,0)</f>
        <v>0</v>
      </c>
      <c r="K765" s="225"/>
      <c r="L765" s="43"/>
      <c r="M765" s="226" t="s">
        <v>1</v>
      </c>
      <c r="N765" s="227" t="s">
        <v>42</v>
      </c>
      <c r="O765" s="90"/>
      <c r="P765" s="228">
        <f>O765*H765</f>
        <v>0</v>
      </c>
      <c r="Q765" s="228">
        <v>0</v>
      </c>
      <c r="R765" s="228">
        <f>Q765*H765</f>
        <v>0</v>
      </c>
      <c r="S765" s="228">
        <v>0</v>
      </c>
      <c r="T765" s="229">
        <f>S765*H765</f>
        <v>0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30" t="s">
        <v>173</v>
      </c>
      <c r="AT765" s="230" t="s">
        <v>169</v>
      </c>
      <c r="AU765" s="230" t="s">
        <v>86</v>
      </c>
      <c r="AY765" s="16" t="s">
        <v>166</v>
      </c>
      <c r="BE765" s="231">
        <f>IF(N765="základní",J765,0)</f>
        <v>0</v>
      </c>
      <c r="BF765" s="231">
        <f>IF(N765="snížená",J765,0)</f>
        <v>0</v>
      </c>
      <c r="BG765" s="231">
        <f>IF(N765="zákl. přenesená",J765,0)</f>
        <v>0</v>
      </c>
      <c r="BH765" s="231">
        <f>IF(N765="sníž. přenesená",J765,0)</f>
        <v>0</v>
      </c>
      <c r="BI765" s="231">
        <f>IF(N765="nulová",J765,0)</f>
        <v>0</v>
      </c>
      <c r="BJ765" s="16" t="s">
        <v>8</v>
      </c>
      <c r="BK765" s="231">
        <f>ROUND(I765*H765,0)</f>
        <v>0</v>
      </c>
      <c r="BL765" s="16" t="s">
        <v>173</v>
      </c>
      <c r="BM765" s="230" t="s">
        <v>1971</v>
      </c>
    </row>
    <row r="766" spans="1:65" s="2" customFormat="1" ht="24.15" customHeight="1">
      <c r="A766" s="37"/>
      <c r="B766" s="38"/>
      <c r="C766" s="218" t="s">
        <v>1972</v>
      </c>
      <c r="D766" s="218" t="s">
        <v>169</v>
      </c>
      <c r="E766" s="219" t="s">
        <v>1973</v>
      </c>
      <c r="F766" s="220" t="s">
        <v>1974</v>
      </c>
      <c r="G766" s="221" t="s">
        <v>183</v>
      </c>
      <c r="H766" s="222">
        <v>1704.216</v>
      </c>
      <c r="I766" s="223"/>
      <c r="J766" s="224">
        <f>ROUND(I766*H766,0)</f>
        <v>0</v>
      </c>
      <c r="K766" s="225"/>
      <c r="L766" s="43"/>
      <c r="M766" s="226" t="s">
        <v>1</v>
      </c>
      <c r="N766" s="227" t="s">
        <v>42</v>
      </c>
      <c r="O766" s="90"/>
      <c r="P766" s="228">
        <f>O766*H766</f>
        <v>0</v>
      </c>
      <c r="Q766" s="228">
        <v>0</v>
      </c>
      <c r="R766" s="228">
        <f>Q766*H766</f>
        <v>0</v>
      </c>
      <c r="S766" s="228">
        <v>0</v>
      </c>
      <c r="T766" s="229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230" t="s">
        <v>173</v>
      </c>
      <c r="AT766" s="230" t="s">
        <v>169</v>
      </c>
      <c r="AU766" s="230" t="s">
        <v>86</v>
      </c>
      <c r="AY766" s="16" t="s">
        <v>166</v>
      </c>
      <c r="BE766" s="231">
        <f>IF(N766="základní",J766,0)</f>
        <v>0</v>
      </c>
      <c r="BF766" s="231">
        <f>IF(N766="snížená",J766,0)</f>
        <v>0</v>
      </c>
      <c r="BG766" s="231">
        <f>IF(N766="zákl. přenesená",J766,0)</f>
        <v>0</v>
      </c>
      <c r="BH766" s="231">
        <f>IF(N766="sníž. přenesená",J766,0)</f>
        <v>0</v>
      </c>
      <c r="BI766" s="231">
        <f>IF(N766="nulová",J766,0)</f>
        <v>0</v>
      </c>
      <c r="BJ766" s="16" t="s">
        <v>8</v>
      </c>
      <c r="BK766" s="231">
        <f>ROUND(I766*H766,0)</f>
        <v>0</v>
      </c>
      <c r="BL766" s="16" t="s">
        <v>173</v>
      </c>
      <c r="BM766" s="230" t="s">
        <v>1975</v>
      </c>
    </row>
    <row r="767" spans="1:51" s="13" customFormat="1" ht="12">
      <c r="A767" s="13"/>
      <c r="B767" s="232"/>
      <c r="C767" s="233"/>
      <c r="D767" s="234" t="s">
        <v>175</v>
      </c>
      <c r="E767" s="233"/>
      <c r="F767" s="236" t="s">
        <v>1976</v>
      </c>
      <c r="G767" s="233"/>
      <c r="H767" s="237">
        <v>1704.216</v>
      </c>
      <c r="I767" s="238"/>
      <c r="J767" s="233"/>
      <c r="K767" s="233"/>
      <c r="L767" s="239"/>
      <c r="M767" s="240"/>
      <c r="N767" s="241"/>
      <c r="O767" s="241"/>
      <c r="P767" s="241"/>
      <c r="Q767" s="241"/>
      <c r="R767" s="241"/>
      <c r="S767" s="241"/>
      <c r="T767" s="24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3" t="s">
        <v>175</v>
      </c>
      <c r="AU767" s="243" t="s">
        <v>86</v>
      </c>
      <c r="AV767" s="13" t="s">
        <v>86</v>
      </c>
      <c r="AW767" s="13" t="s">
        <v>4</v>
      </c>
      <c r="AX767" s="13" t="s">
        <v>8</v>
      </c>
      <c r="AY767" s="243" t="s">
        <v>166</v>
      </c>
    </row>
    <row r="768" spans="1:65" s="2" customFormat="1" ht="33" customHeight="1">
      <c r="A768" s="37"/>
      <c r="B768" s="38"/>
      <c r="C768" s="218" t="s">
        <v>1977</v>
      </c>
      <c r="D768" s="218" t="s">
        <v>169</v>
      </c>
      <c r="E768" s="219" t="s">
        <v>1978</v>
      </c>
      <c r="F768" s="220" t="s">
        <v>1979</v>
      </c>
      <c r="G768" s="221" t="s">
        <v>183</v>
      </c>
      <c r="H768" s="222">
        <v>6.044</v>
      </c>
      <c r="I768" s="223"/>
      <c r="J768" s="224">
        <f>ROUND(I768*H768,0)</f>
        <v>0</v>
      </c>
      <c r="K768" s="225"/>
      <c r="L768" s="43"/>
      <c r="M768" s="226" t="s">
        <v>1</v>
      </c>
      <c r="N768" s="227" t="s">
        <v>42</v>
      </c>
      <c r="O768" s="90"/>
      <c r="P768" s="228">
        <f>O768*H768</f>
        <v>0</v>
      </c>
      <c r="Q768" s="228">
        <v>0</v>
      </c>
      <c r="R768" s="228">
        <f>Q768*H768</f>
        <v>0</v>
      </c>
      <c r="S768" s="228">
        <v>0</v>
      </c>
      <c r="T768" s="229">
        <f>S768*H768</f>
        <v>0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R768" s="230" t="s">
        <v>173</v>
      </c>
      <c r="AT768" s="230" t="s">
        <v>169</v>
      </c>
      <c r="AU768" s="230" t="s">
        <v>86</v>
      </c>
      <c r="AY768" s="16" t="s">
        <v>166</v>
      </c>
      <c r="BE768" s="231">
        <f>IF(N768="základní",J768,0)</f>
        <v>0</v>
      </c>
      <c r="BF768" s="231">
        <f>IF(N768="snížená",J768,0)</f>
        <v>0</v>
      </c>
      <c r="BG768" s="231">
        <f>IF(N768="zákl. přenesená",J768,0)</f>
        <v>0</v>
      </c>
      <c r="BH768" s="231">
        <f>IF(N768="sníž. přenesená",J768,0)</f>
        <v>0</v>
      </c>
      <c r="BI768" s="231">
        <f>IF(N768="nulová",J768,0)</f>
        <v>0</v>
      </c>
      <c r="BJ768" s="16" t="s">
        <v>8</v>
      </c>
      <c r="BK768" s="231">
        <f>ROUND(I768*H768,0)</f>
        <v>0</v>
      </c>
      <c r="BL768" s="16" t="s">
        <v>173</v>
      </c>
      <c r="BM768" s="230" t="s">
        <v>1980</v>
      </c>
    </row>
    <row r="769" spans="1:65" s="2" customFormat="1" ht="37.8" customHeight="1">
      <c r="A769" s="37"/>
      <c r="B769" s="38"/>
      <c r="C769" s="218" t="s">
        <v>1981</v>
      </c>
      <c r="D769" s="218" t="s">
        <v>169</v>
      </c>
      <c r="E769" s="219" t="s">
        <v>1982</v>
      </c>
      <c r="F769" s="220" t="s">
        <v>1983</v>
      </c>
      <c r="G769" s="221" t="s">
        <v>183</v>
      </c>
      <c r="H769" s="222">
        <v>19.665</v>
      </c>
      <c r="I769" s="223"/>
      <c r="J769" s="224">
        <f>ROUND(I769*H769,0)</f>
        <v>0</v>
      </c>
      <c r="K769" s="225"/>
      <c r="L769" s="43"/>
      <c r="M769" s="226" t="s">
        <v>1</v>
      </c>
      <c r="N769" s="227" t="s">
        <v>42</v>
      </c>
      <c r="O769" s="90"/>
      <c r="P769" s="228">
        <f>O769*H769</f>
        <v>0</v>
      </c>
      <c r="Q769" s="228">
        <v>0</v>
      </c>
      <c r="R769" s="228">
        <f>Q769*H769</f>
        <v>0</v>
      </c>
      <c r="S769" s="228">
        <v>0</v>
      </c>
      <c r="T769" s="229">
        <f>S769*H769</f>
        <v>0</v>
      </c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R769" s="230" t="s">
        <v>173</v>
      </c>
      <c r="AT769" s="230" t="s">
        <v>169</v>
      </c>
      <c r="AU769" s="230" t="s">
        <v>86</v>
      </c>
      <c r="AY769" s="16" t="s">
        <v>166</v>
      </c>
      <c r="BE769" s="231">
        <f>IF(N769="základní",J769,0)</f>
        <v>0</v>
      </c>
      <c r="BF769" s="231">
        <f>IF(N769="snížená",J769,0)</f>
        <v>0</v>
      </c>
      <c r="BG769" s="231">
        <f>IF(N769="zákl. přenesená",J769,0)</f>
        <v>0</v>
      </c>
      <c r="BH769" s="231">
        <f>IF(N769="sníž. přenesená",J769,0)</f>
        <v>0</v>
      </c>
      <c r="BI769" s="231">
        <f>IF(N769="nulová",J769,0)</f>
        <v>0</v>
      </c>
      <c r="BJ769" s="16" t="s">
        <v>8</v>
      </c>
      <c r="BK769" s="231">
        <f>ROUND(I769*H769,0)</f>
        <v>0</v>
      </c>
      <c r="BL769" s="16" t="s">
        <v>173</v>
      </c>
      <c r="BM769" s="230" t="s">
        <v>1984</v>
      </c>
    </row>
    <row r="770" spans="1:65" s="2" customFormat="1" ht="44.25" customHeight="1">
      <c r="A770" s="37"/>
      <c r="B770" s="38"/>
      <c r="C770" s="218" t="s">
        <v>1985</v>
      </c>
      <c r="D770" s="218" t="s">
        <v>169</v>
      </c>
      <c r="E770" s="219" t="s">
        <v>1986</v>
      </c>
      <c r="F770" s="220" t="s">
        <v>1987</v>
      </c>
      <c r="G770" s="221" t="s">
        <v>183</v>
      </c>
      <c r="H770" s="222">
        <v>42.385</v>
      </c>
      <c r="I770" s="223"/>
      <c r="J770" s="224">
        <f>ROUND(I770*H770,0)</f>
        <v>0</v>
      </c>
      <c r="K770" s="225"/>
      <c r="L770" s="43"/>
      <c r="M770" s="226" t="s">
        <v>1</v>
      </c>
      <c r="N770" s="227" t="s">
        <v>42</v>
      </c>
      <c r="O770" s="90"/>
      <c r="P770" s="228">
        <f>O770*H770</f>
        <v>0</v>
      </c>
      <c r="Q770" s="228">
        <v>0</v>
      </c>
      <c r="R770" s="228">
        <f>Q770*H770</f>
        <v>0</v>
      </c>
      <c r="S770" s="228">
        <v>0</v>
      </c>
      <c r="T770" s="229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30" t="s">
        <v>173</v>
      </c>
      <c r="AT770" s="230" t="s">
        <v>169</v>
      </c>
      <c r="AU770" s="230" t="s">
        <v>86</v>
      </c>
      <c r="AY770" s="16" t="s">
        <v>166</v>
      </c>
      <c r="BE770" s="231">
        <f>IF(N770="základní",J770,0)</f>
        <v>0</v>
      </c>
      <c r="BF770" s="231">
        <f>IF(N770="snížená",J770,0)</f>
        <v>0</v>
      </c>
      <c r="BG770" s="231">
        <f>IF(N770="zákl. přenesená",J770,0)</f>
        <v>0</v>
      </c>
      <c r="BH770" s="231">
        <f>IF(N770="sníž. přenesená",J770,0)</f>
        <v>0</v>
      </c>
      <c r="BI770" s="231">
        <f>IF(N770="nulová",J770,0)</f>
        <v>0</v>
      </c>
      <c r="BJ770" s="16" t="s">
        <v>8</v>
      </c>
      <c r="BK770" s="231">
        <f>ROUND(I770*H770,0)</f>
        <v>0</v>
      </c>
      <c r="BL770" s="16" t="s">
        <v>173</v>
      </c>
      <c r="BM770" s="230" t="s">
        <v>1988</v>
      </c>
    </row>
    <row r="771" spans="1:65" s="2" customFormat="1" ht="44.25" customHeight="1">
      <c r="A771" s="37"/>
      <c r="B771" s="38"/>
      <c r="C771" s="218" t="s">
        <v>1989</v>
      </c>
      <c r="D771" s="218" t="s">
        <v>169</v>
      </c>
      <c r="E771" s="219" t="s">
        <v>1990</v>
      </c>
      <c r="F771" s="220" t="s">
        <v>1991</v>
      </c>
      <c r="G771" s="221" t="s">
        <v>183</v>
      </c>
      <c r="H771" s="222">
        <v>32.154</v>
      </c>
      <c r="I771" s="223"/>
      <c r="J771" s="224">
        <f>ROUND(I771*H771,0)</f>
        <v>0</v>
      </c>
      <c r="K771" s="225"/>
      <c r="L771" s="43"/>
      <c r="M771" s="226" t="s">
        <v>1</v>
      </c>
      <c r="N771" s="227" t="s">
        <v>42</v>
      </c>
      <c r="O771" s="90"/>
      <c r="P771" s="228">
        <f>O771*H771</f>
        <v>0</v>
      </c>
      <c r="Q771" s="228">
        <v>0</v>
      </c>
      <c r="R771" s="228">
        <f>Q771*H771</f>
        <v>0</v>
      </c>
      <c r="S771" s="228">
        <v>0</v>
      </c>
      <c r="T771" s="229">
        <f>S771*H771</f>
        <v>0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230" t="s">
        <v>173</v>
      </c>
      <c r="AT771" s="230" t="s">
        <v>169</v>
      </c>
      <c r="AU771" s="230" t="s">
        <v>86</v>
      </c>
      <c r="AY771" s="16" t="s">
        <v>166</v>
      </c>
      <c r="BE771" s="231">
        <f>IF(N771="základní",J771,0)</f>
        <v>0</v>
      </c>
      <c r="BF771" s="231">
        <f>IF(N771="snížená",J771,0)</f>
        <v>0</v>
      </c>
      <c r="BG771" s="231">
        <f>IF(N771="zákl. přenesená",J771,0)</f>
        <v>0</v>
      </c>
      <c r="BH771" s="231">
        <f>IF(N771="sníž. přenesená",J771,0)</f>
        <v>0</v>
      </c>
      <c r="BI771" s="231">
        <f>IF(N771="nulová",J771,0)</f>
        <v>0</v>
      </c>
      <c r="BJ771" s="16" t="s">
        <v>8</v>
      </c>
      <c r="BK771" s="231">
        <f>ROUND(I771*H771,0)</f>
        <v>0</v>
      </c>
      <c r="BL771" s="16" t="s">
        <v>173</v>
      </c>
      <c r="BM771" s="230" t="s">
        <v>1992</v>
      </c>
    </row>
    <row r="772" spans="1:63" s="12" customFormat="1" ht="25.9" customHeight="1">
      <c r="A772" s="12"/>
      <c r="B772" s="202"/>
      <c r="C772" s="203"/>
      <c r="D772" s="204" t="s">
        <v>76</v>
      </c>
      <c r="E772" s="205" t="s">
        <v>341</v>
      </c>
      <c r="F772" s="205" t="s">
        <v>342</v>
      </c>
      <c r="G772" s="203"/>
      <c r="H772" s="203"/>
      <c r="I772" s="206"/>
      <c r="J772" s="207">
        <f>BK772</f>
        <v>0</v>
      </c>
      <c r="K772" s="203"/>
      <c r="L772" s="208"/>
      <c r="M772" s="209"/>
      <c r="N772" s="210"/>
      <c r="O772" s="210"/>
      <c r="P772" s="211">
        <f>P773+P801+P851+P934+P975+P1012+P1023+P1045+P1052+P1091+P1134+P1169+P1210+P1217+P1254+P1265+P1271</f>
        <v>0</v>
      </c>
      <c r="Q772" s="210"/>
      <c r="R772" s="211">
        <f>R773+R801+R851+R934+R975+R1012+R1023+R1045+R1052+R1091+R1134+R1169+R1210+R1217+R1254+R1265+R1271</f>
        <v>58.17324727</v>
      </c>
      <c r="S772" s="210"/>
      <c r="T772" s="212">
        <f>T773+T801+T851+T934+T975+T1012+T1023+T1045+T1052+T1091+T1134+T1169+T1210+T1217+T1254+T1265+T1271</f>
        <v>0.020196</v>
      </c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R772" s="213" t="s">
        <v>86</v>
      </c>
      <c r="AT772" s="214" t="s">
        <v>76</v>
      </c>
      <c r="AU772" s="214" t="s">
        <v>77</v>
      </c>
      <c r="AY772" s="213" t="s">
        <v>166</v>
      </c>
      <c r="BK772" s="215">
        <f>BK773+BK801+BK851+BK934+BK975+BK1012+BK1023+BK1045+BK1052+BK1091+BK1134+BK1169+BK1210+BK1217+BK1254+BK1265+BK1271</f>
        <v>0</v>
      </c>
    </row>
    <row r="773" spans="1:63" s="12" customFormat="1" ht="22.8" customHeight="1">
      <c r="A773" s="12"/>
      <c r="B773" s="202"/>
      <c r="C773" s="203"/>
      <c r="D773" s="204" t="s">
        <v>76</v>
      </c>
      <c r="E773" s="216" t="s">
        <v>1993</v>
      </c>
      <c r="F773" s="216" t="s">
        <v>1994</v>
      </c>
      <c r="G773" s="203"/>
      <c r="H773" s="203"/>
      <c r="I773" s="206"/>
      <c r="J773" s="217">
        <f>BK773</f>
        <v>0</v>
      </c>
      <c r="K773" s="203"/>
      <c r="L773" s="208"/>
      <c r="M773" s="209"/>
      <c r="N773" s="210"/>
      <c r="O773" s="210"/>
      <c r="P773" s="211">
        <f>SUM(P774:P800)</f>
        <v>0</v>
      </c>
      <c r="Q773" s="210"/>
      <c r="R773" s="211">
        <f>SUM(R774:R800)</f>
        <v>2.8807228</v>
      </c>
      <c r="S773" s="210"/>
      <c r="T773" s="212">
        <f>SUM(T774:T800)</f>
        <v>0</v>
      </c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R773" s="213" t="s">
        <v>86</v>
      </c>
      <c r="AT773" s="214" t="s">
        <v>76</v>
      </c>
      <c r="AU773" s="214" t="s">
        <v>8</v>
      </c>
      <c r="AY773" s="213" t="s">
        <v>166</v>
      </c>
      <c r="BK773" s="215">
        <f>SUM(BK774:BK800)</f>
        <v>0</v>
      </c>
    </row>
    <row r="774" spans="1:65" s="2" customFormat="1" ht="24.15" customHeight="1">
      <c r="A774" s="37"/>
      <c r="B774" s="38"/>
      <c r="C774" s="218" t="s">
        <v>1995</v>
      </c>
      <c r="D774" s="218" t="s">
        <v>169</v>
      </c>
      <c r="E774" s="219" t="s">
        <v>1996</v>
      </c>
      <c r="F774" s="220" t="s">
        <v>1997</v>
      </c>
      <c r="G774" s="221" t="s">
        <v>188</v>
      </c>
      <c r="H774" s="222">
        <v>294.654</v>
      </c>
      <c r="I774" s="223"/>
      <c r="J774" s="224">
        <f>ROUND(I774*H774,0)</f>
        <v>0</v>
      </c>
      <c r="K774" s="225"/>
      <c r="L774" s="43"/>
      <c r="M774" s="226" t="s">
        <v>1</v>
      </c>
      <c r="N774" s="227" t="s">
        <v>42</v>
      </c>
      <c r="O774" s="90"/>
      <c r="P774" s="228">
        <f>O774*H774</f>
        <v>0</v>
      </c>
      <c r="Q774" s="228">
        <v>0</v>
      </c>
      <c r="R774" s="228">
        <f>Q774*H774</f>
        <v>0</v>
      </c>
      <c r="S774" s="228">
        <v>0</v>
      </c>
      <c r="T774" s="229">
        <f>S774*H774</f>
        <v>0</v>
      </c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R774" s="230" t="s">
        <v>249</v>
      </c>
      <c r="AT774" s="230" t="s">
        <v>169</v>
      </c>
      <c r="AU774" s="230" t="s">
        <v>86</v>
      </c>
      <c r="AY774" s="16" t="s">
        <v>166</v>
      </c>
      <c r="BE774" s="231">
        <f>IF(N774="základní",J774,0)</f>
        <v>0</v>
      </c>
      <c r="BF774" s="231">
        <f>IF(N774="snížená",J774,0)</f>
        <v>0</v>
      </c>
      <c r="BG774" s="231">
        <f>IF(N774="zákl. přenesená",J774,0)</f>
        <v>0</v>
      </c>
      <c r="BH774" s="231">
        <f>IF(N774="sníž. přenesená",J774,0)</f>
        <v>0</v>
      </c>
      <c r="BI774" s="231">
        <f>IF(N774="nulová",J774,0)</f>
        <v>0</v>
      </c>
      <c r="BJ774" s="16" t="s">
        <v>8</v>
      </c>
      <c r="BK774" s="231">
        <f>ROUND(I774*H774,0)</f>
        <v>0</v>
      </c>
      <c r="BL774" s="16" t="s">
        <v>249</v>
      </c>
      <c r="BM774" s="230" t="s">
        <v>1998</v>
      </c>
    </row>
    <row r="775" spans="1:51" s="13" customFormat="1" ht="12">
      <c r="A775" s="13"/>
      <c r="B775" s="232"/>
      <c r="C775" s="233"/>
      <c r="D775" s="234" t="s">
        <v>175</v>
      </c>
      <c r="E775" s="235" t="s">
        <v>1</v>
      </c>
      <c r="F775" s="236" t="s">
        <v>1999</v>
      </c>
      <c r="G775" s="233"/>
      <c r="H775" s="237">
        <v>13.498</v>
      </c>
      <c r="I775" s="238"/>
      <c r="J775" s="233"/>
      <c r="K775" s="233"/>
      <c r="L775" s="239"/>
      <c r="M775" s="240"/>
      <c r="N775" s="241"/>
      <c r="O775" s="241"/>
      <c r="P775" s="241"/>
      <c r="Q775" s="241"/>
      <c r="R775" s="241"/>
      <c r="S775" s="241"/>
      <c r="T775" s="24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3" t="s">
        <v>175</v>
      </c>
      <c r="AU775" s="243" t="s">
        <v>86</v>
      </c>
      <c r="AV775" s="13" t="s">
        <v>86</v>
      </c>
      <c r="AW775" s="13" t="s">
        <v>32</v>
      </c>
      <c r="AX775" s="13" t="s">
        <v>77</v>
      </c>
      <c r="AY775" s="243" t="s">
        <v>166</v>
      </c>
    </row>
    <row r="776" spans="1:51" s="13" customFormat="1" ht="12">
      <c r="A776" s="13"/>
      <c r="B776" s="232"/>
      <c r="C776" s="233"/>
      <c r="D776" s="234" t="s">
        <v>175</v>
      </c>
      <c r="E776" s="235" t="s">
        <v>1</v>
      </c>
      <c r="F776" s="236" t="s">
        <v>2000</v>
      </c>
      <c r="G776" s="233"/>
      <c r="H776" s="237">
        <v>281.156</v>
      </c>
      <c r="I776" s="238"/>
      <c r="J776" s="233"/>
      <c r="K776" s="233"/>
      <c r="L776" s="239"/>
      <c r="M776" s="240"/>
      <c r="N776" s="241"/>
      <c r="O776" s="241"/>
      <c r="P776" s="241"/>
      <c r="Q776" s="241"/>
      <c r="R776" s="241"/>
      <c r="S776" s="241"/>
      <c r="T776" s="24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3" t="s">
        <v>175</v>
      </c>
      <c r="AU776" s="243" t="s">
        <v>86</v>
      </c>
      <c r="AV776" s="13" t="s">
        <v>86</v>
      </c>
      <c r="AW776" s="13" t="s">
        <v>32</v>
      </c>
      <c r="AX776" s="13" t="s">
        <v>77</v>
      </c>
      <c r="AY776" s="243" t="s">
        <v>166</v>
      </c>
    </row>
    <row r="777" spans="1:65" s="2" customFormat="1" ht="24.15" customHeight="1">
      <c r="A777" s="37"/>
      <c r="B777" s="38"/>
      <c r="C777" s="218" t="s">
        <v>2001</v>
      </c>
      <c r="D777" s="218" t="s">
        <v>169</v>
      </c>
      <c r="E777" s="219" t="s">
        <v>2002</v>
      </c>
      <c r="F777" s="220" t="s">
        <v>2003</v>
      </c>
      <c r="G777" s="221" t="s">
        <v>188</v>
      </c>
      <c r="H777" s="222">
        <v>69.444</v>
      </c>
      <c r="I777" s="223"/>
      <c r="J777" s="224">
        <f>ROUND(I777*H777,0)</f>
        <v>0</v>
      </c>
      <c r="K777" s="225"/>
      <c r="L777" s="43"/>
      <c r="M777" s="226" t="s">
        <v>1</v>
      </c>
      <c r="N777" s="227" t="s">
        <v>42</v>
      </c>
      <c r="O777" s="90"/>
      <c r="P777" s="228">
        <f>O777*H777</f>
        <v>0</v>
      </c>
      <c r="Q777" s="228">
        <v>0</v>
      </c>
      <c r="R777" s="228">
        <f>Q777*H777</f>
        <v>0</v>
      </c>
      <c r="S777" s="228">
        <v>0</v>
      </c>
      <c r="T777" s="229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230" t="s">
        <v>249</v>
      </c>
      <c r="AT777" s="230" t="s">
        <v>169</v>
      </c>
      <c r="AU777" s="230" t="s">
        <v>86</v>
      </c>
      <c r="AY777" s="16" t="s">
        <v>166</v>
      </c>
      <c r="BE777" s="231">
        <f>IF(N777="základní",J777,0)</f>
        <v>0</v>
      </c>
      <c r="BF777" s="231">
        <f>IF(N777="snížená",J777,0)</f>
        <v>0</v>
      </c>
      <c r="BG777" s="231">
        <f>IF(N777="zákl. přenesená",J777,0)</f>
        <v>0</v>
      </c>
      <c r="BH777" s="231">
        <f>IF(N777="sníž. přenesená",J777,0)</f>
        <v>0</v>
      </c>
      <c r="BI777" s="231">
        <f>IF(N777="nulová",J777,0)</f>
        <v>0</v>
      </c>
      <c r="BJ777" s="16" t="s">
        <v>8</v>
      </c>
      <c r="BK777" s="231">
        <f>ROUND(I777*H777,0)</f>
        <v>0</v>
      </c>
      <c r="BL777" s="16" t="s">
        <v>249</v>
      </c>
      <c r="BM777" s="230" t="s">
        <v>2004</v>
      </c>
    </row>
    <row r="778" spans="1:51" s="13" customFormat="1" ht="12">
      <c r="A778" s="13"/>
      <c r="B778" s="232"/>
      <c r="C778" s="233"/>
      <c r="D778" s="234" t="s">
        <v>175</v>
      </c>
      <c r="E778" s="235" t="s">
        <v>1</v>
      </c>
      <c r="F778" s="236" t="s">
        <v>2005</v>
      </c>
      <c r="G778" s="233"/>
      <c r="H778" s="237">
        <v>17.531</v>
      </c>
      <c r="I778" s="238"/>
      <c r="J778" s="233"/>
      <c r="K778" s="233"/>
      <c r="L778" s="239"/>
      <c r="M778" s="240"/>
      <c r="N778" s="241"/>
      <c r="O778" s="241"/>
      <c r="P778" s="241"/>
      <c r="Q778" s="241"/>
      <c r="R778" s="241"/>
      <c r="S778" s="241"/>
      <c r="T778" s="24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3" t="s">
        <v>175</v>
      </c>
      <c r="AU778" s="243" t="s">
        <v>86</v>
      </c>
      <c r="AV778" s="13" t="s">
        <v>86</v>
      </c>
      <c r="AW778" s="13" t="s">
        <v>32</v>
      </c>
      <c r="AX778" s="13" t="s">
        <v>77</v>
      </c>
      <c r="AY778" s="243" t="s">
        <v>166</v>
      </c>
    </row>
    <row r="779" spans="1:51" s="13" customFormat="1" ht="12">
      <c r="A779" s="13"/>
      <c r="B779" s="232"/>
      <c r="C779" s="233"/>
      <c r="D779" s="234" t="s">
        <v>175</v>
      </c>
      <c r="E779" s="235" t="s">
        <v>1</v>
      </c>
      <c r="F779" s="236" t="s">
        <v>1558</v>
      </c>
      <c r="G779" s="233"/>
      <c r="H779" s="237">
        <v>5.614</v>
      </c>
      <c r="I779" s="238"/>
      <c r="J779" s="233"/>
      <c r="K779" s="233"/>
      <c r="L779" s="239"/>
      <c r="M779" s="240"/>
      <c r="N779" s="241"/>
      <c r="O779" s="241"/>
      <c r="P779" s="241"/>
      <c r="Q779" s="241"/>
      <c r="R779" s="241"/>
      <c r="S779" s="241"/>
      <c r="T779" s="242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3" t="s">
        <v>175</v>
      </c>
      <c r="AU779" s="243" t="s">
        <v>86</v>
      </c>
      <c r="AV779" s="13" t="s">
        <v>86</v>
      </c>
      <c r="AW779" s="13" t="s">
        <v>32</v>
      </c>
      <c r="AX779" s="13" t="s">
        <v>77</v>
      </c>
      <c r="AY779" s="243" t="s">
        <v>166</v>
      </c>
    </row>
    <row r="780" spans="1:51" s="13" customFormat="1" ht="12">
      <c r="A780" s="13"/>
      <c r="B780" s="232"/>
      <c r="C780" s="233"/>
      <c r="D780" s="234" t="s">
        <v>175</v>
      </c>
      <c r="E780" s="235" t="s">
        <v>1</v>
      </c>
      <c r="F780" s="236" t="s">
        <v>2006</v>
      </c>
      <c r="G780" s="233"/>
      <c r="H780" s="237">
        <v>46.299</v>
      </c>
      <c r="I780" s="238"/>
      <c r="J780" s="233"/>
      <c r="K780" s="233"/>
      <c r="L780" s="239"/>
      <c r="M780" s="240"/>
      <c r="N780" s="241"/>
      <c r="O780" s="241"/>
      <c r="P780" s="241"/>
      <c r="Q780" s="241"/>
      <c r="R780" s="241"/>
      <c r="S780" s="241"/>
      <c r="T780" s="24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3" t="s">
        <v>175</v>
      </c>
      <c r="AU780" s="243" t="s">
        <v>86</v>
      </c>
      <c r="AV780" s="13" t="s">
        <v>86</v>
      </c>
      <c r="AW780" s="13" t="s">
        <v>32</v>
      </c>
      <c r="AX780" s="13" t="s">
        <v>77</v>
      </c>
      <c r="AY780" s="243" t="s">
        <v>166</v>
      </c>
    </row>
    <row r="781" spans="1:65" s="2" customFormat="1" ht="16.5" customHeight="1">
      <c r="A781" s="37"/>
      <c r="B781" s="38"/>
      <c r="C781" s="254" t="s">
        <v>2007</v>
      </c>
      <c r="D781" s="254" t="s">
        <v>266</v>
      </c>
      <c r="E781" s="255" t="s">
        <v>2008</v>
      </c>
      <c r="F781" s="256" t="s">
        <v>2009</v>
      </c>
      <c r="G781" s="257" t="s">
        <v>183</v>
      </c>
      <c r="H781" s="258">
        <v>0.124</v>
      </c>
      <c r="I781" s="259"/>
      <c r="J781" s="260">
        <f>ROUND(I781*H781,0)</f>
        <v>0</v>
      </c>
      <c r="K781" s="261"/>
      <c r="L781" s="262"/>
      <c r="M781" s="263" t="s">
        <v>1</v>
      </c>
      <c r="N781" s="264" t="s">
        <v>42</v>
      </c>
      <c r="O781" s="90"/>
      <c r="P781" s="228">
        <f>O781*H781</f>
        <v>0</v>
      </c>
      <c r="Q781" s="228">
        <v>1</v>
      </c>
      <c r="R781" s="228">
        <f>Q781*H781</f>
        <v>0.124</v>
      </c>
      <c r="S781" s="228">
        <v>0</v>
      </c>
      <c r="T781" s="229">
        <f>S781*H781</f>
        <v>0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230" t="s">
        <v>331</v>
      </c>
      <c r="AT781" s="230" t="s">
        <v>266</v>
      </c>
      <c r="AU781" s="230" t="s">
        <v>86</v>
      </c>
      <c r="AY781" s="16" t="s">
        <v>166</v>
      </c>
      <c r="BE781" s="231">
        <f>IF(N781="základní",J781,0)</f>
        <v>0</v>
      </c>
      <c r="BF781" s="231">
        <f>IF(N781="snížená",J781,0)</f>
        <v>0</v>
      </c>
      <c r="BG781" s="231">
        <f>IF(N781="zákl. přenesená",J781,0)</f>
        <v>0</v>
      </c>
      <c r="BH781" s="231">
        <f>IF(N781="sníž. přenesená",J781,0)</f>
        <v>0</v>
      </c>
      <c r="BI781" s="231">
        <f>IF(N781="nulová",J781,0)</f>
        <v>0</v>
      </c>
      <c r="BJ781" s="16" t="s">
        <v>8</v>
      </c>
      <c r="BK781" s="231">
        <f>ROUND(I781*H781,0)</f>
        <v>0</v>
      </c>
      <c r="BL781" s="16" t="s">
        <v>249</v>
      </c>
      <c r="BM781" s="230" t="s">
        <v>2010</v>
      </c>
    </row>
    <row r="782" spans="1:51" s="13" customFormat="1" ht="12">
      <c r="A782" s="13"/>
      <c r="B782" s="232"/>
      <c r="C782" s="233"/>
      <c r="D782" s="234" t="s">
        <v>175</v>
      </c>
      <c r="E782" s="235" t="s">
        <v>1</v>
      </c>
      <c r="F782" s="236" t="s">
        <v>2011</v>
      </c>
      <c r="G782" s="233"/>
      <c r="H782" s="237">
        <v>364.098</v>
      </c>
      <c r="I782" s="238"/>
      <c r="J782" s="233"/>
      <c r="K782" s="233"/>
      <c r="L782" s="239"/>
      <c r="M782" s="240"/>
      <c r="N782" s="241"/>
      <c r="O782" s="241"/>
      <c r="P782" s="241"/>
      <c r="Q782" s="241"/>
      <c r="R782" s="241"/>
      <c r="S782" s="241"/>
      <c r="T782" s="24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3" t="s">
        <v>175</v>
      </c>
      <c r="AU782" s="243" t="s">
        <v>86</v>
      </c>
      <c r="AV782" s="13" t="s">
        <v>86</v>
      </c>
      <c r="AW782" s="13" t="s">
        <v>32</v>
      </c>
      <c r="AX782" s="13" t="s">
        <v>8</v>
      </c>
      <c r="AY782" s="243" t="s">
        <v>166</v>
      </c>
    </row>
    <row r="783" spans="1:51" s="13" customFormat="1" ht="12">
      <c r="A783" s="13"/>
      <c r="B783" s="232"/>
      <c r="C783" s="233"/>
      <c r="D783" s="234" t="s">
        <v>175</v>
      </c>
      <c r="E783" s="233"/>
      <c r="F783" s="236" t="s">
        <v>2012</v>
      </c>
      <c r="G783" s="233"/>
      <c r="H783" s="237">
        <v>0.124</v>
      </c>
      <c r="I783" s="238"/>
      <c r="J783" s="233"/>
      <c r="K783" s="233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175</v>
      </c>
      <c r="AU783" s="243" t="s">
        <v>86</v>
      </c>
      <c r="AV783" s="13" t="s">
        <v>86</v>
      </c>
      <c r="AW783" s="13" t="s">
        <v>4</v>
      </c>
      <c r="AX783" s="13" t="s">
        <v>8</v>
      </c>
      <c r="AY783" s="243" t="s">
        <v>166</v>
      </c>
    </row>
    <row r="784" spans="1:65" s="2" customFormat="1" ht="24.15" customHeight="1">
      <c r="A784" s="37"/>
      <c r="B784" s="38"/>
      <c r="C784" s="218" t="s">
        <v>2013</v>
      </c>
      <c r="D784" s="218" t="s">
        <v>169</v>
      </c>
      <c r="E784" s="219" t="s">
        <v>2014</v>
      </c>
      <c r="F784" s="220" t="s">
        <v>2015</v>
      </c>
      <c r="G784" s="221" t="s">
        <v>188</v>
      </c>
      <c r="H784" s="222">
        <v>69.444</v>
      </c>
      <c r="I784" s="223"/>
      <c r="J784" s="224">
        <f>ROUND(I784*H784,0)</f>
        <v>0</v>
      </c>
      <c r="K784" s="225"/>
      <c r="L784" s="43"/>
      <c r="M784" s="226" t="s">
        <v>1</v>
      </c>
      <c r="N784" s="227" t="s">
        <v>42</v>
      </c>
      <c r="O784" s="90"/>
      <c r="P784" s="228">
        <f>O784*H784</f>
        <v>0</v>
      </c>
      <c r="Q784" s="228">
        <v>0.0035</v>
      </c>
      <c r="R784" s="228">
        <f>Q784*H784</f>
        <v>0.24305400000000002</v>
      </c>
      <c r="S784" s="228">
        <v>0</v>
      </c>
      <c r="T784" s="229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30" t="s">
        <v>249</v>
      </c>
      <c r="AT784" s="230" t="s">
        <v>169</v>
      </c>
      <c r="AU784" s="230" t="s">
        <v>86</v>
      </c>
      <c r="AY784" s="16" t="s">
        <v>166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16" t="s">
        <v>8</v>
      </c>
      <c r="BK784" s="231">
        <f>ROUND(I784*H784,0)</f>
        <v>0</v>
      </c>
      <c r="BL784" s="16" t="s">
        <v>249</v>
      </c>
      <c r="BM784" s="230" t="s">
        <v>2016</v>
      </c>
    </row>
    <row r="785" spans="1:51" s="13" customFormat="1" ht="12">
      <c r="A785" s="13"/>
      <c r="B785" s="232"/>
      <c r="C785" s="233"/>
      <c r="D785" s="234" t="s">
        <v>175</v>
      </c>
      <c r="E785" s="235" t="s">
        <v>1</v>
      </c>
      <c r="F785" s="236" t="s">
        <v>2005</v>
      </c>
      <c r="G785" s="233"/>
      <c r="H785" s="237">
        <v>17.531</v>
      </c>
      <c r="I785" s="238"/>
      <c r="J785" s="233"/>
      <c r="K785" s="233"/>
      <c r="L785" s="239"/>
      <c r="M785" s="240"/>
      <c r="N785" s="241"/>
      <c r="O785" s="241"/>
      <c r="P785" s="241"/>
      <c r="Q785" s="241"/>
      <c r="R785" s="241"/>
      <c r="S785" s="241"/>
      <c r="T785" s="24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3" t="s">
        <v>175</v>
      </c>
      <c r="AU785" s="243" t="s">
        <v>86</v>
      </c>
      <c r="AV785" s="13" t="s">
        <v>86</v>
      </c>
      <c r="AW785" s="13" t="s">
        <v>32</v>
      </c>
      <c r="AX785" s="13" t="s">
        <v>77</v>
      </c>
      <c r="AY785" s="243" t="s">
        <v>166</v>
      </c>
    </row>
    <row r="786" spans="1:51" s="13" customFormat="1" ht="12">
      <c r="A786" s="13"/>
      <c r="B786" s="232"/>
      <c r="C786" s="233"/>
      <c r="D786" s="234" t="s">
        <v>175</v>
      </c>
      <c r="E786" s="235" t="s">
        <v>1</v>
      </c>
      <c r="F786" s="236" t="s">
        <v>1558</v>
      </c>
      <c r="G786" s="233"/>
      <c r="H786" s="237">
        <v>5.614</v>
      </c>
      <c r="I786" s="238"/>
      <c r="J786" s="233"/>
      <c r="K786" s="233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175</v>
      </c>
      <c r="AU786" s="243" t="s">
        <v>86</v>
      </c>
      <c r="AV786" s="13" t="s">
        <v>86</v>
      </c>
      <c r="AW786" s="13" t="s">
        <v>32</v>
      </c>
      <c r="AX786" s="13" t="s">
        <v>77</v>
      </c>
      <c r="AY786" s="243" t="s">
        <v>166</v>
      </c>
    </row>
    <row r="787" spans="1:51" s="13" customFormat="1" ht="12">
      <c r="A787" s="13"/>
      <c r="B787" s="232"/>
      <c r="C787" s="233"/>
      <c r="D787" s="234" t="s">
        <v>175</v>
      </c>
      <c r="E787" s="235" t="s">
        <v>1</v>
      </c>
      <c r="F787" s="236" t="s">
        <v>2006</v>
      </c>
      <c r="G787" s="233"/>
      <c r="H787" s="237">
        <v>46.299</v>
      </c>
      <c r="I787" s="238"/>
      <c r="J787" s="233"/>
      <c r="K787" s="233"/>
      <c r="L787" s="239"/>
      <c r="M787" s="240"/>
      <c r="N787" s="241"/>
      <c r="O787" s="241"/>
      <c r="P787" s="241"/>
      <c r="Q787" s="241"/>
      <c r="R787" s="241"/>
      <c r="S787" s="241"/>
      <c r="T787" s="24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3" t="s">
        <v>175</v>
      </c>
      <c r="AU787" s="243" t="s">
        <v>86</v>
      </c>
      <c r="AV787" s="13" t="s">
        <v>86</v>
      </c>
      <c r="AW787" s="13" t="s">
        <v>32</v>
      </c>
      <c r="AX787" s="13" t="s">
        <v>77</v>
      </c>
      <c r="AY787" s="243" t="s">
        <v>166</v>
      </c>
    </row>
    <row r="788" spans="1:65" s="2" customFormat="1" ht="24.15" customHeight="1">
      <c r="A788" s="37"/>
      <c r="B788" s="38"/>
      <c r="C788" s="218" t="s">
        <v>2017</v>
      </c>
      <c r="D788" s="218" t="s">
        <v>169</v>
      </c>
      <c r="E788" s="219" t="s">
        <v>2018</v>
      </c>
      <c r="F788" s="220" t="s">
        <v>2019</v>
      </c>
      <c r="G788" s="221" t="s">
        <v>188</v>
      </c>
      <c r="H788" s="222">
        <v>294.654</v>
      </c>
      <c r="I788" s="223"/>
      <c r="J788" s="224">
        <f>ROUND(I788*H788,0)</f>
        <v>0</v>
      </c>
      <c r="K788" s="225"/>
      <c r="L788" s="43"/>
      <c r="M788" s="226" t="s">
        <v>1</v>
      </c>
      <c r="N788" s="227" t="s">
        <v>42</v>
      </c>
      <c r="O788" s="90"/>
      <c r="P788" s="228">
        <f>O788*H788</f>
        <v>0</v>
      </c>
      <c r="Q788" s="228">
        <v>0.0004</v>
      </c>
      <c r="R788" s="228">
        <f>Q788*H788</f>
        <v>0.11786160000000001</v>
      </c>
      <c r="S788" s="228">
        <v>0</v>
      </c>
      <c r="T788" s="229">
        <f>S788*H788</f>
        <v>0</v>
      </c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R788" s="230" t="s">
        <v>249</v>
      </c>
      <c r="AT788" s="230" t="s">
        <v>169</v>
      </c>
      <c r="AU788" s="230" t="s">
        <v>86</v>
      </c>
      <c r="AY788" s="16" t="s">
        <v>166</v>
      </c>
      <c r="BE788" s="231">
        <f>IF(N788="základní",J788,0)</f>
        <v>0</v>
      </c>
      <c r="BF788" s="231">
        <f>IF(N788="snížená",J788,0)</f>
        <v>0</v>
      </c>
      <c r="BG788" s="231">
        <f>IF(N788="zákl. přenesená",J788,0)</f>
        <v>0</v>
      </c>
      <c r="BH788" s="231">
        <f>IF(N788="sníž. přenesená",J788,0)</f>
        <v>0</v>
      </c>
      <c r="BI788" s="231">
        <f>IF(N788="nulová",J788,0)</f>
        <v>0</v>
      </c>
      <c r="BJ788" s="16" t="s">
        <v>8</v>
      </c>
      <c r="BK788" s="231">
        <f>ROUND(I788*H788,0)</f>
        <v>0</v>
      </c>
      <c r="BL788" s="16" t="s">
        <v>249</v>
      </c>
      <c r="BM788" s="230" t="s">
        <v>2020</v>
      </c>
    </row>
    <row r="789" spans="1:51" s="13" customFormat="1" ht="12">
      <c r="A789" s="13"/>
      <c r="B789" s="232"/>
      <c r="C789" s="233"/>
      <c r="D789" s="234" t="s">
        <v>175</v>
      </c>
      <c r="E789" s="235" t="s">
        <v>1</v>
      </c>
      <c r="F789" s="236" t="s">
        <v>1999</v>
      </c>
      <c r="G789" s="233"/>
      <c r="H789" s="237">
        <v>13.498</v>
      </c>
      <c r="I789" s="238"/>
      <c r="J789" s="233"/>
      <c r="K789" s="233"/>
      <c r="L789" s="239"/>
      <c r="M789" s="240"/>
      <c r="N789" s="241"/>
      <c r="O789" s="241"/>
      <c r="P789" s="241"/>
      <c r="Q789" s="241"/>
      <c r="R789" s="241"/>
      <c r="S789" s="241"/>
      <c r="T789" s="24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3" t="s">
        <v>175</v>
      </c>
      <c r="AU789" s="243" t="s">
        <v>86</v>
      </c>
      <c r="AV789" s="13" t="s">
        <v>86</v>
      </c>
      <c r="AW789" s="13" t="s">
        <v>32</v>
      </c>
      <c r="AX789" s="13" t="s">
        <v>77</v>
      </c>
      <c r="AY789" s="243" t="s">
        <v>166</v>
      </c>
    </row>
    <row r="790" spans="1:51" s="13" customFormat="1" ht="12">
      <c r="A790" s="13"/>
      <c r="B790" s="232"/>
      <c r="C790" s="233"/>
      <c r="D790" s="234" t="s">
        <v>175</v>
      </c>
      <c r="E790" s="235" t="s">
        <v>1</v>
      </c>
      <c r="F790" s="236" t="s">
        <v>2000</v>
      </c>
      <c r="G790" s="233"/>
      <c r="H790" s="237">
        <v>281.156</v>
      </c>
      <c r="I790" s="238"/>
      <c r="J790" s="233"/>
      <c r="K790" s="233"/>
      <c r="L790" s="239"/>
      <c r="M790" s="240"/>
      <c r="N790" s="241"/>
      <c r="O790" s="241"/>
      <c r="P790" s="241"/>
      <c r="Q790" s="241"/>
      <c r="R790" s="241"/>
      <c r="S790" s="241"/>
      <c r="T790" s="24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3" t="s">
        <v>175</v>
      </c>
      <c r="AU790" s="243" t="s">
        <v>86</v>
      </c>
      <c r="AV790" s="13" t="s">
        <v>86</v>
      </c>
      <c r="AW790" s="13" t="s">
        <v>32</v>
      </c>
      <c r="AX790" s="13" t="s">
        <v>77</v>
      </c>
      <c r="AY790" s="243" t="s">
        <v>166</v>
      </c>
    </row>
    <row r="791" spans="1:65" s="2" customFormat="1" ht="24.15" customHeight="1">
      <c r="A791" s="37"/>
      <c r="B791" s="38"/>
      <c r="C791" s="218" t="s">
        <v>2021</v>
      </c>
      <c r="D791" s="218" t="s">
        <v>169</v>
      </c>
      <c r="E791" s="219" t="s">
        <v>2022</v>
      </c>
      <c r="F791" s="220" t="s">
        <v>2023</v>
      </c>
      <c r="G791" s="221" t="s">
        <v>188</v>
      </c>
      <c r="H791" s="222">
        <v>69.444</v>
      </c>
      <c r="I791" s="223"/>
      <c r="J791" s="224">
        <f>ROUND(I791*H791,0)</f>
        <v>0</v>
      </c>
      <c r="K791" s="225"/>
      <c r="L791" s="43"/>
      <c r="M791" s="226" t="s">
        <v>1</v>
      </c>
      <c r="N791" s="227" t="s">
        <v>42</v>
      </c>
      <c r="O791" s="90"/>
      <c r="P791" s="228">
        <f>O791*H791</f>
        <v>0</v>
      </c>
      <c r="Q791" s="228">
        <v>0.0004</v>
      </c>
      <c r="R791" s="228">
        <f>Q791*H791</f>
        <v>0.027777600000000003</v>
      </c>
      <c r="S791" s="228">
        <v>0</v>
      </c>
      <c r="T791" s="229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30" t="s">
        <v>249</v>
      </c>
      <c r="AT791" s="230" t="s">
        <v>169</v>
      </c>
      <c r="AU791" s="230" t="s">
        <v>86</v>
      </c>
      <c r="AY791" s="16" t="s">
        <v>166</v>
      </c>
      <c r="BE791" s="231">
        <f>IF(N791="základní",J791,0)</f>
        <v>0</v>
      </c>
      <c r="BF791" s="231">
        <f>IF(N791="snížená",J791,0)</f>
        <v>0</v>
      </c>
      <c r="BG791" s="231">
        <f>IF(N791="zákl. přenesená",J791,0)</f>
        <v>0</v>
      </c>
      <c r="BH791" s="231">
        <f>IF(N791="sníž. přenesená",J791,0)</f>
        <v>0</v>
      </c>
      <c r="BI791" s="231">
        <f>IF(N791="nulová",J791,0)</f>
        <v>0</v>
      </c>
      <c r="BJ791" s="16" t="s">
        <v>8</v>
      </c>
      <c r="BK791" s="231">
        <f>ROUND(I791*H791,0)</f>
        <v>0</v>
      </c>
      <c r="BL791" s="16" t="s">
        <v>249</v>
      </c>
      <c r="BM791" s="230" t="s">
        <v>2024</v>
      </c>
    </row>
    <row r="792" spans="1:51" s="13" customFormat="1" ht="12">
      <c r="A792" s="13"/>
      <c r="B792" s="232"/>
      <c r="C792" s="233"/>
      <c r="D792" s="234" t="s">
        <v>175</v>
      </c>
      <c r="E792" s="235" t="s">
        <v>1</v>
      </c>
      <c r="F792" s="236" t="s">
        <v>2005</v>
      </c>
      <c r="G792" s="233"/>
      <c r="H792" s="237">
        <v>17.531</v>
      </c>
      <c r="I792" s="238"/>
      <c r="J792" s="233"/>
      <c r="K792" s="233"/>
      <c r="L792" s="239"/>
      <c r="M792" s="240"/>
      <c r="N792" s="241"/>
      <c r="O792" s="241"/>
      <c r="P792" s="241"/>
      <c r="Q792" s="241"/>
      <c r="R792" s="241"/>
      <c r="S792" s="241"/>
      <c r="T792" s="24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3" t="s">
        <v>175</v>
      </c>
      <c r="AU792" s="243" t="s">
        <v>86</v>
      </c>
      <c r="AV792" s="13" t="s">
        <v>86</v>
      </c>
      <c r="AW792" s="13" t="s">
        <v>32</v>
      </c>
      <c r="AX792" s="13" t="s">
        <v>77</v>
      </c>
      <c r="AY792" s="243" t="s">
        <v>166</v>
      </c>
    </row>
    <row r="793" spans="1:51" s="13" customFormat="1" ht="12">
      <c r="A793" s="13"/>
      <c r="B793" s="232"/>
      <c r="C793" s="233"/>
      <c r="D793" s="234" t="s">
        <v>175</v>
      </c>
      <c r="E793" s="235" t="s">
        <v>1</v>
      </c>
      <c r="F793" s="236" t="s">
        <v>1558</v>
      </c>
      <c r="G793" s="233"/>
      <c r="H793" s="237">
        <v>5.614</v>
      </c>
      <c r="I793" s="238"/>
      <c r="J793" s="233"/>
      <c r="K793" s="233"/>
      <c r="L793" s="239"/>
      <c r="M793" s="240"/>
      <c r="N793" s="241"/>
      <c r="O793" s="241"/>
      <c r="P793" s="241"/>
      <c r="Q793" s="241"/>
      <c r="R793" s="241"/>
      <c r="S793" s="241"/>
      <c r="T793" s="24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3" t="s">
        <v>175</v>
      </c>
      <c r="AU793" s="243" t="s">
        <v>86</v>
      </c>
      <c r="AV793" s="13" t="s">
        <v>86</v>
      </c>
      <c r="AW793" s="13" t="s">
        <v>32</v>
      </c>
      <c r="AX793" s="13" t="s">
        <v>77</v>
      </c>
      <c r="AY793" s="243" t="s">
        <v>166</v>
      </c>
    </row>
    <row r="794" spans="1:51" s="13" customFormat="1" ht="12">
      <c r="A794" s="13"/>
      <c r="B794" s="232"/>
      <c r="C794" s="233"/>
      <c r="D794" s="234" t="s">
        <v>175</v>
      </c>
      <c r="E794" s="235" t="s">
        <v>1</v>
      </c>
      <c r="F794" s="236" t="s">
        <v>2006</v>
      </c>
      <c r="G794" s="233"/>
      <c r="H794" s="237">
        <v>46.299</v>
      </c>
      <c r="I794" s="238"/>
      <c r="J794" s="233"/>
      <c r="K794" s="233"/>
      <c r="L794" s="239"/>
      <c r="M794" s="240"/>
      <c r="N794" s="241"/>
      <c r="O794" s="241"/>
      <c r="P794" s="241"/>
      <c r="Q794" s="241"/>
      <c r="R794" s="241"/>
      <c r="S794" s="241"/>
      <c r="T794" s="24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3" t="s">
        <v>175</v>
      </c>
      <c r="AU794" s="243" t="s">
        <v>86</v>
      </c>
      <c r="AV794" s="13" t="s">
        <v>86</v>
      </c>
      <c r="AW794" s="13" t="s">
        <v>32</v>
      </c>
      <c r="AX794" s="13" t="s">
        <v>77</v>
      </c>
      <c r="AY794" s="243" t="s">
        <v>166</v>
      </c>
    </row>
    <row r="795" spans="1:65" s="2" customFormat="1" ht="44.25" customHeight="1">
      <c r="A795" s="37"/>
      <c r="B795" s="38"/>
      <c r="C795" s="254" t="s">
        <v>2025</v>
      </c>
      <c r="D795" s="254" t="s">
        <v>266</v>
      </c>
      <c r="E795" s="255" t="s">
        <v>2026</v>
      </c>
      <c r="F795" s="256" t="s">
        <v>2027</v>
      </c>
      <c r="G795" s="257" t="s">
        <v>188</v>
      </c>
      <c r="H795" s="258">
        <v>436.918</v>
      </c>
      <c r="I795" s="259"/>
      <c r="J795" s="260">
        <f>ROUND(I795*H795,0)</f>
        <v>0</v>
      </c>
      <c r="K795" s="261"/>
      <c r="L795" s="262"/>
      <c r="M795" s="263" t="s">
        <v>1</v>
      </c>
      <c r="N795" s="264" t="s">
        <v>42</v>
      </c>
      <c r="O795" s="90"/>
      <c r="P795" s="228">
        <f>O795*H795</f>
        <v>0</v>
      </c>
      <c r="Q795" s="228">
        <v>0.0054</v>
      </c>
      <c r="R795" s="228">
        <f>Q795*H795</f>
        <v>2.3593572000000003</v>
      </c>
      <c r="S795" s="228">
        <v>0</v>
      </c>
      <c r="T795" s="229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230" t="s">
        <v>331</v>
      </c>
      <c r="AT795" s="230" t="s">
        <v>266</v>
      </c>
      <c r="AU795" s="230" t="s">
        <v>86</v>
      </c>
      <c r="AY795" s="16" t="s">
        <v>166</v>
      </c>
      <c r="BE795" s="231">
        <f>IF(N795="základní",J795,0)</f>
        <v>0</v>
      </c>
      <c r="BF795" s="231">
        <f>IF(N795="snížená",J795,0)</f>
        <v>0</v>
      </c>
      <c r="BG795" s="231">
        <f>IF(N795="zákl. přenesená",J795,0)</f>
        <v>0</v>
      </c>
      <c r="BH795" s="231">
        <f>IF(N795="sníž. přenesená",J795,0)</f>
        <v>0</v>
      </c>
      <c r="BI795" s="231">
        <f>IF(N795="nulová",J795,0)</f>
        <v>0</v>
      </c>
      <c r="BJ795" s="16" t="s">
        <v>8</v>
      </c>
      <c r="BK795" s="231">
        <f>ROUND(I795*H795,0)</f>
        <v>0</v>
      </c>
      <c r="BL795" s="16" t="s">
        <v>249</v>
      </c>
      <c r="BM795" s="230" t="s">
        <v>2028</v>
      </c>
    </row>
    <row r="796" spans="1:51" s="13" customFormat="1" ht="12">
      <c r="A796" s="13"/>
      <c r="B796" s="232"/>
      <c r="C796" s="233"/>
      <c r="D796" s="234" t="s">
        <v>175</v>
      </c>
      <c r="E796" s="235" t="s">
        <v>1</v>
      </c>
      <c r="F796" s="236" t="s">
        <v>2011</v>
      </c>
      <c r="G796" s="233"/>
      <c r="H796" s="237">
        <v>364.098</v>
      </c>
      <c r="I796" s="238"/>
      <c r="J796" s="233"/>
      <c r="K796" s="233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175</v>
      </c>
      <c r="AU796" s="243" t="s">
        <v>86</v>
      </c>
      <c r="AV796" s="13" t="s">
        <v>86</v>
      </c>
      <c r="AW796" s="13" t="s">
        <v>32</v>
      </c>
      <c r="AX796" s="13" t="s">
        <v>8</v>
      </c>
      <c r="AY796" s="243" t="s">
        <v>166</v>
      </c>
    </row>
    <row r="797" spans="1:51" s="13" customFormat="1" ht="12">
      <c r="A797" s="13"/>
      <c r="B797" s="232"/>
      <c r="C797" s="233"/>
      <c r="D797" s="234" t="s">
        <v>175</v>
      </c>
      <c r="E797" s="233"/>
      <c r="F797" s="236" t="s">
        <v>2029</v>
      </c>
      <c r="G797" s="233"/>
      <c r="H797" s="237">
        <v>436.918</v>
      </c>
      <c r="I797" s="238"/>
      <c r="J797" s="233"/>
      <c r="K797" s="233"/>
      <c r="L797" s="239"/>
      <c r="M797" s="240"/>
      <c r="N797" s="241"/>
      <c r="O797" s="241"/>
      <c r="P797" s="241"/>
      <c r="Q797" s="241"/>
      <c r="R797" s="241"/>
      <c r="S797" s="241"/>
      <c r="T797" s="24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3" t="s">
        <v>175</v>
      </c>
      <c r="AU797" s="243" t="s">
        <v>86</v>
      </c>
      <c r="AV797" s="13" t="s">
        <v>86</v>
      </c>
      <c r="AW797" s="13" t="s">
        <v>4</v>
      </c>
      <c r="AX797" s="13" t="s">
        <v>8</v>
      </c>
      <c r="AY797" s="243" t="s">
        <v>166</v>
      </c>
    </row>
    <row r="798" spans="1:65" s="2" customFormat="1" ht="24.15" customHeight="1">
      <c r="A798" s="37"/>
      <c r="B798" s="38"/>
      <c r="C798" s="218" t="s">
        <v>2030</v>
      </c>
      <c r="D798" s="218" t="s">
        <v>169</v>
      </c>
      <c r="E798" s="219" t="s">
        <v>2031</v>
      </c>
      <c r="F798" s="220" t="s">
        <v>2032</v>
      </c>
      <c r="G798" s="221" t="s">
        <v>188</v>
      </c>
      <c r="H798" s="222">
        <v>21.681</v>
      </c>
      <c r="I798" s="223"/>
      <c r="J798" s="224">
        <f>ROUND(I798*H798,0)</f>
        <v>0</v>
      </c>
      <c r="K798" s="225"/>
      <c r="L798" s="43"/>
      <c r="M798" s="226" t="s">
        <v>1</v>
      </c>
      <c r="N798" s="227" t="s">
        <v>42</v>
      </c>
      <c r="O798" s="90"/>
      <c r="P798" s="228">
        <f>O798*H798</f>
        <v>0</v>
      </c>
      <c r="Q798" s="228">
        <v>0.0004</v>
      </c>
      <c r="R798" s="228">
        <f>Q798*H798</f>
        <v>0.0086724</v>
      </c>
      <c r="S798" s="228">
        <v>0</v>
      </c>
      <c r="T798" s="229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30" t="s">
        <v>249</v>
      </c>
      <c r="AT798" s="230" t="s">
        <v>169</v>
      </c>
      <c r="AU798" s="230" t="s">
        <v>86</v>
      </c>
      <c r="AY798" s="16" t="s">
        <v>166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16" t="s">
        <v>8</v>
      </c>
      <c r="BK798" s="231">
        <f>ROUND(I798*H798,0)</f>
        <v>0</v>
      </c>
      <c r="BL798" s="16" t="s">
        <v>249</v>
      </c>
      <c r="BM798" s="230" t="s">
        <v>2033</v>
      </c>
    </row>
    <row r="799" spans="1:51" s="13" customFormat="1" ht="12">
      <c r="A799" s="13"/>
      <c r="B799" s="232"/>
      <c r="C799" s="233"/>
      <c r="D799" s="234" t="s">
        <v>175</v>
      </c>
      <c r="E799" s="235" t="s">
        <v>1</v>
      </c>
      <c r="F799" s="236" t="s">
        <v>2034</v>
      </c>
      <c r="G799" s="233"/>
      <c r="H799" s="237">
        <v>21.681</v>
      </c>
      <c r="I799" s="238"/>
      <c r="J799" s="233"/>
      <c r="K799" s="233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175</v>
      </c>
      <c r="AU799" s="243" t="s">
        <v>86</v>
      </c>
      <c r="AV799" s="13" t="s">
        <v>86</v>
      </c>
      <c r="AW799" s="13" t="s">
        <v>32</v>
      </c>
      <c r="AX799" s="13" t="s">
        <v>77</v>
      </c>
      <c r="AY799" s="243" t="s">
        <v>166</v>
      </c>
    </row>
    <row r="800" spans="1:65" s="2" customFormat="1" ht="33" customHeight="1">
      <c r="A800" s="37"/>
      <c r="B800" s="38"/>
      <c r="C800" s="218" t="s">
        <v>2035</v>
      </c>
      <c r="D800" s="218" t="s">
        <v>169</v>
      </c>
      <c r="E800" s="219" t="s">
        <v>2036</v>
      </c>
      <c r="F800" s="220" t="s">
        <v>2037</v>
      </c>
      <c r="G800" s="221" t="s">
        <v>183</v>
      </c>
      <c r="H800" s="222">
        <v>2.881</v>
      </c>
      <c r="I800" s="223"/>
      <c r="J800" s="224">
        <f>ROUND(I800*H800,0)</f>
        <v>0</v>
      </c>
      <c r="K800" s="225"/>
      <c r="L800" s="43"/>
      <c r="M800" s="226" t="s">
        <v>1</v>
      </c>
      <c r="N800" s="227" t="s">
        <v>42</v>
      </c>
      <c r="O800" s="90"/>
      <c r="P800" s="228">
        <f>O800*H800</f>
        <v>0</v>
      </c>
      <c r="Q800" s="228">
        <v>0</v>
      </c>
      <c r="R800" s="228">
        <f>Q800*H800</f>
        <v>0</v>
      </c>
      <c r="S800" s="228">
        <v>0</v>
      </c>
      <c r="T800" s="229">
        <f>S800*H800</f>
        <v>0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R800" s="230" t="s">
        <v>249</v>
      </c>
      <c r="AT800" s="230" t="s">
        <v>169</v>
      </c>
      <c r="AU800" s="230" t="s">
        <v>86</v>
      </c>
      <c r="AY800" s="16" t="s">
        <v>166</v>
      </c>
      <c r="BE800" s="231">
        <f>IF(N800="základní",J800,0)</f>
        <v>0</v>
      </c>
      <c r="BF800" s="231">
        <f>IF(N800="snížená",J800,0)</f>
        <v>0</v>
      </c>
      <c r="BG800" s="231">
        <f>IF(N800="zákl. přenesená",J800,0)</f>
        <v>0</v>
      </c>
      <c r="BH800" s="231">
        <f>IF(N800="sníž. přenesená",J800,0)</f>
        <v>0</v>
      </c>
      <c r="BI800" s="231">
        <f>IF(N800="nulová",J800,0)</f>
        <v>0</v>
      </c>
      <c r="BJ800" s="16" t="s">
        <v>8</v>
      </c>
      <c r="BK800" s="231">
        <f>ROUND(I800*H800,0)</f>
        <v>0</v>
      </c>
      <c r="BL800" s="16" t="s">
        <v>249</v>
      </c>
      <c r="BM800" s="230" t="s">
        <v>2038</v>
      </c>
    </row>
    <row r="801" spans="1:63" s="12" customFormat="1" ht="22.8" customHeight="1">
      <c r="A801" s="12"/>
      <c r="B801" s="202"/>
      <c r="C801" s="203"/>
      <c r="D801" s="204" t="s">
        <v>76</v>
      </c>
      <c r="E801" s="216" t="s">
        <v>2039</v>
      </c>
      <c r="F801" s="216" t="s">
        <v>2040</v>
      </c>
      <c r="G801" s="203"/>
      <c r="H801" s="203"/>
      <c r="I801" s="206"/>
      <c r="J801" s="217">
        <f>BK801</f>
        <v>0</v>
      </c>
      <c r="K801" s="203"/>
      <c r="L801" s="208"/>
      <c r="M801" s="209"/>
      <c r="N801" s="210"/>
      <c r="O801" s="210"/>
      <c r="P801" s="211">
        <f>SUM(P802:P850)</f>
        <v>0</v>
      </c>
      <c r="Q801" s="210"/>
      <c r="R801" s="211">
        <f>SUM(R802:R850)</f>
        <v>3.8627470100000005</v>
      </c>
      <c r="S801" s="210"/>
      <c r="T801" s="212">
        <f>SUM(T802:T850)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13" t="s">
        <v>86</v>
      </c>
      <c r="AT801" s="214" t="s">
        <v>76</v>
      </c>
      <c r="AU801" s="214" t="s">
        <v>8</v>
      </c>
      <c r="AY801" s="213" t="s">
        <v>166</v>
      </c>
      <c r="BK801" s="215">
        <f>SUM(BK802:BK850)</f>
        <v>0</v>
      </c>
    </row>
    <row r="802" spans="1:65" s="2" customFormat="1" ht="24.15" customHeight="1">
      <c r="A802" s="37"/>
      <c r="B802" s="38"/>
      <c r="C802" s="218" t="s">
        <v>2041</v>
      </c>
      <c r="D802" s="218" t="s">
        <v>169</v>
      </c>
      <c r="E802" s="219" t="s">
        <v>2042</v>
      </c>
      <c r="F802" s="220" t="s">
        <v>2043</v>
      </c>
      <c r="G802" s="221" t="s">
        <v>188</v>
      </c>
      <c r="H802" s="222">
        <v>288.407</v>
      </c>
      <c r="I802" s="223"/>
      <c r="J802" s="224">
        <f>ROUND(I802*H802,0)</f>
        <v>0</v>
      </c>
      <c r="K802" s="225"/>
      <c r="L802" s="43"/>
      <c r="M802" s="226" t="s">
        <v>1</v>
      </c>
      <c r="N802" s="227" t="s">
        <v>42</v>
      </c>
      <c r="O802" s="90"/>
      <c r="P802" s="228">
        <f>O802*H802</f>
        <v>0</v>
      </c>
      <c r="Q802" s="228">
        <v>0</v>
      </c>
      <c r="R802" s="228">
        <f>Q802*H802</f>
        <v>0</v>
      </c>
      <c r="S802" s="228">
        <v>0</v>
      </c>
      <c r="T802" s="229">
        <f>S802*H802</f>
        <v>0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R802" s="230" t="s">
        <v>249</v>
      </c>
      <c r="AT802" s="230" t="s">
        <v>169</v>
      </c>
      <c r="AU802" s="230" t="s">
        <v>86</v>
      </c>
      <c r="AY802" s="16" t="s">
        <v>166</v>
      </c>
      <c r="BE802" s="231">
        <f>IF(N802="základní",J802,0)</f>
        <v>0</v>
      </c>
      <c r="BF802" s="231">
        <f>IF(N802="snížená",J802,0)</f>
        <v>0</v>
      </c>
      <c r="BG802" s="231">
        <f>IF(N802="zákl. přenesená",J802,0)</f>
        <v>0</v>
      </c>
      <c r="BH802" s="231">
        <f>IF(N802="sníž. přenesená",J802,0)</f>
        <v>0</v>
      </c>
      <c r="BI802" s="231">
        <f>IF(N802="nulová",J802,0)</f>
        <v>0</v>
      </c>
      <c r="BJ802" s="16" t="s">
        <v>8</v>
      </c>
      <c r="BK802" s="231">
        <f>ROUND(I802*H802,0)</f>
        <v>0</v>
      </c>
      <c r="BL802" s="16" t="s">
        <v>249</v>
      </c>
      <c r="BM802" s="230" t="s">
        <v>2044</v>
      </c>
    </row>
    <row r="803" spans="1:51" s="13" customFormat="1" ht="12">
      <c r="A803" s="13"/>
      <c r="B803" s="232"/>
      <c r="C803" s="233"/>
      <c r="D803" s="234" t="s">
        <v>175</v>
      </c>
      <c r="E803" s="235" t="s">
        <v>1</v>
      </c>
      <c r="F803" s="236" t="s">
        <v>2045</v>
      </c>
      <c r="G803" s="233"/>
      <c r="H803" s="237">
        <v>252.168</v>
      </c>
      <c r="I803" s="238"/>
      <c r="J803" s="233"/>
      <c r="K803" s="233"/>
      <c r="L803" s="239"/>
      <c r="M803" s="240"/>
      <c r="N803" s="241"/>
      <c r="O803" s="241"/>
      <c r="P803" s="241"/>
      <c r="Q803" s="241"/>
      <c r="R803" s="241"/>
      <c r="S803" s="241"/>
      <c r="T803" s="24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3" t="s">
        <v>175</v>
      </c>
      <c r="AU803" s="243" t="s">
        <v>86</v>
      </c>
      <c r="AV803" s="13" t="s">
        <v>86</v>
      </c>
      <c r="AW803" s="13" t="s">
        <v>32</v>
      </c>
      <c r="AX803" s="13" t="s">
        <v>77</v>
      </c>
      <c r="AY803" s="243" t="s">
        <v>166</v>
      </c>
    </row>
    <row r="804" spans="1:51" s="13" customFormat="1" ht="12">
      <c r="A804" s="13"/>
      <c r="B804" s="232"/>
      <c r="C804" s="233"/>
      <c r="D804" s="234" t="s">
        <v>175</v>
      </c>
      <c r="E804" s="235" t="s">
        <v>1</v>
      </c>
      <c r="F804" s="236" t="s">
        <v>2046</v>
      </c>
      <c r="G804" s="233"/>
      <c r="H804" s="237">
        <v>21.894</v>
      </c>
      <c r="I804" s="238"/>
      <c r="J804" s="233"/>
      <c r="K804" s="233"/>
      <c r="L804" s="239"/>
      <c r="M804" s="240"/>
      <c r="N804" s="241"/>
      <c r="O804" s="241"/>
      <c r="P804" s="241"/>
      <c r="Q804" s="241"/>
      <c r="R804" s="241"/>
      <c r="S804" s="241"/>
      <c r="T804" s="24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3" t="s">
        <v>175</v>
      </c>
      <c r="AU804" s="243" t="s">
        <v>86</v>
      </c>
      <c r="AV804" s="13" t="s">
        <v>86</v>
      </c>
      <c r="AW804" s="13" t="s">
        <v>32</v>
      </c>
      <c r="AX804" s="13" t="s">
        <v>77</v>
      </c>
      <c r="AY804" s="243" t="s">
        <v>166</v>
      </c>
    </row>
    <row r="805" spans="1:51" s="13" customFormat="1" ht="12">
      <c r="A805" s="13"/>
      <c r="B805" s="232"/>
      <c r="C805" s="233"/>
      <c r="D805" s="234" t="s">
        <v>175</v>
      </c>
      <c r="E805" s="235" t="s">
        <v>1</v>
      </c>
      <c r="F805" s="236" t="s">
        <v>2047</v>
      </c>
      <c r="G805" s="233"/>
      <c r="H805" s="237">
        <v>7.104</v>
      </c>
      <c r="I805" s="238"/>
      <c r="J805" s="233"/>
      <c r="K805" s="233"/>
      <c r="L805" s="239"/>
      <c r="M805" s="240"/>
      <c r="N805" s="241"/>
      <c r="O805" s="241"/>
      <c r="P805" s="241"/>
      <c r="Q805" s="241"/>
      <c r="R805" s="241"/>
      <c r="S805" s="241"/>
      <c r="T805" s="24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3" t="s">
        <v>175</v>
      </c>
      <c r="AU805" s="243" t="s">
        <v>86</v>
      </c>
      <c r="AV805" s="13" t="s">
        <v>86</v>
      </c>
      <c r="AW805" s="13" t="s">
        <v>32</v>
      </c>
      <c r="AX805" s="13" t="s">
        <v>77</v>
      </c>
      <c r="AY805" s="243" t="s">
        <v>166</v>
      </c>
    </row>
    <row r="806" spans="1:51" s="13" customFormat="1" ht="12">
      <c r="A806" s="13"/>
      <c r="B806" s="232"/>
      <c r="C806" s="233"/>
      <c r="D806" s="234" t="s">
        <v>175</v>
      </c>
      <c r="E806" s="235" t="s">
        <v>1</v>
      </c>
      <c r="F806" s="236" t="s">
        <v>2048</v>
      </c>
      <c r="G806" s="233"/>
      <c r="H806" s="237">
        <v>7.241</v>
      </c>
      <c r="I806" s="238"/>
      <c r="J806" s="233"/>
      <c r="K806" s="233"/>
      <c r="L806" s="239"/>
      <c r="M806" s="240"/>
      <c r="N806" s="241"/>
      <c r="O806" s="241"/>
      <c r="P806" s="241"/>
      <c r="Q806" s="241"/>
      <c r="R806" s="241"/>
      <c r="S806" s="241"/>
      <c r="T806" s="24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3" t="s">
        <v>175</v>
      </c>
      <c r="AU806" s="243" t="s">
        <v>86</v>
      </c>
      <c r="AV806" s="13" t="s">
        <v>86</v>
      </c>
      <c r="AW806" s="13" t="s">
        <v>32</v>
      </c>
      <c r="AX806" s="13" t="s">
        <v>77</v>
      </c>
      <c r="AY806" s="243" t="s">
        <v>166</v>
      </c>
    </row>
    <row r="807" spans="1:65" s="2" customFormat="1" ht="16.5" customHeight="1">
      <c r="A807" s="37"/>
      <c r="B807" s="38"/>
      <c r="C807" s="254" t="s">
        <v>2049</v>
      </c>
      <c r="D807" s="254" t="s">
        <v>266</v>
      </c>
      <c r="E807" s="255" t="s">
        <v>2050</v>
      </c>
      <c r="F807" s="256" t="s">
        <v>2009</v>
      </c>
      <c r="G807" s="257" t="s">
        <v>183</v>
      </c>
      <c r="H807" s="258">
        <v>0.092</v>
      </c>
      <c r="I807" s="259"/>
      <c r="J807" s="260">
        <f>ROUND(I807*H807,0)</f>
        <v>0</v>
      </c>
      <c r="K807" s="261"/>
      <c r="L807" s="262"/>
      <c r="M807" s="263" t="s">
        <v>1</v>
      </c>
      <c r="N807" s="264" t="s">
        <v>42</v>
      </c>
      <c r="O807" s="90"/>
      <c r="P807" s="228">
        <f>O807*H807</f>
        <v>0</v>
      </c>
      <c r="Q807" s="228">
        <v>1</v>
      </c>
      <c r="R807" s="228">
        <f>Q807*H807</f>
        <v>0.092</v>
      </c>
      <c r="S807" s="228">
        <v>0</v>
      </c>
      <c r="T807" s="229">
        <f>S807*H807</f>
        <v>0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230" t="s">
        <v>331</v>
      </c>
      <c r="AT807" s="230" t="s">
        <v>266</v>
      </c>
      <c r="AU807" s="230" t="s">
        <v>86</v>
      </c>
      <c r="AY807" s="16" t="s">
        <v>166</v>
      </c>
      <c r="BE807" s="231">
        <f>IF(N807="základní",J807,0)</f>
        <v>0</v>
      </c>
      <c r="BF807" s="231">
        <f>IF(N807="snížená",J807,0)</f>
        <v>0</v>
      </c>
      <c r="BG807" s="231">
        <f>IF(N807="zákl. přenesená",J807,0)</f>
        <v>0</v>
      </c>
      <c r="BH807" s="231">
        <f>IF(N807="sníž. přenesená",J807,0)</f>
        <v>0</v>
      </c>
      <c r="BI807" s="231">
        <f>IF(N807="nulová",J807,0)</f>
        <v>0</v>
      </c>
      <c r="BJ807" s="16" t="s">
        <v>8</v>
      </c>
      <c r="BK807" s="231">
        <f>ROUND(I807*H807,0)</f>
        <v>0</v>
      </c>
      <c r="BL807" s="16" t="s">
        <v>249</v>
      </c>
      <c r="BM807" s="230" t="s">
        <v>2051</v>
      </c>
    </row>
    <row r="808" spans="1:51" s="13" customFormat="1" ht="12">
      <c r="A808" s="13"/>
      <c r="B808" s="232"/>
      <c r="C808" s="233"/>
      <c r="D808" s="234" t="s">
        <v>175</v>
      </c>
      <c r="E808" s="235" t="s">
        <v>1</v>
      </c>
      <c r="F808" s="236" t="s">
        <v>2052</v>
      </c>
      <c r="G808" s="233"/>
      <c r="H808" s="237">
        <v>288.407</v>
      </c>
      <c r="I808" s="238"/>
      <c r="J808" s="233"/>
      <c r="K808" s="233"/>
      <c r="L808" s="239"/>
      <c r="M808" s="240"/>
      <c r="N808" s="241"/>
      <c r="O808" s="241"/>
      <c r="P808" s="241"/>
      <c r="Q808" s="241"/>
      <c r="R808" s="241"/>
      <c r="S808" s="241"/>
      <c r="T808" s="24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3" t="s">
        <v>175</v>
      </c>
      <c r="AU808" s="243" t="s">
        <v>86</v>
      </c>
      <c r="AV808" s="13" t="s">
        <v>86</v>
      </c>
      <c r="AW808" s="13" t="s">
        <v>32</v>
      </c>
      <c r="AX808" s="13" t="s">
        <v>8</v>
      </c>
      <c r="AY808" s="243" t="s">
        <v>166</v>
      </c>
    </row>
    <row r="809" spans="1:51" s="13" customFormat="1" ht="12">
      <c r="A809" s="13"/>
      <c r="B809" s="232"/>
      <c r="C809" s="233"/>
      <c r="D809" s="234" t="s">
        <v>175</v>
      </c>
      <c r="E809" s="233"/>
      <c r="F809" s="236" t="s">
        <v>2053</v>
      </c>
      <c r="G809" s="233"/>
      <c r="H809" s="237">
        <v>0.092</v>
      </c>
      <c r="I809" s="238"/>
      <c r="J809" s="233"/>
      <c r="K809" s="233"/>
      <c r="L809" s="239"/>
      <c r="M809" s="240"/>
      <c r="N809" s="241"/>
      <c r="O809" s="241"/>
      <c r="P809" s="241"/>
      <c r="Q809" s="241"/>
      <c r="R809" s="241"/>
      <c r="S809" s="241"/>
      <c r="T809" s="242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3" t="s">
        <v>175</v>
      </c>
      <c r="AU809" s="243" t="s">
        <v>86</v>
      </c>
      <c r="AV809" s="13" t="s">
        <v>86</v>
      </c>
      <c r="AW809" s="13" t="s">
        <v>4</v>
      </c>
      <c r="AX809" s="13" t="s">
        <v>8</v>
      </c>
      <c r="AY809" s="243" t="s">
        <v>166</v>
      </c>
    </row>
    <row r="810" spans="1:65" s="2" customFormat="1" ht="24.15" customHeight="1">
      <c r="A810" s="37"/>
      <c r="B810" s="38"/>
      <c r="C810" s="218" t="s">
        <v>2054</v>
      </c>
      <c r="D810" s="218" t="s">
        <v>169</v>
      </c>
      <c r="E810" s="219" t="s">
        <v>2055</v>
      </c>
      <c r="F810" s="220" t="s">
        <v>2056</v>
      </c>
      <c r="G810" s="221" t="s">
        <v>188</v>
      </c>
      <c r="H810" s="222">
        <v>317.043</v>
      </c>
      <c r="I810" s="223"/>
      <c r="J810" s="224">
        <f>ROUND(I810*H810,0)</f>
        <v>0</v>
      </c>
      <c r="K810" s="225"/>
      <c r="L810" s="43"/>
      <c r="M810" s="226" t="s">
        <v>1</v>
      </c>
      <c r="N810" s="227" t="s">
        <v>42</v>
      </c>
      <c r="O810" s="90"/>
      <c r="P810" s="228">
        <f>O810*H810</f>
        <v>0</v>
      </c>
      <c r="Q810" s="228">
        <v>0.00088</v>
      </c>
      <c r="R810" s="228">
        <f>Q810*H810</f>
        <v>0.27899784</v>
      </c>
      <c r="S810" s="228">
        <v>0</v>
      </c>
      <c r="T810" s="229">
        <f>S810*H810</f>
        <v>0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R810" s="230" t="s">
        <v>249</v>
      </c>
      <c r="AT810" s="230" t="s">
        <v>169</v>
      </c>
      <c r="AU810" s="230" t="s">
        <v>86</v>
      </c>
      <c r="AY810" s="16" t="s">
        <v>166</v>
      </c>
      <c r="BE810" s="231">
        <f>IF(N810="základní",J810,0)</f>
        <v>0</v>
      </c>
      <c r="BF810" s="231">
        <f>IF(N810="snížená",J810,0)</f>
        <v>0</v>
      </c>
      <c r="BG810" s="231">
        <f>IF(N810="zákl. přenesená",J810,0)</f>
        <v>0</v>
      </c>
      <c r="BH810" s="231">
        <f>IF(N810="sníž. přenesená",J810,0)</f>
        <v>0</v>
      </c>
      <c r="BI810" s="231">
        <f>IF(N810="nulová",J810,0)</f>
        <v>0</v>
      </c>
      <c r="BJ810" s="16" t="s">
        <v>8</v>
      </c>
      <c r="BK810" s="231">
        <f>ROUND(I810*H810,0)</f>
        <v>0</v>
      </c>
      <c r="BL810" s="16" t="s">
        <v>249</v>
      </c>
      <c r="BM810" s="230" t="s">
        <v>2057</v>
      </c>
    </row>
    <row r="811" spans="1:51" s="13" customFormat="1" ht="12">
      <c r="A811" s="13"/>
      <c r="B811" s="232"/>
      <c r="C811" s="233"/>
      <c r="D811" s="234" t="s">
        <v>175</v>
      </c>
      <c r="E811" s="235" t="s">
        <v>1</v>
      </c>
      <c r="F811" s="236" t="s">
        <v>2045</v>
      </c>
      <c r="G811" s="233"/>
      <c r="H811" s="237">
        <v>252.168</v>
      </c>
      <c r="I811" s="238"/>
      <c r="J811" s="233"/>
      <c r="K811" s="233"/>
      <c r="L811" s="239"/>
      <c r="M811" s="240"/>
      <c r="N811" s="241"/>
      <c r="O811" s="241"/>
      <c r="P811" s="241"/>
      <c r="Q811" s="241"/>
      <c r="R811" s="241"/>
      <c r="S811" s="241"/>
      <c r="T811" s="24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3" t="s">
        <v>175</v>
      </c>
      <c r="AU811" s="243" t="s">
        <v>86</v>
      </c>
      <c r="AV811" s="13" t="s">
        <v>86</v>
      </c>
      <c r="AW811" s="13" t="s">
        <v>32</v>
      </c>
      <c r="AX811" s="13" t="s">
        <v>77</v>
      </c>
      <c r="AY811" s="243" t="s">
        <v>166</v>
      </c>
    </row>
    <row r="812" spans="1:51" s="13" customFormat="1" ht="12">
      <c r="A812" s="13"/>
      <c r="B812" s="232"/>
      <c r="C812" s="233"/>
      <c r="D812" s="234" t="s">
        <v>175</v>
      </c>
      <c r="E812" s="235" t="s">
        <v>1</v>
      </c>
      <c r="F812" s="236" t="s">
        <v>2046</v>
      </c>
      <c r="G812" s="233"/>
      <c r="H812" s="237">
        <v>21.894</v>
      </c>
      <c r="I812" s="238"/>
      <c r="J812" s="233"/>
      <c r="K812" s="233"/>
      <c r="L812" s="239"/>
      <c r="M812" s="240"/>
      <c r="N812" s="241"/>
      <c r="O812" s="241"/>
      <c r="P812" s="241"/>
      <c r="Q812" s="241"/>
      <c r="R812" s="241"/>
      <c r="S812" s="241"/>
      <c r="T812" s="24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3" t="s">
        <v>175</v>
      </c>
      <c r="AU812" s="243" t="s">
        <v>86</v>
      </c>
      <c r="AV812" s="13" t="s">
        <v>86</v>
      </c>
      <c r="AW812" s="13" t="s">
        <v>32</v>
      </c>
      <c r="AX812" s="13" t="s">
        <v>77</v>
      </c>
      <c r="AY812" s="243" t="s">
        <v>166</v>
      </c>
    </row>
    <row r="813" spans="1:51" s="13" customFormat="1" ht="12">
      <c r="A813" s="13"/>
      <c r="B813" s="232"/>
      <c r="C813" s="233"/>
      <c r="D813" s="234" t="s">
        <v>175</v>
      </c>
      <c r="E813" s="235" t="s">
        <v>1</v>
      </c>
      <c r="F813" s="236" t="s">
        <v>2047</v>
      </c>
      <c r="G813" s="233"/>
      <c r="H813" s="237">
        <v>7.104</v>
      </c>
      <c r="I813" s="238"/>
      <c r="J813" s="233"/>
      <c r="K813" s="233"/>
      <c r="L813" s="239"/>
      <c r="M813" s="240"/>
      <c r="N813" s="241"/>
      <c r="O813" s="241"/>
      <c r="P813" s="241"/>
      <c r="Q813" s="241"/>
      <c r="R813" s="241"/>
      <c r="S813" s="241"/>
      <c r="T813" s="24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3" t="s">
        <v>175</v>
      </c>
      <c r="AU813" s="243" t="s">
        <v>86</v>
      </c>
      <c r="AV813" s="13" t="s">
        <v>86</v>
      </c>
      <c r="AW813" s="13" t="s">
        <v>32</v>
      </c>
      <c r="AX813" s="13" t="s">
        <v>77</v>
      </c>
      <c r="AY813" s="243" t="s">
        <v>166</v>
      </c>
    </row>
    <row r="814" spans="1:51" s="13" customFormat="1" ht="12">
      <c r="A814" s="13"/>
      <c r="B814" s="232"/>
      <c r="C814" s="233"/>
      <c r="D814" s="234" t="s">
        <v>175</v>
      </c>
      <c r="E814" s="235" t="s">
        <v>1</v>
      </c>
      <c r="F814" s="236" t="s">
        <v>2048</v>
      </c>
      <c r="G814" s="233"/>
      <c r="H814" s="237">
        <v>7.241</v>
      </c>
      <c r="I814" s="238"/>
      <c r="J814" s="233"/>
      <c r="K814" s="233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175</v>
      </c>
      <c r="AU814" s="243" t="s">
        <v>86</v>
      </c>
      <c r="AV814" s="13" t="s">
        <v>86</v>
      </c>
      <c r="AW814" s="13" t="s">
        <v>32</v>
      </c>
      <c r="AX814" s="13" t="s">
        <v>77</v>
      </c>
      <c r="AY814" s="243" t="s">
        <v>166</v>
      </c>
    </row>
    <row r="815" spans="1:51" s="13" customFormat="1" ht="12">
      <c r="A815" s="13"/>
      <c r="B815" s="232"/>
      <c r="C815" s="233"/>
      <c r="D815" s="234" t="s">
        <v>175</v>
      </c>
      <c r="E815" s="235" t="s">
        <v>1</v>
      </c>
      <c r="F815" s="236" t="s">
        <v>2058</v>
      </c>
      <c r="G815" s="233"/>
      <c r="H815" s="237">
        <v>19.702</v>
      </c>
      <c r="I815" s="238"/>
      <c r="J815" s="233"/>
      <c r="K815" s="233"/>
      <c r="L815" s="239"/>
      <c r="M815" s="240"/>
      <c r="N815" s="241"/>
      <c r="O815" s="241"/>
      <c r="P815" s="241"/>
      <c r="Q815" s="241"/>
      <c r="R815" s="241"/>
      <c r="S815" s="241"/>
      <c r="T815" s="24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3" t="s">
        <v>175</v>
      </c>
      <c r="AU815" s="243" t="s">
        <v>86</v>
      </c>
      <c r="AV815" s="13" t="s">
        <v>86</v>
      </c>
      <c r="AW815" s="13" t="s">
        <v>32</v>
      </c>
      <c r="AX815" s="13" t="s">
        <v>77</v>
      </c>
      <c r="AY815" s="243" t="s">
        <v>166</v>
      </c>
    </row>
    <row r="816" spans="1:51" s="13" customFormat="1" ht="12">
      <c r="A816" s="13"/>
      <c r="B816" s="232"/>
      <c r="C816" s="233"/>
      <c r="D816" s="234" t="s">
        <v>175</v>
      </c>
      <c r="E816" s="235" t="s">
        <v>1</v>
      </c>
      <c r="F816" s="236" t="s">
        <v>2059</v>
      </c>
      <c r="G816" s="233"/>
      <c r="H816" s="237">
        <v>7.571</v>
      </c>
      <c r="I816" s="238"/>
      <c r="J816" s="233"/>
      <c r="K816" s="233"/>
      <c r="L816" s="239"/>
      <c r="M816" s="240"/>
      <c r="N816" s="241"/>
      <c r="O816" s="241"/>
      <c r="P816" s="241"/>
      <c r="Q816" s="241"/>
      <c r="R816" s="241"/>
      <c r="S816" s="241"/>
      <c r="T816" s="24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3" t="s">
        <v>175</v>
      </c>
      <c r="AU816" s="243" t="s">
        <v>86</v>
      </c>
      <c r="AV816" s="13" t="s">
        <v>86</v>
      </c>
      <c r="AW816" s="13" t="s">
        <v>32</v>
      </c>
      <c r="AX816" s="13" t="s">
        <v>77</v>
      </c>
      <c r="AY816" s="243" t="s">
        <v>166</v>
      </c>
    </row>
    <row r="817" spans="1:51" s="13" customFormat="1" ht="12">
      <c r="A817" s="13"/>
      <c r="B817" s="232"/>
      <c r="C817" s="233"/>
      <c r="D817" s="234" t="s">
        <v>175</v>
      </c>
      <c r="E817" s="235" t="s">
        <v>1</v>
      </c>
      <c r="F817" s="236" t="s">
        <v>2060</v>
      </c>
      <c r="G817" s="233"/>
      <c r="H817" s="237">
        <v>1.363</v>
      </c>
      <c r="I817" s="238"/>
      <c r="J817" s="233"/>
      <c r="K817" s="233"/>
      <c r="L817" s="239"/>
      <c r="M817" s="240"/>
      <c r="N817" s="241"/>
      <c r="O817" s="241"/>
      <c r="P817" s="241"/>
      <c r="Q817" s="241"/>
      <c r="R817" s="241"/>
      <c r="S817" s="241"/>
      <c r="T817" s="24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3" t="s">
        <v>175</v>
      </c>
      <c r="AU817" s="243" t="s">
        <v>86</v>
      </c>
      <c r="AV817" s="13" t="s">
        <v>86</v>
      </c>
      <c r="AW817" s="13" t="s">
        <v>32</v>
      </c>
      <c r="AX817" s="13" t="s">
        <v>77</v>
      </c>
      <c r="AY817" s="243" t="s">
        <v>166</v>
      </c>
    </row>
    <row r="818" spans="1:65" s="2" customFormat="1" ht="44.25" customHeight="1">
      <c r="A818" s="37"/>
      <c r="B818" s="38"/>
      <c r="C818" s="254" t="s">
        <v>2061</v>
      </c>
      <c r="D818" s="254" t="s">
        <v>266</v>
      </c>
      <c r="E818" s="255" t="s">
        <v>2062</v>
      </c>
      <c r="F818" s="256" t="s">
        <v>2063</v>
      </c>
      <c r="G818" s="257" t="s">
        <v>188</v>
      </c>
      <c r="H818" s="258">
        <v>380.452</v>
      </c>
      <c r="I818" s="259"/>
      <c r="J818" s="260">
        <f>ROUND(I818*H818,0)</f>
        <v>0</v>
      </c>
      <c r="K818" s="261"/>
      <c r="L818" s="262"/>
      <c r="M818" s="263" t="s">
        <v>1</v>
      </c>
      <c r="N818" s="264" t="s">
        <v>42</v>
      </c>
      <c r="O818" s="90"/>
      <c r="P818" s="228">
        <f>O818*H818</f>
        <v>0</v>
      </c>
      <c r="Q818" s="228">
        <v>0.0054</v>
      </c>
      <c r="R818" s="228">
        <f>Q818*H818</f>
        <v>2.0544408</v>
      </c>
      <c r="S818" s="228">
        <v>0</v>
      </c>
      <c r="T818" s="229">
        <f>S818*H818</f>
        <v>0</v>
      </c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R818" s="230" t="s">
        <v>331</v>
      </c>
      <c r="AT818" s="230" t="s">
        <v>266</v>
      </c>
      <c r="AU818" s="230" t="s">
        <v>86</v>
      </c>
      <c r="AY818" s="16" t="s">
        <v>166</v>
      </c>
      <c r="BE818" s="231">
        <f>IF(N818="základní",J818,0)</f>
        <v>0</v>
      </c>
      <c r="BF818" s="231">
        <f>IF(N818="snížená",J818,0)</f>
        <v>0</v>
      </c>
      <c r="BG818" s="231">
        <f>IF(N818="zákl. přenesená",J818,0)</f>
        <v>0</v>
      </c>
      <c r="BH818" s="231">
        <f>IF(N818="sníž. přenesená",J818,0)</f>
        <v>0</v>
      </c>
      <c r="BI818" s="231">
        <f>IF(N818="nulová",J818,0)</f>
        <v>0</v>
      </c>
      <c r="BJ818" s="16" t="s">
        <v>8</v>
      </c>
      <c r="BK818" s="231">
        <f>ROUND(I818*H818,0)</f>
        <v>0</v>
      </c>
      <c r="BL818" s="16" t="s">
        <v>249</v>
      </c>
      <c r="BM818" s="230" t="s">
        <v>2064</v>
      </c>
    </row>
    <row r="819" spans="1:51" s="13" customFormat="1" ht="12">
      <c r="A819" s="13"/>
      <c r="B819" s="232"/>
      <c r="C819" s="233"/>
      <c r="D819" s="234" t="s">
        <v>175</v>
      </c>
      <c r="E819" s="235" t="s">
        <v>1</v>
      </c>
      <c r="F819" s="236" t="s">
        <v>2065</v>
      </c>
      <c r="G819" s="233"/>
      <c r="H819" s="237">
        <v>317.043</v>
      </c>
      <c r="I819" s="238"/>
      <c r="J819" s="233"/>
      <c r="K819" s="233"/>
      <c r="L819" s="239"/>
      <c r="M819" s="240"/>
      <c r="N819" s="241"/>
      <c r="O819" s="241"/>
      <c r="P819" s="241"/>
      <c r="Q819" s="241"/>
      <c r="R819" s="241"/>
      <c r="S819" s="241"/>
      <c r="T819" s="24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3" t="s">
        <v>175</v>
      </c>
      <c r="AU819" s="243" t="s">
        <v>86</v>
      </c>
      <c r="AV819" s="13" t="s">
        <v>86</v>
      </c>
      <c r="AW819" s="13" t="s">
        <v>32</v>
      </c>
      <c r="AX819" s="13" t="s">
        <v>8</v>
      </c>
      <c r="AY819" s="243" t="s">
        <v>166</v>
      </c>
    </row>
    <row r="820" spans="1:51" s="13" customFormat="1" ht="12">
      <c r="A820" s="13"/>
      <c r="B820" s="232"/>
      <c r="C820" s="233"/>
      <c r="D820" s="234" t="s">
        <v>175</v>
      </c>
      <c r="E820" s="233"/>
      <c r="F820" s="236" t="s">
        <v>2066</v>
      </c>
      <c r="G820" s="233"/>
      <c r="H820" s="237">
        <v>380.452</v>
      </c>
      <c r="I820" s="238"/>
      <c r="J820" s="233"/>
      <c r="K820" s="233"/>
      <c r="L820" s="239"/>
      <c r="M820" s="240"/>
      <c r="N820" s="241"/>
      <c r="O820" s="241"/>
      <c r="P820" s="241"/>
      <c r="Q820" s="241"/>
      <c r="R820" s="241"/>
      <c r="S820" s="241"/>
      <c r="T820" s="24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3" t="s">
        <v>175</v>
      </c>
      <c r="AU820" s="243" t="s">
        <v>86</v>
      </c>
      <c r="AV820" s="13" t="s">
        <v>86</v>
      </c>
      <c r="AW820" s="13" t="s">
        <v>4</v>
      </c>
      <c r="AX820" s="13" t="s">
        <v>8</v>
      </c>
      <c r="AY820" s="243" t="s">
        <v>166</v>
      </c>
    </row>
    <row r="821" spans="1:65" s="2" customFormat="1" ht="24.15" customHeight="1">
      <c r="A821" s="37"/>
      <c r="B821" s="38"/>
      <c r="C821" s="218" t="s">
        <v>2067</v>
      </c>
      <c r="D821" s="218" t="s">
        <v>169</v>
      </c>
      <c r="E821" s="219" t="s">
        <v>2068</v>
      </c>
      <c r="F821" s="220" t="s">
        <v>2069</v>
      </c>
      <c r="G821" s="221" t="s">
        <v>215</v>
      </c>
      <c r="H821" s="222">
        <v>34</v>
      </c>
      <c r="I821" s="223"/>
      <c r="J821" s="224">
        <f>ROUND(I821*H821,0)</f>
        <v>0</v>
      </c>
      <c r="K821" s="225"/>
      <c r="L821" s="43"/>
      <c r="M821" s="226" t="s">
        <v>1</v>
      </c>
      <c r="N821" s="227" t="s">
        <v>42</v>
      </c>
      <c r="O821" s="90"/>
      <c r="P821" s="228">
        <f>O821*H821</f>
        <v>0</v>
      </c>
      <c r="Q821" s="228">
        <v>0.0003</v>
      </c>
      <c r="R821" s="228">
        <f>Q821*H821</f>
        <v>0.010199999999999999</v>
      </c>
      <c r="S821" s="228">
        <v>0</v>
      </c>
      <c r="T821" s="229">
        <f>S821*H821</f>
        <v>0</v>
      </c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R821" s="230" t="s">
        <v>249</v>
      </c>
      <c r="AT821" s="230" t="s">
        <v>169</v>
      </c>
      <c r="AU821" s="230" t="s">
        <v>86</v>
      </c>
      <c r="AY821" s="16" t="s">
        <v>166</v>
      </c>
      <c r="BE821" s="231">
        <f>IF(N821="základní",J821,0)</f>
        <v>0</v>
      </c>
      <c r="BF821" s="231">
        <f>IF(N821="snížená",J821,0)</f>
        <v>0</v>
      </c>
      <c r="BG821" s="231">
        <f>IF(N821="zákl. přenesená",J821,0)</f>
        <v>0</v>
      </c>
      <c r="BH821" s="231">
        <f>IF(N821="sníž. přenesená",J821,0)</f>
        <v>0</v>
      </c>
      <c r="BI821" s="231">
        <f>IF(N821="nulová",J821,0)</f>
        <v>0</v>
      </c>
      <c r="BJ821" s="16" t="s">
        <v>8</v>
      </c>
      <c r="BK821" s="231">
        <f>ROUND(I821*H821,0)</f>
        <v>0</v>
      </c>
      <c r="BL821" s="16" t="s">
        <v>249</v>
      </c>
      <c r="BM821" s="230" t="s">
        <v>2070</v>
      </c>
    </row>
    <row r="822" spans="1:51" s="13" customFormat="1" ht="12">
      <c r="A822" s="13"/>
      <c r="B822" s="232"/>
      <c r="C822" s="233"/>
      <c r="D822" s="234" t="s">
        <v>175</v>
      </c>
      <c r="E822" s="235" t="s">
        <v>1</v>
      </c>
      <c r="F822" s="236" t="s">
        <v>2071</v>
      </c>
      <c r="G822" s="233"/>
      <c r="H822" s="237">
        <v>34</v>
      </c>
      <c r="I822" s="238"/>
      <c r="J822" s="233"/>
      <c r="K822" s="233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175</v>
      </c>
      <c r="AU822" s="243" t="s">
        <v>86</v>
      </c>
      <c r="AV822" s="13" t="s">
        <v>86</v>
      </c>
      <c r="AW822" s="13" t="s">
        <v>32</v>
      </c>
      <c r="AX822" s="13" t="s">
        <v>77</v>
      </c>
      <c r="AY822" s="243" t="s">
        <v>166</v>
      </c>
    </row>
    <row r="823" spans="1:65" s="2" customFormat="1" ht="37.8" customHeight="1">
      <c r="A823" s="37"/>
      <c r="B823" s="38"/>
      <c r="C823" s="218" t="s">
        <v>2072</v>
      </c>
      <c r="D823" s="218" t="s">
        <v>169</v>
      </c>
      <c r="E823" s="219" t="s">
        <v>2073</v>
      </c>
      <c r="F823" s="220" t="s">
        <v>2074</v>
      </c>
      <c r="G823" s="221" t="s">
        <v>215</v>
      </c>
      <c r="H823" s="222">
        <v>18</v>
      </c>
      <c r="I823" s="223"/>
      <c r="J823" s="224">
        <f>ROUND(I823*H823,0)</f>
        <v>0</v>
      </c>
      <c r="K823" s="225"/>
      <c r="L823" s="43"/>
      <c r="M823" s="226" t="s">
        <v>1</v>
      </c>
      <c r="N823" s="227" t="s">
        <v>42</v>
      </c>
      <c r="O823" s="90"/>
      <c r="P823" s="228">
        <f>O823*H823</f>
        <v>0</v>
      </c>
      <c r="Q823" s="228">
        <v>0.0006</v>
      </c>
      <c r="R823" s="228">
        <f>Q823*H823</f>
        <v>0.010799999999999999</v>
      </c>
      <c r="S823" s="228">
        <v>0</v>
      </c>
      <c r="T823" s="229">
        <f>S823*H823</f>
        <v>0</v>
      </c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R823" s="230" t="s">
        <v>249</v>
      </c>
      <c r="AT823" s="230" t="s">
        <v>169</v>
      </c>
      <c r="AU823" s="230" t="s">
        <v>86</v>
      </c>
      <c r="AY823" s="16" t="s">
        <v>166</v>
      </c>
      <c r="BE823" s="231">
        <f>IF(N823="základní",J823,0)</f>
        <v>0</v>
      </c>
      <c r="BF823" s="231">
        <f>IF(N823="snížená",J823,0)</f>
        <v>0</v>
      </c>
      <c r="BG823" s="231">
        <f>IF(N823="zákl. přenesená",J823,0)</f>
        <v>0</v>
      </c>
      <c r="BH823" s="231">
        <f>IF(N823="sníž. přenesená",J823,0)</f>
        <v>0</v>
      </c>
      <c r="BI823" s="231">
        <f>IF(N823="nulová",J823,0)</f>
        <v>0</v>
      </c>
      <c r="BJ823" s="16" t="s">
        <v>8</v>
      </c>
      <c r="BK823" s="231">
        <f>ROUND(I823*H823,0)</f>
        <v>0</v>
      </c>
      <c r="BL823" s="16" t="s">
        <v>249</v>
      </c>
      <c r="BM823" s="230" t="s">
        <v>2075</v>
      </c>
    </row>
    <row r="824" spans="1:51" s="13" customFormat="1" ht="12">
      <c r="A824" s="13"/>
      <c r="B824" s="232"/>
      <c r="C824" s="233"/>
      <c r="D824" s="234" t="s">
        <v>175</v>
      </c>
      <c r="E824" s="235" t="s">
        <v>1</v>
      </c>
      <c r="F824" s="236" t="s">
        <v>2076</v>
      </c>
      <c r="G824" s="233"/>
      <c r="H824" s="237">
        <v>18</v>
      </c>
      <c r="I824" s="238"/>
      <c r="J824" s="233"/>
      <c r="K824" s="233"/>
      <c r="L824" s="239"/>
      <c r="M824" s="240"/>
      <c r="N824" s="241"/>
      <c r="O824" s="241"/>
      <c r="P824" s="241"/>
      <c r="Q824" s="241"/>
      <c r="R824" s="241"/>
      <c r="S824" s="241"/>
      <c r="T824" s="24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3" t="s">
        <v>175</v>
      </c>
      <c r="AU824" s="243" t="s">
        <v>86</v>
      </c>
      <c r="AV824" s="13" t="s">
        <v>86</v>
      </c>
      <c r="AW824" s="13" t="s">
        <v>32</v>
      </c>
      <c r="AX824" s="13" t="s">
        <v>77</v>
      </c>
      <c r="AY824" s="243" t="s">
        <v>166</v>
      </c>
    </row>
    <row r="825" spans="1:65" s="2" customFormat="1" ht="37.8" customHeight="1">
      <c r="A825" s="37"/>
      <c r="B825" s="38"/>
      <c r="C825" s="218" t="s">
        <v>2077</v>
      </c>
      <c r="D825" s="218" t="s">
        <v>169</v>
      </c>
      <c r="E825" s="219" t="s">
        <v>2078</v>
      </c>
      <c r="F825" s="220" t="s">
        <v>2079</v>
      </c>
      <c r="G825" s="221" t="s">
        <v>215</v>
      </c>
      <c r="H825" s="222">
        <v>26</v>
      </c>
      <c r="I825" s="223"/>
      <c r="J825" s="224">
        <f>ROUND(I825*H825,0)</f>
        <v>0</v>
      </c>
      <c r="K825" s="225"/>
      <c r="L825" s="43"/>
      <c r="M825" s="226" t="s">
        <v>1</v>
      </c>
      <c r="N825" s="227" t="s">
        <v>42</v>
      </c>
      <c r="O825" s="90"/>
      <c r="P825" s="228">
        <f>O825*H825</f>
        <v>0</v>
      </c>
      <c r="Q825" s="228">
        <v>0.0012</v>
      </c>
      <c r="R825" s="228">
        <f>Q825*H825</f>
        <v>0.0312</v>
      </c>
      <c r="S825" s="228">
        <v>0</v>
      </c>
      <c r="T825" s="229">
        <f>S825*H825</f>
        <v>0</v>
      </c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R825" s="230" t="s">
        <v>249</v>
      </c>
      <c r="AT825" s="230" t="s">
        <v>169</v>
      </c>
      <c r="AU825" s="230" t="s">
        <v>86</v>
      </c>
      <c r="AY825" s="16" t="s">
        <v>166</v>
      </c>
      <c r="BE825" s="231">
        <f>IF(N825="základní",J825,0)</f>
        <v>0</v>
      </c>
      <c r="BF825" s="231">
        <f>IF(N825="snížená",J825,0)</f>
        <v>0</v>
      </c>
      <c r="BG825" s="231">
        <f>IF(N825="zákl. přenesená",J825,0)</f>
        <v>0</v>
      </c>
      <c r="BH825" s="231">
        <f>IF(N825="sníž. přenesená",J825,0)</f>
        <v>0</v>
      </c>
      <c r="BI825" s="231">
        <f>IF(N825="nulová",J825,0)</f>
        <v>0</v>
      </c>
      <c r="BJ825" s="16" t="s">
        <v>8</v>
      </c>
      <c r="BK825" s="231">
        <f>ROUND(I825*H825,0)</f>
        <v>0</v>
      </c>
      <c r="BL825" s="16" t="s">
        <v>249</v>
      </c>
      <c r="BM825" s="230" t="s">
        <v>2080</v>
      </c>
    </row>
    <row r="826" spans="1:51" s="13" customFormat="1" ht="12">
      <c r="A826" s="13"/>
      <c r="B826" s="232"/>
      <c r="C826" s="233"/>
      <c r="D826" s="234" t="s">
        <v>175</v>
      </c>
      <c r="E826" s="235" t="s">
        <v>1</v>
      </c>
      <c r="F826" s="236" t="s">
        <v>2081</v>
      </c>
      <c r="G826" s="233"/>
      <c r="H826" s="237">
        <v>26</v>
      </c>
      <c r="I826" s="238"/>
      <c r="J826" s="233"/>
      <c r="K826" s="233"/>
      <c r="L826" s="239"/>
      <c r="M826" s="240"/>
      <c r="N826" s="241"/>
      <c r="O826" s="241"/>
      <c r="P826" s="241"/>
      <c r="Q826" s="241"/>
      <c r="R826" s="241"/>
      <c r="S826" s="241"/>
      <c r="T826" s="24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3" t="s">
        <v>175</v>
      </c>
      <c r="AU826" s="243" t="s">
        <v>86</v>
      </c>
      <c r="AV826" s="13" t="s">
        <v>86</v>
      </c>
      <c r="AW826" s="13" t="s">
        <v>32</v>
      </c>
      <c r="AX826" s="13" t="s">
        <v>77</v>
      </c>
      <c r="AY826" s="243" t="s">
        <v>166</v>
      </c>
    </row>
    <row r="827" spans="1:65" s="2" customFormat="1" ht="33" customHeight="1">
      <c r="A827" s="37"/>
      <c r="B827" s="38"/>
      <c r="C827" s="218" t="s">
        <v>2082</v>
      </c>
      <c r="D827" s="218" t="s">
        <v>169</v>
      </c>
      <c r="E827" s="219" t="s">
        <v>2083</v>
      </c>
      <c r="F827" s="220" t="s">
        <v>2084</v>
      </c>
      <c r="G827" s="221" t="s">
        <v>215</v>
      </c>
      <c r="H827" s="222">
        <v>62</v>
      </c>
      <c r="I827" s="223"/>
      <c r="J827" s="224">
        <f>ROUND(I827*H827,0)</f>
        <v>0</v>
      </c>
      <c r="K827" s="225"/>
      <c r="L827" s="43"/>
      <c r="M827" s="226" t="s">
        <v>1</v>
      </c>
      <c r="N827" s="227" t="s">
        <v>42</v>
      </c>
      <c r="O827" s="90"/>
      <c r="P827" s="228">
        <f>O827*H827</f>
        <v>0</v>
      </c>
      <c r="Q827" s="228">
        <v>0.0015</v>
      </c>
      <c r="R827" s="228">
        <f>Q827*H827</f>
        <v>0.093</v>
      </c>
      <c r="S827" s="228">
        <v>0</v>
      </c>
      <c r="T827" s="229">
        <f>S827*H827</f>
        <v>0</v>
      </c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R827" s="230" t="s">
        <v>249</v>
      </c>
      <c r="AT827" s="230" t="s">
        <v>169</v>
      </c>
      <c r="AU827" s="230" t="s">
        <v>86</v>
      </c>
      <c r="AY827" s="16" t="s">
        <v>166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16" t="s">
        <v>8</v>
      </c>
      <c r="BK827" s="231">
        <f>ROUND(I827*H827,0)</f>
        <v>0</v>
      </c>
      <c r="BL827" s="16" t="s">
        <v>249</v>
      </c>
      <c r="BM827" s="230" t="s">
        <v>2085</v>
      </c>
    </row>
    <row r="828" spans="1:51" s="13" customFormat="1" ht="12">
      <c r="A828" s="13"/>
      <c r="B828" s="232"/>
      <c r="C828" s="233"/>
      <c r="D828" s="234" t="s">
        <v>175</v>
      </c>
      <c r="E828" s="235" t="s">
        <v>1</v>
      </c>
      <c r="F828" s="236" t="s">
        <v>2086</v>
      </c>
      <c r="G828" s="233"/>
      <c r="H828" s="237">
        <v>62</v>
      </c>
      <c r="I828" s="238"/>
      <c r="J828" s="233"/>
      <c r="K828" s="233"/>
      <c r="L828" s="239"/>
      <c r="M828" s="240"/>
      <c r="N828" s="241"/>
      <c r="O828" s="241"/>
      <c r="P828" s="241"/>
      <c r="Q828" s="241"/>
      <c r="R828" s="241"/>
      <c r="S828" s="241"/>
      <c r="T828" s="24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3" t="s">
        <v>175</v>
      </c>
      <c r="AU828" s="243" t="s">
        <v>86</v>
      </c>
      <c r="AV828" s="13" t="s">
        <v>86</v>
      </c>
      <c r="AW828" s="13" t="s">
        <v>32</v>
      </c>
      <c r="AX828" s="13" t="s">
        <v>77</v>
      </c>
      <c r="AY828" s="243" t="s">
        <v>166</v>
      </c>
    </row>
    <row r="829" spans="1:65" s="2" customFormat="1" ht="33" customHeight="1">
      <c r="A829" s="37"/>
      <c r="B829" s="38"/>
      <c r="C829" s="218" t="s">
        <v>2087</v>
      </c>
      <c r="D829" s="218" t="s">
        <v>169</v>
      </c>
      <c r="E829" s="219" t="s">
        <v>2088</v>
      </c>
      <c r="F829" s="220" t="s">
        <v>2089</v>
      </c>
      <c r="G829" s="221" t="s">
        <v>215</v>
      </c>
      <c r="H829" s="222">
        <v>16</v>
      </c>
      <c r="I829" s="223"/>
      <c r="J829" s="224">
        <f>ROUND(I829*H829,0)</f>
        <v>0</v>
      </c>
      <c r="K829" s="225"/>
      <c r="L829" s="43"/>
      <c r="M829" s="226" t="s">
        <v>1</v>
      </c>
      <c r="N829" s="227" t="s">
        <v>42</v>
      </c>
      <c r="O829" s="90"/>
      <c r="P829" s="228">
        <f>O829*H829</f>
        <v>0</v>
      </c>
      <c r="Q829" s="228">
        <v>0.00038</v>
      </c>
      <c r="R829" s="228">
        <f>Q829*H829</f>
        <v>0.00608</v>
      </c>
      <c r="S829" s="228">
        <v>0</v>
      </c>
      <c r="T829" s="229">
        <f>S829*H829</f>
        <v>0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30" t="s">
        <v>249</v>
      </c>
      <c r="AT829" s="230" t="s">
        <v>169</v>
      </c>
      <c r="AU829" s="230" t="s">
        <v>86</v>
      </c>
      <c r="AY829" s="16" t="s">
        <v>166</v>
      </c>
      <c r="BE829" s="231">
        <f>IF(N829="základní",J829,0)</f>
        <v>0</v>
      </c>
      <c r="BF829" s="231">
        <f>IF(N829="snížená",J829,0)</f>
        <v>0</v>
      </c>
      <c r="BG829" s="231">
        <f>IF(N829="zákl. přenesená",J829,0)</f>
        <v>0</v>
      </c>
      <c r="BH829" s="231">
        <f>IF(N829="sníž. přenesená",J829,0)</f>
        <v>0</v>
      </c>
      <c r="BI829" s="231">
        <f>IF(N829="nulová",J829,0)</f>
        <v>0</v>
      </c>
      <c r="BJ829" s="16" t="s">
        <v>8</v>
      </c>
      <c r="BK829" s="231">
        <f>ROUND(I829*H829,0)</f>
        <v>0</v>
      </c>
      <c r="BL829" s="16" t="s">
        <v>249</v>
      </c>
      <c r="BM829" s="230" t="s">
        <v>2090</v>
      </c>
    </row>
    <row r="830" spans="1:51" s="13" customFormat="1" ht="12">
      <c r="A830" s="13"/>
      <c r="B830" s="232"/>
      <c r="C830" s="233"/>
      <c r="D830" s="234" t="s">
        <v>175</v>
      </c>
      <c r="E830" s="235" t="s">
        <v>1</v>
      </c>
      <c r="F830" s="236" t="s">
        <v>2091</v>
      </c>
      <c r="G830" s="233"/>
      <c r="H830" s="237">
        <v>16</v>
      </c>
      <c r="I830" s="238"/>
      <c r="J830" s="233"/>
      <c r="K830" s="233"/>
      <c r="L830" s="239"/>
      <c r="M830" s="240"/>
      <c r="N830" s="241"/>
      <c r="O830" s="241"/>
      <c r="P830" s="241"/>
      <c r="Q830" s="241"/>
      <c r="R830" s="241"/>
      <c r="S830" s="241"/>
      <c r="T830" s="24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3" t="s">
        <v>175</v>
      </c>
      <c r="AU830" s="243" t="s">
        <v>86</v>
      </c>
      <c r="AV830" s="13" t="s">
        <v>86</v>
      </c>
      <c r="AW830" s="13" t="s">
        <v>32</v>
      </c>
      <c r="AX830" s="13" t="s">
        <v>77</v>
      </c>
      <c r="AY830" s="243" t="s">
        <v>166</v>
      </c>
    </row>
    <row r="831" spans="1:65" s="2" customFormat="1" ht="37.8" customHeight="1">
      <c r="A831" s="37"/>
      <c r="B831" s="38"/>
      <c r="C831" s="218" t="s">
        <v>2092</v>
      </c>
      <c r="D831" s="218" t="s">
        <v>169</v>
      </c>
      <c r="E831" s="219" t="s">
        <v>2093</v>
      </c>
      <c r="F831" s="220" t="s">
        <v>2094</v>
      </c>
      <c r="G831" s="221" t="s">
        <v>188</v>
      </c>
      <c r="H831" s="222">
        <v>364.629</v>
      </c>
      <c r="I831" s="223"/>
      <c r="J831" s="224">
        <f>ROUND(I831*H831,0)</f>
        <v>0</v>
      </c>
      <c r="K831" s="225"/>
      <c r="L831" s="43"/>
      <c r="M831" s="226" t="s">
        <v>1</v>
      </c>
      <c r="N831" s="227" t="s">
        <v>42</v>
      </c>
      <c r="O831" s="90"/>
      <c r="P831" s="228">
        <f>O831*H831</f>
        <v>0</v>
      </c>
      <c r="Q831" s="228">
        <v>0.00015</v>
      </c>
      <c r="R831" s="228">
        <f>Q831*H831</f>
        <v>0.054694349999999996</v>
      </c>
      <c r="S831" s="228">
        <v>0</v>
      </c>
      <c r="T831" s="229">
        <f>S831*H831</f>
        <v>0</v>
      </c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R831" s="230" t="s">
        <v>249</v>
      </c>
      <c r="AT831" s="230" t="s">
        <v>169</v>
      </c>
      <c r="AU831" s="230" t="s">
        <v>86</v>
      </c>
      <c r="AY831" s="16" t="s">
        <v>166</v>
      </c>
      <c r="BE831" s="231">
        <f>IF(N831="základní",J831,0)</f>
        <v>0</v>
      </c>
      <c r="BF831" s="231">
        <f>IF(N831="snížená",J831,0)</f>
        <v>0</v>
      </c>
      <c r="BG831" s="231">
        <f>IF(N831="zákl. přenesená",J831,0)</f>
        <v>0</v>
      </c>
      <c r="BH831" s="231">
        <f>IF(N831="sníž. přenesená",J831,0)</f>
        <v>0</v>
      </c>
      <c r="BI831" s="231">
        <f>IF(N831="nulová",J831,0)</f>
        <v>0</v>
      </c>
      <c r="BJ831" s="16" t="s">
        <v>8</v>
      </c>
      <c r="BK831" s="231">
        <f>ROUND(I831*H831,0)</f>
        <v>0</v>
      </c>
      <c r="BL831" s="16" t="s">
        <v>249</v>
      </c>
      <c r="BM831" s="230" t="s">
        <v>2095</v>
      </c>
    </row>
    <row r="832" spans="1:51" s="13" customFormat="1" ht="12">
      <c r="A832" s="13"/>
      <c r="B832" s="232"/>
      <c r="C832" s="233"/>
      <c r="D832" s="234" t="s">
        <v>175</v>
      </c>
      <c r="E832" s="235" t="s">
        <v>1</v>
      </c>
      <c r="F832" s="236" t="s">
        <v>2096</v>
      </c>
      <c r="G832" s="233"/>
      <c r="H832" s="237">
        <v>362.342</v>
      </c>
      <c r="I832" s="238"/>
      <c r="J832" s="233"/>
      <c r="K832" s="233"/>
      <c r="L832" s="239"/>
      <c r="M832" s="240"/>
      <c r="N832" s="241"/>
      <c r="O832" s="241"/>
      <c r="P832" s="241"/>
      <c r="Q832" s="241"/>
      <c r="R832" s="241"/>
      <c r="S832" s="241"/>
      <c r="T832" s="24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3" t="s">
        <v>175</v>
      </c>
      <c r="AU832" s="243" t="s">
        <v>86</v>
      </c>
      <c r="AV832" s="13" t="s">
        <v>86</v>
      </c>
      <c r="AW832" s="13" t="s">
        <v>32</v>
      </c>
      <c r="AX832" s="13" t="s">
        <v>77</v>
      </c>
      <c r="AY832" s="243" t="s">
        <v>166</v>
      </c>
    </row>
    <row r="833" spans="1:51" s="13" customFormat="1" ht="12">
      <c r="A833" s="13"/>
      <c r="B833" s="232"/>
      <c r="C833" s="233"/>
      <c r="D833" s="234" t="s">
        <v>175</v>
      </c>
      <c r="E833" s="235" t="s">
        <v>1</v>
      </c>
      <c r="F833" s="236" t="s">
        <v>2097</v>
      </c>
      <c r="G833" s="233"/>
      <c r="H833" s="237">
        <v>2.287</v>
      </c>
      <c r="I833" s="238"/>
      <c r="J833" s="233"/>
      <c r="K833" s="233"/>
      <c r="L833" s="239"/>
      <c r="M833" s="240"/>
      <c r="N833" s="241"/>
      <c r="O833" s="241"/>
      <c r="P833" s="241"/>
      <c r="Q833" s="241"/>
      <c r="R833" s="241"/>
      <c r="S833" s="241"/>
      <c r="T833" s="24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3" t="s">
        <v>175</v>
      </c>
      <c r="AU833" s="243" t="s">
        <v>86</v>
      </c>
      <c r="AV833" s="13" t="s">
        <v>86</v>
      </c>
      <c r="AW833" s="13" t="s">
        <v>32</v>
      </c>
      <c r="AX833" s="13" t="s">
        <v>77</v>
      </c>
      <c r="AY833" s="243" t="s">
        <v>166</v>
      </c>
    </row>
    <row r="834" spans="1:65" s="2" customFormat="1" ht="37.8" customHeight="1">
      <c r="A834" s="37"/>
      <c r="B834" s="38"/>
      <c r="C834" s="218" t="s">
        <v>2098</v>
      </c>
      <c r="D834" s="218" t="s">
        <v>169</v>
      </c>
      <c r="E834" s="219" t="s">
        <v>2099</v>
      </c>
      <c r="F834" s="220" t="s">
        <v>2100</v>
      </c>
      <c r="G834" s="221" t="s">
        <v>188</v>
      </c>
      <c r="H834" s="222">
        <v>40.907</v>
      </c>
      <c r="I834" s="223"/>
      <c r="J834" s="224">
        <f>ROUND(I834*H834,0)</f>
        <v>0</v>
      </c>
      <c r="K834" s="225"/>
      <c r="L834" s="43"/>
      <c r="M834" s="226" t="s">
        <v>1</v>
      </c>
      <c r="N834" s="227" t="s">
        <v>42</v>
      </c>
      <c r="O834" s="90"/>
      <c r="P834" s="228">
        <f>O834*H834</f>
        <v>0</v>
      </c>
      <c r="Q834" s="228">
        <v>0.00036</v>
      </c>
      <c r="R834" s="228">
        <f>Q834*H834</f>
        <v>0.01472652</v>
      </c>
      <c r="S834" s="228">
        <v>0</v>
      </c>
      <c r="T834" s="229">
        <f>S834*H834</f>
        <v>0</v>
      </c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R834" s="230" t="s">
        <v>249</v>
      </c>
      <c r="AT834" s="230" t="s">
        <v>169</v>
      </c>
      <c r="AU834" s="230" t="s">
        <v>86</v>
      </c>
      <c r="AY834" s="16" t="s">
        <v>166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6" t="s">
        <v>8</v>
      </c>
      <c r="BK834" s="231">
        <f>ROUND(I834*H834,0)</f>
        <v>0</v>
      </c>
      <c r="BL834" s="16" t="s">
        <v>249</v>
      </c>
      <c r="BM834" s="230" t="s">
        <v>2101</v>
      </c>
    </row>
    <row r="835" spans="1:51" s="13" customFormat="1" ht="12">
      <c r="A835" s="13"/>
      <c r="B835" s="232"/>
      <c r="C835" s="233"/>
      <c r="D835" s="234" t="s">
        <v>175</v>
      </c>
      <c r="E835" s="235" t="s">
        <v>1</v>
      </c>
      <c r="F835" s="236" t="s">
        <v>2102</v>
      </c>
      <c r="G835" s="233"/>
      <c r="H835" s="237">
        <v>27.204</v>
      </c>
      <c r="I835" s="238"/>
      <c r="J835" s="233"/>
      <c r="K835" s="233"/>
      <c r="L835" s="239"/>
      <c r="M835" s="240"/>
      <c r="N835" s="241"/>
      <c r="O835" s="241"/>
      <c r="P835" s="241"/>
      <c r="Q835" s="241"/>
      <c r="R835" s="241"/>
      <c r="S835" s="241"/>
      <c r="T835" s="24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3" t="s">
        <v>175</v>
      </c>
      <c r="AU835" s="243" t="s">
        <v>86</v>
      </c>
      <c r="AV835" s="13" t="s">
        <v>86</v>
      </c>
      <c r="AW835" s="13" t="s">
        <v>32</v>
      </c>
      <c r="AX835" s="13" t="s">
        <v>77</v>
      </c>
      <c r="AY835" s="243" t="s">
        <v>166</v>
      </c>
    </row>
    <row r="836" spans="1:51" s="13" customFormat="1" ht="12">
      <c r="A836" s="13"/>
      <c r="B836" s="232"/>
      <c r="C836" s="233"/>
      <c r="D836" s="234" t="s">
        <v>175</v>
      </c>
      <c r="E836" s="235" t="s">
        <v>1</v>
      </c>
      <c r="F836" s="236" t="s">
        <v>2103</v>
      </c>
      <c r="G836" s="233"/>
      <c r="H836" s="237">
        <v>11.658</v>
      </c>
      <c r="I836" s="238"/>
      <c r="J836" s="233"/>
      <c r="K836" s="233"/>
      <c r="L836" s="239"/>
      <c r="M836" s="240"/>
      <c r="N836" s="241"/>
      <c r="O836" s="241"/>
      <c r="P836" s="241"/>
      <c r="Q836" s="241"/>
      <c r="R836" s="241"/>
      <c r="S836" s="241"/>
      <c r="T836" s="24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3" t="s">
        <v>175</v>
      </c>
      <c r="AU836" s="243" t="s">
        <v>86</v>
      </c>
      <c r="AV836" s="13" t="s">
        <v>86</v>
      </c>
      <c r="AW836" s="13" t="s">
        <v>32</v>
      </c>
      <c r="AX836" s="13" t="s">
        <v>77</v>
      </c>
      <c r="AY836" s="243" t="s">
        <v>166</v>
      </c>
    </row>
    <row r="837" spans="1:51" s="13" customFormat="1" ht="12">
      <c r="A837" s="13"/>
      <c r="B837" s="232"/>
      <c r="C837" s="233"/>
      <c r="D837" s="234" t="s">
        <v>175</v>
      </c>
      <c r="E837" s="235" t="s">
        <v>1</v>
      </c>
      <c r="F837" s="236" t="s">
        <v>2104</v>
      </c>
      <c r="G837" s="233"/>
      <c r="H837" s="237">
        <v>2.045</v>
      </c>
      <c r="I837" s="238"/>
      <c r="J837" s="233"/>
      <c r="K837" s="233"/>
      <c r="L837" s="239"/>
      <c r="M837" s="240"/>
      <c r="N837" s="241"/>
      <c r="O837" s="241"/>
      <c r="P837" s="241"/>
      <c r="Q837" s="241"/>
      <c r="R837" s="241"/>
      <c r="S837" s="241"/>
      <c r="T837" s="242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3" t="s">
        <v>175</v>
      </c>
      <c r="AU837" s="243" t="s">
        <v>86</v>
      </c>
      <c r="AV837" s="13" t="s">
        <v>86</v>
      </c>
      <c r="AW837" s="13" t="s">
        <v>32</v>
      </c>
      <c r="AX837" s="13" t="s">
        <v>77</v>
      </c>
      <c r="AY837" s="243" t="s">
        <v>166</v>
      </c>
    </row>
    <row r="838" spans="1:65" s="2" customFormat="1" ht="24.15" customHeight="1">
      <c r="A838" s="37"/>
      <c r="B838" s="38"/>
      <c r="C838" s="254" t="s">
        <v>2105</v>
      </c>
      <c r="D838" s="254" t="s">
        <v>266</v>
      </c>
      <c r="E838" s="255" t="s">
        <v>2106</v>
      </c>
      <c r="F838" s="256" t="s">
        <v>2107</v>
      </c>
      <c r="G838" s="257" t="s">
        <v>188</v>
      </c>
      <c r="H838" s="258">
        <v>486.643</v>
      </c>
      <c r="I838" s="259"/>
      <c r="J838" s="260">
        <f>ROUND(I838*H838,0)</f>
        <v>0</v>
      </c>
      <c r="K838" s="261"/>
      <c r="L838" s="262"/>
      <c r="M838" s="263" t="s">
        <v>1</v>
      </c>
      <c r="N838" s="264" t="s">
        <v>42</v>
      </c>
      <c r="O838" s="90"/>
      <c r="P838" s="228">
        <f>O838*H838</f>
        <v>0</v>
      </c>
      <c r="Q838" s="228">
        <v>0.0022</v>
      </c>
      <c r="R838" s="228">
        <f>Q838*H838</f>
        <v>1.0706146</v>
      </c>
      <c r="S838" s="228">
        <v>0</v>
      </c>
      <c r="T838" s="229">
        <f>S838*H838</f>
        <v>0</v>
      </c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R838" s="230" t="s">
        <v>331</v>
      </c>
      <c r="AT838" s="230" t="s">
        <v>266</v>
      </c>
      <c r="AU838" s="230" t="s">
        <v>86</v>
      </c>
      <c r="AY838" s="16" t="s">
        <v>166</v>
      </c>
      <c r="BE838" s="231">
        <f>IF(N838="základní",J838,0)</f>
        <v>0</v>
      </c>
      <c r="BF838" s="231">
        <f>IF(N838="snížená",J838,0)</f>
        <v>0</v>
      </c>
      <c r="BG838" s="231">
        <f>IF(N838="zákl. přenesená",J838,0)</f>
        <v>0</v>
      </c>
      <c r="BH838" s="231">
        <f>IF(N838="sníž. přenesená",J838,0)</f>
        <v>0</v>
      </c>
      <c r="BI838" s="231">
        <f>IF(N838="nulová",J838,0)</f>
        <v>0</v>
      </c>
      <c r="BJ838" s="16" t="s">
        <v>8</v>
      </c>
      <c r="BK838" s="231">
        <f>ROUND(I838*H838,0)</f>
        <v>0</v>
      </c>
      <c r="BL838" s="16" t="s">
        <v>249</v>
      </c>
      <c r="BM838" s="230" t="s">
        <v>2108</v>
      </c>
    </row>
    <row r="839" spans="1:51" s="13" customFormat="1" ht="12">
      <c r="A839" s="13"/>
      <c r="B839" s="232"/>
      <c r="C839" s="233"/>
      <c r="D839" s="234" t="s">
        <v>175</v>
      </c>
      <c r="E839" s="235" t="s">
        <v>1</v>
      </c>
      <c r="F839" s="236" t="s">
        <v>2109</v>
      </c>
      <c r="G839" s="233"/>
      <c r="H839" s="237">
        <v>405.536</v>
      </c>
      <c r="I839" s="238"/>
      <c r="J839" s="233"/>
      <c r="K839" s="233"/>
      <c r="L839" s="239"/>
      <c r="M839" s="240"/>
      <c r="N839" s="241"/>
      <c r="O839" s="241"/>
      <c r="P839" s="241"/>
      <c r="Q839" s="241"/>
      <c r="R839" s="241"/>
      <c r="S839" s="241"/>
      <c r="T839" s="24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3" t="s">
        <v>175</v>
      </c>
      <c r="AU839" s="243" t="s">
        <v>86</v>
      </c>
      <c r="AV839" s="13" t="s">
        <v>86</v>
      </c>
      <c r="AW839" s="13" t="s">
        <v>32</v>
      </c>
      <c r="AX839" s="13" t="s">
        <v>8</v>
      </c>
      <c r="AY839" s="243" t="s">
        <v>166</v>
      </c>
    </row>
    <row r="840" spans="1:51" s="13" customFormat="1" ht="12">
      <c r="A840" s="13"/>
      <c r="B840" s="232"/>
      <c r="C840" s="233"/>
      <c r="D840" s="234" t="s">
        <v>175</v>
      </c>
      <c r="E840" s="233"/>
      <c r="F840" s="236" t="s">
        <v>2110</v>
      </c>
      <c r="G840" s="233"/>
      <c r="H840" s="237">
        <v>486.643</v>
      </c>
      <c r="I840" s="238"/>
      <c r="J840" s="233"/>
      <c r="K840" s="233"/>
      <c r="L840" s="239"/>
      <c r="M840" s="240"/>
      <c r="N840" s="241"/>
      <c r="O840" s="241"/>
      <c r="P840" s="241"/>
      <c r="Q840" s="241"/>
      <c r="R840" s="241"/>
      <c r="S840" s="241"/>
      <c r="T840" s="24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3" t="s">
        <v>175</v>
      </c>
      <c r="AU840" s="243" t="s">
        <v>86</v>
      </c>
      <c r="AV840" s="13" t="s">
        <v>86</v>
      </c>
      <c r="AW840" s="13" t="s">
        <v>4</v>
      </c>
      <c r="AX840" s="13" t="s">
        <v>8</v>
      </c>
      <c r="AY840" s="243" t="s">
        <v>166</v>
      </c>
    </row>
    <row r="841" spans="1:65" s="2" customFormat="1" ht="24.15" customHeight="1">
      <c r="A841" s="37"/>
      <c r="B841" s="38"/>
      <c r="C841" s="218" t="s">
        <v>2111</v>
      </c>
      <c r="D841" s="218" t="s">
        <v>169</v>
      </c>
      <c r="E841" s="219" t="s">
        <v>2112</v>
      </c>
      <c r="F841" s="220" t="s">
        <v>2113</v>
      </c>
      <c r="G841" s="221" t="s">
        <v>188</v>
      </c>
      <c r="H841" s="222">
        <v>405.536</v>
      </c>
      <c r="I841" s="223"/>
      <c r="J841" s="224">
        <f>ROUND(I841*H841,0)</f>
        <v>0</v>
      </c>
      <c r="K841" s="225"/>
      <c r="L841" s="43"/>
      <c r="M841" s="226" t="s">
        <v>1</v>
      </c>
      <c r="N841" s="227" t="s">
        <v>42</v>
      </c>
      <c r="O841" s="90"/>
      <c r="P841" s="228">
        <f>O841*H841</f>
        <v>0</v>
      </c>
      <c r="Q841" s="228">
        <v>0</v>
      </c>
      <c r="R841" s="228">
        <f>Q841*H841</f>
        <v>0</v>
      </c>
      <c r="S841" s="228">
        <v>0</v>
      </c>
      <c r="T841" s="229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30" t="s">
        <v>249</v>
      </c>
      <c r="AT841" s="230" t="s">
        <v>169</v>
      </c>
      <c r="AU841" s="230" t="s">
        <v>86</v>
      </c>
      <c r="AY841" s="16" t="s">
        <v>166</v>
      </c>
      <c r="BE841" s="231">
        <f>IF(N841="základní",J841,0)</f>
        <v>0</v>
      </c>
      <c r="BF841" s="231">
        <f>IF(N841="snížená",J841,0)</f>
        <v>0</v>
      </c>
      <c r="BG841" s="231">
        <f>IF(N841="zákl. přenesená",J841,0)</f>
        <v>0</v>
      </c>
      <c r="BH841" s="231">
        <f>IF(N841="sníž. přenesená",J841,0)</f>
        <v>0</v>
      </c>
      <c r="BI841" s="231">
        <f>IF(N841="nulová",J841,0)</f>
        <v>0</v>
      </c>
      <c r="BJ841" s="16" t="s">
        <v>8</v>
      </c>
      <c r="BK841" s="231">
        <f>ROUND(I841*H841,0)</f>
        <v>0</v>
      </c>
      <c r="BL841" s="16" t="s">
        <v>249</v>
      </c>
      <c r="BM841" s="230" t="s">
        <v>2114</v>
      </c>
    </row>
    <row r="842" spans="1:51" s="13" customFormat="1" ht="12">
      <c r="A842" s="13"/>
      <c r="B842" s="232"/>
      <c r="C842" s="233"/>
      <c r="D842" s="234" t="s">
        <v>175</v>
      </c>
      <c r="E842" s="235" t="s">
        <v>1</v>
      </c>
      <c r="F842" s="236" t="s">
        <v>2096</v>
      </c>
      <c r="G842" s="233"/>
      <c r="H842" s="237">
        <v>362.342</v>
      </c>
      <c r="I842" s="238"/>
      <c r="J842" s="233"/>
      <c r="K842" s="233"/>
      <c r="L842" s="239"/>
      <c r="M842" s="240"/>
      <c r="N842" s="241"/>
      <c r="O842" s="241"/>
      <c r="P842" s="241"/>
      <c r="Q842" s="241"/>
      <c r="R842" s="241"/>
      <c r="S842" s="241"/>
      <c r="T842" s="24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3" t="s">
        <v>175</v>
      </c>
      <c r="AU842" s="243" t="s">
        <v>86</v>
      </c>
      <c r="AV842" s="13" t="s">
        <v>86</v>
      </c>
      <c r="AW842" s="13" t="s">
        <v>32</v>
      </c>
      <c r="AX842" s="13" t="s">
        <v>77</v>
      </c>
      <c r="AY842" s="243" t="s">
        <v>166</v>
      </c>
    </row>
    <row r="843" spans="1:51" s="13" customFormat="1" ht="12">
      <c r="A843" s="13"/>
      <c r="B843" s="232"/>
      <c r="C843" s="233"/>
      <c r="D843" s="234" t="s">
        <v>175</v>
      </c>
      <c r="E843" s="235" t="s">
        <v>1</v>
      </c>
      <c r="F843" s="236" t="s">
        <v>2097</v>
      </c>
      <c r="G843" s="233"/>
      <c r="H843" s="237">
        <v>2.287</v>
      </c>
      <c r="I843" s="238"/>
      <c r="J843" s="233"/>
      <c r="K843" s="233"/>
      <c r="L843" s="239"/>
      <c r="M843" s="240"/>
      <c r="N843" s="241"/>
      <c r="O843" s="241"/>
      <c r="P843" s="241"/>
      <c r="Q843" s="241"/>
      <c r="R843" s="241"/>
      <c r="S843" s="241"/>
      <c r="T843" s="24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3" t="s">
        <v>175</v>
      </c>
      <c r="AU843" s="243" t="s">
        <v>86</v>
      </c>
      <c r="AV843" s="13" t="s">
        <v>86</v>
      </c>
      <c r="AW843" s="13" t="s">
        <v>32</v>
      </c>
      <c r="AX843" s="13" t="s">
        <v>77</v>
      </c>
      <c r="AY843" s="243" t="s">
        <v>166</v>
      </c>
    </row>
    <row r="844" spans="1:51" s="13" customFormat="1" ht="12">
      <c r="A844" s="13"/>
      <c r="B844" s="232"/>
      <c r="C844" s="233"/>
      <c r="D844" s="234" t="s">
        <v>175</v>
      </c>
      <c r="E844" s="235" t="s">
        <v>1</v>
      </c>
      <c r="F844" s="236" t="s">
        <v>2102</v>
      </c>
      <c r="G844" s="233"/>
      <c r="H844" s="237">
        <v>27.204</v>
      </c>
      <c r="I844" s="238"/>
      <c r="J844" s="233"/>
      <c r="K844" s="233"/>
      <c r="L844" s="239"/>
      <c r="M844" s="240"/>
      <c r="N844" s="241"/>
      <c r="O844" s="241"/>
      <c r="P844" s="241"/>
      <c r="Q844" s="241"/>
      <c r="R844" s="241"/>
      <c r="S844" s="241"/>
      <c r="T844" s="24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3" t="s">
        <v>175</v>
      </c>
      <c r="AU844" s="243" t="s">
        <v>86</v>
      </c>
      <c r="AV844" s="13" t="s">
        <v>86</v>
      </c>
      <c r="AW844" s="13" t="s">
        <v>32</v>
      </c>
      <c r="AX844" s="13" t="s">
        <v>77</v>
      </c>
      <c r="AY844" s="243" t="s">
        <v>166</v>
      </c>
    </row>
    <row r="845" spans="1:51" s="13" customFormat="1" ht="12">
      <c r="A845" s="13"/>
      <c r="B845" s="232"/>
      <c r="C845" s="233"/>
      <c r="D845" s="234" t="s">
        <v>175</v>
      </c>
      <c r="E845" s="235" t="s">
        <v>1</v>
      </c>
      <c r="F845" s="236" t="s">
        <v>2103</v>
      </c>
      <c r="G845" s="233"/>
      <c r="H845" s="237">
        <v>11.658</v>
      </c>
      <c r="I845" s="238"/>
      <c r="J845" s="233"/>
      <c r="K845" s="233"/>
      <c r="L845" s="239"/>
      <c r="M845" s="240"/>
      <c r="N845" s="241"/>
      <c r="O845" s="241"/>
      <c r="P845" s="241"/>
      <c r="Q845" s="241"/>
      <c r="R845" s="241"/>
      <c r="S845" s="241"/>
      <c r="T845" s="24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3" t="s">
        <v>175</v>
      </c>
      <c r="AU845" s="243" t="s">
        <v>86</v>
      </c>
      <c r="AV845" s="13" t="s">
        <v>86</v>
      </c>
      <c r="AW845" s="13" t="s">
        <v>32</v>
      </c>
      <c r="AX845" s="13" t="s">
        <v>77</v>
      </c>
      <c r="AY845" s="243" t="s">
        <v>166</v>
      </c>
    </row>
    <row r="846" spans="1:51" s="13" customFormat="1" ht="12">
      <c r="A846" s="13"/>
      <c r="B846" s="232"/>
      <c r="C846" s="233"/>
      <c r="D846" s="234" t="s">
        <v>175</v>
      </c>
      <c r="E846" s="235" t="s">
        <v>1</v>
      </c>
      <c r="F846" s="236" t="s">
        <v>2104</v>
      </c>
      <c r="G846" s="233"/>
      <c r="H846" s="237">
        <v>2.045</v>
      </c>
      <c r="I846" s="238"/>
      <c r="J846" s="233"/>
      <c r="K846" s="233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175</v>
      </c>
      <c r="AU846" s="243" t="s">
        <v>86</v>
      </c>
      <c r="AV846" s="13" t="s">
        <v>86</v>
      </c>
      <c r="AW846" s="13" t="s">
        <v>32</v>
      </c>
      <c r="AX846" s="13" t="s">
        <v>77</v>
      </c>
      <c r="AY846" s="243" t="s">
        <v>166</v>
      </c>
    </row>
    <row r="847" spans="1:65" s="2" customFormat="1" ht="24.15" customHeight="1">
      <c r="A847" s="37"/>
      <c r="B847" s="38"/>
      <c r="C847" s="254" t="s">
        <v>2115</v>
      </c>
      <c r="D847" s="254" t="s">
        <v>266</v>
      </c>
      <c r="E847" s="255" t="s">
        <v>2116</v>
      </c>
      <c r="F847" s="256" t="s">
        <v>2117</v>
      </c>
      <c r="G847" s="257" t="s">
        <v>188</v>
      </c>
      <c r="H847" s="258">
        <v>486.643</v>
      </c>
      <c r="I847" s="259"/>
      <c r="J847" s="260">
        <f>ROUND(I847*H847,0)</f>
        <v>0</v>
      </c>
      <c r="K847" s="261"/>
      <c r="L847" s="262"/>
      <c r="M847" s="263" t="s">
        <v>1</v>
      </c>
      <c r="N847" s="264" t="s">
        <v>42</v>
      </c>
      <c r="O847" s="90"/>
      <c r="P847" s="228">
        <f>O847*H847</f>
        <v>0</v>
      </c>
      <c r="Q847" s="228">
        <v>0.0003</v>
      </c>
      <c r="R847" s="228">
        <f>Q847*H847</f>
        <v>0.14599289999999998</v>
      </c>
      <c r="S847" s="228">
        <v>0</v>
      </c>
      <c r="T847" s="229">
        <f>S847*H847</f>
        <v>0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R847" s="230" t="s">
        <v>331</v>
      </c>
      <c r="AT847" s="230" t="s">
        <v>266</v>
      </c>
      <c r="AU847" s="230" t="s">
        <v>86</v>
      </c>
      <c r="AY847" s="16" t="s">
        <v>166</v>
      </c>
      <c r="BE847" s="231">
        <f>IF(N847="základní",J847,0)</f>
        <v>0</v>
      </c>
      <c r="BF847" s="231">
        <f>IF(N847="snížená",J847,0)</f>
        <v>0</v>
      </c>
      <c r="BG847" s="231">
        <f>IF(N847="zákl. přenesená",J847,0)</f>
        <v>0</v>
      </c>
      <c r="BH847" s="231">
        <f>IF(N847="sníž. přenesená",J847,0)</f>
        <v>0</v>
      </c>
      <c r="BI847" s="231">
        <f>IF(N847="nulová",J847,0)</f>
        <v>0</v>
      </c>
      <c r="BJ847" s="16" t="s">
        <v>8</v>
      </c>
      <c r="BK847" s="231">
        <f>ROUND(I847*H847,0)</f>
        <v>0</v>
      </c>
      <c r="BL847" s="16" t="s">
        <v>249</v>
      </c>
      <c r="BM847" s="230" t="s">
        <v>2118</v>
      </c>
    </row>
    <row r="848" spans="1:51" s="13" customFormat="1" ht="12">
      <c r="A848" s="13"/>
      <c r="B848" s="232"/>
      <c r="C848" s="233"/>
      <c r="D848" s="234" t="s">
        <v>175</v>
      </c>
      <c r="E848" s="235" t="s">
        <v>1</v>
      </c>
      <c r="F848" s="236" t="s">
        <v>2119</v>
      </c>
      <c r="G848" s="233"/>
      <c r="H848" s="237">
        <v>405.536</v>
      </c>
      <c r="I848" s="238"/>
      <c r="J848" s="233"/>
      <c r="K848" s="233"/>
      <c r="L848" s="239"/>
      <c r="M848" s="240"/>
      <c r="N848" s="241"/>
      <c r="O848" s="241"/>
      <c r="P848" s="241"/>
      <c r="Q848" s="241"/>
      <c r="R848" s="241"/>
      <c r="S848" s="241"/>
      <c r="T848" s="24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3" t="s">
        <v>175</v>
      </c>
      <c r="AU848" s="243" t="s">
        <v>86</v>
      </c>
      <c r="AV848" s="13" t="s">
        <v>86</v>
      </c>
      <c r="AW848" s="13" t="s">
        <v>32</v>
      </c>
      <c r="AX848" s="13" t="s">
        <v>8</v>
      </c>
      <c r="AY848" s="243" t="s">
        <v>166</v>
      </c>
    </row>
    <row r="849" spans="1:51" s="13" customFormat="1" ht="12">
      <c r="A849" s="13"/>
      <c r="B849" s="232"/>
      <c r="C849" s="233"/>
      <c r="D849" s="234" t="s">
        <v>175</v>
      </c>
      <c r="E849" s="233"/>
      <c r="F849" s="236" t="s">
        <v>2110</v>
      </c>
      <c r="G849" s="233"/>
      <c r="H849" s="237">
        <v>486.643</v>
      </c>
      <c r="I849" s="238"/>
      <c r="J849" s="233"/>
      <c r="K849" s="233"/>
      <c r="L849" s="239"/>
      <c r="M849" s="240"/>
      <c r="N849" s="241"/>
      <c r="O849" s="241"/>
      <c r="P849" s="241"/>
      <c r="Q849" s="241"/>
      <c r="R849" s="241"/>
      <c r="S849" s="241"/>
      <c r="T849" s="24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3" t="s">
        <v>175</v>
      </c>
      <c r="AU849" s="243" t="s">
        <v>86</v>
      </c>
      <c r="AV849" s="13" t="s">
        <v>86</v>
      </c>
      <c r="AW849" s="13" t="s">
        <v>4</v>
      </c>
      <c r="AX849" s="13" t="s">
        <v>8</v>
      </c>
      <c r="AY849" s="243" t="s">
        <v>166</v>
      </c>
    </row>
    <row r="850" spans="1:65" s="2" customFormat="1" ht="24.15" customHeight="1">
      <c r="A850" s="37"/>
      <c r="B850" s="38"/>
      <c r="C850" s="218" t="s">
        <v>2120</v>
      </c>
      <c r="D850" s="218" t="s">
        <v>169</v>
      </c>
      <c r="E850" s="219" t="s">
        <v>2121</v>
      </c>
      <c r="F850" s="220" t="s">
        <v>2122</v>
      </c>
      <c r="G850" s="221" t="s">
        <v>183</v>
      </c>
      <c r="H850" s="222">
        <v>3.863</v>
      </c>
      <c r="I850" s="223"/>
      <c r="J850" s="224">
        <f>ROUND(I850*H850,0)</f>
        <v>0</v>
      </c>
      <c r="K850" s="225"/>
      <c r="L850" s="43"/>
      <c r="M850" s="226" t="s">
        <v>1</v>
      </c>
      <c r="N850" s="227" t="s">
        <v>42</v>
      </c>
      <c r="O850" s="90"/>
      <c r="P850" s="228">
        <f>O850*H850</f>
        <v>0</v>
      </c>
      <c r="Q850" s="228">
        <v>0</v>
      </c>
      <c r="R850" s="228">
        <f>Q850*H850</f>
        <v>0</v>
      </c>
      <c r="S850" s="228">
        <v>0</v>
      </c>
      <c r="T850" s="229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30" t="s">
        <v>249</v>
      </c>
      <c r="AT850" s="230" t="s">
        <v>169</v>
      </c>
      <c r="AU850" s="230" t="s">
        <v>86</v>
      </c>
      <c r="AY850" s="16" t="s">
        <v>166</v>
      </c>
      <c r="BE850" s="231">
        <f>IF(N850="základní",J850,0)</f>
        <v>0</v>
      </c>
      <c r="BF850" s="231">
        <f>IF(N850="snížená",J850,0)</f>
        <v>0</v>
      </c>
      <c r="BG850" s="231">
        <f>IF(N850="zákl. přenesená",J850,0)</f>
        <v>0</v>
      </c>
      <c r="BH850" s="231">
        <f>IF(N850="sníž. přenesená",J850,0)</f>
        <v>0</v>
      </c>
      <c r="BI850" s="231">
        <f>IF(N850="nulová",J850,0)</f>
        <v>0</v>
      </c>
      <c r="BJ850" s="16" t="s">
        <v>8</v>
      </c>
      <c r="BK850" s="231">
        <f>ROUND(I850*H850,0)</f>
        <v>0</v>
      </c>
      <c r="BL850" s="16" t="s">
        <v>249</v>
      </c>
      <c r="BM850" s="230" t="s">
        <v>2123</v>
      </c>
    </row>
    <row r="851" spans="1:63" s="12" customFormat="1" ht="22.8" customHeight="1">
      <c r="A851" s="12"/>
      <c r="B851" s="202"/>
      <c r="C851" s="203"/>
      <c r="D851" s="204" t="s">
        <v>76</v>
      </c>
      <c r="E851" s="216" t="s">
        <v>343</v>
      </c>
      <c r="F851" s="216" t="s">
        <v>344</v>
      </c>
      <c r="G851" s="203"/>
      <c r="H851" s="203"/>
      <c r="I851" s="206"/>
      <c r="J851" s="217">
        <f>BK851</f>
        <v>0</v>
      </c>
      <c r="K851" s="203"/>
      <c r="L851" s="208"/>
      <c r="M851" s="209"/>
      <c r="N851" s="210"/>
      <c r="O851" s="210"/>
      <c r="P851" s="211">
        <f>SUM(P852:P933)</f>
        <v>0</v>
      </c>
      <c r="Q851" s="210"/>
      <c r="R851" s="211">
        <f>SUM(R852:R933)</f>
        <v>6.77593545</v>
      </c>
      <c r="S851" s="210"/>
      <c r="T851" s="212">
        <f>SUM(T852:T933)</f>
        <v>0</v>
      </c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R851" s="213" t="s">
        <v>86</v>
      </c>
      <c r="AT851" s="214" t="s">
        <v>76</v>
      </c>
      <c r="AU851" s="214" t="s">
        <v>8</v>
      </c>
      <c r="AY851" s="213" t="s">
        <v>166</v>
      </c>
      <c r="BK851" s="215">
        <f>SUM(BK852:BK933)</f>
        <v>0</v>
      </c>
    </row>
    <row r="852" spans="1:65" s="2" customFormat="1" ht="24.15" customHeight="1">
      <c r="A852" s="37"/>
      <c r="B852" s="38"/>
      <c r="C852" s="218" t="s">
        <v>2124</v>
      </c>
      <c r="D852" s="218" t="s">
        <v>169</v>
      </c>
      <c r="E852" s="219" t="s">
        <v>2125</v>
      </c>
      <c r="F852" s="220" t="s">
        <v>2126</v>
      </c>
      <c r="G852" s="221" t="s">
        <v>188</v>
      </c>
      <c r="H852" s="222">
        <v>4.654</v>
      </c>
      <c r="I852" s="223"/>
      <c r="J852" s="224">
        <f>ROUND(I852*H852,0)</f>
        <v>0</v>
      </c>
      <c r="K852" s="225"/>
      <c r="L852" s="43"/>
      <c r="M852" s="226" t="s">
        <v>1</v>
      </c>
      <c r="N852" s="227" t="s">
        <v>42</v>
      </c>
      <c r="O852" s="90"/>
      <c r="P852" s="228">
        <f>O852*H852</f>
        <v>0</v>
      </c>
      <c r="Q852" s="228">
        <v>0.003</v>
      </c>
      <c r="R852" s="228">
        <f>Q852*H852</f>
        <v>0.013962</v>
      </c>
      <c r="S852" s="228">
        <v>0</v>
      </c>
      <c r="T852" s="229">
        <f>S852*H852</f>
        <v>0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R852" s="230" t="s">
        <v>249</v>
      </c>
      <c r="AT852" s="230" t="s">
        <v>169</v>
      </c>
      <c r="AU852" s="230" t="s">
        <v>86</v>
      </c>
      <c r="AY852" s="16" t="s">
        <v>166</v>
      </c>
      <c r="BE852" s="231">
        <f>IF(N852="základní",J852,0)</f>
        <v>0</v>
      </c>
      <c r="BF852" s="231">
        <f>IF(N852="snížená",J852,0)</f>
        <v>0</v>
      </c>
      <c r="BG852" s="231">
        <f>IF(N852="zákl. přenesená",J852,0)</f>
        <v>0</v>
      </c>
      <c r="BH852" s="231">
        <f>IF(N852="sníž. přenesená",J852,0)</f>
        <v>0</v>
      </c>
      <c r="BI852" s="231">
        <f>IF(N852="nulová",J852,0)</f>
        <v>0</v>
      </c>
      <c r="BJ852" s="16" t="s">
        <v>8</v>
      </c>
      <c r="BK852" s="231">
        <f>ROUND(I852*H852,0)</f>
        <v>0</v>
      </c>
      <c r="BL852" s="16" t="s">
        <v>249</v>
      </c>
      <c r="BM852" s="230" t="s">
        <v>2127</v>
      </c>
    </row>
    <row r="853" spans="1:51" s="13" customFormat="1" ht="12">
      <c r="A853" s="13"/>
      <c r="B853" s="232"/>
      <c r="C853" s="233"/>
      <c r="D853" s="234" t="s">
        <v>175</v>
      </c>
      <c r="E853" s="235" t="s">
        <v>1</v>
      </c>
      <c r="F853" s="236" t="s">
        <v>2128</v>
      </c>
      <c r="G853" s="233"/>
      <c r="H853" s="237">
        <v>3.63</v>
      </c>
      <c r="I853" s="238"/>
      <c r="J853" s="233"/>
      <c r="K853" s="233"/>
      <c r="L853" s="239"/>
      <c r="M853" s="240"/>
      <c r="N853" s="241"/>
      <c r="O853" s="241"/>
      <c r="P853" s="241"/>
      <c r="Q853" s="241"/>
      <c r="R853" s="241"/>
      <c r="S853" s="241"/>
      <c r="T853" s="24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3" t="s">
        <v>175</v>
      </c>
      <c r="AU853" s="243" t="s">
        <v>86</v>
      </c>
      <c r="AV853" s="13" t="s">
        <v>86</v>
      </c>
      <c r="AW853" s="13" t="s">
        <v>32</v>
      </c>
      <c r="AX853" s="13" t="s">
        <v>77</v>
      </c>
      <c r="AY853" s="243" t="s">
        <v>166</v>
      </c>
    </row>
    <row r="854" spans="1:51" s="13" customFormat="1" ht="12">
      <c r="A854" s="13"/>
      <c r="B854" s="232"/>
      <c r="C854" s="233"/>
      <c r="D854" s="234" t="s">
        <v>175</v>
      </c>
      <c r="E854" s="235" t="s">
        <v>1</v>
      </c>
      <c r="F854" s="236" t="s">
        <v>2129</v>
      </c>
      <c r="G854" s="233"/>
      <c r="H854" s="237">
        <v>1.024</v>
      </c>
      <c r="I854" s="238"/>
      <c r="J854" s="233"/>
      <c r="K854" s="233"/>
      <c r="L854" s="239"/>
      <c r="M854" s="240"/>
      <c r="N854" s="241"/>
      <c r="O854" s="241"/>
      <c r="P854" s="241"/>
      <c r="Q854" s="241"/>
      <c r="R854" s="241"/>
      <c r="S854" s="241"/>
      <c r="T854" s="242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3" t="s">
        <v>175</v>
      </c>
      <c r="AU854" s="243" t="s">
        <v>86</v>
      </c>
      <c r="AV854" s="13" t="s">
        <v>86</v>
      </c>
      <c r="AW854" s="13" t="s">
        <v>32</v>
      </c>
      <c r="AX854" s="13" t="s">
        <v>77</v>
      </c>
      <c r="AY854" s="243" t="s">
        <v>166</v>
      </c>
    </row>
    <row r="855" spans="1:65" s="2" customFormat="1" ht="16.5" customHeight="1">
      <c r="A855" s="37"/>
      <c r="B855" s="38"/>
      <c r="C855" s="254" t="s">
        <v>2130</v>
      </c>
      <c r="D855" s="254" t="s">
        <v>266</v>
      </c>
      <c r="E855" s="255" t="s">
        <v>2131</v>
      </c>
      <c r="F855" s="256" t="s">
        <v>2132</v>
      </c>
      <c r="G855" s="257" t="s">
        <v>188</v>
      </c>
      <c r="H855" s="258">
        <v>3.812</v>
      </c>
      <c r="I855" s="259"/>
      <c r="J855" s="260">
        <f>ROUND(I855*H855,0)</f>
        <v>0</v>
      </c>
      <c r="K855" s="261"/>
      <c r="L855" s="262"/>
      <c r="M855" s="263" t="s">
        <v>1</v>
      </c>
      <c r="N855" s="264" t="s">
        <v>42</v>
      </c>
      <c r="O855" s="90"/>
      <c r="P855" s="228">
        <f>O855*H855</f>
        <v>0</v>
      </c>
      <c r="Q855" s="228">
        <v>0.00184</v>
      </c>
      <c r="R855" s="228">
        <f>Q855*H855</f>
        <v>0.00701408</v>
      </c>
      <c r="S855" s="228">
        <v>0</v>
      </c>
      <c r="T855" s="229">
        <f>S855*H855</f>
        <v>0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230" t="s">
        <v>331</v>
      </c>
      <c r="AT855" s="230" t="s">
        <v>266</v>
      </c>
      <c r="AU855" s="230" t="s">
        <v>86</v>
      </c>
      <c r="AY855" s="16" t="s">
        <v>166</v>
      </c>
      <c r="BE855" s="231">
        <f>IF(N855="základní",J855,0)</f>
        <v>0</v>
      </c>
      <c r="BF855" s="231">
        <f>IF(N855="snížená",J855,0)</f>
        <v>0</v>
      </c>
      <c r="BG855" s="231">
        <f>IF(N855="zákl. přenesená",J855,0)</f>
        <v>0</v>
      </c>
      <c r="BH855" s="231">
        <f>IF(N855="sníž. přenesená",J855,0)</f>
        <v>0</v>
      </c>
      <c r="BI855" s="231">
        <f>IF(N855="nulová",J855,0)</f>
        <v>0</v>
      </c>
      <c r="BJ855" s="16" t="s">
        <v>8</v>
      </c>
      <c r="BK855" s="231">
        <f>ROUND(I855*H855,0)</f>
        <v>0</v>
      </c>
      <c r="BL855" s="16" t="s">
        <v>249</v>
      </c>
      <c r="BM855" s="230" t="s">
        <v>2133</v>
      </c>
    </row>
    <row r="856" spans="1:51" s="13" customFormat="1" ht="12">
      <c r="A856" s="13"/>
      <c r="B856" s="232"/>
      <c r="C856" s="233"/>
      <c r="D856" s="234" t="s">
        <v>175</v>
      </c>
      <c r="E856" s="235" t="s">
        <v>1</v>
      </c>
      <c r="F856" s="236" t="s">
        <v>2128</v>
      </c>
      <c r="G856" s="233"/>
      <c r="H856" s="237">
        <v>3.63</v>
      </c>
      <c r="I856" s="238"/>
      <c r="J856" s="233"/>
      <c r="K856" s="233"/>
      <c r="L856" s="239"/>
      <c r="M856" s="240"/>
      <c r="N856" s="241"/>
      <c r="O856" s="241"/>
      <c r="P856" s="241"/>
      <c r="Q856" s="241"/>
      <c r="R856" s="241"/>
      <c r="S856" s="241"/>
      <c r="T856" s="24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3" t="s">
        <v>175</v>
      </c>
      <c r="AU856" s="243" t="s">
        <v>86</v>
      </c>
      <c r="AV856" s="13" t="s">
        <v>86</v>
      </c>
      <c r="AW856" s="13" t="s">
        <v>32</v>
      </c>
      <c r="AX856" s="13" t="s">
        <v>8</v>
      </c>
      <c r="AY856" s="243" t="s">
        <v>166</v>
      </c>
    </row>
    <row r="857" spans="1:51" s="13" customFormat="1" ht="12">
      <c r="A857" s="13"/>
      <c r="B857" s="232"/>
      <c r="C857" s="233"/>
      <c r="D857" s="234" t="s">
        <v>175</v>
      </c>
      <c r="E857" s="233"/>
      <c r="F857" s="236" t="s">
        <v>2134</v>
      </c>
      <c r="G857" s="233"/>
      <c r="H857" s="237">
        <v>3.812</v>
      </c>
      <c r="I857" s="238"/>
      <c r="J857" s="233"/>
      <c r="K857" s="233"/>
      <c r="L857" s="239"/>
      <c r="M857" s="240"/>
      <c r="N857" s="241"/>
      <c r="O857" s="241"/>
      <c r="P857" s="241"/>
      <c r="Q857" s="241"/>
      <c r="R857" s="241"/>
      <c r="S857" s="241"/>
      <c r="T857" s="24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3" t="s">
        <v>175</v>
      </c>
      <c r="AU857" s="243" t="s">
        <v>86</v>
      </c>
      <c r="AV857" s="13" t="s">
        <v>86</v>
      </c>
      <c r="AW857" s="13" t="s">
        <v>4</v>
      </c>
      <c r="AX857" s="13" t="s">
        <v>8</v>
      </c>
      <c r="AY857" s="243" t="s">
        <v>166</v>
      </c>
    </row>
    <row r="858" spans="1:65" s="2" customFormat="1" ht="21.75" customHeight="1">
      <c r="A858" s="37"/>
      <c r="B858" s="38"/>
      <c r="C858" s="254" t="s">
        <v>2135</v>
      </c>
      <c r="D858" s="254" t="s">
        <v>266</v>
      </c>
      <c r="E858" s="255" t="s">
        <v>2136</v>
      </c>
      <c r="F858" s="256" t="s">
        <v>2137</v>
      </c>
      <c r="G858" s="257" t="s">
        <v>188</v>
      </c>
      <c r="H858" s="258">
        <v>1.075</v>
      </c>
      <c r="I858" s="259"/>
      <c r="J858" s="260">
        <f>ROUND(I858*H858,0)</f>
        <v>0</v>
      </c>
      <c r="K858" s="261"/>
      <c r="L858" s="262"/>
      <c r="M858" s="263" t="s">
        <v>1</v>
      </c>
      <c r="N858" s="264" t="s">
        <v>42</v>
      </c>
      <c r="O858" s="90"/>
      <c r="P858" s="228">
        <f>O858*H858</f>
        <v>0</v>
      </c>
      <c r="Q858" s="228">
        <v>0.0015</v>
      </c>
      <c r="R858" s="228">
        <f>Q858*H858</f>
        <v>0.0016125</v>
      </c>
      <c r="S858" s="228">
        <v>0</v>
      </c>
      <c r="T858" s="229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30" t="s">
        <v>331</v>
      </c>
      <c r="AT858" s="230" t="s">
        <v>266</v>
      </c>
      <c r="AU858" s="230" t="s">
        <v>86</v>
      </c>
      <c r="AY858" s="16" t="s">
        <v>166</v>
      </c>
      <c r="BE858" s="231">
        <f>IF(N858="základní",J858,0)</f>
        <v>0</v>
      </c>
      <c r="BF858" s="231">
        <f>IF(N858="snížená",J858,0)</f>
        <v>0</v>
      </c>
      <c r="BG858" s="231">
        <f>IF(N858="zákl. přenesená",J858,0)</f>
        <v>0</v>
      </c>
      <c r="BH858" s="231">
        <f>IF(N858="sníž. přenesená",J858,0)</f>
        <v>0</v>
      </c>
      <c r="BI858" s="231">
        <f>IF(N858="nulová",J858,0)</f>
        <v>0</v>
      </c>
      <c r="BJ858" s="16" t="s">
        <v>8</v>
      </c>
      <c r="BK858" s="231">
        <f>ROUND(I858*H858,0)</f>
        <v>0</v>
      </c>
      <c r="BL858" s="16" t="s">
        <v>249</v>
      </c>
      <c r="BM858" s="230" t="s">
        <v>2138</v>
      </c>
    </row>
    <row r="859" spans="1:51" s="13" customFormat="1" ht="12">
      <c r="A859" s="13"/>
      <c r="B859" s="232"/>
      <c r="C859" s="233"/>
      <c r="D859" s="234" t="s">
        <v>175</v>
      </c>
      <c r="E859" s="235" t="s">
        <v>1</v>
      </c>
      <c r="F859" s="236" t="s">
        <v>2129</v>
      </c>
      <c r="G859" s="233"/>
      <c r="H859" s="237">
        <v>1.024</v>
      </c>
      <c r="I859" s="238"/>
      <c r="J859" s="233"/>
      <c r="K859" s="233"/>
      <c r="L859" s="239"/>
      <c r="M859" s="240"/>
      <c r="N859" s="241"/>
      <c r="O859" s="241"/>
      <c r="P859" s="241"/>
      <c r="Q859" s="241"/>
      <c r="R859" s="241"/>
      <c r="S859" s="241"/>
      <c r="T859" s="24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3" t="s">
        <v>175</v>
      </c>
      <c r="AU859" s="243" t="s">
        <v>86</v>
      </c>
      <c r="AV859" s="13" t="s">
        <v>86</v>
      </c>
      <c r="AW859" s="13" t="s">
        <v>32</v>
      </c>
      <c r="AX859" s="13" t="s">
        <v>8</v>
      </c>
      <c r="AY859" s="243" t="s">
        <v>166</v>
      </c>
    </row>
    <row r="860" spans="1:51" s="13" customFormat="1" ht="12">
      <c r="A860" s="13"/>
      <c r="B860" s="232"/>
      <c r="C860" s="233"/>
      <c r="D860" s="234" t="s">
        <v>175</v>
      </c>
      <c r="E860" s="233"/>
      <c r="F860" s="236" t="s">
        <v>2139</v>
      </c>
      <c r="G860" s="233"/>
      <c r="H860" s="237">
        <v>1.075</v>
      </c>
      <c r="I860" s="238"/>
      <c r="J860" s="233"/>
      <c r="K860" s="233"/>
      <c r="L860" s="239"/>
      <c r="M860" s="240"/>
      <c r="N860" s="241"/>
      <c r="O860" s="241"/>
      <c r="P860" s="241"/>
      <c r="Q860" s="241"/>
      <c r="R860" s="241"/>
      <c r="S860" s="241"/>
      <c r="T860" s="242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3" t="s">
        <v>175</v>
      </c>
      <c r="AU860" s="243" t="s">
        <v>86</v>
      </c>
      <c r="AV860" s="13" t="s">
        <v>86</v>
      </c>
      <c r="AW860" s="13" t="s">
        <v>4</v>
      </c>
      <c r="AX860" s="13" t="s">
        <v>8</v>
      </c>
      <c r="AY860" s="243" t="s">
        <v>166</v>
      </c>
    </row>
    <row r="861" spans="1:65" s="2" customFormat="1" ht="24.15" customHeight="1">
      <c r="A861" s="37"/>
      <c r="B861" s="38"/>
      <c r="C861" s="218" t="s">
        <v>2140</v>
      </c>
      <c r="D861" s="218" t="s">
        <v>169</v>
      </c>
      <c r="E861" s="219" t="s">
        <v>346</v>
      </c>
      <c r="F861" s="220" t="s">
        <v>347</v>
      </c>
      <c r="G861" s="221" t="s">
        <v>188</v>
      </c>
      <c r="H861" s="222">
        <v>709.65</v>
      </c>
      <c r="I861" s="223"/>
      <c r="J861" s="224">
        <f>ROUND(I861*H861,0)</f>
        <v>0</v>
      </c>
      <c r="K861" s="225"/>
      <c r="L861" s="43"/>
      <c r="M861" s="226" t="s">
        <v>1</v>
      </c>
      <c r="N861" s="227" t="s">
        <v>42</v>
      </c>
      <c r="O861" s="90"/>
      <c r="P861" s="228">
        <f>O861*H861</f>
        <v>0</v>
      </c>
      <c r="Q861" s="228">
        <v>0</v>
      </c>
      <c r="R861" s="228">
        <f>Q861*H861</f>
        <v>0</v>
      </c>
      <c r="S861" s="228">
        <v>0</v>
      </c>
      <c r="T861" s="229">
        <f>S861*H861</f>
        <v>0</v>
      </c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R861" s="230" t="s">
        <v>249</v>
      </c>
      <c r="AT861" s="230" t="s">
        <v>169</v>
      </c>
      <c r="AU861" s="230" t="s">
        <v>86</v>
      </c>
      <c r="AY861" s="16" t="s">
        <v>166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6" t="s">
        <v>8</v>
      </c>
      <c r="BK861" s="231">
        <f>ROUND(I861*H861,0)</f>
        <v>0</v>
      </c>
      <c r="BL861" s="16" t="s">
        <v>249</v>
      </c>
      <c r="BM861" s="230" t="s">
        <v>2141</v>
      </c>
    </row>
    <row r="862" spans="1:51" s="13" customFormat="1" ht="12">
      <c r="A862" s="13"/>
      <c r="B862" s="232"/>
      <c r="C862" s="233"/>
      <c r="D862" s="234" t="s">
        <v>175</v>
      </c>
      <c r="E862" s="235" t="s">
        <v>1</v>
      </c>
      <c r="F862" s="236" t="s">
        <v>1630</v>
      </c>
      <c r="G862" s="233"/>
      <c r="H862" s="237">
        <v>59.76</v>
      </c>
      <c r="I862" s="238"/>
      <c r="J862" s="233"/>
      <c r="K862" s="233"/>
      <c r="L862" s="239"/>
      <c r="M862" s="240"/>
      <c r="N862" s="241"/>
      <c r="O862" s="241"/>
      <c r="P862" s="241"/>
      <c r="Q862" s="241"/>
      <c r="R862" s="241"/>
      <c r="S862" s="241"/>
      <c r="T862" s="24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3" t="s">
        <v>175</v>
      </c>
      <c r="AU862" s="243" t="s">
        <v>86</v>
      </c>
      <c r="AV862" s="13" t="s">
        <v>86</v>
      </c>
      <c r="AW862" s="13" t="s">
        <v>32</v>
      </c>
      <c r="AX862" s="13" t="s">
        <v>77</v>
      </c>
      <c r="AY862" s="243" t="s">
        <v>166</v>
      </c>
    </row>
    <row r="863" spans="1:51" s="13" customFormat="1" ht="12">
      <c r="A863" s="13"/>
      <c r="B863" s="232"/>
      <c r="C863" s="233"/>
      <c r="D863" s="234" t="s">
        <v>175</v>
      </c>
      <c r="E863" s="235" t="s">
        <v>1</v>
      </c>
      <c r="F863" s="236" t="s">
        <v>1609</v>
      </c>
      <c r="G863" s="233"/>
      <c r="H863" s="237">
        <v>175.19</v>
      </c>
      <c r="I863" s="238"/>
      <c r="J863" s="233"/>
      <c r="K863" s="233"/>
      <c r="L863" s="239"/>
      <c r="M863" s="240"/>
      <c r="N863" s="241"/>
      <c r="O863" s="241"/>
      <c r="P863" s="241"/>
      <c r="Q863" s="241"/>
      <c r="R863" s="241"/>
      <c r="S863" s="241"/>
      <c r="T863" s="24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3" t="s">
        <v>175</v>
      </c>
      <c r="AU863" s="243" t="s">
        <v>86</v>
      </c>
      <c r="AV863" s="13" t="s">
        <v>86</v>
      </c>
      <c r="AW863" s="13" t="s">
        <v>32</v>
      </c>
      <c r="AX863" s="13" t="s">
        <v>77</v>
      </c>
      <c r="AY863" s="243" t="s">
        <v>166</v>
      </c>
    </row>
    <row r="864" spans="1:51" s="13" customFormat="1" ht="12">
      <c r="A864" s="13"/>
      <c r="B864" s="232"/>
      <c r="C864" s="233"/>
      <c r="D864" s="234" t="s">
        <v>175</v>
      </c>
      <c r="E864" s="235" t="s">
        <v>1</v>
      </c>
      <c r="F864" s="236" t="s">
        <v>1610</v>
      </c>
      <c r="G864" s="233"/>
      <c r="H864" s="237">
        <v>237.36</v>
      </c>
      <c r="I864" s="238"/>
      <c r="J864" s="233"/>
      <c r="K864" s="233"/>
      <c r="L864" s="239"/>
      <c r="M864" s="240"/>
      <c r="N864" s="241"/>
      <c r="O864" s="241"/>
      <c r="P864" s="241"/>
      <c r="Q864" s="241"/>
      <c r="R864" s="241"/>
      <c r="S864" s="241"/>
      <c r="T864" s="242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3" t="s">
        <v>175</v>
      </c>
      <c r="AU864" s="243" t="s">
        <v>86</v>
      </c>
      <c r="AV864" s="13" t="s">
        <v>86</v>
      </c>
      <c r="AW864" s="13" t="s">
        <v>32</v>
      </c>
      <c r="AX864" s="13" t="s">
        <v>77</v>
      </c>
      <c r="AY864" s="243" t="s">
        <v>166</v>
      </c>
    </row>
    <row r="865" spans="1:51" s="13" customFormat="1" ht="12">
      <c r="A865" s="13"/>
      <c r="B865" s="232"/>
      <c r="C865" s="233"/>
      <c r="D865" s="234" t="s">
        <v>175</v>
      </c>
      <c r="E865" s="235" t="s">
        <v>1</v>
      </c>
      <c r="F865" s="236" t="s">
        <v>1612</v>
      </c>
      <c r="G865" s="233"/>
      <c r="H865" s="237">
        <v>237.34</v>
      </c>
      <c r="I865" s="238"/>
      <c r="J865" s="233"/>
      <c r="K865" s="233"/>
      <c r="L865" s="239"/>
      <c r="M865" s="240"/>
      <c r="N865" s="241"/>
      <c r="O865" s="241"/>
      <c r="P865" s="241"/>
      <c r="Q865" s="241"/>
      <c r="R865" s="241"/>
      <c r="S865" s="241"/>
      <c r="T865" s="24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3" t="s">
        <v>175</v>
      </c>
      <c r="AU865" s="243" t="s">
        <v>86</v>
      </c>
      <c r="AV865" s="13" t="s">
        <v>86</v>
      </c>
      <c r="AW865" s="13" t="s">
        <v>32</v>
      </c>
      <c r="AX865" s="13" t="s">
        <v>77</v>
      </c>
      <c r="AY865" s="243" t="s">
        <v>166</v>
      </c>
    </row>
    <row r="866" spans="1:65" s="2" customFormat="1" ht="24.15" customHeight="1">
      <c r="A866" s="37"/>
      <c r="B866" s="38"/>
      <c r="C866" s="254" t="s">
        <v>2142</v>
      </c>
      <c r="D866" s="254" t="s">
        <v>266</v>
      </c>
      <c r="E866" s="255" t="s">
        <v>2143</v>
      </c>
      <c r="F866" s="256" t="s">
        <v>2144</v>
      </c>
      <c r="G866" s="257" t="s">
        <v>188</v>
      </c>
      <c r="H866" s="258">
        <v>60.955</v>
      </c>
      <c r="I866" s="259"/>
      <c r="J866" s="260">
        <f>ROUND(I866*H866,0)</f>
        <v>0</v>
      </c>
      <c r="K866" s="261"/>
      <c r="L866" s="262"/>
      <c r="M866" s="263" t="s">
        <v>1</v>
      </c>
      <c r="N866" s="264" t="s">
        <v>42</v>
      </c>
      <c r="O866" s="90"/>
      <c r="P866" s="228">
        <f>O866*H866</f>
        <v>0</v>
      </c>
      <c r="Q866" s="228">
        <v>0.003</v>
      </c>
      <c r="R866" s="228">
        <f>Q866*H866</f>
        <v>0.182865</v>
      </c>
      <c r="S866" s="228">
        <v>0</v>
      </c>
      <c r="T866" s="229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30" t="s">
        <v>331</v>
      </c>
      <c r="AT866" s="230" t="s">
        <v>266</v>
      </c>
      <c r="AU866" s="230" t="s">
        <v>86</v>
      </c>
      <c r="AY866" s="16" t="s">
        <v>166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16" t="s">
        <v>8</v>
      </c>
      <c r="BK866" s="231">
        <f>ROUND(I866*H866,0)</f>
        <v>0</v>
      </c>
      <c r="BL866" s="16" t="s">
        <v>249</v>
      </c>
      <c r="BM866" s="230" t="s">
        <v>2145</v>
      </c>
    </row>
    <row r="867" spans="1:51" s="13" customFormat="1" ht="12">
      <c r="A867" s="13"/>
      <c r="B867" s="232"/>
      <c r="C867" s="233"/>
      <c r="D867" s="234" t="s">
        <v>175</v>
      </c>
      <c r="E867" s="235" t="s">
        <v>1</v>
      </c>
      <c r="F867" s="236" t="s">
        <v>1630</v>
      </c>
      <c r="G867" s="233"/>
      <c r="H867" s="237">
        <v>59.76</v>
      </c>
      <c r="I867" s="238"/>
      <c r="J867" s="233"/>
      <c r="K867" s="233"/>
      <c r="L867" s="239"/>
      <c r="M867" s="240"/>
      <c r="N867" s="241"/>
      <c r="O867" s="241"/>
      <c r="P867" s="241"/>
      <c r="Q867" s="241"/>
      <c r="R867" s="241"/>
      <c r="S867" s="241"/>
      <c r="T867" s="24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3" t="s">
        <v>175</v>
      </c>
      <c r="AU867" s="243" t="s">
        <v>86</v>
      </c>
      <c r="AV867" s="13" t="s">
        <v>86</v>
      </c>
      <c r="AW867" s="13" t="s">
        <v>32</v>
      </c>
      <c r="AX867" s="13" t="s">
        <v>77</v>
      </c>
      <c r="AY867" s="243" t="s">
        <v>166</v>
      </c>
    </row>
    <row r="868" spans="1:51" s="13" customFormat="1" ht="12">
      <c r="A868" s="13"/>
      <c r="B868" s="232"/>
      <c r="C868" s="233"/>
      <c r="D868" s="234" t="s">
        <v>175</v>
      </c>
      <c r="E868" s="233"/>
      <c r="F868" s="236" t="s">
        <v>2146</v>
      </c>
      <c r="G868" s="233"/>
      <c r="H868" s="237">
        <v>60.955</v>
      </c>
      <c r="I868" s="238"/>
      <c r="J868" s="233"/>
      <c r="K868" s="233"/>
      <c r="L868" s="239"/>
      <c r="M868" s="240"/>
      <c r="N868" s="241"/>
      <c r="O868" s="241"/>
      <c r="P868" s="241"/>
      <c r="Q868" s="241"/>
      <c r="R868" s="241"/>
      <c r="S868" s="241"/>
      <c r="T868" s="24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3" t="s">
        <v>175</v>
      </c>
      <c r="AU868" s="243" t="s">
        <v>86</v>
      </c>
      <c r="AV868" s="13" t="s">
        <v>86</v>
      </c>
      <c r="AW868" s="13" t="s">
        <v>4</v>
      </c>
      <c r="AX868" s="13" t="s">
        <v>8</v>
      </c>
      <c r="AY868" s="243" t="s">
        <v>166</v>
      </c>
    </row>
    <row r="869" spans="1:65" s="2" customFormat="1" ht="24.15" customHeight="1">
      <c r="A869" s="37"/>
      <c r="B869" s="38"/>
      <c r="C869" s="254" t="s">
        <v>2147</v>
      </c>
      <c r="D869" s="254" t="s">
        <v>266</v>
      </c>
      <c r="E869" s="255" t="s">
        <v>2148</v>
      </c>
      <c r="F869" s="256" t="s">
        <v>2149</v>
      </c>
      <c r="G869" s="257" t="s">
        <v>188</v>
      </c>
      <c r="H869" s="258">
        <v>242.087</v>
      </c>
      <c r="I869" s="259"/>
      <c r="J869" s="260">
        <f>ROUND(I869*H869,0)</f>
        <v>0</v>
      </c>
      <c r="K869" s="261"/>
      <c r="L869" s="262"/>
      <c r="M869" s="263" t="s">
        <v>1</v>
      </c>
      <c r="N869" s="264" t="s">
        <v>42</v>
      </c>
      <c r="O869" s="90"/>
      <c r="P869" s="228">
        <f>O869*H869</f>
        <v>0</v>
      </c>
      <c r="Q869" s="228">
        <v>0.0035</v>
      </c>
      <c r="R869" s="228">
        <f>Q869*H869</f>
        <v>0.8473045</v>
      </c>
      <c r="S869" s="228">
        <v>0</v>
      </c>
      <c r="T869" s="229">
        <f>S869*H869</f>
        <v>0</v>
      </c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R869" s="230" t="s">
        <v>331</v>
      </c>
      <c r="AT869" s="230" t="s">
        <v>266</v>
      </c>
      <c r="AU869" s="230" t="s">
        <v>86</v>
      </c>
      <c r="AY869" s="16" t="s">
        <v>166</v>
      </c>
      <c r="BE869" s="231">
        <f>IF(N869="základní",J869,0)</f>
        <v>0</v>
      </c>
      <c r="BF869" s="231">
        <f>IF(N869="snížená",J869,0)</f>
        <v>0</v>
      </c>
      <c r="BG869" s="231">
        <f>IF(N869="zákl. přenesená",J869,0)</f>
        <v>0</v>
      </c>
      <c r="BH869" s="231">
        <f>IF(N869="sníž. přenesená",J869,0)</f>
        <v>0</v>
      </c>
      <c r="BI869" s="231">
        <f>IF(N869="nulová",J869,0)</f>
        <v>0</v>
      </c>
      <c r="BJ869" s="16" t="s">
        <v>8</v>
      </c>
      <c r="BK869" s="231">
        <f>ROUND(I869*H869,0)</f>
        <v>0</v>
      </c>
      <c r="BL869" s="16" t="s">
        <v>249</v>
      </c>
      <c r="BM869" s="230" t="s">
        <v>2150</v>
      </c>
    </row>
    <row r="870" spans="1:51" s="13" customFormat="1" ht="12">
      <c r="A870" s="13"/>
      <c r="B870" s="232"/>
      <c r="C870" s="233"/>
      <c r="D870" s="234" t="s">
        <v>175</v>
      </c>
      <c r="E870" s="235" t="s">
        <v>1</v>
      </c>
      <c r="F870" s="236" t="s">
        <v>1612</v>
      </c>
      <c r="G870" s="233"/>
      <c r="H870" s="237">
        <v>237.34</v>
      </c>
      <c r="I870" s="238"/>
      <c r="J870" s="233"/>
      <c r="K870" s="233"/>
      <c r="L870" s="239"/>
      <c r="M870" s="240"/>
      <c r="N870" s="241"/>
      <c r="O870" s="241"/>
      <c r="P870" s="241"/>
      <c r="Q870" s="241"/>
      <c r="R870" s="241"/>
      <c r="S870" s="241"/>
      <c r="T870" s="24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3" t="s">
        <v>175</v>
      </c>
      <c r="AU870" s="243" t="s">
        <v>86</v>
      </c>
      <c r="AV870" s="13" t="s">
        <v>86</v>
      </c>
      <c r="AW870" s="13" t="s">
        <v>32</v>
      </c>
      <c r="AX870" s="13" t="s">
        <v>77</v>
      </c>
      <c r="AY870" s="243" t="s">
        <v>166</v>
      </c>
    </row>
    <row r="871" spans="1:51" s="13" customFormat="1" ht="12">
      <c r="A871" s="13"/>
      <c r="B871" s="232"/>
      <c r="C871" s="233"/>
      <c r="D871" s="234" t="s">
        <v>175</v>
      </c>
      <c r="E871" s="233"/>
      <c r="F871" s="236" t="s">
        <v>2151</v>
      </c>
      <c r="G871" s="233"/>
      <c r="H871" s="237">
        <v>242.087</v>
      </c>
      <c r="I871" s="238"/>
      <c r="J871" s="233"/>
      <c r="K871" s="233"/>
      <c r="L871" s="239"/>
      <c r="M871" s="240"/>
      <c r="N871" s="241"/>
      <c r="O871" s="241"/>
      <c r="P871" s="241"/>
      <c r="Q871" s="241"/>
      <c r="R871" s="241"/>
      <c r="S871" s="241"/>
      <c r="T871" s="24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3" t="s">
        <v>175</v>
      </c>
      <c r="AU871" s="243" t="s">
        <v>86</v>
      </c>
      <c r="AV871" s="13" t="s">
        <v>86</v>
      </c>
      <c r="AW871" s="13" t="s">
        <v>4</v>
      </c>
      <c r="AX871" s="13" t="s">
        <v>8</v>
      </c>
      <c r="AY871" s="243" t="s">
        <v>166</v>
      </c>
    </row>
    <row r="872" spans="1:65" s="2" customFormat="1" ht="24.15" customHeight="1">
      <c r="A872" s="37"/>
      <c r="B872" s="38"/>
      <c r="C872" s="254" t="s">
        <v>2152</v>
      </c>
      <c r="D872" s="254" t="s">
        <v>266</v>
      </c>
      <c r="E872" s="255" t="s">
        <v>2153</v>
      </c>
      <c r="F872" s="256" t="s">
        <v>2154</v>
      </c>
      <c r="G872" s="257" t="s">
        <v>188</v>
      </c>
      <c r="H872" s="258">
        <v>178.694</v>
      </c>
      <c r="I872" s="259"/>
      <c r="J872" s="260">
        <f>ROUND(I872*H872,0)</f>
        <v>0</v>
      </c>
      <c r="K872" s="261"/>
      <c r="L872" s="262"/>
      <c r="M872" s="263" t="s">
        <v>1</v>
      </c>
      <c r="N872" s="264" t="s">
        <v>42</v>
      </c>
      <c r="O872" s="90"/>
      <c r="P872" s="228">
        <f>O872*H872</f>
        <v>0</v>
      </c>
      <c r="Q872" s="228">
        <v>0.0042</v>
      </c>
      <c r="R872" s="228">
        <f>Q872*H872</f>
        <v>0.7505147999999999</v>
      </c>
      <c r="S872" s="228">
        <v>0</v>
      </c>
      <c r="T872" s="229">
        <f>S872*H872</f>
        <v>0</v>
      </c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R872" s="230" t="s">
        <v>331</v>
      </c>
      <c r="AT872" s="230" t="s">
        <v>266</v>
      </c>
      <c r="AU872" s="230" t="s">
        <v>86</v>
      </c>
      <c r="AY872" s="16" t="s">
        <v>166</v>
      </c>
      <c r="BE872" s="231">
        <f>IF(N872="základní",J872,0)</f>
        <v>0</v>
      </c>
      <c r="BF872" s="231">
        <f>IF(N872="snížená",J872,0)</f>
        <v>0</v>
      </c>
      <c r="BG872" s="231">
        <f>IF(N872="zákl. přenesená",J872,0)</f>
        <v>0</v>
      </c>
      <c r="BH872" s="231">
        <f>IF(N872="sníž. přenesená",J872,0)</f>
        <v>0</v>
      </c>
      <c r="BI872" s="231">
        <f>IF(N872="nulová",J872,0)</f>
        <v>0</v>
      </c>
      <c r="BJ872" s="16" t="s">
        <v>8</v>
      </c>
      <c r="BK872" s="231">
        <f>ROUND(I872*H872,0)</f>
        <v>0</v>
      </c>
      <c r="BL872" s="16" t="s">
        <v>249</v>
      </c>
      <c r="BM872" s="230" t="s">
        <v>2155</v>
      </c>
    </row>
    <row r="873" spans="1:51" s="13" customFormat="1" ht="12">
      <c r="A873" s="13"/>
      <c r="B873" s="232"/>
      <c r="C873" s="233"/>
      <c r="D873" s="234" t="s">
        <v>175</v>
      </c>
      <c r="E873" s="235" t="s">
        <v>1</v>
      </c>
      <c r="F873" s="236" t="s">
        <v>1609</v>
      </c>
      <c r="G873" s="233"/>
      <c r="H873" s="237">
        <v>175.19</v>
      </c>
      <c r="I873" s="238"/>
      <c r="J873" s="233"/>
      <c r="K873" s="233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175</v>
      </c>
      <c r="AU873" s="243" t="s">
        <v>86</v>
      </c>
      <c r="AV873" s="13" t="s">
        <v>86</v>
      </c>
      <c r="AW873" s="13" t="s">
        <v>32</v>
      </c>
      <c r="AX873" s="13" t="s">
        <v>77</v>
      </c>
      <c r="AY873" s="243" t="s">
        <v>166</v>
      </c>
    </row>
    <row r="874" spans="1:51" s="13" customFormat="1" ht="12">
      <c r="A874" s="13"/>
      <c r="B874" s="232"/>
      <c r="C874" s="233"/>
      <c r="D874" s="234" t="s">
        <v>175</v>
      </c>
      <c r="E874" s="233"/>
      <c r="F874" s="236" t="s">
        <v>2156</v>
      </c>
      <c r="G874" s="233"/>
      <c r="H874" s="237">
        <v>178.694</v>
      </c>
      <c r="I874" s="238"/>
      <c r="J874" s="233"/>
      <c r="K874" s="233"/>
      <c r="L874" s="239"/>
      <c r="M874" s="240"/>
      <c r="N874" s="241"/>
      <c r="O874" s="241"/>
      <c r="P874" s="241"/>
      <c r="Q874" s="241"/>
      <c r="R874" s="241"/>
      <c r="S874" s="241"/>
      <c r="T874" s="24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3" t="s">
        <v>175</v>
      </c>
      <c r="AU874" s="243" t="s">
        <v>86</v>
      </c>
      <c r="AV874" s="13" t="s">
        <v>86</v>
      </c>
      <c r="AW874" s="13" t="s">
        <v>4</v>
      </c>
      <c r="AX874" s="13" t="s">
        <v>8</v>
      </c>
      <c r="AY874" s="243" t="s">
        <v>166</v>
      </c>
    </row>
    <row r="875" spans="1:65" s="2" customFormat="1" ht="24.15" customHeight="1">
      <c r="A875" s="37"/>
      <c r="B875" s="38"/>
      <c r="C875" s="254" t="s">
        <v>2157</v>
      </c>
      <c r="D875" s="254" t="s">
        <v>266</v>
      </c>
      <c r="E875" s="255" t="s">
        <v>2158</v>
      </c>
      <c r="F875" s="256" t="s">
        <v>2159</v>
      </c>
      <c r="G875" s="257" t="s">
        <v>188</v>
      </c>
      <c r="H875" s="258">
        <v>242.107</v>
      </c>
      <c r="I875" s="259"/>
      <c r="J875" s="260">
        <f>ROUND(I875*H875,0)</f>
        <v>0</v>
      </c>
      <c r="K875" s="261"/>
      <c r="L875" s="262"/>
      <c r="M875" s="263" t="s">
        <v>1</v>
      </c>
      <c r="N875" s="264" t="s">
        <v>42</v>
      </c>
      <c r="O875" s="90"/>
      <c r="P875" s="228">
        <f>O875*H875</f>
        <v>0</v>
      </c>
      <c r="Q875" s="228">
        <v>0.0049</v>
      </c>
      <c r="R875" s="228">
        <f>Q875*H875</f>
        <v>1.1863242999999999</v>
      </c>
      <c r="S875" s="228">
        <v>0</v>
      </c>
      <c r="T875" s="229">
        <f>S875*H875</f>
        <v>0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R875" s="230" t="s">
        <v>331</v>
      </c>
      <c r="AT875" s="230" t="s">
        <v>266</v>
      </c>
      <c r="AU875" s="230" t="s">
        <v>86</v>
      </c>
      <c r="AY875" s="16" t="s">
        <v>166</v>
      </c>
      <c r="BE875" s="231">
        <f>IF(N875="základní",J875,0)</f>
        <v>0</v>
      </c>
      <c r="BF875" s="231">
        <f>IF(N875="snížená",J875,0)</f>
        <v>0</v>
      </c>
      <c r="BG875" s="231">
        <f>IF(N875="zákl. přenesená",J875,0)</f>
        <v>0</v>
      </c>
      <c r="BH875" s="231">
        <f>IF(N875="sníž. přenesená",J875,0)</f>
        <v>0</v>
      </c>
      <c r="BI875" s="231">
        <f>IF(N875="nulová",J875,0)</f>
        <v>0</v>
      </c>
      <c r="BJ875" s="16" t="s">
        <v>8</v>
      </c>
      <c r="BK875" s="231">
        <f>ROUND(I875*H875,0)</f>
        <v>0</v>
      </c>
      <c r="BL875" s="16" t="s">
        <v>249</v>
      </c>
      <c r="BM875" s="230" t="s">
        <v>2160</v>
      </c>
    </row>
    <row r="876" spans="1:51" s="13" customFormat="1" ht="12">
      <c r="A876" s="13"/>
      <c r="B876" s="232"/>
      <c r="C876" s="233"/>
      <c r="D876" s="234" t="s">
        <v>175</v>
      </c>
      <c r="E876" s="235" t="s">
        <v>1</v>
      </c>
      <c r="F876" s="236" t="s">
        <v>1610</v>
      </c>
      <c r="G876" s="233"/>
      <c r="H876" s="237">
        <v>237.36</v>
      </c>
      <c r="I876" s="238"/>
      <c r="J876" s="233"/>
      <c r="K876" s="233"/>
      <c r="L876" s="239"/>
      <c r="M876" s="240"/>
      <c r="N876" s="241"/>
      <c r="O876" s="241"/>
      <c r="P876" s="241"/>
      <c r="Q876" s="241"/>
      <c r="R876" s="241"/>
      <c r="S876" s="241"/>
      <c r="T876" s="24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3" t="s">
        <v>175</v>
      </c>
      <c r="AU876" s="243" t="s">
        <v>86</v>
      </c>
      <c r="AV876" s="13" t="s">
        <v>86</v>
      </c>
      <c r="AW876" s="13" t="s">
        <v>32</v>
      </c>
      <c r="AX876" s="13" t="s">
        <v>77</v>
      </c>
      <c r="AY876" s="243" t="s">
        <v>166</v>
      </c>
    </row>
    <row r="877" spans="1:51" s="13" customFormat="1" ht="12">
      <c r="A877" s="13"/>
      <c r="B877" s="232"/>
      <c r="C877" s="233"/>
      <c r="D877" s="234" t="s">
        <v>175</v>
      </c>
      <c r="E877" s="233"/>
      <c r="F877" s="236" t="s">
        <v>2161</v>
      </c>
      <c r="G877" s="233"/>
      <c r="H877" s="237">
        <v>242.107</v>
      </c>
      <c r="I877" s="238"/>
      <c r="J877" s="233"/>
      <c r="K877" s="233"/>
      <c r="L877" s="239"/>
      <c r="M877" s="240"/>
      <c r="N877" s="241"/>
      <c r="O877" s="241"/>
      <c r="P877" s="241"/>
      <c r="Q877" s="241"/>
      <c r="R877" s="241"/>
      <c r="S877" s="241"/>
      <c r="T877" s="24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3" t="s">
        <v>175</v>
      </c>
      <c r="AU877" s="243" t="s">
        <v>86</v>
      </c>
      <c r="AV877" s="13" t="s">
        <v>86</v>
      </c>
      <c r="AW877" s="13" t="s">
        <v>4</v>
      </c>
      <c r="AX877" s="13" t="s">
        <v>8</v>
      </c>
      <c r="AY877" s="243" t="s">
        <v>166</v>
      </c>
    </row>
    <row r="878" spans="1:65" s="2" customFormat="1" ht="24.15" customHeight="1">
      <c r="A878" s="37"/>
      <c r="B878" s="38"/>
      <c r="C878" s="218" t="s">
        <v>2162</v>
      </c>
      <c r="D878" s="218" t="s">
        <v>169</v>
      </c>
      <c r="E878" s="219" t="s">
        <v>2163</v>
      </c>
      <c r="F878" s="220" t="s">
        <v>2164</v>
      </c>
      <c r="G878" s="221" t="s">
        <v>188</v>
      </c>
      <c r="H878" s="222">
        <v>22.81</v>
      </c>
      <c r="I878" s="223"/>
      <c r="J878" s="224">
        <f>ROUND(I878*H878,0)</f>
        <v>0</v>
      </c>
      <c r="K878" s="225"/>
      <c r="L878" s="43"/>
      <c r="M878" s="226" t="s">
        <v>1</v>
      </c>
      <c r="N878" s="227" t="s">
        <v>42</v>
      </c>
      <c r="O878" s="90"/>
      <c r="P878" s="228">
        <f>O878*H878</f>
        <v>0</v>
      </c>
      <c r="Q878" s="228">
        <v>0</v>
      </c>
      <c r="R878" s="228">
        <f>Q878*H878</f>
        <v>0</v>
      </c>
      <c r="S878" s="228">
        <v>0</v>
      </c>
      <c r="T878" s="229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30" t="s">
        <v>249</v>
      </c>
      <c r="AT878" s="230" t="s">
        <v>169</v>
      </c>
      <c r="AU878" s="230" t="s">
        <v>86</v>
      </c>
      <c r="AY878" s="16" t="s">
        <v>166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6" t="s">
        <v>8</v>
      </c>
      <c r="BK878" s="231">
        <f>ROUND(I878*H878,0)</f>
        <v>0</v>
      </c>
      <c r="BL878" s="16" t="s">
        <v>249</v>
      </c>
      <c r="BM878" s="230" t="s">
        <v>2165</v>
      </c>
    </row>
    <row r="879" spans="1:51" s="13" customFormat="1" ht="12">
      <c r="A879" s="13"/>
      <c r="B879" s="232"/>
      <c r="C879" s="233"/>
      <c r="D879" s="234" t="s">
        <v>175</v>
      </c>
      <c r="E879" s="235" t="s">
        <v>1</v>
      </c>
      <c r="F879" s="236" t="s">
        <v>1611</v>
      </c>
      <c r="G879" s="233"/>
      <c r="H879" s="237">
        <v>22.81</v>
      </c>
      <c r="I879" s="238"/>
      <c r="J879" s="233"/>
      <c r="K879" s="233"/>
      <c r="L879" s="239"/>
      <c r="M879" s="240"/>
      <c r="N879" s="241"/>
      <c r="O879" s="241"/>
      <c r="P879" s="241"/>
      <c r="Q879" s="241"/>
      <c r="R879" s="241"/>
      <c r="S879" s="241"/>
      <c r="T879" s="24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3" t="s">
        <v>175</v>
      </c>
      <c r="AU879" s="243" t="s">
        <v>86</v>
      </c>
      <c r="AV879" s="13" t="s">
        <v>86</v>
      </c>
      <c r="AW879" s="13" t="s">
        <v>32</v>
      </c>
      <c r="AX879" s="13" t="s">
        <v>77</v>
      </c>
      <c r="AY879" s="243" t="s">
        <v>166</v>
      </c>
    </row>
    <row r="880" spans="1:65" s="2" customFormat="1" ht="24.15" customHeight="1">
      <c r="A880" s="37"/>
      <c r="B880" s="38"/>
      <c r="C880" s="254" t="s">
        <v>2166</v>
      </c>
      <c r="D880" s="254" t="s">
        <v>266</v>
      </c>
      <c r="E880" s="255" t="s">
        <v>2167</v>
      </c>
      <c r="F880" s="256" t="s">
        <v>2168</v>
      </c>
      <c r="G880" s="257" t="s">
        <v>188</v>
      </c>
      <c r="H880" s="258">
        <v>23.951</v>
      </c>
      <c r="I880" s="259"/>
      <c r="J880" s="260">
        <f>ROUND(I880*H880,0)</f>
        <v>0</v>
      </c>
      <c r="K880" s="261"/>
      <c r="L880" s="262"/>
      <c r="M880" s="263" t="s">
        <v>1</v>
      </c>
      <c r="N880" s="264" t="s">
        <v>42</v>
      </c>
      <c r="O880" s="90"/>
      <c r="P880" s="228">
        <f>O880*H880</f>
        <v>0</v>
      </c>
      <c r="Q880" s="228">
        <v>0.005</v>
      </c>
      <c r="R880" s="228">
        <f>Q880*H880</f>
        <v>0.119755</v>
      </c>
      <c r="S880" s="228">
        <v>0</v>
      </c>
      <c r="T880" s="229">
        <f>S880*H880</f>
        <v>0</v>
      </c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R880" s="230" t="s">
        <v>331</v>
      </c>
      <c r="AT880" s="230" t="s">
        <v>266</v>
      </c>
      <c r="AU880" s="230" t="s">
        <v>86</v>
      </c>
      <c r="AY880" s="16" t="s">
        <v>166</v>
      </c>
      <c r="BE880" s="231">
        <f>IF(N880="základní",J880,0)</f>
        <v>0</v>
      </c>
      <c r="BF880" s="231">
        <f>IF(N880="snížená",J880,0)</f>
        <v>0</v>
      </c>
      <c r="BG880" s="231">
        <f>IF(N880="zákl. přenesená",J880,0)</f>
        <v>0</v>
      </c>
      <c r="BH880" s="231">
        <f>IF(N880="sníž. přenesená",J880,0)</f>
        <v>0</v>
      </c>
      <c r="BI880" s="231">
        <f>IF(N880="nulová",J880,0)</f>
        <v>0</v>
      </c>
      <c r="BJ880" s="16" t="s">
        <v>8</v>
      </c>
      <c r="BK880" s="231">
        <f>ROUND(I880*H880,0)</f>
        <v>0</v>
      </c>
      <c r="BL880" s="16" t="s">
        <v>249</v>
      </c>
      <c r="BM880" s="230" t="s">
        <v>2169</v>
      </c>
    </row>
    <row r="881" spans="1:51" s="13" customFormat="1" ht="12">
      <c r="A881" s="13"/>
      <c r="B881" s="232"/>
      <c r="C881" s="233"/>
      <c r="D881" s="234" t="s">
        <v>175</v>
      </c>
      <c r="E881" s="235" t="s">
        <v>1</v>
      </c>
      <c r="F881" s="236" t="s">
        <v>2170</v>
      </c>
      <c r="G881" s="233"/>
      <c r="H881" s="237">
        <v>22.81</v>
      </c>
      <c r="I881" s="238"/>
      <c r="J881" s="233"/>
      <c r="K881" s="233"/>
      <c r="L881" s="239"/>
      <c r="M881" s="240"/>
      <c r="N881" s="241"/>
      <c r="O881" s="241"/>
      <c r="P881" s="241"/>
      <c r="Q881" s="241"/>
      <c r="R881" s="241"/>
      <c r="S881" s="241"/>
      <c r="T881" s="24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3" t="s">
        <v>175</v>
      </c>
      <c r="AU881" s="243" t="s">
        <v>86</v>
      </c>
      <c r="AV881" s="13" t="s">
        <v>86</v>
      </c>
      <c r="AW881" s="13" t="s">
        <v>32</v>
      </c>
      <c r="AX881" s="13" t="s">
        <v>8</v>
      </c>
      <c r="AY881" s="243" t="s">
        <v>166</v>
      </c>
    </row>
    <row r="882" spans="1:51" s="13" customFormat="1" ht="12">
      <c r="A882" s="13"/>
      <c r="B882" s="232"/>
      <c r="C882" s="233"/>
      <c r="D882" s="234" t="s">
        <v>175</v>
      </c>
      <c r="E882" s="233"/>
      <c r="F882" s="236" t="s">
        <v>2171</v>
      </c>
      <c r="G882" s="233"/>
      <c r="H882" s="237">
        <v>23.951</v>
      </c>
      <c r="I882" s="238"/>
      <c r="J882" s="233"/>
      <c r="K882" s="233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175</v>
      </c>
      <c r="AU882" s="243" t="s">
        <v>86</v>
      </c>
      <c r="AV882" s="13" t="s">
        <v>86</v>
      </c>
      <c r="AW882" s="13" t="s">
        <v>4</v>
      </c>
      <c r="AX882" s="13" t="s">
        <v>8</v>
      </c>
      <c r="AY882" s="243" t="s">
        <v>166</v>
      </c>
    </row>
    <row r="883" spans="1:65" s="2" customFormat="1" ht="24.15" customHeight="1">
      <c r="A883" s="37"/>
      <c r="B883" s="38"/>
      <c r="C883" s="254" t="s">
        <v>2172</v>
      </c>
      <c r="D883" s="254" t="s">
        <v>266</v>
      </c>
      <c r="E883" s="255" t="s">
        <v>2173</v>
      </c>
      <c r="F883" s="256" t="s">
        <v>2174</v>
      </c>
      <c r="G883" s="257" t="s">
        <v>188</v>
      </c>
      <c r="H883" s="258">
        <v>23.951</v>
      </c>
      <c r="I883" s="259"/>
      <c r="J883" s="260">
        <f>ROUND(I883*H883,0)</f>
        <v>0</v>
      </c>
      <c r="K883" s="261"/>
      <c r="L883" s="262"/>
      <c r="M883" s="263" t="s">
        <v>1</v>
      </c>
      <c r="N883" s="264" t="s">
        <v>42</v>
      </c>
      <c r="O883" s="90"/>
      <c r="P883" s="228">
        <f>O883*H883</f>
        <v>0</v>
      </c>
      <c r="Q883" s="228">
        <v>0.00547</v>
      </c>
      <c r="R883" s="228">
        <f>Q883*H883</f>
        <v>0.13101197</v>
      </c>
      <c r="S883" s="228">
        <v>0</v>
      </c>
      <c r="T883" s="229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30" t="s">
        <v>331</v>
      </c>
      <c r="AT883" s="230" t="s">
        <v>266</v>
      </c>
      <c r="AU883" s="230" t="s">
        <v>86</v>
      </c>
      <c r="AY883" s="16" t="s">
        <v>166</v>
      </c>
      <c r="BE883" s="231">
        <f>IF(N883="základní",J883,0)</f>
        <v>0</v>
      </c>
      <c r="BF883" s="231">
        <f>IF(N883="snížená",J883,0)</f>
        <v>0</v>
      </c>
      <c r="BG883" s="231">
        <f>IF(N883="zákl. přenesená",J883,0)</f>
        <v>0</v>
      </c>
      <c r="BH883" s="231">
        <f>IF(N883="sníž. přenesená",J883,0)</f>
        <v>0</v>
      </c>
      <c r="BI883" s="231">
        <f>IF(N883="nulová",J883,0)</f>
        <v>0</v>
      </c>
      <c r="BJ883" s="16" t="s">
        <v>8</v>
      </c>
      <c r="BK883" s="231">
        <f>ROUND(I883*H883,0)</f>
        <v>0</v>
      </c>
      <c r="BL883" s="16" t="s">
        <v>249</v>
      </c>
      <c r="BM883" s="230" t="s">
        <v>2175</v>
      </c>
    </row>
    <row r="884" spans="1:51" s="13" customFormat="1" ht="12">
      <c r="A884" s="13"/>
      <c r="B884" s="232"/>
      <c r="C884" s="233"/>
      <c r="D884" s="234" t="s">
        <v>175</v>
      </c>
      <c r="E884" s="235" t="s">
        <v>1</v>
      </c>
      <c r="F884" s="236" t="s">
        <v>2170</v>
      </c>
      <c r="G884" s="233"/>
      <c r="H884" s="237">
        <v>22.81</v>
      </c>
      <c r="I884" s="238"/>
      <c r="J884" s="233"/>
      <c r="K884" s="233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175</v>
      </c>
      <c r="AU884" s="243" t="s">
        <v>86</v>
      </c>
      <c r="AV884" s="13" t="s">
        <v>86</v>
      </c>
      <c r="AW884" s="13" t="s">
        <v>32</v>
      </c>
      <c r="AX884" s="13" t="s">
        <v>8</v>
      </c>
      <c r="AY884" s="243" t="s">
        <v>166</v>
      </c>
    </row>
    <row r="885" spans="1:51" s="13" customFormat="1" ht="12">
      <c r="A885" s="13"/>
      <c r="B885" s="232"/>
      <c r="C885" s="233"/>
      <c r="D885" s="234" t="s">
        <v>175</v>
      </c>
      <c r="E885" s="233"/>
      <c r="F885" s="236" t="s">
        <v>2171</v>
      </c>
      <c r="G885" s="233"/>
      <c r="H885" s="237">
        <v>23.951</v>
      </c>
      <c r="I885" s="238"/>
      <c r="J885" s="233"/>
      <c r="K885" s="233"/>
      <c r="L885" s="239"/>
      <c r="M885" s="240"/>
      <c r="N885" s="241"/>
      <c r="O885" s="241"/>
      <c r="P885" s="241"/>
      <c r="Q885" s="241"/>
      <c r="R885" s="241"/>
      <c r="S885" s="241"/>
      <c r="T885" s="24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3" t="s">
        <v>175</v>
      </c>
      <c r="AU885" s="243" t="s">
        <v>86</v>
      </c>
      <c r="AV885" s="13" t="s">
        <v>86</v>
      </c>
      <c r="AW885" s="13" t="s">
        <v>4</v>
      </c>
      <c r="AX885" s="13" t="s">
        <v>8</v>
      </c>
      <c r="AY885" s="243" t="s">
        <v>166</v>
      </c>
    </row>
    <row r="886" spans="1:65" s="2" customFormat="1" ht="33" customHeight="1">
      <c r="A886" s="37"/>
      <c r="B886" s="38"/>
      <c r="C886" s="218" t="s">
        <v>2176</v>
      </c>
      <c r="D886" s="218" t="s">
        <v>169</v>
      </c>
      <c r="E886" s="219" t="s">
        <v>2177</v>
      </c>
      <c r="F886" s="220" t="s">
        <v>2178</v>
      </c>
      <c r="G886" s="221" t="s">
        <v>188</v>
      </c>
      <c r="H886" s="222">
        <v>20.301</v>
      </c>
      <c r="I886" s="223"/>
      <c r="J886" s="224">
        <f>ROUND(I886*H886,0)</f>
        <v>0</v>
      </c>
      <c r="K886" s="225"/>
      <c r="L886" s="43"/>
      <c r="M886" s="226" t="s">
        <v>1</v>
      </c>
      <c r="N886" s="227" t="s">
        <v>42</v>
      </c>
      <c r="O886" s="90"/>
      <c r="P886" s="228">
        <f>O886*H886</f>
        <v>0</v>
      </c>
      <c r="Q886" s="228">
        <v>5E-05</v>
      </c>
      <c r="R886" s="228">
        <f>Q886*H886</f>
        <v>0.00101505</v>
      </c>
      <c r="S886" s="228">
        <v>0</v>
      </c>
      <c r="T886" s="229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30" t="s">
        <v>249</v>
      </c>
      <c r="AT886" s="230" t="s">
        <v>169</v>
      </c>
      <c r="AU886" s="230" t="s">
        <v>86</v>
      </c>
      <c r="AY886" s="16" t="s">
        <v>166</v>
      </c>
      <c r="BE886" s="231">
        <f>IF(N886="základní",J886,0)</f>
        <v>0</v>
      </c>
      <c r="BF886" s="231">
        <f>IF(N886="snížená",J886,0)</f>
        <v>0</v>
      </c>
      <c r="BG886" s="231">
        <f>IF(N886="zákl. přenesená",J886,0)</f>
        <v>0</v>
      </c>
      <c r="BH886" s="231">
        <f>IF(N886="sníž. přenesená",J886,0)</f>
        <v>0</v>
      </c>
      <c r="BI886" s="231">
        <f>IF(N886="nulová",J886,0)</f>
        <v>0</v>
      </c>
      <c r="BJ886" s="16" t="s">
        <v>8</v>
      </c>
      <c r="BK886" s="231">
        <f>ROUND(I886*H886,0)</f>
        <v>0</v>
      </c>
      <c r="BL886" s="16" t="s">
        <v>249</v>
      </c>
      <c r="BM886" s="230" t="s">
        <v>2179</v>
      </c>
    </row>
    <row r="887" spans="1:51" s="13" customFormat="1" ht="12">
      <c r="A887" s="13"/>
      <c r="B887" s="232"/>
      <c r="C887" s="233"/>
      <c r="D887" s="234" t="s">
        <v>175</v>
      </c>
      <c r="E887" s="235" t="s">
        <v>1</v>
      </c>
      <c r="F887" s="236" t="s">
        <v>2180</v>
      </c>
      <c r="G887" s="233"/>
      <c r="H887" s="237">
        <v>16.701</v>
      </c>
      <c r="I887" s="238"/>
      <c r="J887" s="233"/>
      <c r="K887" s="233"/>
      <c r="L887" s="239"/>
      <c r="M887" s="240"/>
      <c r="N887" s="241"/>
      <c r="O887" s="241"/>
      <c r="P887" s="241"/>
      <c r="Q887" s="241"/>
      <c r="R887" s="241"/>
      <c r="S887" s="241"/>
      <c r="T887" s="24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3" t="s">
        <v>175</v>
      </c>
      <c r="AU887" s="243" t="s">
        <v>86</v>
      </c>
      <c r="AV887" s="13" t="s">
        <v>86</v>
      </c>
      <c r="AW887" s="13" t="s">
        <v>32</v>
      </c>
      <c r="AX887" s="13" t="s">
        <v>77</v>
      </c>
      <c r="AY887" s="243" t="s">
        <v>166</v>
      </c>
    </row>
    <row r="888" spans="1:51" s="13" customFormat="1" ht="12">
      <c r="A888" s="13"/>
      <c r="B888" s="232"/>
      <c r="C888" s="233"/>
      <c r="D888" s="234" t="s">
        <v>175</v>
      </c>
      <c r="E888" s="235" t="s">
        <v>1</v>
      </c>
      <c r="F888" s="236" t="s">
        <v>2181</v>
      </c>
      <c r="G888" s="233"/>
      <c r="H888" s="237">
        <v>3.6</v>
      </c>
      <c r="I888" s="238"/>
      <c r="J888" s="233"/>
      <c r="K888" s="233"/>
      <c r="L888" s="239"/>
      <c r="M888" s="240"/>
      <c r="N888" s="241"/>
      <c r="O888" s="241"/>
      <c r="P888" s="241"/>
      <c r="Q888" s="241"/>
      <c r="R888" s="241"/>
      <c r="S888" s="241"/>
      <c r="T888" s="24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3" t="s">
        <v>175</v>
      </c>
      <c r="AU888" s="243" t="s">
        <v>86</v>
      </c>
      <c r="AV888" s="13" t="s">
        <v>86</v>
      </c>
      <c r="AW888" s="13" t="s">
        <v>32</v>
      </c>
      <c r="AX888" s="13" t="s">
        <v>77</v>
      </c>
      <c r="AY888" s="243" t="s">
        <v>166</v>
      </c>
    </row>
    <row r="889" spans="1:65" s="2" customFormat="1" ht="24.15" customHeight="1">
      <c r="A889" s="37"/>
      <c r="B889" s="38"/>
      <c r="C889" s="254" t="s">
        <v>2182</v>
      </c>
      <c r="D889" s="254" t="s">
        <v>266</v>
      </c>
      <c r="E889" s="255" t="s">
        <v>2183</v>
      </c>
      <c r="F889" s="256" t="s">
        <v>2184</v>
      </c>
      <c r="G889" s="257" t="s">
        <v>188</v>
      </c>
      <c r="H889" s="258">
        <v>21.925</v>
      </c>
      <c r="I889" s="259"/>
      <c r="J889" s="260">
        <f>ROUND(I889*H889,0)</f>
        <v>0</v>
      </c>
      <c r="K889" s="261"/>
      <c r="L889" s="262"/>
      <c r="M889" s="263" t="s">
        <v>1</v>
      </c>
      <c r="N889" s="264" t="s">
        <v>42</v>
      </c>
      <c r="O889" s="90"/>
      <c r="P889" s="228">
        <f>O889*H889</f>
        <v>0</v>
      </c>
      <c r="Q889" s="228">
        <v>0.0018</v>
      </c>
      <c r="R889" s="228">
        <f>Q889*H889</f>
        <v>0.039465</v>
      </c>
      <c r="S889" s="228">
        <v>0</v>
      </c>
      <c r="T889" s="229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30" t="s">
        <v>331</v>
      </c>
      <c r="AT889" s="230" t="s">
        <v>266</v>
      </c>
      <c r="AU889" s="230" t="s">
        <v>86</v>
      </c>
      <c r="AY889" s="16" t="s">
        <v>166</v>
      </c>
      <c r="BE889" s="231">
        <f>IF(N889="základní",J889,0)</f>
        <v>0</v>
      </c>
      <c r="BF889" s="231">
        <f>IF(N889="snížená",J889,0)</f>
        <v>0</v>
      </c>
      <c r="BG889" s="231">
        <f>IF(N889="zákl. přenesená",J889,0)</f>
        <v>0</v>
      </c>
      <c r="BH889" s="231">
        <f>IF(N889="sníž. přenesená",J889,0)</f>
        <v>0</v>
      </c>
      <c r="BI889" s="231">
        <f>IF(N889="nulová",J889,0)</f>
        <v>0</v>
      </c>
      <c r="BJ889" s="16" t="s">
        <v>8</v>
      </c>
      <c r="BK889" s="231">
        <f>ROUND(I889*H889,0)</f>
        <v>0</v>
      </c>
      <c r="BL889" s="16" t="s">
        <v>249</v>
      </c>
      <c r="BM889" s="230" t="s">
        <v>2185</v>
      </c>
    </row>
    <row r="890" spans="1:51" s="13" customFormat="1" ht="12">
      <c r="A890" s="13"/>
      <c r="B890" s="232"/>
      <c r="C890" s="233"/>
      <c r="D890" s="234" t="s">
        <v>175</v>
      </c>
      <c r="E890" s="235" t="s">
        <v>1</v>
      </c>
      <c r="F890" s="236" t="s">
        <v>2186</v>
      </c>
      <c r="G890" s="233"/>
      <c r="H890" s="237">
        <v>20.301</v>
      </c>
      <c r="I890" s="238"/>
      <c r="J890" s="233"/>
      <c r="K890" s="233"/>
      <c r="L890" s="239"/>
      <c r="M890" s="240"/>
      <c r="N890" s="241"/>
      <c r="O890" s="241"/>
      <c r="P890" s="241"/>
      <c r="Q890" s="241"/>
      <c r="R890" s="241"/>
      <c r="S890" s="241"/>
      <c r="T890" s="24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3" t="s">
        <v>175</v>
      </c>
      <c r="AU890" s="243" t="s">
        <v>86</v>
      </c>
      <c r="AV890" s="13" t="s">
        <v>86</v>
      </c>
      <c r="AW890" s="13" t="s">
        <v>32</v>
      </c>
      <c r="AX890" s="13" t="s">
        <v>8</v>
      </c>
      <c r="AY890" s="243" t="s">
        <v>166</v>
      </c>
    </row>
    <row r="891" spans="1:51" s="13" customFormat="1" ht="12">
      <c r="A891" s="13"/>
      <c r="B891" s="232"/>
      <c r="C891" s="233"/>
      <c r="D891" s="234" t="s">
        <v>175</v>
      </c>
      <c r="E891" s="233"/>
      <c r="F891" s="236" t="s">
        <v>2187</v>
      </c>
      <c r="G891" s="233"/>
      <c r="H891" s="237">
        <v>21.925</v>
      </c>
      <c r="I891" s="238"/>
      <c r="J891" s="233"/>
      <c r="K891" s="233"/>
      <c r="L891" s="239"/>
      <c r="M891" s="240"/>
      <c r="N891" s="241"/>
      <c r="O891" s="241"/>
      <c r="P891" s="241"/>
      <c r="Q891" s="241"/>
      <c r="R891" s="241"/>
      <c r="S891" s="241"/>
      <c r="T891" s="24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3" t="s">
        <v>175</v>
      </c>
      <c r="AU891" s="243" t="s">
        <v>86</v>
      </c>
      <c r="AV891" s="13" t="s">
        <v>86</v>
      </c>
      <c r="AW891" s="13" t="s">
        <v>4</v>
      </c>
      <c r="AX891" s="13" t="s">
        <v>8</v>
      </c>
      <c r="AY891" s="243" t="s">
        <v>166</v>
      </c>
    </row>
    <row r="892" spans="1:65" s="2" customFormat="1" ht="24.15" customHeight="1">
      <c r="A892" s="37"/>
      <c r="B892" s="38"/>
      <c r="C892" s="218" t="s">
        <v>2188</v>
      </c>
      <c r="D892" s="218" t="s">
        <v>169</v>
      </c>
      <c r="E892" s="219" t="s">
        <v>2189</v>
      </c>
      <c r="F892" s="220" t="s">
        <v>2190</v>
      </c>
      <c r="G892" s="221" t="s">
        <v>188</v>
      </c>
      <c r="H892" s="222">
        <v>8.832</v>
      </c>
      <c r="I892" s="223"/>
      <c r="J892" s="224">
        <f>ROUND(I892*H892,0)</f>
        <v>0</v>
      </c>
      <c r="K892" s="225"/>
      <c r="L892" s="43"/>
      <c r="M892" s="226" t="s">
        <v>1</v>
      </c>
      <c r="N892" s="227" t="s">
        <v>42</v>
      </c>
      <c r="O892" s="90"/>
      <c r="P892" s="228">
        <f>O892*H892</f>
        <v>0</v>
      </c>
      <c r="Q892" s="228">
        <v>0.006</v>
      </c>
      <c r="R892" s="228">
        <f>Q892*H892</f>
        <v>0.052992000000000004</v>
      </c>
      <c r="S892" s="228">
        <v>0</v>
      </c>
      <c r="T892" s="229">
        <f>S892*H892</f>
        <v>0</v>
      </c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R892" s="230" t="s">
        <v>249</v>
      </c>
      <c r="AT892" s="230" t="s">
        <v>169</v>
      </c>
      <c r="AU892" s="230" t="s">
        <v>86</v>
      </c>
      <c r="AY892" s="16" t="s">
        <v>166</v>
      </c>
      <c r="BE892" s="231">
        <f>IF(N892="základní",J892,0)</f>
        <v>0</v>
      </c>
      <c r="BF892" s="231">
        <f>IF(N892="snížená",J892,0)</f>
        <v>0</v>
      </c>
      <c r="BG892" s="231">
        <f>IF(N892="zákl. přenesená",J892,0)</f>
        <v>0</v>
      </c>
      <c r="BH892" s="231">
        <f>IF(N892="sníž. přenesená",J892,0)</f>
        <v>0</v>
      </c>
      <c r="BI892" s="231">
        <f>IF(N892="nulová",J892,0)</f>
        <v>0</v>
      </c>
      <c r="BJ892" s="16" t="s">
        <v>8</v>
      </c>
      <c r="BK892" s="231">
        <f>ROUND(I892*H892,0)</f>
        <v>0</v>
      </c>
      <c r="BL892" s="16" t="s">
        <v>249</v>
      </c>
      <c r="BM892" s="230" t="s">
        <v>2191</v>
      </c>
    </row>
    <row r="893" spans="1:51" s="13" customFormat="1" ht="12">
      <c r="A893" s="13"/>
      <c r="B893" s="232"/>
      <c r="C893" s="233"/>
      <c r="D893" s="234" t="s">
        <v>175</v>
      </c>
      <c r="E893" s="235" t="s">
        <v>1</v>
      </c>
      <c r="F893" s="236" t="s">
        <v>2192</v>
      </c>
      <c r="G893" s="233"/>
      <c r="H893" s="237">
        <v>8.832</v>
      </c>
      <c r="I893" s="238"/>
      <c r="J893" s="233"/>
      <c r="K893" s="233"/>
      <c r="L893" s="239"/>
      <c r="M893" s="240"/>
      <c r="N893" s="241"/>
      <c r="O893" s="241"/>
      <c r="P893" s="241"/>
      <c r="Q893" s="241"/>
      <c r="R893" s="241"/>
      <c r="S893" s="241"/>
      <c r="T893" s="24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3" t="s">
        <v>175</v>
      </c>
      <c r="AU893" s="243" t="s">
        <v>86</v>
      </c>
      <c r="AV893" s="13" t="s">
        <v>86</v>
      </c>
      <c r="AW893" s="13" t="s">
        <v>32</v>
      </c>
      <c r="AX893" s="13" t="s">
        <v>77</v>
      </c>
      <c r="AY893" s="243" t="s">
        <v>166</v>
      </c>
    </row>
    <row r="894" spans="1:65" s="2" customFormat="1" ht="24.15" customHeight="1">
      <c r="A894" s="37"/>
      <c r="B894" s="38"/>
      <c r="C894" s="218" t="s">
        <v>2193</v>
      </c>
      <c r="D894" s="218" t="s">
        <v>169</v>
      </c>
      <c r="E894" s="219" t="s">
        <v>2194</v>
      </c>
      <c r="F894" s="220" t="s">
        <v>2195</v>
      </c>
      <c r="G894" s="221" t="s">
        <v>188</v>
      </c>
      <c r="H894" s="222">
        <v>31.771</v>
      </c>
      <c r="I894" s="223"/>
      <c r="J894" s="224">
        <f>ROUND(I894*H894,0)</f>
        <v>0</v>
      </c>
      <c r="K894" s="225"/>
      <c r="L894" s="43"/>
      <c r="M894" s="226" t="s">
        <v>1</v>
      </c>
      <c r="N894" s="227" t="s">
        <v>42</v>
      </c>
      <c r="O894" s="90"/>
      <c r="P894" s="228">
        <f>O894*H894</f>
        <v>0</v>
      </c>
      <c r="Q894" s="228">
        <v>0.00024</v>
      </c>
      <c r="R894" s="228">
        <f>Q894*H894</f>
        <v>0.0076250400000000005</v>
      </c>
      <c r="S894" s="228">
        <v>0</v>
      </c>
      <c r="T894" s="229">
        <f>S894*H894</f>
        <v>0</v>
      </c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R894" s="230" t="s">
        <v>249</v>
      </c>
      <c r="AT894" s="230" t="s">
        <v>169</v>
      </c>
      <c r="AU894" s="230" t="s">
        <v>86</v>
      </c>
      <c r="AY894" s="16" t="s">
        <v>166</v>
      </c>
      <c r="BE894" s="231">
        <f>IF(N894="základní",J894,0)</f>
        <v>0</v>
      </c>
      <c r="BF894" s="231">
        <f>IF(N894="snížená",J894,0)</f>
        <v>0</v>
      </c>
      <c r="BG894" s="231">
        <f>IF(N894="zákl. přenesená",J894,0)</f>
        <v>0</v>
      </c>
      <c r="BH894" s="231">
        <f>IF(N894="sníž. přenesená",J894,0)</f>
        <v>0</v>
      </c>
      <c r="BI894" s="231">
        <f>IF(N894="nulová",J894,0)</f>
        <v>0</v>
      </c>
      <c r="BJ894" s="16" t="s">
        <v>8</v>
      </c>
      <c r="BK894" s="231">
        <f>ROUND(I894*H894,0)</f>
        <v>0</v>
      </c>
      <c r="BL894" s="16" t="s">
        <v>249</v>
      </c>
      <c r="BM894" s="230" t="s">
        <v>2196</v>
      </c>
    </row>
    <row r="895" spans="1:51" s="13" customFormat="1" ht="12">
      <c r="A895" s="13"/>
      <c r="B895" s="232"/>
      <c r="C895" s="233"/>
      <c r="D895" s="234" t="s">
        <v>175</v>
      </c>
      <c r="E895" s="235" t="s">
        <v>1</v>
      </c>
      <c r="F895" s="236" t="s">
        <v>2197</v>
      </c>
      <c r="G895" s="233"/>
      <c r="H895" s="237">
        <v>31.771</v>
      </c>
      <c r="I895" s="238"/>
      <c r="J895" s="233"/>
      <c r="K895" s="233"/>
      <c r="L895" s="239"/>
      <c r="M895" s="240"/>
      <c r="N895" s="241"/>
      <c r="O895" s="241"/>
      <c r="P895" s="241"/>
      <c r="Q895" s="241"/>
      <c r="R895" s="241"/>
      <c r="S895" s="241"/>
      <c r="T895" s="24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3" t="s">
        <v>175</v>
      </c>
      <c r="AU895" s="243" t="s">
        <v>86</v>
      </c>
      <c r="AV895" s="13" t="s">
        <v>86</v>
      </c>
      <c r="AW895" s="13" t="s">
        <v>32</v>
      </c>
      <c r="AX895" s="13" t="s">
        <v>77</v>
      </c>
      <c r="AY895" s="243" t="s">
        <v>166</v>
      </c>
    </row>
    <row r="896" spans="1:65" s="2" customFormat="1" ht="24.15" customHeight="1">
      <c r="A896" s="37"/>
      <c r="B896" s="38"/>
      <c r="C896" s="254" t="s">
        <v>2198</v>
      </c>
      <c r="D896" s="254" t="s">
        <v>266</v>
      </c>
      <c r="E896" s="255" t="s">
        <v>2199</v>
      </c>
      <c r="F896" s="256" t="s">
        <v>2200</v>
      </c>
      <c r="G896" s="257" t="s">
        <v>188</v>
      </c>
      <c r="H896" s="258">
        <v>33.36</v>
      </c>
      <c r="I896" s="259"/>
      <c r="J896" s="260">
        <f>ROUND(I896*H896,0)</f>
        <v>0</v>
      </c>
      <c r="K896" s="261"/>
      <c r="L896" s="262"/>
      <c r="M896" s="263" t="s">
        <v>1</v>
      </c>
      <c r="N896" s="264" t="s">
        <v>42</v>
      </c>
      <c r="O896" s="90"/>
      <c r="P896" s="228">
        <f>O896*H896</f>
        <v>0</v>
      </c>
      <c r="Q896" s="228">
        <v>0.005</v>
      </c>
      <c r="R896" s="228">
        <f>Q896*H896</f>
        <v>0.1668</v>
      </c>
      <c r="S896" s="228">
        <v>0</v>
      </c>
      <c r="T896" s="229">
        <f>S896*H896</f>
        <v>0</v>
      </c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R896" s="230" t="s">
        <v>331</v>
      </c>
      <c r="AT896" s="230" t="s">
        <v>266</v>
      </c>
      <c r="AU896" s="230" t="s">
        <v>86</v>
      </c>
      <c r="AY896" s="16" t="s">
        <v>166</v>
      </c>
      <c r="BE896" s="231">
        <f>IF(N896="základní",J896,0)</f>
        <v>0</v>
      </c>
      <c r="BF896" s="231">
        <f>IF(N896="snížená",J896,0)</f>
        <v>0</v>
      </c>
      <c r="BG896" s="231">
        <f>IF(N896="zákl. přenesená",J896,0)</f>
        <v>0</v>
      </c>
      <c r="BH896" s="231">
        <f>IF(N896="sníž. přenesená",J896,0)</f>
        <v>0</v>
      </c>
      <c r="BI896" s="231">
        <f>IF(N896="nulová",J896,0)</f>
        <v>0</v>
      </c>
      <c r="BJ896" s="16" t="s">
        <v>8</v>
      </c>
      <c r="BK896" s="231">
        <f>ROUND(I896*H896,0)</f>
        <v>0</v>
      </c>
      <c r="BL896" s="16" t="s">
        <v>249</v>
      </c>
      <c r="BM896" s="230" t="s">
        <v>2201</v>
      </c>
    </row>
    <row r="897" spans="1:51" s="13" customFormat="1" ht="12">
      <c r="A897" s="13"/>
      <c r="B897" s="232"/>
      <c r="C897" s="233"/>
      <c r="D897" s="234" t="s">
        <v>175</v>
      </c>
      <c r="E897" s="235" t="s">
        <v>1</v>
      </c>
      <c r="F897" s="236" t="s">
        <v>2202</v>
      </c>
      <c r="G897" s="233"/>
      <c r="H897" s="237">
        <v>31.771</v>
      </c>
      <c r="I897" s="238"/>
      <c r="J897" s="233"/>
      <c r="K897" s="233"/>
      <c r="L897" s="239"/>
      <c r="M897" s="240"/>
      <c r="N897" s="241"/>
      <c r="O897" s="241"/>
      <c r="P897" s="241"/>
      <c r="Q897" s="241"/>
      <c r="R897" s="241"/>
      <c r="S897" s="241"/>
      <c r="T897" s="24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3" t="s">
        <v>175</v>
      </c>
      <c r="AU897" s="243" t="s">
        <v>86</v>
      </c>
      <c r="AV897" s="13" t="s">
        <v>86</v>
      </c>
      <c r="AW897" s="13" t="s">
        <v>32</v>
      </c>
      <c r="AX897" s="13" t="s">
        <v>8</v>
      </c>
      <c r="AY897" s="243" t="s">
        <v>166</v>
      </c>
    </row>
    <row r="898" spans="1:51" s="13" customFormat="1" ht="12">
      <c r="A898" s="13"/>
      <c r="B898" s="232"/>
      <c r="C898" s="233"/>
      <c r="D898" s="234" t="s">
        <v>175</v>
      </c>
      <c r="E898" s="233"/>
      <c r="F898" s="236" t="s">
        <v>2203</v>
      </c>
      <c r="G898" s="233"/>
      <c r="H898" s="237">
        <v>33.36</v>
      </c>
      <c r="I898" s="238"/>
      <c r="J898" s="233"/>
      <c r="K898" s="233"/>
      <c r="L898" s="239"/>
      <c r="M898" s="240"/>
      <c r="N898" s="241"/>
      <c r="O898" s="241"/>
      <c r="P898" s="241"/>
      <c r="Q898" s="241"/>
      <c r="R898" s="241"/>
      <c r="S898" s="241"/>
      <c r="T898" s="24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3" t="s">
        <v>175</v>
      </c>
      <c r="AU898" s="243" t="s">
        <v>86</v>
      </c>
      <c r="AV898" s="13" t="s">
        <v>86</v>
      </c>
      <c r="AW898" s="13" t="s">
        <v>4</v>
      </c>
      <c r="AX898" s="13" t="s">
        <v>8</v>
      </c>
      <c r="AY898" s="243" t="s">
        <v>166</v>
      </c>
    </row>
    <row r="899" spans="1:65" s="2" customFormat="1" ht="24.15" customHeight="1">
      <c r="A899" s="37"/>
      <c r="B899" s="38"/>
      <c r="C899" s="254" t="s">
        <v>2204</v>
      </c>
      <c r="D899" s="254" t="s">
        <v>266</v>
      </c>
      <c r="E899" s="255" t="s">
        <v>2205</v>
      </c>
      <c r="F899" s="256" t="s">
        <v>2206</v>
      </c>
      <c r="G899" s="257" t="s">
        <v>188</v>
      </c>
      <c r="H899" s="258">
        <v>33.36</v>
      </c>
      <c r="I899" s="259"/>
      <c r="J899" s="260">
        <f>ROUND(I899*H899,0)</f>
        <v>0</v>
      </c>
      <c r="K899" s="261"/>
      <c r="L899" s="262"/>
      <c r="M899" s="263" t="s">
        <v>1</v>
      </c>
      <c r="N899" s="264" t="s">
        <v>42</v>
      </c>
      <c r="O899" s="90"/>
      <c r="P899" s="228">
        <f>O899*H899</f>
        <v>0</v>
      </c>
      <c r="Q899" s="228">
        <v>0.007</v>
      </c>
      <c r="R899" s="228">
        <f>Q899*H899</f>
        <v>0.23352</v>
      </c>
      <c r="S899" s="228">
        <v>0</v>
      </c>
      <c r="T899" s="229">
        <f>S899*H899</f>
        <v>0</v>
      </c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R899" s="230" t="s">
        <v>331</v>
      </c>
      <c r="AT899" s="230" t="s">
        <v>266</v>
      </c>
      <c r="AU899" s="230" t="s">
        <v>86</v>
      </c>
      <c r="AY899" s="16" t="s">
        <v>166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16" t="s">
        <v>8</v>
      </c>
      <c r="BK899" s="231">
        <f>ROUND(I899*H899,0)</f>
        <v>0</v>
      </c>
      <c r="BL899" s="16" t="s">
        <v>249</v>
      </c>
      <c r="BM899" s="230" t="s">
        <v>2207</v>
      </c>
    </row>
    <row r="900" spans="1:51" s="13" customFormat="1" ht="12">
      <c r="A900" s="13"/>
      <c r="B900" s="232"/>
      <c r="C900" s="233"/>
      <c r="D900" s="234" t="s">
        <v>175</v>
      </c>
      <c r="E900" s="235" t="s">
        <v>1</v>
      </c>
      <c r="F900" s="236" t="s">
        <v>2202</v>
      </c>
      <c r="G900" s="233"/>
      <c r="H900" s="237">
        <v>31.771</v>
      </c>
      <c r="I900" s="238"/>
      <c r="J900" s="233"/>
      <c r="K900" s="233"/>
      <c r="L900" s="239"/>
      <c r="M900" s="240"/>
      <c r="N900" s="241"/>
      <c r="O900" s="241"/>
      <c r="P900" s="241"/>
      <c r="Q900" s="241"/>
      <c r="R900" s="241"/>
      <c r="S900" s="241"/>
      <c r="T900" s="24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3" t="s">
        <v>175</v>
      </c>
      <c r="AU900" s="243" t="s">
        <v>86</v>
      </c>
      <c r="AV900" s="13" t="s">
        <v>86</v>
      </c>
      <c r="AW900" s="13" t="s">
        <v>32</v>
      </c>
      <c r="AX900" s="13" t="s">
        <v>8</v>
      </c>
      <c r="AY900" s="243" t="s">
        <v>166</v>
      </c>
    </row>
    <row r="901" spans="1:51" s="13" customFormat="1" ht="12">
      <c r="A901" s="13"/>
      <c r="B901" s="232"/>
      <c r="C901" s="233"/>
      <c r="D901" s="234" t="s">
        <v>175</v>
      </c>
      <c r="E901" s="233"/>
      <c r="F901" s="236" t="s">
        <v>2203</v>
      </c>
      <c r="G901" s="233"/>
      <c r="H901" s="237">
        <v>33.36</v>
      </c>
      <c r="I901" s="238"/>
      <c r="J901" s="233"/>
      <c r="K901" s="233"/>
      <c r="L901" s="239"/>
      <c r="M901" s="240"/>
      <c r="N901" s="241"/>
      <c r="O901" s="241"/>
      <c r="P901" s="241"/>
      <c r="Q901" s="241"/>
      <c r="R901" s="241"/>
      <c r="S901" s="241"/>
      <c r="T901" s="242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3" t="s">
        <v>175</v>
      </c>
      <c r="AU901" s="243" t="s">
        <v>86</v>
      </c>
      <c r="AV901" s="13" t="s">
        <v>86</v>
      </c>
      <c r="AW901" s="13" t="s">
        <v>4</v>
      </c>
      <c r="AX901" s="13" t="s">
        <v>8</v>
      </c>
      <c r="AY901" s="243" t="s">
        <v>166</v>
      </c>
    </row>
    <row r="902" spans="1:65" s="2" customFormat="1" ht="33" customHeight="1">
      <c r="A902" s="37"/>
      <c r="B902" s="38"/>
      <c r="C902" s="218" t="s">
        <v>2208</v>
      </c>
      <c r="D902" s="218" t="s">
        <v>169</v>
      </c>
      <c r="E902" s="219" t="s">
        <v>2209</v>
      </c>
      <c r="F902" s="220" t="s">
        <v>2210</v>
      </c>
      <c r="G902" s="221" t="s">
        <v>188</v>
      </c>
      <c r="H902" s="222">
        <v>22.852</v>
      </c>
      <c r="I902" s="223"/>
      <c r="J902" s="224">
        <f>ROUND(I902*H902,0)</f>
        <v>0</v>
      </c>
      <c r="K902" s="225"/>
      <c r="L902" s="43"/>
      <c r="M902" s="226" t="s">
        <v>1</v>
      </c>
      <c r="N902" s="227" t="s">
        <v>42</v>
      </c>
      <c r="O902" s="90"/>
      <c r="P902" s="228">
        <f>O902*H902</f>
        <v>0</v>
      </c>
      <c r="Q902" s="228">
        <v>0.00012</v>
      </c>
      <c r="R902" s="228">
        <f>Q902*H902</f>
        <v>0.00274224</v>
      </c>
      <c r="S902" s="228">
        <v>0</v>
      </c>
      <c r="T902" s="229">
        <f>S902*H902</f>
        <v>0</v>
      </c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R902" s="230" t="s">
        <v>249</v>
      </c>
      <c r="AT902" s="230" t="s">
        <v>169</v>
      </c>
      <c r="AU902" s="230" t="s">
        <v>86</v>
      </c>
      <c r="AY902" s="16" t="s">
        <v>166</v>
      </c>
      <c r="BE902" s="231">
        <f>IF(N902="základní",J902,0)</f>
        <v>0</v>
      </c>
      <c r="BF902" s="231">
        <f>IF(N902="snížená",J902,0)</f>
        <v>0</v>
      </c>
      <c r="BG902" s="231">
        <f>IF(N902="zákl. přenesená",J902,0)</f>
        <v>0</v>
      </c>
      <c r="BH902" s="231">
        <f>IF(N902="sníž. přenesená",J902,0)</f>
        <v>0</v>
      </c>
      <c r="BI902" s="231">
        <f>IF(N902="nulová",J902,0)</f>
        <v>0</v>
      </c>
      <c r="BJ902" s="16" t="s">
        <v>8</v>
      </c>
      <c r="BK902" s="231">
        <f>ROUND(I902*H902,0)</f>
        <v>0</v>
      </c>
      <c r="BL902" s="16" t="s">
        <v>249</v>
      </c>
      <c r="BM902" s="230" t="s">
        <v>2211</v>
      </c>
    </row>
    <row r="903" spans="1:51" s="13" customFormat="1" ht="12">
      <c r="A903" s="13"/>
      <c r="B903" s="232"/>
      <c r="C903" s="233"/>
      <c r="D903" s="234" t="s">
        <v>175</v>
      </c>
      <c r="E903" s="235" t="s">
        <v>1</v>
      </c>
      <c r="F903" s="236" t="s">
        <v>2058</v>
      </c>
      <c r="G903" s="233"/>
      <c r="H903" s="237">
        <v>19.702</v>
      </c>
      <c r="I903" s="238"/>
      <c r="J903" s="233"/>
      <c r="K903" s="233"/>
      <c r="L903" s="239"/>
      <c r="M903" s="240"/>
      <c r="N903" s="241"/>
      <c r="O903" s="241"/>
      <c r="P903" s="241"/>
      <c r="Q903" s="241"/>
      <c r="R903" s="241"/>
      <c r="S903" s="241"/>
      <c r="T903" s="24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3" t="s">
        <v>175</v>
      </c>
      <c r="AU903" s="243" t="s">
        <v>86</v>
      </c>
      <c r="AV903" s="13" t="s">
        <v>86</v>
      </c>
      <c r="AW903" s="13" t="s">
        <v>32</v>
      </c>
      <c r="AX903" s="13" t="s">
        <v>77</v>
      </c>
      <c r="AY903" s="243" t="s">
        <v>166</v>
      </c>
    </row>
    <row r="904" spans="1:51" s="13" customFormat="1" ht="12">
      <c r="A904" s="13"/>
      <c r="B904" s="232"/>
      <c r="C904" s="233"/>
      <c r="D904" s="234" t="s">
        <v>175</v>
      </c>
      <c r="E904" s="235" t="s">
        <v>1</v>
      </c>
      <c r="F904" s="236" t="s">
        <v>2212</v>
      </c>
      <c r="G904" s="233"/>
      <c r="H904" s="237">
        <v>3.15</v>
      </c>
      <c r="I904" s="238"/>
      <c r="J904" s="233"/>
      <c r="K904" s="233"/>
      <c r="L904" s="239"/>
      <c r="M904" s="240"/>
      <c r="N904" s="241"/>
      <c r="O904" s="241"/>
      <c r="P904" s="241"/>
      <c r="Q904" s="241"/>
      <c r="R904" s="241"/>
      <c r="S904" s="241"/>
      <c r="T904" s="24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3" t="s">
        <v>175</v>
      </c>
      <c r="AU904" s="243" t="s">
        <v>86</v>
      </c>
      <c r="AV904" s="13" t="s">
        <v>86</v>
      </c>
      <c r="AW904" s="13" t="s">
        <v>32</v>
      </c>
      <c r="AX904" s="13" t="s">
        <v>77</v>
      </c>
      <c r="AY904" s="243" t="s">
        <v>166</v>
      </c>
    </row>
    <row r="905" spans="1:65" s="2" customFormat="1" ht="24.15" customHeight="1">
      <c r="A905" s="37"/>
      <c r="B905" s="38"/>
      <c r="C905" s="254" t="s">
        <v>2213</v>
      </c>
      <c r="D905" s="254" t="s">
        <v>266</v>
      </c>
      <c r="E905" s="255" t="s">
        <v>2148</v>
      </c>
      <c r="F905" s="256" t="s">
        <v>2149</v>
      </c>
      <c r="G905" s="257" t="s">
        <v>188</v>
      </c>
      <c r="H905" s="258">
        <v>20.687</v>
      </c>
      <c r="I905" s="259"/>
      <c r="J905" s="260">
        <f>ROUND(I905*H905,0)</f>
        <v>0</v>
      </c>
      <c r="K905" s="261"/>
      <c r="L905" s="262"/>
      <c r="M905" s="263" t="s">
        <v>1</v>
      </c>
      <c r="N905" s="264" t="s">
        <v>42</v>
      </c>
      <c r="O905" s="90"/>
      <c r="P905" s="228">
        <f>O905*H905</f>
        <v>0</v>
      </c>
      <c r="Q905" s="228">
        <v>0.0035</v>
      </c>
      <c r="R905" s="228">
        <f>Q905*H905</f>
        <v>0.07240450000000001</v>
      </c>
      <c r="S905" s="228">
        <v>0</v>
      </c>
      <c r="T905" s="229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30" t="s">
        <v>331</v>
      </c>
      <c r="AT905" s="230" t="s">
        <v>266</v>
      </c>
      <c r="AU905" s="230" t="s">
        <v>86</v>
      </c>
      <c r="AY905" s="16" t="s">
        <v>166</v>
      </c>
      <c r="BE905" s="231">
        <f>IF(N905="základní",J905,0)</f>
        <v>0</v>
      </c>
      <c r="BF905" s="231">
        <f>IF(N905="snížená",J905,0)</f>
        <v>0</v>
      </c>
      <c r="BG905" s="231">
        <f>IF(N905="zákl. přenesená",J905,0)</f>
        <v>0</v>
      </c>
      <c r="BH905" s="231">
        <f>IF(N905="sníž. přenesená",J905,0)</f>
        <v>0</v>
      </c>
      <c r="BI905" s="231">
        <f>IF(N905="nulová",J905,0)</f>
        <v>0</v>
      </c>
      <c r="BJ905" s="16" t="s">
        <v>8</v>
      </c>
      <c r="BK905" s="231">
        <f>ROUND(I905*H905,0)</f>
        <v>0</v>
      </c>
      <c r="BL905" s="16" t="s">
        <v>249</v>
      </c>
      <c r="BM905" s="230" t="s">
        <v>2214</v>
      </c>
    </row>
    <row r="906" spans="1:51" s="13" customFormat="1" ht="12">
      <c r="A906" s="13"/>
      <c r="B906" s="232"/>
      <c r="C906" s="233"/>
      <c r="D906" s="234" t="s">
        <v>175</v>
      </c>
      <c r="E906" s="235" t="s">
        <v>1</v>
      </c>
      <c r="F906" s="236" t="s">
        <v>2215</v>
      </c>
      <c r="G906" s="233"/>
      <c r="H906" s="237">
        <v>19.702</v>
      </c>
      <c r="I906" s="238"/>
      <c r="J906" s="233"/>
      <c r="K906" s="233"/>
      <c r="L906" s="239"/>
      <c r="M906" s="240"/>
      <c r="N906" s="241"/>
      <c r="O906" s="241"/>
      <c r="P906" s="241"/>
      <c r="Q906" s="241"/>
      <c r="R906" s="241"/>
      <c r="S906" s="241"/>
      <c r="T906" s="24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3" t="s">
        <v>175</v>
      </c>
      <c r="AU906" s="243" t="s">
        <v>86</v>
      </c>
      <c r="AV906" s="13" t="s">
        <v>86</v>
      </c>
      <c r="AW906" s="13" t="s">
        <v>32</v>
      </c>
      <c r="AX906" s="13" t="s">
        <v>8</v>
      </c>
      <c r="AY906" s="243" t="s">
        <v>166</v>
      </c>
    </row>
    <row r="907" spans="1:51" s="13" customFormat="1" ht="12">
      <c r="A907" s="13"/>
      <c r="B907" s="232"/>
      <c r="C907" s="233"/>
      <c r="D907" s="234" t="s">
        <v>175</v>
      </c>
      <c r="E907" s="233"/>
      <c r="F907" s="236" t="s">
        <v>2216</v>
      </c>
      <c r="G907" s="233"/>
      <c r="H907" s="237">
        <v>20.687</v>
      </c>
      <c r="I907" s="238"/>
      <c r="J907" s="233"/>
      <c r="K907" s="233"/>
      <c r="L907" s="239"/>
      <c r="M907" s="240"/>
      <c r="N907" s="241"/>
      <c r="O907" s="241"/>
      <c r="P907" s="241"/>
      <c r="Q907" s="241"/>
      <c r="R907" s="241"/>
      <c r="S907" s="241"/>
      <c r="T907" s="24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3" t="s">
        <v>175</v>
      </c>
      <c r="AU907" s="243" t="s">
        <v>86</v>
      </c>
      <c r="AV907" s="13" t="s">
        <v>86</v>
      </c>
      <c r="AW907" s="13" t="s">
        <v>4</v>
      </c>
      <c r="AX907" s="13" t="s">
        <v>8</v>
      </c>
      <c r="AY907" s="243" t="s">
        <v>166</v>
      </c>
    </row>
    <row r="908" spans="1:65" s="2" customFormat="1" ht="24.15" customHeight="1">
      <c r="A908" s="37"/>
      <c r="B908" s="38"/>
      <c r="C908" s="254" t="s">
        <v>2217</v>
      </c>
      <c r="D908" s="254" t="s">
        <v>266</v>
      </c>
      <c r="E908" s="255" t="s">
        <v>2218</v>
      </c>
      <c r="F908" s="256" t="s">
        <v>2219</v>
      </c>
      <c r="G908" s="257" t="s">
        <v>188</v>
      </c>
      <c r="H908" s="258">
        <v>1.575</v>
      </c>
      <c r="I908" s="259"/>
      <c r="J908" s="260">
        <f>ROUND(I908*H908,0)</f>
        <v>0</v>
      </c>
      <c r="K908" s="261"/>
      <c r="L908" s="262"/>
      <c r="M908" s="263" t="s">
        <v>1</v>
      </c>
      <c r="N908" s="264" t="s">
        <v>42</v>
      </c>
      <c r="O908" s="90"/>
      <c r="P908" s="228">
        <f>O908*H908</f>
        <v>0</v>
      </c>
      <c r="Q908" s="228">
        <v>0.01</v>
      </c>
      <c r="R908" s="228">
        <f>Q908*H908</f>
        <v>0.01575</v>
      </c>
      <c r="S908" s="228">
        <v>0</v>
      </c>
      <c r="T908" s="229">
        <f>S908*H908</f>
        <v>0</v>
      </c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R908" s="230" t="s">
        <v>331</v>
      </c>
      <c r="AT908" s="230" t="s">
        <v>266</v>
      </c>
      <c r="AU908" s="230" t="s">
        <v>86</v>
      </c>
      <c r="AY908" s="16" t="s">
        <v>166</v>
      </c>
      <c r="BE908" s="231">
        <f>IF(N908="základní",J908,0)</f>
        <v>0</v>
      </c>
      <c r="BF908" s="231">
        <f>IF(N908="snížená",J908,0)</f>
        <v>0</v>
      </c>
      <c r="BG908" s="231">
        <f>IF(N908="zákl. přenesená",J908,0)</f>
        <v>0</v>
      </c>
      <c r="BH908" s="231">
        <f>IF(N908="sníž. přenesená",J908,0)</f>
        <v>0</v>
      </c>
      <c r="BI908" s="231">
        <f>IF(N908="nulová",J908,0)</f>
        <v>0</v>
      </c>
      <c r="BJ908" s="16" t="s">
        <v>8</v>
      </c>
      <c r="BK908" s="231">
        <f>ROUND(I908*H908,0)</f>
        <v>0</v>
      </c>
      <c r="BL908" s="16" t="s">
        <v>249</v>
      </c>
      <c r="BM908" s="230" t="s">
        <v>2220</v>
      </c>
    </row>
    <row r="909" spans="1:51" s="13" customFormat="1" ht="12">
      <c r="A909" s="13"/>
      <c r="B909" s="232"/>
      <c r="C909" s="233"/>
      <c r="D909" s="234" t="s">
        <v>175</v>
      </c>
      <c r="E909" s="235" t="s">
        <v>1</v>
      </c>
      <c r="F909" s="236" t="s">
        <v>2221</v>
      </c>
      <c r="G909" s="233"/>
      <c r="H909" s="237">
        <v>1.575</v>
      </c>
      <c r="I909" s="238"/>
      <c r="J909" s="233"/>
      <c r="K909" s="233"/>
      <c r="L909" s="239"/>
      <c r="M909" s="240"/>
      <c r="N909" s="241"/>
      <c r="O909" s="241"/>
      <c r="P909" s="241"/>
      <c r="Q909" s="241"/>
      <c r="R909" s="241"/>
      <c r="S909" s="241"/>
      <c r="T909" s="24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3" t="s">
        <v>175</v>
      </c>
      <c r="AU909" s="243" t="s">
        <v>86</v>
      </c>
      <c r="AV909" s="13" t="s">
        <v>86</v>
      </c>
      <c r="AW909" s="13" t="s">
        <v>32</v>
      </c>
      <c r="AX909" s="13" t="s">
        <v>77</v>
      </c>
      <c r="AY909" s="243" t="s">
        <v>166</v>
      </c>
    </row>
    <row r="910" spans="1:65" s="2" customFormat="1" ht="24.15" customHeight="1">
      <c r="A910" s="37"/>
      <c r="B910" s="38"/>
      <c r="C910" s="254" t="s">
        <v>2222</v>
      </c>
      <c r="D910" s="254" t="s">
        <v>266</v>
      </c>
      <c r="E910" s="255" t="s">
        <v>2223</v>
      </c>
      <c r="F910" s="256" t="s">
        <v>2224</v>
      </c>
      <c r="G910" s="257" t="s">
        <v>188</v>
      </c>
      <c r="H910" s="258">
        <v>1.575</v>
      </c>
      <c r="I910" s="259"/>
      <c r="J910" s="260">
        <f>ROUND(I910*H910,0)</f>
        <v>0</v>
      </c>
      <c r="K910" s="261"/>
      <c r="L910" s="262"/>
      <c r="M910" s="263" t="s">
        <v>1</v>
      </c>
      <c r="N910" s="264" t="s">
        <v>42</v>
      </c>
      <c r="O910" s="90"/>
      <c r="P910" s="228">
        <f>O910*H910</f>
        <v>0</v>
      </c>
      <c r="Q910" s="228">
        <v>0.02</v>
      </c>
      <c r="R910" s="228">
        <f>Q910*H910</f>
        <v>0.0315</v>
      </c>
      <c r="S910" s="228">
        <v>0</v>
      </c>
      <c r="T910" s="229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30" t="s">
        <v>331</v>
      </c>
      <c r="AT910" s="230" t="s">
        <v>266</v>
      </c>
      <c r="AU910" s="230" t="s">
        <v>86</v>
      </c>
      <c r="AY910" s="16" t="s">
        <v>166</v>
      </c>
      <c r="BE910" s="231">
        <f>IF(N910="základní",J910,0)</f>
        <v>0</v>
      </c>
      <c r="BF910" s="231">
        <f>IF(N910="snížená",J910,0)</f>
        <v>0</v>
      </c>
      <c r="BG910" s="231">
        <f>IF(N910="zákl. přenesená",J910,0)</f>
        <v>0</v>
      </c>
      <c r="BH910" s="231">
        <f>IF(N910="sníž. přenesená",J910,0)</f>
        <v>0</v>
      </c>
      <c r="BI910" s="231">
        <f>IF(N910="nulová",J910,0)</f>
        <v>0</v>
      </c>
      <c r="BJ910" s="16" t="s">
        <v>8</v>
      </c>
      <c r="BK910" s="231">
        <f>ROUND(I910*H910,0)</f>
        <v>0</v>
      </c>
      <c r="BL910" s="16" t="s">
        <v>249</v>
      </c>
      <c r="BM910" s="230" t="s">
        <v>2225</v>
      </c>
    </row>
    <row r="911" spans="1:51" s="13" customFormat="1" ht="12">
      <c r="A911" s="13"/>
      <c r="B911" s="232"/>
      <c r="C911" s="233"/>
      <c r="D911" s="234" t="s">
        <v>175</v>
      </c>
      <c r="E911" s="235" t="s">
        <v>1</v>
      </c>
      <c r="F911" s="236" t="s">
        <v>2221</v>
      </c>
      <c r="G911" s="233"/>
      <c r="H911" s="237">
        <v>1.575</v>
      </c>
      <c r="I911" s="238"/>
      <c r="J911" s="233"/>
      <c r="K911" s="233"/>
      <c r="L911" s="239"/>
      <c r="M911" s="240"/>
      <c r="N911" s="241"/>
      <c r="O911" s="241"/>
      <c r="P911" s="241"/>
      <c r="Q911" s="241"/>
      <c r="R911" s="241"/>
      <c r="S911" s="241"/>
      <c r="T911" s="24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3" t="s">
        <v>175</v>
      </c>
      <c r="AU911" s="243" t="s">
        <v>86</v>
      </c>
      <c r="AV911" s="13" t="s">
        <v>86</v>
      </c>
      <c r="AW911" s="13" t="s">
        <v>32</v>
      </c>
      <c r="AX911" s="13" t="s">
        <v>77</v>
      </c>
      <c r="AY911" s="243" t="s">
        <v>166</v>
      </c>
    </row>
    <row r="912" spans="1:65" s="2" customFormat="1" ht="24.15" customHeight="1">
      <c r="A912" s="37"/>
      <c r="B912" s="38"/>
      <c r="C912" s="218" t="s">
        <v>2226</v>
      </c>
      <c r="D912" s="218" t="s">
        <v>169</v>
      </c>
      <c r="E912" s="219" t="s">
        <v>2227</v>
      </c>
      <c r="F912" s="220" t="s">
        <v>2228</v>
      </c>
      <c r="G912" s="221" t="s">
        <v>188</v>
      </c>
      <c r="H912" s="222">
        <v>250.429</v>
      </c>
      <c r="I912" s="223"/>
      <c r="J912" s="224">
        <f>ROUND(I912*H912,0)</f>
        <v>0</v>
      </c>
      <c r="K912" s="225"/>
      <c r="L912" s="43"/>
      <c r="M912" s="226" t="s">
        <v>1</v>
      </c>
      <c r="N912" s="227" t="s">
        <v>42</v>
      </c>
      <c r="O912" s="90"/>
      <c r="P912" s="228">
        <f>O912*H912</f>
        <v>0</v>
      </c>
      <c r="Q912" s="228">
        <v>0</v>
      </c>
      <c r="R912" s="228">
        <f>Q912*H912</f>
        <v>0</v>
      </c>
      <c r="S912" s="228">
        <v>0</v>
      </c>
      <c r="T912" s="229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30" t="s">
        <v>249</v>
      </c>
      <c r="AT912" s="230" t="s">
        <v>169</v>
      </c>
      <c r="AU912" s="230" t="s">
        <v>86</v>
      </c>
      <c r="AY912" s="16" t="s">
        <v>166</v>
      </c>
      <c r="BE912" s="231">
        <f>IF(N912="základní",J912,0)</f>
        <v>0</v>
      </c>
      <c r="BF912" s="231">
        <f>IF(N912="snížená",J912,0)</f>
        <v>0</v>
      </c>
      <c r="BG912" s="231">
        <f>IF(N912="zákl. přenesená",J912,0)</f>
        <v>0</v>
      </c>
      <c r="BH912" s="231">
        <f>IF(N912="sníž. přenesená",J912,0)</f>
        <v>0</v>
      </c>
      <c r="BI912" s="231">
        <f>IF(N912="nulová",J912,0)</f>
        <v>0</v>
      </c>
      <c r="BJ912" s="16" t="s">
        <v>8</v>
      </c>
      <c r="BK912" s="231">
        <f>ROUND(I912*H912,0)</f>
        <v>0</v>
      </c>
      <c r="BL912" s="16" t="s">
        <v>249</v>
      </c>
      <c r="BM912" s="230" t="s">
        <v>2229</v>
      </c>
    </row>
    <row r="913" spans="1:51" s="13" customFormat="1" ht="12">
      <c r="A913" s="13"/>
      <c r="B913" s="232"/>
      <c r="C913" s="233"/>
      <c r="D913" s="234" t="s">
        <v>175</v>
      </c>
      <c r="E913" s="235" t="s">
        <v>1</v>
      </c>
      <c r="F913" s="236" t="s">
        <v>2230</v>
      </c>
      <c r="G913" s="233"/>
      <c r="H913" s="237">
        <v>250.429</v>
      </c>
      <c r="I913" s="238"/>
      <c r="J913" s="233"/>
      <c r="K913" s="233"/>
      <c r="L913" s="239"/>
      <c r="M913" s="240"/>
      <c r="N913" s="241"/>
      <c r="O913" s="241"/>
      <c r="P913" s="241"/>
      <c r="Q913" s="241"/>
      <c r="R913" s="241"/>
      <c r="S913" s="241"/>
      <c r="T913" s="24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3" t="s">
        <v>175</v>
      </c>
      <c r="AU913" s="243" t="s">
        <v>86</v>
      </c>
      <c r="AV913" s="13" t="s">
        <v>86</v>
      </c>
      <c r="AW913" s="13" t="s">
        <v>32</v>
      </c>
      <c r="AX913" s="13" t="s">
        <v>77</v>
      </c>
      <c r="AY913" s="243" t="s">
        <v>166</v>
      </c>
    </row>
    <row r="914" spans="1:65" s="2" customFormat="1" ht="24.15" customHeight="1">
      <c r="A914" s="37"/>
      <c r="B914" s="38"/>
      <c r="C914" s="254" t="s">
        <v>2231</v>
      </c>
      <c r="D914" s="254" t="s">
        <v>266</v>
      </c>
      <c r="E914" s="255" t="s">
        <v>2232</v>
      </c>
      <c r="F914" s="256" t="s">
        <v>2233</v>
      </c>
      <c r="G914" s="257" t="s">
        <v>188</v>
      </c>
      <c r="H914" s="258">
        <v>519.884</v>
      </c>
      <c r="I914" s="259"/>
      <c r="J914" s="260">
        <f>ROUND(I914*H914,0)</f>
        <v>0</v>
      </c>
      <c r="K914" s="261"/>
      <c r="L914" s="262"/>
      <c r="M914" s="263" t="s">
        <v>1</v>
      </c>
      <c r="N914" s="264" t="s">
        <v>42</v>
      </c>
      <c r="O914" s="90"/>
      <c r="P914" s="228">
        <f>O914*H914</f>
        <v>0</v>
      </c>
      <c r="Q914" s="228">
        <v>0.0054</v>
      </c>
      <c r="R914" s="228">
        <f>Q914*H914</f>
        <v>2.8073736</v>
      </c>
      <c r="S914" s="228">
        <v>0</v>
      </c>
      <c r="T914" s="229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30" t="s">
        <v>331</v>
      </c>
      <c r="AT914" s="230" t="s">
        <v>266</v>
      </c>
      <c r="AU914" s="230" t="s">
        <v>86</v>
      </c>
      <c r="AY914" s="16" t="s">
        <v>166</v>
      </c>
      <c r="BE914" s="231">
        <f>IF(N914="základní",J914,0)</f>
        <v>0</v>
      </c>
      <c r="BF914" s="231">
        <f>IF(N914="snížená",J914,0)</f>
        <v>0</v>
      </c>
      <c r="BG914" s="231">
        <f>IF(N914="zákl. přenesená",J914,0)</f>
        <v>0</v>
      </c>
      <c r="BH914" s="231">
        <f>IF(N914="sníž. přenesená",J914,0)</f>
        <v>0</v>
      </c>
      <c r="BI914" s="231">
        <f>IF(N914="nulová",J914,0)</f>
        <v>0</v>
      </c>
      <c r="BJ914" s="16" t="s">
        <v>8</v>
      </c>
      <c r="BK914" s="231">
        <f>ROUND(I914*H914,0)</f>
        <v>0</v>
      </c>
      <c r="BL914" s="16" t="s">
        <v>249</v>
      </c>
      <c r="BM914" s="230" t="s">
        <v>2234</v>
      </c>
    </row>
    <row r="915" spans="1:51" s="13" customFormat="1" ht="12">
      <c r="A915" s="13"/>
      <c r="B915" s="232"/>
      <c r="C915" s="233"/>
      <c r="D915" s="234" t="s">
        <v>175</v>
      </c>
      <c r="E915" s="235" t="s">
        <v>1</v>
      </c>
      <c r="F915" s="236" t="s">
        <v>2235</v>
      </c>
      <c r="G915" s="233"/>
      <c r="H915" s="237">
        <v>250.429</v>
      </c>
      <c r="I915" s="238"/>
      <c r="J915" s="233"/>
      <c r="K915" s="233"/>
      <c r="L915" s="239"/>
      <c r="M915" s="240"/>
      <c r="N915" s="241"/>
      <c r="O915" s="241"/>
      <c r="P915" s="241"/>
      <c r="Q915" s="241"/>
      <c r="R915" s="241"/>
      <c r="S915" s="241"/>
      <c r="T915" s="24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3" t="s">
        <v>175</v>
      </c>
      <c r="AU915" s="243" t="s">
        <v>86</v>
      </c>
      <c r="AV915" s="13" t="s">
        <v>86</v>
      </c>
      <c r="AW915" s="13" t="s">
        <v>32</v>
      </c>
      <c r="AX915" s="13" t="s">
        <v>77</v>
      </c>
      <c r="AY915" s="243" t="s">
        <v>166</v>
      </c>
    </row>
    <row r="916" spans="1:51" s="13" customFormat="1" ht="12">
      <c r="A916" s="13"/>
      <c r="B916" s="232"/>
      <c r="C916" s="233"/>
      <c r="D916" s="234" t="s">
        <v>175</v>
      </c>
      <c r="E916" s="235" t="s">
        <v>1</v>
      </c>
      <c r="F916" s="236" t="s">
        <v>2236</v>
      </c>
      <c r="G916" s="233"/>
      <c r="H916" s="237">
        <v>4.416</v>
      </c>
      <c r="I916" s="238"/>
      <c r="J916" s="233"/>
      <c r="K916" s="233"/>
      <c r="L916" s="239"/>
      <c r="M916" s="240"/>
      <c r="N916" s="241"/>
      <c r="O916" s="241"/>
      <c r="P916" s="241"/>
      <c r="Q916" s="241"/>
      <c r="R916" s="241"/>
      <c r="S916" s="241"/>
      <c r="T916" s="24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3" t="s">
        <v>175</v>
      </c>
      <c r="AU916" s="243" t="s">
        <v>86</v>
      </c>
      <c r="AV916" s="13" t="s">
        <v>86</v>
      </c>
      <c r="AW916" s="13" t="s">
        <v>32</v>
      </c>
      <c r="AX916" s="13" t="s">
        <v>77</v>
      </c>
      <c r="AY916" s="243" t="s">
        <v>166</v>
      </c>
    </row>
    <row r="917" spans="1:51" s="13" customFormat="1" ht="12">
      <c r="A917" s="13"/>
      <c r="B917" s="232"/>
      <c r="C917" s="233"/>
      <c r="D917" s="234" t="s">
        <v>175</v>
      </c>
      <c r="E917" s="233"/>
      <c r="F917" s="236" t="s">
        <v>2237</v>
      </c>
      <c r="G917" s="233"/>
      <c r="H917" s="237">
        <v>519.884</v>
      </c>
      <c r="I917" s="238"/>
      <c r="J917" s="233"/>
      <c r="K917" s="233"/>
      <c r="L917" s="239"/>
      <c r="M917" s="240"/>
      <c r="N917" s="241"/>
      <c r="O917" s="241"/>
      <c r="P917" s="241"/>
      <c r="Q917" s="241"/>
      <c r="R917" s="241"/>
      <c r="S917" s="241"/>
      <c r="T917" s="24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3" t="s">
        <v>175</v>
      </c>
      <c r="AU917" s="243" t="s">
        <v>86</v>
      </c>
      <c r="AV917" s="13" t="s">
        <v>86</v>
      </c>
      <c r="AW917" s="13" t="s">
        <v>4</v>
      </c>
      <c r="AX917" s="13" t="s">
        <v>8</v>
      </c>
      <c r="AY917" s="243" t="s">
        <v>166</v>
      </c>
    </row>
    <row r="918" spans="1:65" s="2" customFormat="1" ht="24.15" customHeight="1">
      <c r="A918" s="37"/>
      <c r="B918" s="38"/>
      <c r="C918" s="218" t="s">
        <v>2238</v>
      </c>
      <c r="D918" s="218" t="s">
        <v>169</v>
      </c>
      <c r="E918" s="219" t="s">
        <v>2239</v>
      </c>
      <c r="F918" s="220" t="s">
        <v>2240</v>
      </c>
      <c r="G918" s="221" t="s">
        <v>215</v>
      </c>
      <c r="H918" s="222">
        <v>24.037</v>
      </c>
      <c r="I918" s="223"/>
      <c r="J918" s="224">
        <f>ROUND(I918*H918,0)</f>
        <v>0</v>
      </c>
      <c r="K918" s="225"/>
      <c r="L918" s="43"/>
      <c r="M918" s="226" t="s">
        <v>1</v>
      </c>
      <c r="N918" s="227" t="s">
        <v>42</v>
      </c>
      <c r="O918" s="90"/>
      <c r="P918" s="228">
        <f>O918*H918</f>
        <v>0</v>
      </c>
      <c r="Q918" s="228">
        <v>3E-05</v>
      </c>
      <c r="R918" s="228">
        <f>Q918*H918</f>
        <v>0.00072111</v>
      </c>
      <c r="S918" s="228">
        <v>0</v>
      </c>
      <c r="T918" s="229">
        <f>S918*H918</f>
        <v>0</v>
      </c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R918" s="230" t="s">
        <v>249</v>
      </c>
      <c r="AT918" s="230" t="s">
        <v>169</v>
      </c>
      <c r="AU918" s="230" t="s">
        <v>86</v>
      </c>
      <c r="AY918" s="16" t="s">
        <v>166</v>
      </c>
      <c r="BE918" s="231">
        <f>IF(N918="základní",J918,0)</f>
        <v>0</v>
      </c>
      <c r="BF918" s="231">
        <f>IF(N918="snížená",J918,0)</f>
        <v>0</v>
      </c>
      <c r="BG918" s="231">
        <f>IF(N918="zákl. přenesená",J918,0)</f>
        <v>0</v>
      </c>
      <c r="BH918" s="231">
        <f>IF(N918="sníž. přenesená",J918,0)</f>
        <v>0</v>
      </c>
      <c r="BI918" s="231">
        <f>IF(N918="nulová",J918,0)</f>
        <v>0</v>
      </c>
      <c r="BJ918" s="16" t="s">
        <v>8</v>
      </c>
      <c r="BK918" s="231">
        <f>ROUND(I918*H918,0)</f>
        <v>0</v>
      </c>
      <c r="BL918" s="16" t="s">
        <v>249</v>
      </c>
      <c r="BM918" s="230" t="s">
        <v>2241</v>
      </c>
    </row>
    <row r="919" spans="1:51" s="13" customFormat="1" ht="12">
      <c r="A919" s="13"/>
      <c r="B919" s="232"/>
      <c r="C919" s="233"/>
      <c r="D919" s="234" t="s">
        <v>175</v>
      </c>
      <c r="E919" s="235" t="s">
        <v>1</v>
      </c>
      <c r="F919" s="236" t="s">
        <v>2242</v>
      </c>
      <c r="G919" s="233"/>
      <c r="H919" s="237">
        <v>17.22</v>
      </c>
      <c r="I919" s="238"/>
      <c r="J919" s="233"/>
      <c r="K919" s="233"/>
      <c r="L919" s="239"/>
      <c r="M919" s="240"/>
      <c r="N919" s="241"/>
      <c r="O919" s="241"/>
      <c r="P919" s="241"/>
      <c r="Q919" s="241"/>
      <c r="R919" s="241"/>
      <c r="S919" s="241"/>
      <c r="T919" s="24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3" t="s">
        <v>175</v>
      </c>
      <c r="AU919" s="243" t="s">
        <v>86</v>
      </c>
      <c r="AV919" s="13" t="s">
        <v>86</v>
      </c>
      <c r="AW919" s="13" t="s">
        <v>32</v>
      </c>
      <c r="AX919" s="13" t="s">
        <v>77</v>
      </c>
      <c r="AY919" s="243" t="s">
        <v>166</v>
      </c>
    </row>
    <row r="920" spans="1:51" s="13" customFormat="1" ht="12">
      <c r="A920" s="13"/>
      <c r="B920" s="232"/>
      <c r="C920" s="233"/>
      <c r="D920" s="234" t="s">
        <v>175</v>
      </c>
      <c r="E920" s="235" t="s">
        <v>1</v>
      </c>
      <c r="F920" s="236" t="s">
        <v>2243</v>
      </c>
      <c r="G920" s="233"/>
      <c r="H920" s="237">
        <v>6.817</v>
      </c>
      <c r="I920" s="238"/>
      <c r="J920" s="233"/>
      <c r="K920" s="233"/>
      <c r="L920" s="239"/>
      <c r="M920" s="240"/>
      <c r="N920" s="241"/>
      <c r="O920" s="241"/>
      <c r="P920" s="241"/>
      <c r="Q920" s="241"/>
      <c r="R920" s="241"/>
      <c r="S920" s="241"/>
      <c r="T920" s="24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3" t="s">
        <v>175</v>
      </c>
      <c r="AU920" s="243" t="s">
        <v>86</v>
      </c>
      <c r="AV920" s="13" t="s">
        <v>86</v>
      </c>
      <c r="AW920" s="13" t="s">
        <v>32</v>
      </c>
      <c r="AX920" s="13" t="s">
        <v>77</v>
      </c>
      <c r="AY920" s="243" t="s">
        <v>166</v>
      </c>
    </row>
    <row r="921" spans="1:65" s="2" customFormat="1" ht="24.15" customHeight="1">
      <c r="A921" s="37"/>
      <c r="B921" s="38"/>
      <c r="C921" s="254" t="s">
        <v>2244</v>
      </c>
      <c r="D921" s="254" t="s">
        <v>266</v>
      </c>
      <c r="E921" s="255" t="s">
        <v>2245</v>
      </c>
      <c r="F921" s="256" t="s">
        <v>2246</v>
      </c>
      <c r="G921" s="257" t="s">
        <v>215</v>
      </c>
      <c r="H921" s="258">
        <v>25.239</v>
      </c>
      <c r="I921" s="259"/>
      <c r="J921" s="260">
        <f>ROUND(I921*H921,0)</f>
        <v>0</v>
      </c>
      <c r="K921" s="261"/>
      <c r="L921" s="262"/>
      <c r="M921" s="263" t="s">
        <v>1</v>
      </c>
      <c r="N921" s="264" t="s">
        <v>42</v>
      </c>
      <c r="O921" s="90"/>
      <c r="P921" s="228">
        <f>O921*H921</f>
        <v>0</v>
      </c>
      <c r="Q921" s="228">
        <v>0.00038</v>
      </c>
      <c r="R921" s="228">
        <f>Q921*H921</f>
        <v>0.009590820000000002</v>
      </c>
      <c r="S921" s="228">
        <v>0</v>
      </c>
      <c r="T921" s="229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30" t="s">
        <v>331</v>
      </c>
      <c r="AT921" s="230" t="s">
        <v>266</v>
      </c>
      <c r="AU921" s="230" t="s">
        <v>86</v>
      </c>
      <c r="AY921" s="16" t="s">
        <v>166</v>
      </c>
      <c r="BE921" s="231">
        <f>IF(N921="základní",J921,0)</f>
        <v>0</v>
      </c>
      <c r="BF921" s="231">
        <f>IF(N921="snížená",J921,0)</f>
        <v>0</v>
      </c>
      <c r="BG921" s="231">
        <f>IF(N921="zákl. přenesená",J921,0)</f>
        <v>0</v>
      </c>
      <c r="BH921" s="231">
        <f>IF(N921="sníž. přenesená",J921,0)</f>
        <v>0</v>
      </c>
      <c r="BI921" s="231">
        <f>IF(N921="nulová",J921,0)</f>
        <v>0</v>
      </c>
      <c r="BJ921" s="16" t="s">
        <v>8</v>
      </c>
      <c r="BK921" s="231">
        <f>ROUND(I921*H921,0)</f>
        <v>0</v>
      </c>
      <c r="BL921" s="16" t="s">
        <v>249</v>
      </c>
      <c r="BM921" s="230" t="s">
        <v>2247</v>
      </c>
    </row>
    <row r="922" spans="1:51" s="13" customFormat="1" ht="12">
      <c r="A922" s="13"/>
      <c r="B922" s="232"/>
      <c r="C922" s="233"/>
      <c r="D922" s="234" t="s">
        <v>175</v>
      </c>
      <c r="E922" s="235" t="s">
        <v>1</v>
      </c>
      <c r="F922" s="236" t="s">
        <v>2248</v>
      </c>
      <c r="G922" s="233"/>
      <c r="H922" s="237">
        <v>24.037</v>
      </c>
      <c r="I922" s="238"/>
      <c r="J922" s="233"/>
      <c r="K922" s="233"/>
      <c r="L922" s="239"/>
      <c r="M922" s="240"/>
      <c r="N922" s="241"/>
      <c r="O922" s="241"/>
      <c r="P922" s="241"/>
      <c r="Q922" s="241"/>
      <c r="R922" s="241"/>
      <c r="S922" s="241"/>
      <c r="T922" s="24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3" t="s">
        <v>175</v>
      </c>
      <c r="AU922" s="243" t="s">
        <v>86</v>
      </c>
      <c r="AV922" s="13" t="s">
        <v>86</v>
      </c>
      <c r="AW922" s="13" t="s">
        <v>32</v>
      </c>
      <c r="AX922" s="13" t="s">
        <v>8</v>
      </c>
      <c r="AY922" s="243" t="s">
        <v>166</v>
      </c>
    </row>
    <row r="923" spans="1:51" s="13" customFormat="1" ht="12">
      <c r="A923" s="13"/>
      <c r="B923" s="232"/>
      <c r="C923" s="233"/>
      <c r="D923" s="234" t="s">
        <v>175</v>
      </c>
      <c r="E923" s="233"/>
      <c r="F923" s="236" t="s">
        <v>2249</v>
      </c>
      <c r="G923" s="233"/>
      <c r="H923" s="237">
        <v>25.239</v>
      </c>
      <c r="I923" s="238"/>
      <c r="J923" s="233"/>
      <c r="K923" s="233"/>
      <c r="L923" s="239"/>
      <c r="M923" s="240"/>
      <c r="N923" s="241"/>
      <c r="O923" s="241"/>
      <c r="P923" s="241"/>
      <c r="Q923" s="241"/>
      <c r="R923" s="241"/>
      <c r="S923" s="241"/>
      <c r="T923" s="24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3" t="s">
        <v>175</v>
      </c>
      <c r="AU923" s="243" t="s">
        <v>86</v>
      </c>
      <c r="AV923" s="13" t="s">
        <v>86</v>
      </c>
      <c r="AW923" s="13" t="s">
        <v>4</v>
      </c>
      <c r="AX923" s="13" t="s">
        <v>8</v>
      </c>
      <c r="AY923" s="243" t="s">
        <v>166</v>
      </c>
    </row>
    <row r="924" spans="1:65" s="2" customFormat="1" ht="33" customHeight="1">
      <c r="A924" s="37"/>
      <c r="B924" s="38"/>
      <c r="C924" s="218" t="s">
        <v>2250</v>
      </c>
      <c r="D924" s="218" t="s">
        <v>169</v>
      </c>
      <c r="E924" s="219" t="s">
        <v>2251</v>
      </c>
      <c r="F924" s="220" t="s">
        <v>2252</v>
      </c>
      <c r="G924" s="221" t="s">
        <v>188</v>
      </c>
      <c r="H924" s="222">
        <v>19.702</v>
      </c>
      <c r="I924" s="223"/>
      <c r="J924" s="224">
        <f>ROUND(I924*H924,0)</f>
        <v>0</v>
      </c>
      <c r="K924" s="225"/>
      <c r="L924" s="43"/>
      <c r="M924" s="226" t="s">
        <v>1</v>
      </c>
      <c r="N924" s="227" t="s">
        <v>42</v>
      </c>
      <c r="O924" s="90"/>
      <c r="P924" s="228">
        <f>O924*H924</f>
        <v>0</v>
      </c>
      <c r="Q924" s="228">
        <v>0.00012</v>
      </c>
      <c r="R924" s="228">
        <f>Q924*H924</f>
        <v>0.00236424</v>
      </c>
      <c r="S924" s="228">
        <v>0</v>
      </c>
      <c r="T924" s="229">
        <f>S924*H924</f>
        <v>0</v>
      </c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R924" s="230" t="s">
        <v>249</v>
      </c>
      <c r="AT924" s="230" t="s">
        <v>169</v>
      </c>
      <c r="AU924" s="230" t="s">
        <v>86</v>
      </c>
      <c r="AY924" s="16" t="s">
        <v>166</v>
      </c>
      <c r="BE924" s="231">
        <f>IF(N924="základní",J924,0)</f>
        <v>0</v>
      </c>
      <c r="BF924" s="231">
        <f>IF(N924="snížená",J924,0)</f>
        <v>0</v>
      </c>
      <c r="BG924" s="231">
        <f>IF(N924="zákl. přenesená",J924,0)</f>
        <v>0</v>
      </c>
      <c r="BH924" s="231">
        <f>IF(N924="sníž. přenesená",J924,0)</f>
        <v>0</v>
      </c>
      <c r="BI924" s="231">
        <f>IF(N924="nulová",J924,0)</f>
        <v>0</v>
      </c>
      <c r="BJ924" s="16" t="s">
        <v>8</v>
      </c>
      <c r="BK924" s="231">
        <f>ROUND(I924*H924,0)</f>
        <v>0</v>
      </c>
      <c r="BL924" s="16" t="s">
        <v>249</v>
      </c>
      <c r="BM924" s="230" t="s">
        <v>2253</v>
      </c>
    </row>
    <row r="925" spans="1:51" s="13" customFormat="1" ht="12">
      <c r="A925" s="13"/>
      <c r="B925" s="232"/>
      <c r="C925" s="233"/>
      <c r="D925" s="234" t="s">
        <v>175</v>
      </c>
      <c r="E925" s="235" t="s">
        <v>1</v>
      </c>
      <c r="F925" s="236" t="s">
        <v>2058</v>
      </c>
      <c r="G925" s="233"/>
      <c r="H925" s="237">
        <v>19.702</v>
      </c>
      <c r="I925" s="238"/>
      <c r="J925" s="233"/>
      <c r="K925" s="233"/>
      <c r="L925" s="239"/>
      <c r="M925" s="240"/>
      <c r="N925" s="241"/>
      <c r="O925" s="241"/>
      <c r="P925" s="241"/>
      <c r="Q925" s="241"/>
      <c r="R925" s="241"/>
      <c r="S925" s="241"/>
      <c r="T925" s="24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3" t="s">
        <v>175</v>
      </c>
      <c r="AU925" s="243" t="s">
        <v>86</v>
      </c>
      <c r="AV925" s="13" t="s">
        <v>86</v>
      </c>
      <c r="AW925" s="13" t="s">
        <v>32</v>
      </c>
      <c r="AX925" s="13" t="s">
        <v>77</v>
      </c>
      <c r="AY925" s="243" t="s">
        <v>166</v>
      </c>
    </row>
    <row r="926" spans="1:65" s="2" customFormat="1" ht="16.5" customHeight="1">
      <c r="A926" s="37"/>
      <c r="B926" s="38"/>
      <c r="C926" s="254" t="s">
        <v>2254</v>
      </c>
      <c r="D926" s="254" t="s">
        <v>266</v>
      </c>
      <c r="E926" s="255" t="s">
        <v>2255</v>
      </c>
      <c r="F926" s="256" t="s">
        <v>2256</v>
      </c>
      <c r="G926" s="257" t="s">
        <v>172</v>
      </c>
      <c r="H926" s="258">
        <v>2.482</v>
      </c>
      <c r="I926" s="259"/>
      <c r="J926" s="260">
        <f>ROUND(I926*H926,0)</f>
        <v>0</v>
      </c>
      <c r="K926" s="261"/>
      <c r="L926" s="262"/>
      <c r="M926" s="263" t="s">
        <v>1</v>
      </c>
      <c r="N926" s="264" t="s">
        <v>42</v>
      </c>
      <c r="O926" s="90"/>
      <c r="P926" s="228">
        <f>O926*H926</f>
        <v>0</v>
      </c>
      <c r="Q926" s="228">
        <v>0.03</v>
      </c>
      <c r="R926" s="228">
        <f>Q926*H926</f>
        <v>0.07446</v>
      </c>
      <c r="S926" s="228">
        <v>0</v>
      </c>
      <c r="T926" s="229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30" t="s">
        <v>331</v>
      </c>
      <c r="AT926" s="230" t="s">
        <v>266</v>
      </c>
      <c r="AU926" s="230" t="s">
        <v>86</v>
      </c>
      <c r="AY926" s="16" t="s">
        <v>166</v>
      </c>
      <c r="BE926" s="231">
        <f>IF(N926="základní",J926,0)</f>
        <v>0</v>
      </c>
      <c r="BF926" s="231">
        <f>IF(N926="snížená",J926,0)</f>
        <v>0</v>
      </c>
      <c r="BG926" s="231">
        <f>IF(N926="zákl. přenesená",J926,0)</f>
        <v>0</v>
      </c>
      <c r="BH926" s="231">
        <f>IF(N926="sníž. přenesená",J926,0)</f>
        <v>0</v>
      </c>
      <c r="BI926" s="231">
        <f>IF(N926="nulová",J926,0)</f>
        <v>0</v>
      </c>
      <c r="BJ926" s="16" t="s">
        <v>8</v>
      </c>
      <c r="BK926" s="231">
        <f>ROUND(I926*H926,0)</f>
        <v>0</v>
      </c>
      <c r="BL926" s="16" t="s">
        <v>249</v>
      </c>
      <c r="BM926" s="230" t="s">
        <v>2257</v>
      </c>
    </row>
    <row r="927" spans="1:51" s="13" customFormat="1" ht="12">
      <c r="A927" s="13"/>
      <c r="B927" s="232"/>
      <c r="C927" s="233"/>
      <c r="D927" s="234" t="s">
        <v>175</v>
      </c>
      <c r="E927" s="235" t="s">
        <v>1</v>
      </c>
      <c r="F927" s="236" t="s">
        <v>2258</v>
      </c>
      <c r="G927" s="233"/>
      <c r="H927" s="237">
        <v>2.364</v>
      </c>
      <c r="I927" s="238"/>
      <c r="J927" s="233"/>
      <c r="K927" s="233"/>
      <c r="L927" s="239"/>
      <c r="M927" s="240"/>
      <c r="N927" s="241"/>
      <c r="O927" s="241"/>
      <c r="P927" s="241"/>
      <c r="Q927" s="241"/>
      <c r="R927" s="241"/>
      <c r="S927" s="241"/>
      <c r="T927" s="24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3" t="s">
        <v>175</v>
      </c>
      <c r="AU927" s="243" t="s">
        <v>86</v>
      </c>
      <c r="AV927" s="13" t="s">
        <v>86</v>
      </c>
      <c r="AW927" s="13" t="s">
        <v>32</v>
      </c>
      <c r="AX927" s="13" t="s">
        <v>8</v>
      </c>
      <c r="AY927" s="243" t="s">
        <v>166</v>
      </c>
    </row>
    <row r="928" spans="1:51" s="13" customFormat="1" ht="12">
      <c r="A928" s="13"/>
      <c r="B928" s="232"/>
      <c r="C928" s="233"/>
      <c r="D928" s="234" t="s">
        <v>175</v>
      </c>
      <c r="E928" s="233"/>
      <c r="F928" s="236" t="s">
        <v>2259</v>
      </c>
      <c r="G928" s="233"/>
      <c r="H928" s="237">
        <v>2.482</v>
      </c>
      <c r="I928" s="238"/>
      <c r="J928" s="233"/>
      <c r="K928" s="233"/>
      <c r="L928" s="239"/>
      <c r="M928" s="240"/>
      <c r="N928" s="241"/>
      <c r="O928" s="241"/>
      <c r="P928" s="241"/>
      <c r="Q928" s="241"/>
      <c r="R928" s="241"/>
      <c r="S928" s="241"/>
      <c r="T928" s="24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3" t="s">
        <v>175</v>
      </c>
      <c r="AU928" s="243" t="s">
        <v>86</v>
      </c>
      <c r="AV928" s="13" t="s">
        <v>86</v>
      </c>
      <c r="AW928" s="13" t="s">
        <v>4</v>
      </c>
      <c r="AX928" s="13" t="s">
        <v>8</v>
      </c>
      <c r="AY928" s="243" t="s">
        <v>166</v>
      </c>
    </row>
    <row r="929" spans="1:65" s="2" customFormat="1" ht="33" customHeight="1">
      <c r="A929" s="37"/>
      <c r="B929" s="38"/>
      <c r="C929" s="218" t="s">
        <v>2260</v>
      </c>
      <c r="D929" s="218" t="s">
        <v>169</v>
      </c>
      <c r="E929" s="219" t="s">
        <v>2261</v>
      </c>
      <c r="F929" s="220" t="s">
        <v>2262</v>
      </c>
      <c r="G929" s="221" t="s">
        <v>188</v>
      </c>
      <c r="H929" s="222">
        <v>5.51</v>
      </c>
      <c r="I929" s="223"/>
      <c r="J929" s="224">
        <f>ROUND(I929*H929,0)</f>
        <v>0</v>
      </c>
      <c r="K929" s="225"/>
      <c r="L929" s="43"/>
      <c r="M929" s="226" t="s">
        <v>1</v>
      </c>
      <c r="N929" s="227" t="s">
        <v>42</v>
      </c>
      <c r="O929" s="90"/>
      <c r="P929" s="228">
        <f>O929*H929</f>
        <v>0</v>
      </c>
      <c r="Q929" s="228">
        <v>0.00019</v>
      </c>
      <c r="R929" s="228">
        <f>Q929*H929</f>
        <v>0.0010469</v>
      </c>
      <c r="S929" s="228">
        <v>0</v>
      </c>
      <c r="T929" s="229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30" t="s">
        <v>249</v>
      </c>
      <c r="AT929" s="230" t="s">
        <v>169</v>
      </c>
      <c r="AU929" s="230" t="s">
        <v>86</v>
      </c>
      <c r="AY929" s="16" t="s">
        <v>166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6" t="s">
        <v>8</v>
      </c>
      <c r="BK929" s="231">
        <f>ROUND(I929*H929,0)</f>
        <v>0</v>
      </c>
      <c r="BL929" s="16" t="s">
        <v>249</v>
      </c>
      <c r="BM929" s="230" t="s">
        <v>2263</v>
      </c>
    </row>
    <row r="930" spans="1:51" s="13" customFormat="1" ht="12">
      <c r="A930" s="13"/>
      <c r="B930" s="232"/>
      <c r="C930" s="233"/>
      <c r="D930" s="234" t="s">
        <v>175</v>
      </c>
      <c r="E930" s="235" t="s">
        <v>1</v>
      </c>
      <c r="F930" s="236" t="s">
        <v>2264</v>
      </c>
      <c r="G930" s="233"/>
      <c r="H930" s="237">
        <v>5.51</v>
      </c>
      <c r="I930" s="238"/>
      <c r="J930" s="233"/>
      <c r="K930" s="233"/>
      <c r="L930" s="239"/>
      <c r="M930" s="240"/>
      <c r="N930" s="241"/>
      <c r="O930" s="241"/>
      <c r="P930" s="241"/>
      <c r="Q930" s="241"/>
      <c r="R930" s="241"/>
      <c r="S930" s="241"/>
      <c r="T930" s="24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3" t="s">
        <v>175</v>
      </c>
      <c r="AU930" s="243" t="s">
        <v>86</v>
      </c>
      <c r="AV930" s="13" t="s">
        <v>86</v>
      </c>
      <c r="AW930" s="13" t="s">
        <v>32</v>
      </c>
      <c r="AX930" s="13" t="s">
        <v>77</v>
      </c>
      <c r="AY930" s="243" t="s">
        <v>166</v>
      </c>
    </row>
    <row r="931" spans="1:65" s="2" customFormat="1" ht="24.15" customHeight="1">
      <c r="A931" s="37"/>
      <c r="B931" s="38"/>
      <c r="C931" s="254" t="s">
        <v>2265</v>
      </c>
      <c r="D931" s="254" t="s">
        <v>266</v>
      </c>
      <c r="E931" s="255" t="s">
        <v>2266</v>
      </c>
      <c r="F931" s="256" t="s">
        <v>2267</v>
      </c>
      <c r="G931" s="257" t="s">
        <v>188</v>
      </c>
      <c r="H931" s="258">
        <v>5.786</v>
      </c>
      <c r="I931" s="259"/>
      <c r="J931" s="260">
        <f>ROUND(I931*H931,0)</f>
        <v>0</v>
      </c>
      <c r="K931" s="261"/>
      <c r="L931" s="262"/>
      <c r="M931" s="263" t="s">
        <v>1</v>
      </c>
      <c r="N931" s="264" t="s">
        <v>42</v>
      </c>
      <c r="O931" s="90"/>
      <c r="P931" s="228">
        <f>O931*H931</f>
        <v>0</v>
      </c>
      <c r="Q931" s="228">
        <v>0.0028</v>
      </c>
      <c r="R931" s="228">
        <f>Q931*H931</f>
        <v>0.016200799999999998</v>
      </c>
      <c r="S931" s="228">
        <v>0</v>
      </c>
      <c r="T931" s="229">
        <f>S931*H931</f>
        <v>0</v>
      </c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R931" s="230" t="s">
        <v>331</v>
      </c>
      <c r="AT931" s="230" t="s">
        <v>266</v>
      </c>
      <c r="AU931" s="230" t="s">
        <v>86</v>
      </c>
      <c r="AY931" s="16" t="s">
        <v>166</v>
      </c>
      <c r="BE931" s="231">
        <f>IF(N931="základní",J931,0)</f>
        <v>0</v>
      </c>
      <c r="BF931" s="231">
        <f>IF(N931="snížená",J931,0)</f>
        <v>0</v>
      </c>
      <c r="BG931" s="231">
        <f>IF(N931="zákl. přenesená",J931,0)</f>
        <v>0</v>
      </c>
      <c r="BH931" s="231">
        <f>IF(N931="sníž. přenesená",J931,0)</f>
        <v>0</v>
      </c>
      <c r="BI931" s="231">
        <f>IF(N931="nulová",J931,0)</f>
        <v>0</v>
      </c>
      <c r="BJ931" s="16" t="s">
        <v>8</v>
      </c>
      <c r="BK931" s="231">
        <f>ROUND(I931*H931,0)</f>
        <v>0</v>
      </c>
      <c r="BL931" s="16" t="s">
        <v>249</v>
      </c>
      <c r="BM931" s="230" t="s">
        <v>2268</v>
      </c>
    </row>
    <row r="932" spans="1:51" s="13" customFormat="1" ht="12">
      <c r="A932" s="13"/>
      <c r="B932" s="232"/>
      <c r="C932" s="233"/>
      <c r="D932" s="234" t="s">
        <v>175</v>
      </c>
      <c r="E932" s="235" t="s">
        <v>1</v>
      </c>
      <c r="F932" s="236" t="s">
        <v>2269</v>
      </c>
      <c r="G932" s="233"/>
      <c r="H932" s="237">
        <v>5.51</v>
      </c>
      <c r="I932" s="238"/>
      <c r="J932" s="233"/>
      <c r="K932" s="233"/>
      <c r="L932" s="239"/>
      <c r="M932" s="240"/>
      <c r="N932" s="241"/>
      <c r="O932" s="241"/>
      <c r="P932" s="241"/>
      <c r="Q932" s="241"/>
      <c r="R932" s="241"/>
      <c r="S932" s="241"/>
      <c r="T932" s="24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3" t="s">
        <v>175</v>
      </c>
      <c r="AU932" s="243" t="s">
        <v>86</v>
      </c>
      <c r="AV932" s="13" t="s">
        <v>86</v>
      </c>
      <c r="AW932" s="13" t="s">
        <v>32</v>
      </c>
      <c r="AX932" s="13" t="s">
        <v>8</v>
      </c>
      <c r="AY932" s="243" t="s">
        <v>166</v>
      </c>
    </row>
    <row r="933" spans="1:51" s="13" customFormat="1" ht="12">
      <c r="A933" s="13"/>
      <c r="B933" s="232"/>
      <c r="C933" s="233"/>
      <c r="D933" s="234" t="s">
        <v>175</v>
      </c>
      <c r="E933" s="233"/>
      <c r="F933" s="236" t="s">
        <v>2270</v>
      </c>
      <c r="G933" s="233"/>
      <c r="H933" s="237">
        <v>5.786</v>
      </c>
      <c r="I933" s="238"/>
      <c r="J933" s="233"/>
      <c r="K933" s="233"/>
      <c r="L933" s="239"/>
      <c r="M933" s="240"/>
      <c r="N933" s="241"/>
      <c r="O933" s="241"/>
      <c r="P933" s="241"/>
      <c r="Q933" s="241"/>
      <c r="R933" s="241"/>
      <c r="S933" s="241"/>
      <c r="T933" s="24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3" t="s">
        <v>175</v>
      </c>
      <c r="AU933" s="243" t="s">
        <v>86</v>
      </c>
      <c r="AV933" s="13" t="s">
        <v>86</v>
      </c>
      <c r="AW933" s="13" t="s">
        <v>4</v>
      </c>
      <c r="AX933" s="13" t="s">
        <v>8</v>
      </c>
      <c r="AY933" s="243" t="s">
        <v>166</v>
      </c>
    </row>
    <row r="934" spans="1:63" s="12" customFormat="1" ht="22.8" customHeight="1">
      <c r="A934" s="12"/>
      <c r="B934" s="202"/>
      <c r="C934" s="203"/>
      <c r="D934" s="204" t="s">
        <v>76</v>
      </c>
      <c r="E934" s="216" t="s">
        <v>2271</v>
      </c>
      <c r="F934" s="216" t="s">
        <v>2272</v>
      </c>
      <c r="G934" s="203"/>
      <c r="H934" s="203"/>
      <c r="I934" s="206"/>
      <c r="J934" s="217">
        <f>BK934</f>
        <v>0</v>
      </c>
      <c r="K934" s="203"/>
      <c r="L934" s="208"/>
      <c r="M934" s="209"/>
      <c r="N934" s="210"/>
      <c r="O934" s="210"/>
      <c r="P934" s="211">
        <f>SUM(P935:P974)</f>
        <v>0</v>
      </c>
      <c r="Q934" s="210"/>
      <c r="R934" s="211">
        <f>SUM(R935:R974)</f>
        <v>7.25201139</v>
      </c>
      <c r="S934" s="210"/>
      <c r="T934" s="212">
        <f>SUM(T935:T974)</f>
        <v>0</v>
      </c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R934" s="213" t="s">
        <v>86</v>
      </c>
      <c r="AT934" s="214" t="s">
        <v>76</v>
      </c>
      <c r="AU934" s="214" t="s">
        <v>8</v>
      </c>
      <c r="AY934" s="213" t="s">
        <v>166</v>
      </c>
      <c r="BK934" s="215">
        <f>SUM(BK935:BK974)</f>
        <v>0</v>
      </c>
    </row>
    <row r="935" spans="1:65" s="2" customFormat="1" ht="24.15" customHeight="1">
      <c r="A935" s="37"/>
      <c r="B935" s="38"/>
      <c r="C935" s="218" t="s">
        <v>2273</v>
      </c>
      <c r="D935" s="218" t="s">
        <v>169</v>
      </c>
      <c r="E935" s="219" t="s">
        <v>2274</v>
      </c>
      <c r="F935" s="220" t="s">
        <v>2275</v>
      </c>
      <c r="G935" s="221" t="s">
        <v>215</v>
      </c>
      <c r="H935" s="222">
        <v>4.2</v>
      </c>
      <c r="I935" s="223"/>
      <c r="J935" s="224">
        <f>ROUND(I935*H935,0)</f>
        <v>0</v>
      </c>
      <c r="K935" s="225"/>
      <c r="L935" s="43"/>
      <c r="M935" s="226" t="s">
        <v>1</v>
      </c>
      <c r="N935" s="227" t="s">
        <v>42</v>
      </c>
      <c r="O935" s="90"/>
      <c r="P935" s="228">
        <f>O935*H935</f>
        <v>0</v>
      </c>
      <c r="Q935" s="228">
        <v>0</v>
      </c>
      <c r="R935" s="228">
        <f>Q935*H935</f>
        <v>0</v>
      </c>
      <c r="S935" s="228">
        <v>0</v>
      </c>
      <c r="T935" s="229">
        <f>S935*H935</f>
        <v>0</v>
      </c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R935" s="230" t="s">
        <v>249</v>
      </c>
      <c r="AT935" s="230" t="s">
        <v>169</v>
      </c>
      <c r="AU935" s="230" t="s">
        <v>86</v>
      </c>
      <c r="AY935" s="16" t="s">
        <v>166</v>
      </c>
      <c r="BE935" s="231">
        <f>IF(N935="základní",J935,0)</f>
        <v>0</v>
      </c>
      <c r="BF935" s="231">
        <f>IF(N935="snížená",J935,0)</f>
        <v>0</v>
      </c>
      <c r="BG935" s="231">
        <f>IF(N935="zákl. přenesená",J935,0)</f>
        <v>0</v>
      </c>
      <c r="BH935" s="231">
        <f>IF(N935="sníž. přenesená",J935,0)</f>
        <v>0</v>
      </c>
      <c r="BI935" s="231">
        <f>IF(N935="nulová",J935,0)</f>
        <v>0</v>
      </c>
      <c r="BJ935" s="16" t="s">
        <v>8</v>
      </c>
      <c r="BK935" s="231">
        <f>ROUND(I935*H935,0)</f>
        <v>0</v>
      </c>
      <c r="BL935" s="16" t="s">
        <v>249</v>
      </c>
      <c r="BM935" s="230" t="s">
        <v>2276</v>
      </c>
    </row>
    <row r="936" spans="1:51" s="13" customFormat="1" ht="12">
      <c r="A936" s="13"/>
      <c r="B936" s="232"/>
      <c r="C936" s="233"/>
      <c r="D936" s="234" t="s">
        <v>175</v>
      </c>
      <c r="E936" s="235" t="s">
        <v>1</v>
      </c>
      <c r="F936" s="236" t="s">
        <v>2277</v>
      </c>
      <c r="G936" s="233"/>
      <c r="H936" s="237">
        <v>3</v>
      </c>
      <c r="I936" s="238"/>
      <c r="J936" s="233"/>
      <c r="K936" s="233"/>
      <c r="L936" s="239"/>
      <c r="M936" s="240"/>
      <c r="N936" s="241"/>
      <c r="O936" s="241"/>
      <c r="P936" s="241"/>
      <c r="Q936" s="241"/>
      <c r="R936" s="241"/>
      <c r="S936" s="241"/>
      <c r="T936" s="24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3" t="s">
        <v>175</v>
      </c>
      <c r="AU936" s="243" t="s">
        <v>86</v>
      </c>
      <c r="AV936" s="13" t="s">
        <v>86</v>
      </c>
      <c r="AW936" s="13" t="s">
        <v>32</v>
      </c>
      <c r="AX936" s="13" t="s">
        <v>77</v>
      </c>
      <c r="AY936" s="243" t="s">
        <v>166</v>
      </c>
    </row>
    <row r="937" spans="1:51" s="13" customFormat="1" ht="12">
      <c r="A937" s="13"/>
      <c r="B937" s="232"/>
      <c r="C937" s="233"/>
      <c r="D937" s="234" t="s">
        <v>175</v>
      </c>
      <c r="E937" s="235" t="s">
        <v>1</v>
      </c>
      <c r="F937" s="236" t="s">
        <v>2278</v>
      </c>
      <c r="G937" s="233"/>
      <c r="H937" s="237">
        <v>1.2</v>
      </c>
      <c r="I937" s="238"/>
      <c r="J937" s="233"/>
      <c r="K937" s="233"/>
      <c r="L937" s="239"/>
      <c r="M937" s="240"/>
      <c r="N937" s="241"/>
      <c r="O937" s="241"/>
      <c r="P937" s="241"/>
      <c r="Q937" s="241"/>
      <c r="R937" s="241"/>
      <c r="S937" s="241"/>
      <c r="T937" s="24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3" t="s">
        <v>175</v>
      </c>
      <c r="AU937" s="243" t="s">
        <v>86</v>
      </c>
      <c r="AV937" s="13" t="s">
        <v>86</v>
      </c>
      <c r="AW937" s="13" t="s">
        <v>32</v>
      </c>
      <c r="AX937" s="13" t="s">
        <v>77</v>
      </c>
      <c r="AY937" s="243" t="s">
        <v>166</v>
      </c>
    </row>
    <row r="938" spans="1:65" s="2" customFormat="1" ht="21.75" customHeight="1">
      <c r="A938" s="37"/>
      <c r="B938" s="38"/>
      <c r="C938" s="254" t="s">
        <v>2279</v>
      </c>
      <c r="D938" s="254" t="s">
        <v>266</v>
      </c>
      <c r="E938" s="255" t="s">
        <v>2280</v>
      </c>
      <c r="F938" s="256" t="s">
        <v>2281</v>
      </c>
      <c r="G938" s="257" t="s">
        <v>172</v>
      </c>
      <c r="H938" s="258">
        <v>0.028</v>
      </c>
      <c r="I938" s="259"/>
      <c r="J938" s="260">
        <f>ROUND(I938*H938,0)</f>
        <v>0</v>
      </c>
      <c r="K938" s="261"/>
      <c r="L938" s="262"/>
      <c r="M938" s="263" t="s">
        <v>1</v>
      </c>
      <c r="N938" s="264" t="s">
        <v>42</v>
      </c>
      <c r="O938" s="90"/>
      <c r="P938" s="228">
        <f>O938*H938</f>
        <v>0</v>
      </c>
      <c r="Q938" s="228">
        <v>0.55</v>
      </c>
      <c r="R938" s="228">
        <f>Q938*H938</f>
        <v>0.015400000000000002</v>
      </c>
      <c r="S938" s="228">
        <v>0</v>
      </c>
      <c r="T938" s="229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230" t="s">
        <v>331</v>
      </c>
      <c r="AT938" s="230" t="s">
        <v>266</v>
      </c>
      <c r="AU938" s="230" t="s">
        <v>86</v>
      </c>
      <c r="AY938" s="16" t="s">
        <v>166</v>
      </c>
      <c r="BE938" s="231">
        <f>IF(N938="základní",J938,0)</f>
        <v>0</v>
      </c>
      <c r="BF938" s="231">
        <f>IF(N938="snížená",J938,0)</f>
        <v>0</v>
      </c>
      <c r="BG938" s="231">
        <f>IF(N938="zákl. přenesená",J938,0)</f>
        <v>0</v>
      </c>
      <c r="BH938" s="231">
        <f>IF(N938="sníž. přenesená",J938,0)</f>
        <v>0</v>
      </c>
      <c r="BI938" s="231">
        <f>IF(N938="nulová",J938,0)</f>
        <v>0</v>
      </c>
      <c r="BJ938" s="16" t="s">
        <v>8</v>
      </c>
      <c r="BK938" s="231">
        <f>ROUND(I938*H938,0)</f>
        <v>0</v>
      </c>
      <c r="BL938" s="16" t="s">
        <v>249</v>
      </c>
      <c r="BM938" s="230" t="s">
        <v>2282</v>
      </c>
    </row>
    <row r="939" spans="1:51" s="13" customFormat="1" ht="12">
      <c r="A939" s="13"/>
      <c r="B939" s="232"/>
      <c r="C939" s="233"/>
      <c r="D939" s="234" t="s">
        <v>175</v>
      </c>
      <c r="E939" s="235" t="s">
        <v>1</v>
      </c>
      <c r="F939" s="236" t="s">
        <v>2283</v>
      </c>
      <c r="G939" s="233"/>
      <c r="H939" s="237">
        <v>0.025</v>
      </c>
      <c r="I939" s="238"/>
      <c r="J939" s="233"/>
      <c r="K939" s="233"/>
      <c r="L939" s="239"/>
      <c r="M939" s="240"/>
      <c r="N939" s="241"/>
      <c r="O939" s="241"/>
      <c r="P939" s="241"/>
      <c r="Q939" s="241"/>
      <c r="R939" s="241"/>
      <c r="S939" s="241"/>
      <c r="T939" s="24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3" t="s">
        <v>175</v>
      </c>
      <c r="AU939" s="243" t="s">
        <v>86</v>
      </c>
      <c r="AV939" s="13" t="s">
        <v>86</v>
      </c>
      <c r="AW939" s="13" t="s">
        <v>32</v>
      </c>
      <c r="AX939" s="13" t="s">
        <v>8</v>
      </c>
      <c r="AY939" s="243" t="s">
        <v>166</v>
      </c>
    </row>
    <row r="940" spans="1:51" s="13" customFormat="1" ht="12">
      <c r="A940" s="13"/>
      <c r="B940" s="232"/>
      <c r="C940" s="233"/>
      <c r="D940" s="234" t="s">
        <v>175</v>
      </c>
      <c r="E940" s="233"/>
      <c r="F940" s="236" t="s">
        <v>2284</v>
      </c>
      <c r="G940" s="233"/>
      <c r="H940" s="237">
        <v>0.028</v>
      </c>
      <c r="I940" s="238"/>
      <c r="J940" s="233"/>
      <c r="K940" s="233"/>
      <c r="L940" s="239"/>
      <c r="M940" s="240"/>
      <c r="N940" s="241"/>
      <c r="O940" s="241"/>
      <c r="P940" s="241"/>
      <c r="Q940" s="241"/>
      <c r="R940" s="241"/>
      <c r="S940" s="241"/>
      <c r="T940" s="24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3" t="s">
        <v>175</v>
      </c>
      <c r="AU940" s="243" t="s">
        <v>86</v>
      </c>
      <c r="AV940" s="13" t="s">
        <v>86</v>
      </c>
      <c r="AW940" s="13" t="s">
        <v>4</v>
      </c>
      <c r="AX940" s="13" t="s">
        <v>8</v>
      </c>
      <c r="AY940" s="243" t="s">
        <v>166</v>
      </c>
    </row>
    <row r="941" spans="1:65" s="2" customFormat="1" ht="16.5" customHeight="1">
      <c r="A941" s="37"/>
      <c r="B941" s="38"/>
      <c r="C941" s="254" t="s">
        <v>2285</v>
      </c>
      <c r="D941" s="254" t="s">
        <v>266</v>
      </c>
      <c r="E941" s="255" t="s">
        <v>2286</v>
      </c>
      <c r="F941" s="256" t="s">
        <v>2287</v>
      </c>
      <c r="G941" s="257" t="s">
        <v>172</v>
      </c>
      <c r="H941" s="258">
        <v>0.003</v>
      </c>
      <c r="I941" s="259"/>
      <c r="J941" s="260">
        <f>ROUND(I941*H941,0)</f>
        <v>0</v>
      </c>
      <c r="K941" s="261"/>
      <c r="L941" s="262"/>
      <c r="M941" s="263" t="s">
        <v>1</v>
      </c>
      <c r="N941" s="264" t="s">
        <v>42</v>
      </c>
      <c r="O941" s="90"/>
      <c r="P941" s="228">
        <f>O941*H941</f>
        <v>0</v>
      </c>
      <c r="Q941" s="228">
        <v>0.55</v>
      </c>
      <c r="R941" s="228">
        <f>Q941*H941</f>
        <v>0.0016500000000000002</v>
      </c>
      <c r="S941" s="228">
        <v>0</v>
      </c>
      <c r="T941" s="229">
        <f>S941*H941</f>
        <v>0</v>
      </c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R941" s="230" t="s">
        <v>331</v>
      </c>
      <c r="AT941" s="230" t="s">
        <v>266</v>
      </c>
      <c r="AU941" s="230" t="s">
        <v>86</v>
      </c>
      <c r="AY941" s="16" t="s">
        <v>166</v>
      </c>
      <c r="BE941" s="231">
        <f>IF(N941="základní",J941,0)</f>
        <v>0</v>
      </c>
      <c r="BF941" s="231">
        <f>IF(N941="snížená",J941,0)</f>
        <v>0</v>
      </c>
      <c r="BG941" s="231">
        <f>IF(N941="zákl. přenesená",J941,0)</f>
        <v>0</v>
      </c>
      <c r="BH941" s="231">
        <f>IF(N941="sníž. přenesená",J941,0)</f>
        <v>0</v>
      </c>
      <c r="BI941" s="231">
        <f>IF(N941="nulová",J941,0)</f>
        <v>0</v>
      </c>
      <c r="BJ941" s="16" t="s">
        <v>8</v>
      </c>
      <c r="BK941" s="231">
        <f>ROUND(I941*H941,0)</f>
        <v>0</v>
      </c>
      <c r="BL941" s="16" t="s">
        <v>249</v>
      </c>
      <c r="BM941" s="230" t="s">
        <v>2288</v>
      </c>
    </row>
    <row r="942" spans="1:51" s="13" customFormat="1" ht="12">
      <c r="A942" s="13"/>
      <c r="B942" s="232"/>
      <c r="C942" s="233"/>
      <c r="D942" s="234" t="s">
        <v>175</v>
      </c>
      <c r="E942" s="235" t="s">
        <v>1</v>
      </c>
      <c r="F942" s="236" t="s">
        <v>2289</v>
      </c>
      <c r="G942" s="233"/>
      <c r="H942" s="237">
        <v>0.003</v>
      </c>
      <c r="I942" s="238"/>
      <c r="J942" s="233"/>
      <c r="K942" s="233"/>
      <c r="L942" s="239"/>
      <c r="M942" s="240"/>
      <c r="N942" s="241"/>
      <c r="O942" s="241"/>
      <c r="P942" s="241"/>
      <c r="Q942" s="241"/>
      <c r="R942" s="241"/>
      <c r="S942" s="241"/>
      <c r="T942" s="24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3" t="s">
        <v>175</v>
      </c>
      <c r="AU942" s="243" t="s">
        <v>86</v>
      </c>
      <c r="AV942" s="13" t="s">
        <v>86</v>
      </c>
      <c r="AW942" s="13" t="s">
        <v>32</v>
      </c>
      <c r="AX942" s="13" t="s">
        <v>8</v>
      </c>
      <c r="AY942" s="243" t="s">
        <v>166</v>
      </c>
    </row>
    <row r="943" spans="1:51" s="13" customFormat="1" ht="12">
      <c r="A943" s="13"/>
      <c r="B943" s="232"/>
      <c r="C943" s="233"/>
      <c r="D943" s="234" t="s">
        <v>175</v>
      </c>
      <c r="E943" s="233"/>
      <c r="F943" s="236" t="s">
        <v>2290</v>
      </c>
      <c r="G943" s="233"/>
      <c r="H943" s="237">
        <v>0.003</v>
      </c>
      <c r="I943" s="238"/>
      <c r="J943" s="233"/>
      <c r="K943" s="233"/>
      <c r="L943" s="239"/>
      <c r="M943" s="240"/>
      <c r="N943" s="241"/>
      <c r="O943" s="241"/>
      <c r="P943" s="241"/>
      <c r="Q943" s="241"/>
      <c r="R943" s="241"/>
      <c r="S943" s="241"/>
      <c r="T943" s="24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3" t="s">
        <v>175</v>
      </c>
      <c r="AU943" s="243" t="s">
        <v>86</v>
      </c>
      <c r="AV943" s="13" t="s">
        <v>86</v>
      </c>
      <c r="AW943" s="13" t="s">
        <v>4</v>
      </c>
      <c r="AX943" s="13" t="s">
        <v>8</v>
      </c>
      <c r="AY943" s="243" t="s">
        <v>166</v>
      </c>
    </row>
    <row r="944" spans="1:65" s="2" customFormat="1" ht="33" customHeight="1">
      <c r="A944" s="37"/>
      <c r="B944" s="38"/>
      <c r="C944" s="218" t="s">
        <v>2291</v>
      </c>
      <c r="D944" s="218" t="s">
        <v>169</v>
      </c>
      <c r="E944" s="219" t="s">
        <v>2292</v>
      </c>
      <c r="F944" s="220" t="s">
        <v>2293</v>
      </c>
      <c r="G944" s="221" t="s">
        <v>215</v>
      </c>
      <c r="H944" s="222">
        <v>133.14</v>
      </c>
      <c r="I944" s="223"/>
      <c r="J944" s="224">
        <f>ROUND(I944*H944,0)</f>
        <v>0</v>
      </c>
      <c r="K944" s="225"/>
      <c r="L944" s="43"/>
      <c r="M944" s="226" t="s">
        <v>1</v>
      </c>
      <c r="N944" s="227" t="s">
        <v>42</v>
      </c>
      <c r="O944" s="90"/>
      <c r="P944" s="228">
        <f>O944*H944</f>
        <v>0</v>
      </c>
      <c r="Q944" s="228">
        <v>0</v>
      </c>
      <c r="R944" s="228">
        <f>Q944*H944</f>
        <v>0</v>
      </c>
      <c r="S944" s="228">
        <v>0</v>
      </c>
      <c r="T944" s="229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30" t="s">
        <v>249</v>
      </c>
      <c r="AT944" s="230" t="s">
        <v>169</v>
      </c>
      <c r="AU944" s="230" t="s">
        <v>86</v>
      </c>
      <c r="AY944" s="16" t="s">
        <v>166</v>
      </c>
      <c r="BE944" s="231">
        <f>IF(N944="základní",J944,0)</f>
        <v>0</v>
      </c>
      <c r="BF944" s="231">
        <f>IF(N944="snížená",J944,0)</f>
        <v>0</v>
      </c>
      <c r="BG944" s="231">
        <f>IF(N944="zákl. přenesená",J944,0)</f>
        <v>0</v>
      </c>
      <c r="BH944" s="231">
        <f>IF(N944="sníž. přenesená",J944,0)</f>
        <v>0</v>
      </c>
      <c r="BI944" s="231">
        <f>IF(N944="nulová",J944,0)</f>
        <v>0</v>
      </c>
      <c r="BJ944" s="16" t="s">
        <v>8</v>
      </c>
      <c r="BK944" s="231">
        <f>ROUND(I944*H944,0)</f>
        <v>0</v>
      </c>
      <c r="BL944" s="16" t="s">
        <v>249</v>
      </c>
      <c r="BM944" s="230" t="s">
        <v>2294</v>
      </c>
    </row>
    <row r="945" spans="1:51" s="13" customFormat="1" ht="12">
      <c r="A945" s="13"/>
      <c r="B945" s="232"/>
      <c r="C945" s="233"/>
      <c r="D945" s="234" t="s">
        <v>175</v>
      </c>
      <c r="E945" s="235" t="s">
        <v>1</v>
      </c>
      <c r="F945" s="236" t="s">
        <v>2295</v>
      </c>
      <c r="G945" s="233"/>
      <c r="H945" s="237">
        <v>133.14</v>
      </c>
      <c r="I945" s="238"/>
      <c r="J945" s="233"/>
      <c r="K945" s="233"/>
      <c r="L945" s="239"/>
      <c r="M945" s="240"/>
      <c r="N945" s="241"/>
      <c r="O945" s="241"/>
      <c r="P945" s="241"/>
      <c r="Q945" s="241"/>
      <c r="R945" s="241"/>
      <c r="S945" s="241"/>
      <c r="T945" s="24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3" t="s">
        <v>175</v>
      </c>
      <c r="AU945" s="243" t="s">
        <v>86</v>
      </c>
      <c r="AV945" s="13" t="s">
        <v>86</v>
      </c>
      <c r="AW945" s="13" t="s">
        <v>32</v>
      </c>
      <c r="AX945" s="13" t="s">
        <v>77</v>
      </c>
      <c r="AY945" s="243" t="s">
        <v>166</v>
      </c>
    </row>
    <row r="946" spans="1:65" s="2" customFormat="1" ht="24.15" customHeight="1">
      <c r="A946" s="37"/>
      <c r="B946" s="38"/>
      <c r="C946" s="254" t="s">
        <v>2296</v>
      </c>
      <c r="D946" s="254" t="s">
        <v>266</v>
      </c>
      <c r="E946" s="255" t="s">
        <v>2297</v>
      </c>
      <c r="F946" s="256" t="s">
        <v>2298</v>
      </c>
      <c r="G946" s="257" t="s">
        <v>172</v>
      </c>
      <c r="H946" s="258">
        <v>1.64</v>
      </c>
      <c r="I946" s="259"/>
      <c r="J946" s="260">
        <f>ROUND(I946*H946,0)</f>
        <v>0</v>
      </c>
      <c r="K946" s="261"/>
      <c r="L946" s="262"/>
      <c r="M946" s="263" t="s">
        <v>1</v>
      </c>
      <c r="N946" s="264" t="s">
        <v>42</v>
      </c>
      <c r="O946" s="90"/>
      <c r="P946" s="228">
        <f>O946*H946</f>
        <v>0</v>
      </c>
      <c r="Q946" s="228">
        <v>0.44</v>
      </c>
      <c r="R946" s="228">
        <f>Q946*H946</f>
        <v>0.7215999999999999</v>
      </c>
      <c r="S946" s="228">
        <v>0</v>
      </c>
      <c r="T946" s="229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30" t="s">
        <v>331</v>
      </c>
      <c r="AT946" s="230" t="s">
        <v>266</v>
      </c>
      <c r="AU946" s="230" t="s">
        <v>86</v>
      </c>
      <c r="AY946" s="16" t="s">
        <v>166</v>
      </c>
      <c r="BE946" s="231">
        <f>IF(N946="základní",J946,0)</f>
        <v>0</v>
      </c>
      <c r="BF946" s="231">
        <f>IF(N946="snížená",J946,0)</f>
        <v>0</v>
      </c>
      <c r="BG946" s="231">
        <f>IF(N946="zákl. přenesená",J946,0)</f>
        <v>0</v>
      </c>
      <c r="BH946" s="231">
        <f>IF(N946="sníž. přenesená",J946,0)</f>
        <v>0</v>
      </c>
      <c r="BI946" s="231">
        <f>IF(N946="nulová",J946,0)</f>
        <v>0</v>
      </c>
      <c r="BJ946" s="16" t="s">
        <v>8</v>
      </c>
      <c r="BK946" s="231">
        <f>ROUND(I946*H946,0)</f>
        <v>0</v>
      </c>
      <c r="BL946" s="16" t="s">
        <v>249</v>
      </c>
      <c r="BM946" s="230" t="s">
        <v>2299</v>
      </c>
    </row>
    <row r="947" spans="1:51" s="13" customFormat="1" ht="12">
      <c r="A947" s="13"/>
      <c r="B947" s="232"/>
      <c r="C947" s="233"/>
      <c r="D947" s="234" t="s">
        <v>175</v>
      </c>
      <c r="E947" s="235" t="s">
        <v>1</v>
      </c>
      <c r="F947" s="236" t="s">
        <v>2300</v>
      </c>
      <c r="G947" s="233"/>
      <c r="H947" s="237">
        <v>1.491</v>
      </c>
      <c r="I947" s="238"/>
      <c r="J947" s="233"/>
      <c r="K947" s="233"/>
      <c r="L947" s="239"/>
      <c r="M947" s="240"/>
      <c r="N947" s="241"/>
      <c r="O947" s="241"/>
      <c r="P947" s="241"/>
      <c r="Q947" s="241"/>
      <c r="R947" s="241"/>
      <c r="S947" s="241"/>
      <c r="T947" s="24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3" t="s">
        <v>175</v>
      </c>
      <c r="AU947" s="243" t="s">
        <v>86</v>
      </c>
      <c r="AV947" s="13" t="s">
        <v>86</v>
      </c>
      <c r="AW947" s="13" t="s">
        <v>32</v>
      </c>
      <c r="AX947" s="13" t="s">
        <v>8</v>
      </c>
      <c r="AY947" s="243" t="s">
        <v>166</v>
      </c>
    </row>
    <row r="948" spans="1:51" s="13" customFormat="1" ht="12">
      <c r="A948" s="13"/>
      <c r="B948" s="232"/>
      <c r="C948" s="233"/>
      <c r="D948" s="234" t="s">
        <v>175</v>
      </c>
      <c r="E948" s="233"/>
      <c r="F948" s="236" t="s">
        <v>2301</v>
      </c>
      <c r="G948" s="233"/>
      <c r="H948" s="237">
        <v>1.64</v>
      </c>
      <c r="I948" s="238"/>
      <c r="J948" s="233"/>
      <c r="K948" s="233"/>
      <c r="L948" s="239"/>
      <c r="M948" s="240"/>
      <c r="N948" s="241"/>
      <c r="O948" s="241"/>
      <c r="P948" s="241"/>
      <c r="Q948" s="241"/>
      <c r="R948" s="241"/>
      <c r="S948" s="241"/>
      <c r="T948" s="24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3" t="s">
        <v>175</v>
      </c>
      <c r="AU948" s="243" t="s">
        <v>86</v>
      </c>
      <c r="AV948" s="13" t="s">
        <v>86</v>
      </c>
      <c r="AW948" s="13" t="s">
        <v>4</v>
      </c>
      <c r="AX948" s="13" t="s">
        <v>8</v>
      </c>
      <c r="AY948" s="243" t="s">
        <v>166</v>
      </c>
    </row>
    <row r="949" spans="1:65" s="2" customFormat="1" ht="33" customHeight="1">
      <c r="A949" s="37"/>
      <c r="B949" s="38"/>
      <c r="C949" s="218" t="s">
        <v>2302</v>
      </c>
      <c r="D949" s="218" t="s">
        <v>169</v>
      </c>
      <c r="E949" s="219" t="s">
        <v>2303</v>
      </c>
      <c r="F949" s="220" t="s">
        <v>2304</v>
      </c>
      <c r="G949" s="221" t="s">
        <v>188</v>
      </c>
      <c r="H949" s="222">
        <v>293.756</v>
      </c>
      <c r="I949" s="223"/>
      <c r="J949" s="224">
        <f>ROUND(I949*H949,0)</f>
        <v>0</v>
      </c>
      <c r="K949" s="225"/>
      <c r="L949" s="43"/>
      <c r="M949" s="226" t="s">
        <v>1</v>
      </c>
      <c r="N949" s="227" t="s">
        <v>42</v>
      </c>
      <c r="O949" s="90"/>
      <c r="P949" s="228">
        <f>O949*H949</f>
        <v>0</v>
      </c>
      <c r="Q949" s="228">
        <v>0.01625</v>
      </c>
      <c r="R949" s="228">
        <f>Q949*H949</f>
        <v>4.773535</v>
      </c>
      <c r="S949" s="228">
        <v>0</v>
      </c>
      <c r="T949" s="229">
        <f>S949*H949</f>
        <v>0</v>
      </c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R949" s="230" t="s">
        <v>249</v>
      </c>
      <c r="AT949" s="230" t="s">
        <v>169</v>
      </c>
      <c r="AU949" s="230" t="s">
        <v>86</v>
      </c>
      <c r="AY949" s="16" t="s">
        <v>166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6" t="s">
        <v>8</v>
      </c>
      <c r="BK949" s="231">
        <f>ROUND(I949*H949,0)</f>
        <v>0</v>
      </c>
      <c r="BL949" s="16" t="s">
        <v>249</v>
      </c>
      <c r="BM949" s="230" t="s">
        <v>2305</v>
      </c>
    </row>
    <row r="950" spans="1:51" s="13" customFormat="1" ht="12">
      <c r="A950" s="13"/>
      <c r="B950" s="232"/>
      <c r="C950" s="233"/>
      <c r="D950" s="234" t="s">
        <v>175</v>
      </c>
      <c r="E950" s="235" t="s">
        <v>1</v>
      </c>
      <c r="F950" s="236" t="s">
        <v>2306</v>
      </c>
      <c r="G950" s="233"/>
      <c r="H950" s="237">
        <v>293.756</v>
      </c>
      <c r="I950" s="238"/>
      <c r="J950" s="233"/>
      <c r="K950" s="233"/>
      <c r="L950" s="239"/>
      <c r="M950" s="240"/>
      <c r="N950" s="241"/>
      <c r="O950" s="241"/>
      <c r="P950" s="241"/>
      <c r="Q950" s="241"/>
      <c r="R950" s="241"/>
      <c r="S950" s="241"/>
      <c r="T950" s="24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3" t="s">
        <v>175</v>
      </c>
      <c r="AU950" s="243" t="s">
        <v>86</v>
      </c>
      <c r="AV950" s="13" t="s">
        <v>86</v>
      </c>
      <c r="AW950" s="13" t="s">
        <v>32</v>
      </c>
      <c r="AX950" s="13" t="s">
        <v>77</v>
      </c>
      <c r="AY950" s="243" t="s">
        <v>166</v>
      </c>
    </row>
    <row r="951" spans="1:65" s="2" customFormat="1" ht="24.15" customHeight="1">
      <c r="A951" s="37"/>
      <c r="B951" s="38"/>
      <c r="C951" s="218" t="s">
        <v>2307</v>
      </c>
      <c r="D951" s="218" t="s">
        <v>169</v>
      </c>
      <c r="E951" s="219" t="s">
        <v>2308</v>
      </c>
      <c r="F951" s="220" t="s">
        <v>2309</v>
      </c>
      <c r="G951" s="221" t="s">
        <v>188</v>
      </c>
      <c r="H951" s="222">
        <v>72.415</v>
      </c>
      <c r="I951" s="223"/>
      <c r="J951" s="224">
        <f>ROUND(I951*H951,0)</f>
        <v>0</v>
      </c>
      <c r="K951" s="225"/>
      <c r="L951" s="43"/>
      <c r="M951" s="226" t="s">
        <v>1</v>
      </c>
      <c r="N951" s="227" t="s">
        <v>42</v>
      </c>
      <c r="O951" s="90"/>
      <c r="P951" s="228">
        <f>O951*H951</f>
        <v>0</v>
      </c>
      <c r="Q951" s="228">
        <v>0</v>
      </c>
      <c r="R951" s="228">
        <f>Q951*H951</f>
        <v>0</v>
      </c>
      <c r="S951" s="228">
        <v>0</v>
      </c>
      <c r="T951" s="229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30" t="s">
        <v>249</v>
      </c>
      <c r="AT951" s="230" t="s">
        <v>169</v>
      </c>
      <c r="AU951" s="230" t="s">
        <v>86</v>
      </c>
      <c r="AY951" s="16" t="s">
        <v>166</v>
      </c>
      <c r="BE951" s="231">
        <f>IF(N951="základní",J951,0)</f>
        <v>0</v>
      </c>
      <c r="BF951" s="231">
        <f>IF(N951="snížená",J951,0)</f>
        <v>0</v>
      </c>
      <c r="BG951" s="231">
        <f>IF(N951="zákl. přenesená",J951,0)</f>
        <v>0</v>
      </c>
      <c r="BH951" s="231">
        <f>IF(N951="sníž. přenesená",J951,0)</f>
        <v>0</v>
      </c>
      <c r="BI951" s="231">
        <f>IF(N951="nulová",J951,0)</f>
        <v>0</v>
      </c>
      <c r="BJ951" s="16" t="s">
        <v>8</v>
      </c>
      <c r="BK951" s="231">
        <f>ROUND(I951*H951,0)</f>
        <v>0</v>
      </c>
      <c r="BL951" s="16" t="s">
        <v>249</v>
      </c>
      <c r="BM951" s="230" t="s">
        <v>2310</v>
      </c>
    </row>
    <row r="952" spans="1:51" s="13" customFormat="1" ht="12">
      <c r="A952" s="13"/>
      <c r="B952" s="232"/>
      <c r="C952" s="233"/>
      <c r="D952" s="234" t="s">
        <v>175</v>
      </c>
      <c r="E952" s="235" t="s">
        <v>1</v>
      </c>
      <c r="F952" s="236" t="s">
        <v>2311</v>
      </c>
      <c r="G952" s="233"/>
      <c r="H952" s="237">
        <v>72.415</v>
      </c>
      <c r="I952" s="238"/>
      <c r="J952" s="233"/>
      <c r="K952" s="233"/>
      <c r="L952" s="239"/>
      <c r="M952" s="240"/>
      <c r="N952" s="241"/>
      <c r="O952" s="241"/>
      <c r="P952" s="241"/>
      <c r="Q952" s="241"/>
      <c r="R952" s="241"/>
      <c r="S952" s="241"/>
      <c r="T952" s="24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3" t="s">
        <v>175</v>
      </c>
      <c r="AU952" s="243" t="s">
        <v>86</v>
      </c>
      <c r="AV952" s="13" t="s">
        <v>86</v>
      </c>
      <c r="AW952" s="13" t="s">
        <v>32</v>
      </c>
      <c r="AX952" s="13" t="s">
        <v>77</v>
      </c>
      <c r="AY952" s="243" t="s">
        <v>166</v>
      </c>
    </row>
    <row r="953" spans="1:65" s="2" customFormat="1" ht="16.5" customHeight="1">
      <c r="A953" s="37"/>
      <c r="B953" s="38"/>
      <c r="C953" s="254" t="s">
        <v>2312</v>
      </c>
      <c r="D953" s="254" t="s">
        <v>266</v>
      </c>
      <c r="E953" s="255" t="s">
        <v>2313</v>
      </c>
      <c r="F953" s="256" t="s">
        <v>2314</v>
      </c>
      <c r="G953" s="257" t="s">
        <v>188</v>
      </c>
      <c r="H953" s="258">
        <v>79.657</v>
      </c>
      <c r="I953" s="259"/>
      <c r="J953" s="260">
        <f>ROUND(I953*H953,0)</f>
        <v>0</v>
      </c>
      <c r="K953" s="261"/>
      <c r="L953" s="262"/>
      <c r="M953" s="263" t="s">
        <v>1</v>
      </c>
      <c r="N953" s="264" t="s">
        <v>42</v>
      </c>
      <c r="O953" s="90"/>
      <c r="P953" s="228">
        <f>O953*H953</f>
        <v>0</v>
      </c>
      <c r="Q953" s="228">
        <v>0.01023</v>
      </c>
      <c r="R953" s="228">
        <f>Q953*H953</f>
        <v>0.8148911099999999</v>
      </c>
      <c r="S953" s="228">
        <v>0</v>
      </c>
      <c r="T953" s="229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30" t="s">
        <v>331</v>
      </c>
      <c r="AT953" s="230" t="s">
        <v>266</v>
      </c>
      <c r="AU953" s="230" t="s">
        <v>86</v>
      </c>
      <c r="AY953" s="16" t="s">
        <v>166</v>
      </c>
      <c r="BE953" s="231">
        <f>IF(N953="základní",J953,0)</f>
        <v>0</v>
      </c>
      <c r="BF953" s="231">
        <f>IF(N953="snížená",J953,0)</f>
        <v>0</v>
      </c>
      <c r="BG953" s="231">
        <f>IF(N953="zákl. přenesená",J953,0)</f>
        <v>0</v>
      </c>
      <c r="BH953" s="231">
        <f>IF(N953="sníž. přenesená",J953,0)</f>
        <v>0</v>
      </c>
      <c r="BI953" s="231">
        <f>IF(N953="nulová",J953,0)</f>
        <v>0</v>
      </c>
      <c r="BJ953" s="16" t="s">
        <v>8</v>
      </c>
      <c r="BK953" s="231">
        <f>ROUND(I953*H953,0)</f>
        <v>0</v>
      </c>
      <c r="BL953" s="16" t="s">
        <v>249</v>
      </c>
      <c r="BM953" s="230" t="s">
        <v>2315</v>
      </c>
    </row>
    <row r="954" spans="1:51" s="13" customFormat="1" ht="12">
      <c r="A954" s="13"/>
      <c r="B954" s="232"/>
      <c r="C954" s="233"/>
      <c r="D954" s="234" t="s">
        <v>175</v>
      </c>
      <c r="E954" s="235" t="s">
        <v>1</v>
      </c>
      <c r="F954" s="236" t="s">
        <v>2316</v>
      </c>
      <c r="G954" s="233"/>
      <c r="H954" s="237">
        <v>72.415</v>
      </c>
      <c r="I954" s="238"/>
      <c r="J954" s="233"/>
      <c r="K954" s="233"/>
      <c r="L954" s="239"/>
      <c r="M954" s="240"/>
      <c r="N954" s="241"/>
      <c r="O954" s="241"/>
      <c r="P954" s="241"/>
      <c r="Q954" s="241"/>
      <c r="R954" s="241"/>
      <c r="S954" s="241"/>
      <c r="T954" s="24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3" t="s">
        <v>175</v>
      </c>
      <c r="AU954" s="243" t="s">
        <v>86</v>
      </c>
      <c r="AV954" s="13" t="s">
        <v>86</v>
      </c>
      <c r="AW954" s="13" t="s">
        <v>32</v>
      </c>
      <c r="AX954" s="13" t="s">
        <v>8</v>
      </c>
      <c r="AY954" s="243" t="s">
        <v>166</v>
      </c>
    </row>
    <row r="955" spans="1:51" s="13" customFormat="1" ht="12">
      <c r="A955" s="13"/>
      <c r="B955" s="232"/>
      <c r="C955" s="233"/>
      <c r="D955" s="234" t="s">
        <v>175</v>
      </c>
      <c r="E955" s="233"/>
      <c r="F955" s="236" t="s">
        <v>2317</v>
      </c>
      <c r="G955" s="233"/>
      <c r="H955" s="237">
        <v>79.657</v>
      </c>
      <c r="I955" s="238"/>
      <c r="J955" s="233"/>
      <c r="K955" s="233"/>
      <c r="L955" s="239"/>
      <c r="M955" s="240"/>
      <c r="N955" s="241"/>
      <c r="O955" s="241"/>
      <c r="P955" s="241"/>
      <c r="Q955" s="241"/>
      <c r="R955" s="241"/>
      <c r="S955" s="241"/>
      <c r="T955" s="24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3" t="s">
        <v>175</v>
      </c>
      <c r="AU955" s="243" t="s">
        <v>86</v>
      </c>
      <c r="AV955" s="13" t="s">
        <v>86</v>
      </c>
      <c r="AW955" s="13" t="s">
        <v>4</v>
      </c>
      <c r="AX955" s="13" t="s">
        <v>8</v>
      </c>
      <c r="AY955" s="243" t="s">
        <v>166</v>
      </c>
    </row>
    <row r="956" spans="1:65" s="2" customFormat="1" ht="33" customHeight="1">
      <c r="A956" s="37"/>
      <c r="B956" s="38"/>
      <c r="C956" s="218" t="s">
        <v>2318</v>
      </c>
      <c r="D956" s="218" t="s">
        <v>169</v>
      </c>
      <c r="E956" s="219" t="s">
        <v>2319</v>
      </c>
      <c r="F956" s="220" t="s">
        <v>2320</v>
      </c>
      <c r="G956" s="221" t="s">
        <v>188</v>
      </c>
      <c r="H956" s="222">
        <v>6.767</v>
      </c>
      <c r="I956" s="223"/>
      <c r="J956" s="224">
        <f>ROUND(I956*H956,0)</f>
        <v>0</v>
      </c>
      <c r="K956" s="225"/>
      <c r="L956" s="43"/>
      <c r="M956" s="226" t="s">
        <v>1</v>
      </c>
      <c r="N956" s="227" t="s">
        <v>42</v>
      </c>
      <c r="O956" s="90"/>
      <c r="P956" s="228">
        <f>O956*H956</f>
        <v>0</v>
      </c>
      <c r="Q956" s="228">
        <v>0.01579</v>
      </c>
      <c r="R956" s="228">
        <f>Q956*H956</f>
        <v>0.10685093</v>
      </c>
      <c r="S956" s="228">
        <v>0</v>
      </c>
      <c r="T956" s="229">
        <f>S956*H956</f>
        <v>0</v>
      </c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R956" s="230" t="s">
        <v>249</v>
      </c>
      <c r="AT956" s="230" t="s">
        <v>169</v>
      </c>
      <c r="AU956" s="230" t="s">
        <v>86</v>
      </c>
      <c r="AY956" s="16" t="s">
        <v>166</v>
      </c>
      <c r="BE956" s="231">
        <f>IF(N956="základní",J956,0)</f>
        <v>0</v>
      </c>
      <c r="BF956" s="231">
        <f>IF(N956="snížená",J956,0)</f>
        <v>0</v>
      </c>
      <c r="BG956" s="231">
        <f>IF(N956="zákl. přenesená",J956,0)</f>
        <v>0</v>
      </c>
      <c r="BH956" s="231">
        <f>IF(N956="sníž. přenesená",J956,0)</f>
        <v>0</v>
      </c>
      <c r="BI956" s="231">
        <f>IF(N956="nulová",J956,0)</f>
        <v>0</v>
      </c>
      <c r="BJ956" s="16" t="s">
        <v>8</v>
      </c>
      <c r="BK956" s="231">
        <f>ROUND(I956*H956,0)</f>
        <v>0</v>
      </c>
      <c r="BL956" s="16" t="s">
        <v>249</v>
      </c>
      <c r="BM956" s="230" t="s">
        <v>2321</v>
      </c>
    </row>
    <row r="957" spans="1:51" s="13" customFormat="1" ht="12">
      <c r="A957" s="13"/>
      <c r="B957" s="232"/>
      <c r="C957" s="233"/>
      <c r="D957" s="234" t="s">
        <v>175</v>
      </c>
      <c r="E957" s="235" t="s">
        <v>1</v>
      </c>
      <c r="F957" s="236" t="s">
        <v>2322</v>
      </c>
      <c r="G957" s="233"/>
      <c r="H957" s="237">
        <v>6.767</v>
      </c>
      <c r="I957" s="238"/>
      <c r="J957" s="233"/>
      <c r="K957" s="233"/>
      <c r="L957" s="239"/>
      <c r="M957" s="240"/>
      <c r="N957" s="241"/>
      <c r="O957" s="241"/>
      <c r="P957" s="241"/>
      <c r="Q957" s="241"/>
      <c r="R957" s="241"/>
      <c r="S957" s="241"/>
      <c r="T957" s="24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3" t="s">
        <v>175</v>
      </c>
      <c r="AU957" s="243" t="s">
        <v>86</v>
      </c>
      <c r="AV957" s="13" t="s">
        <v>86</v>
      </c>
      <c r="AW957" s="13" t="s">
        <v>32</v>
      </c>
      <c r="AX957" s="13" t="s">
        <v>77</v>
      </c>
      <c r="AY957" s="243" t="s">
        <v>166</v>
      </c>
    </row>
    <row r="958" spans="1:65" s="2" customFormat="1" ht="24.15" customHeight="1">
      <c r="A958" s="37"/>
      <c r="B958" s="38"/>
      <c r="C958" s="218" t="s">
        <v>2323</v>
      </c>
      <c r="D958" s="218" t="s">
        <v>169</v>
      </c>
      <c r="E958" s="219" t="s">
        <v>2324</v>
      </c>
      <c r="F958" s="220" t="s">
        <v>2325</v>
      </c>
      <c r="G958" s="221" t="s">
        <v>172</v>
      </c>
      <c r="H958" s="222">
        <v>1.519</v>
      </c>
      <c r="I958" s="223"/>
      <c r="J958" s="224">
        <f>ROUND(I958*H958,0)</f>
        <v>0</v>
      </c>
      <c r="K958" s="225"/>
      <c r="L958" s="43"/>
      <c r="M958" s="226" t="s">
        <v>1</v>
      </c>
      <c r="N958" s="227" t="s">
        <v>42</v>
      </c>
      <c r="O958" s="90"/>
      <c r="P958" s="228">
        <f>O958*H958</f>
        <v>0</v>
      </c>
      <c r="Q958" s="228">
        <v>0.02337</v>
      </c>
      <c r="R958" s="228">
        <f>Q958*H958</f>
        <v>0.035499029999999994</v>
      </c>
      <c r="S958" s="228">
        <v>0</v>
      </c>
      <c r="T958" s="229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230" t="s">
        <v>249</v>
      </c>
      <c r="AT958" s="230" t="s">
        <v>169</v>
      </c>
      <c r="AU958" s="230" t="s">
        <v>86</v>
      </c>
      <c r="AY958" s="16" t="s">
        <v>166</v>
      </c>
      <c r="BE958" s="231">
        <f>IF(N958="základní",J958,0)</f>
        <v>0</v>
      </c>
      <c r="BF958" s="231">
        <f>IF(N958="snížená",J958,0)</f>
        <v>0</v>
      </c>
      <c r="BG958" s="231">
        <f>IF(N958="zákl. přenesená",J958,0)</f>
        <v>0</v>
      </c>
      <c r="BH958" s="231">
        <f>IF(N958="sníž. přenesená",J958,0)</f>
        <v>0</v>
      </c>
      <c r="BI958" s="231">
        <f>IF(N958="nulová",J958,0)</f>
        <v>0</v>
      </c>
      <c r="BJ958" s="16" t="s">
        <v>8</v>
      </c>
      <c r="BK958" s="231">
        <f>ROUND(I958*H958,0)</f>
        <v>0</v>
      </c>
      <c r="BL958" s="16" t="s">
        <v>249</v>
      </c>
      <c r="BM958" s="230" t="s">
        <v>2326</v>
      </c>
    </row>
    <row r="959" spans="1:51" s="13" customFormat="1" ht="12">
      <c r="A959" s="13"/>
      <c r="B959" s="232"/>
      <c r="C959" s="233"/>
      <c r="D959" s="234" t="s">
        <v>175</v>
      </c>
      <c r="E959" s="235" t="s">
        <v>1</v>
      </c>
      <c r="F959" s="236" t="s">
        <v>2283</v>
      </c>
      <c r="G959" s="233"/>
      <c r="H959" s="237">
        <v>0.025</v>
      </c>
      <c r="I959" s="238"/>
      <c r="J959" s="233"/>
      <c r="K959" s="233"/>
      <c r="L959" s="239"/>
      <c r="M959" s="240"/>
      <c r="N959" s="241"/>
      <c r="O959" s="241"/>
      <c r="P959" s="241"/>
      <c r="Q959" s="241"/>
      <c r="R959" s="241"/>
      <c r="S959" s="241"/>
      <c r="T959" s="242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3" t="s">
        <v>175</v>
      </c>
      <c r="AU959" s="243" t="s">
        <v>86</v>
      </c>
      <c r="AV959" s="13" t="s">
        <v>86</v>
      </c>
      <c r="AW959" s="13" t="s">
        <v>32</v>
      </c>
      <c r="AX959" s="13" t="s">
        <v>77</v>
      </c>
      <c r="AY959" s="243" t="s">
        <v>166</v>
      </c>
    </row>
    <row r="960" spans="1:51" s="13" customFormat="1" ht="12">
      <c r="A960" s="13"/>
      <c r="B960" s="232"/>
      <c r="C960" s="233"/>
      <c r="D960" s="234" t="s">
        <v>175</v>
      </c>
      <c r="E960" s="235" t="s">
        <v>1</v>
      </c>
      <c r="F960" s="236" t="s">
        <v>2289</v>
      </c>
      <c r="G960" s="233"/>
      <c r="H960" s="237">
        <v>0.003</v>
      </c>
      <c r="I960" s="238"/>
      <c r="J960" s="233"/>
      <c r="K960" s="233"/>
      <c r="L960" s="239"/>
      <c r="M960" s="240"/>
      <c r="N960" s="241"/>
      <c r="O960" s="241"/>
      <c r="P960" s="241"/>
      <c r="Q960" s="241"/>
      <c r="R960" s="241"/>
      <c r="S960" s="241"/>
      <c r="T960" s="24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3" t="s">
        <v>175</v>
      </c>
      <c r="AU960" s="243" t="s">
        <v>86</v>
      </c>
      <c r="AV960" s="13" t="s">
        <v>86</v>
      </c>
      <c r="AW960" s="13" t="s">
        <v>32</v>
      </c>
      <c r="AX960" s="13" t="s">
        <v>77</v>
      </c>
      <c r="AY960" s="243" t="s">
        <v>166</v>
      </c>
    </row>
    <row r="961" spans="1:51" s="13" customFormat="1" ht="12">
      <c r="A961" s="13"/>
      <c r="B961" s="232"/>
      <c r="C961" s="233"/>
      <c r="D961" s="234" t="s">
        <v>175</v>
      </c>
      <c r="E961" s="235" t="s">
        <v>1</v>
      </c>
      <c r="F961" s="236" t="s">
        <v>2300</v>
      </c>
      <c r="G961" s="233"/>
      <c r="H961" s="237">
        <v>1.491</v>
      </c>
      <c r="I961" s="238"/>
      <c r="J961" s="233"/>
      <c r="K961" s="233"/>
      <c r="L961" s="239"/>
      <c r="M961" s="240"/>
      <c r="N961" s="241"/>
      <c r="O961" s="241"/>
      <c r="P961" s="241"/>
      <c r="Q961" s="241"/>
      <c r="R961" s="241"/>
      <c r="S961" s="241"/>
      <c r="T961" s="24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3" t="s">
        <v>175</v>
      </c>
      <c r="AU961" s="243" t="s">
        <v>86</v>
      </c>
      <c r="AV961" s="13" t="s">
        <v>86</v>
      </c>
      <c r="AW961" s="13" t="s">
        <v>32</v>
      </c>
      <c r="AX961" s="13" t="s">
        <v>77</v>
      </c>
      <c r="AY961" s="243" t="s">
        <v>166</v>
      </c>
    </row>
    <row r="962" spans="1:65" s="2" customFormat="1" ht="24.15" customHeight="1">
      <c r="A962" s="37"/>
      <c r="B962" s="38"/>
      <c r="C962" s="218" t="s">
        <v>2327</v>
      </c>
      <c r="D962" s="218" t="s">
        <v>169</v>
      </c>
      <c r="E962" s="219" t="s">
        <v>2328</v>
      </c>
      <c r="F962" s="220" t="s">
        <v>2329</v>
      </c>
      <c r="G962" s="221" t="s">
        <v>188</v>
      </c>
      <c r="H962" s="222">
        <v>26.432</v>
      </c>
      <c r="I962" s="223"/>
      <c r="J962" s="224">
        <f>ROUND(I962*H962,0)</f>
        <v>0</v>
      </c>
      <c r="K962" s="225"/>
      <c r="L962" s="43"/>
      <c r="M962" s="226" t="s">
        <v>1</v>
      </c>
      <c r="N962" s="227" t="s">
        <v>42</v>
      </c>
      <c r="O962" s="90"/>
      <c r="P962" s="228">
        <f>O962*H962</f>
        <v>0</v>
      </c>
      <c r="Q962" s="228">
        <v>0.01874</v>
      </c>
      <c r="R962" s="228">
        <f>Q962*H962</f>
        <v>0.49533567999999994</v>
      </c>
      <c r="S962" s="228">
        <v>0</v>
      </c>
      <c r="T962" s="229">
        <f>S962*H962</f>
        <v>0</v>
      </c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R962" s="230" t="s">
        <v>249</v>
      </c>
      <c r="AT962" s="230" t="s">
        <v>169</v>
      </c>
      <c r="AU962" s="230" t="s">
        <v>86</v>
      </c>
      <c r="AY962" s="16" t="s">
        <v>166</v>
      </c>
      <c r="BE962" s="231">
        <f>IF(N962="základní",J962,0)</f>
        <v>0</v>
      </c>
      <c r="BF962" s="231">
        <f>IF(N962="snížená",J962,0)</f>
        <v>0</v>
      </c>
      <c r="BG962" s="231">
        <f>IF(N962="zákl. přenesená",J962,0)</f>
        <v>0</v>
      </c>
      <c r="BH962" s="231">
        <f>IF(N962="sníž. přenesená",J962,0)</f>
        <v>0</v>
      </c>
      <c r="BI962" s="231">
        <f>IF(N962="nulová",J962,0)</f>
        <v>0</v>
      </c>
      <c r="BJ962" s="16" t="s">
        <v>8</v>
      </c>
      <c r="BK962" s="231">
        <f>ROUND(I962*H962,0)</f>
        <v>0</v>
      </c>
      <c r="BL962" s="16" t="s">
        <v>249</v>
      </c>
      <c r="BM962" s="230" t="s">
        <v>2330</v>
      </c>
    </row>
    <row r="963" spans="1:51" s="13" customFormat="1" ht="12">
      <c r="A963" s="13"/>
      <c r="B963" s="232"/>
      <c r="C963" s="233"/>
      <c r="D963" s="234" t="s">
        <v>175</v>
      </c>
      <c r="E963" s="235" t="s">
        <v>1</v>
      </c>
      <c r="F963" s="236" t="s">
        <v>2331</v>
      </c>
      <c r="G963" s="233"/>
      <c r="H963" s="237">
        <v>26.432</v>
      </c>
      <c r="I963" s="238"/>
      <c r="J963" s="233"/>
      <c r="K963" s="233"/>
      <c r="L963" s="239"/>
      <c r="M963" s="240"/>
      <c r="N963" s="241"/>
      <c r="O963" s="241"/>
      <c r="P963" s="241"/>
      <c r="Q963" s="241"/>
      <c r="R963" s="241"/>
      <c r="S963" s="241"/>
      <c r="T963" s="242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3" t="s">
        <v>175</v>
      </c>
      <c r="AU963" s="243" t="s">
        <v>86</v>
      </c>
      <c r="AV963" s="13" t="s">
        <v>86</v>
      </c>
      <c r="AW963" s="13" t="s">
        <v>32</v>
      </c>
      <c r="AX963" s="13" t="s">
        <v>77</v>
      </c>
      <c r="AY963" s="243" t="s">
        <v>166</v>
      </c>
    </row>
    <row r="964" spans="1:65" s="2" customFormat="1" ht="24.15" customHeight="1">
      <c r="A964" s="37"/>
      <c r="B964" s="38"/>
      <c r="C964" s="218" t="s">
        <v>2332</v>
      </c>
      <c r="D964" s="218" t="s">
        <v>169</v>
      </c>
      <c r="E964" s="219" t="s">
        <v>2333</v>
      </c>
      <c r="F964" s="220" t="s">
        <v>2334</v>
      </c>
      <c r="G964" s="221" t="s">
        <v>188</v>
      </c>
      <c r="H964" s="222">
        <v>8.61</v>
      </c>
      <c r="I964" s="223"/>
      <c r="J964" s="224">
        <f>ROUND(I964*H964,0)</f>
        <v>0</v>
      </c>
      <c r="K964" s="225"/>
      <c r="L964" s="43"/>
      <c r="M964" s="226" t="s">
        <v>1</v>
      </c>
      <c r="N964" s="227" t="s">
        <v>42</v>
      </c>
      <c r="O964" s="90"/>
      <c r="P964" s="228">
        <f>O964*H964</f>
        <v>0</v>
      </c>
      <c r="Q964" s="228">
        <v>0.02194</v>
      </c>
      <c r="R964" s="228">
        <f>Q964*H964</f>
        <v>0.1889034</v>
      </c>
      <c r="S964" s="228">
        <v>0</v>
      </c>
      <c r="T964" s="229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30" t="s">
        <v>249</v>
      </c>
      <c r="AT964" s="230" t="s">
        <v>169</v>
      </c>
      <c r="AU964" s="230" t="s">
        <v>86</v>
      </c>
      <c r="AY964" s="16" t="s">
        <v>166</v>
      </c>
      <c r="BE964" s="231">
        <f>IF(N964="základní",J964,0)</f>
        <v>0</v>
      </c>
      <c r="BF964" s="231">
        <f>IF(N964="snížená",J964,0)</f>
        <v>0</v>
      </c>
      <c r="BG964" s="231">
        <f>IF(N964="zákl. přenesená",J964,0)</f>
        <v>0</v>
      </c>
      <c r="BH964" s="231">
        <f>IF(N964="sníž. přenesená",J964,0)</f>
        <v>0</v>
      </c>
      <c r="BI964" s="231">
        <f>IF(N964="nulová",J964,0)</f>
        <v>0</v>
      </c>
      <c r="BJ964" s="16" t="s">
        <v>8</v>
      </c>
      <c r="BK964" s="231">
        <f>ROUND(I964*H964,0)</f>
        <v>0</v>
      </c>
      <c r="BL964" s="16" t="s">
        <v>249</v>
      </c>
      <c r="BM964" s="230" t="s">
        <v>2335</v>
      </c>
    </row>
    <row r="965" spans="1:51" s="13" customFormat="1" ht="12">
      <c r="A965" s="13"/>
      <c r="B965" s="232"/>
      <c r="C965" s="233"/>
      <c r="D965" s="234" t="s">
        <v>175</v>
      </c>
      <c r="E965" s="235" t="s">
        <v>1</v>
      </c>
      <c r="F965" s="236" t="s">
        <v>2336</v>
      </c>
      <c r="G965" s="233"/>
      <c r="H965" s="237">
        <v>8.61</v>
      </c>
      <c r="I965" s="238"/>
      <c r="J965" s="233"/>
      <c r="K965" s="233"/>
      <c r="L965" s="239"/>
      <c r="M965" s="240"/>
      <c r="N965" s="241"/>
      <c r="O965" s="241"/>
      <c r="P965" s="241"/>
      <c r="Q965" s="241"/>
      <c r="R965" s="241"/>
      <c r="S965" s="241"/>
      <c r="T965" s="24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3" t="s">
        <v>175</v>
      </c>
      <c r="AU965" s="243" t="s">
        <v>86</v>
      </c>
      <c r="AV965" s="13" t="s">
        <v>86</v>
      </c>
      <c r="AW965" s="13" t="s">
        <v>32</v>
      </c>
      <c r="AX965" s="13" t="s">
        <v>77</v>
      </c>
      <c r="AY965" s="243" t="s">
        <v>166</v>
      </c>
    </row>
    <row r="966" spans="1:65" s="2" customFormat="1" ht="16.5" customHeight="1">
      <c r="A966" s="37"/>
      <c r="B966" s="38"/>
      <c r="C966" s="218" t="s">
        <v>2337</v>
      </c>
      <c r="D966" s="218" t="s">
        <v>169</v>
      </c>
      <c r="E966" s="219" t="s">
        <v>2338</v>
      </c>
      <c r="F966" s="220" t="s">
        <v>2339</v>
      </c>
      <c r="G966" s="221" t="s">
        <v>215</v>
      </c>
      <c r="H966" s="222">
        <v>62.26</v>
      </c>
      <c r="I966" s="223"/>
      <c r="J966" s="224">
        <f>ROUND(I966*H966,0)</f>
        <v>0</v>
      </c>
      <c r="K966" s="225"/>
      <c r="L966" s="43"/>
      <c r="M966" s="226" t="s">
        <v>1</v>
      </c>
      <c r="N966" s="227" t="s">
        <v>42</v>
      </c>
      <c r="O966" s="90"/>
      <c r="P966" s="228">
        <f>O966*H966</f>
        <v>0</v>
      </c>
      <c r="Q966" s="228">
        <v>1E-05</v>
      </c>
      <c r="R966" s="228">
        <f>Q966*H966</f>
        <v>0.0006226000000000001</v>
      </c>
      <c r="S966" s="228">
        <v>0</v>
      </c>
      <c r="T966" s="229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30" t="s">
        <v>249</v>
      </c>
      <c r="AT966" s="230" t="s">
        <v>169</v>
      </c>
      <c r="AU966" s="230" t="s">
        <v>86</v>
      </c>
      <c r="AY966" s="16" t="s">
        <v>166</v>
      </c>
      <c r="BE966" s="231">
        <f>IF(N966="základní",J966,0)</f>
        <v>0</v>
      </c>
      <c r="BF966" s="231">
        <f>IF(N966="snížená",J966,0)</f>
        <v>0</v>
      </c>
      <c r="BG966" s="231">
        <f>IF(N966="zákl. přenesená",J966,0)</f>
        <v>0</v>
      </c>
      <c r="BH966" s="231">
        <f>IF(N966="sníž. přenesená",J966,0)</f>
        <v>0</v>
      </c>
      <c r="BI966" s="231">
        <f>IF(N966="nulová",J966,0)</f>
        <v>0</v>
      </c>
      <c r="BJ966" s="16" t="s">
        <v>8</v>
      </c>
      <c r="BK966" s="231">
        <f>ROUND(I966*H966,0)</f>
        <v>0</v>
      </c>
      <c r="BL966" s="16" t="s">
        <v>249</v>
      </c>
      <c r="BM966" s="230" t="s">
        <v>2340</v>
      </c>
    </row>
    <row r="967" spans="1:51" s="13" customFormat="1" ht="12">
      <c r="A967" s="13"/>
      <c r="B967" s="232"/>
      <c r="C967" s="233"/>
      <c r="D967" s="234" t="s">
        <v>175</v>
      </c>
      <c r="E967" s="235" t="s">
        <v>1</v>
      </c>
      <c r="F967" s="236" t="s">
        <v>2341</v>
      </c>
      <c r="G967" s="233"/>
      <c r="H967" s="237">
        <v>62.26</v>
      </c>
      <c r="I967" s="238"/>
      <c r="J967" s="233"/>
      <c r="K967" s="233"/>
      <c r="L967" s="239"/>
      <c r="M967" s="240"/>
      <c r="N967" s="241"/>
      <c r="O967" s="241"/>
      <c r="P967" s="241"/>
      <c r="Q967" s="241"/>
      <c r="R967" s="241"/>
      <c r="S967" s="241"/>
      <c r="T967" s="242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3" t="s">
        <v>175</v>
      </c>
      <c r="AU967" s="243" t="s">
        <v>86</v>
      </c>
      <c r="AV967" s="13" t="s">
        <v>86</v>
      </c>
      <c r="AW967" s="13" t="s">
        <v>32</v>
      </c>
      <c r="AX967" s="13" t="s">
        <v>77</v>
      </c>
      <c r="AY967" s="243" t="s">
        <v>166</v>
      </c>
    </row>
    <row r="968" spans="1:65" s="2" customFormat="1" ht="16.5" customHeight="1">
      <c r="A968" s="37"/>
      <c r="B968" s="38"/>
      <c r="C968" s="254" t="s">
        <v>2342</v>
      </c>
      <c r="D968" s="254" t="s">
        <v>266</v>
      </c>
      <c r="E968" s="255" t="s">
        <v>2286</v>
      </c>
      <c r="F968" s="256" t="s">
        <v>2287</v>
      </c>
      <c r="G968" s="257" t="s">
        <v>172</v>
      </c>
      <c r="H968" s="258">
        <v>0.164</v>
      </c>
      <c r="I968" s="259"/>
      <c r="J968" s="260">
        <f>ROUND(I968*H968,0)</f>
        <v>0</v>
      </c>
      <c r="K968" s="261"/>
      <c r="L968" s="262"/>
      <c r="M968" s="263" t="s">
        <v>1</v>
      </c>
      <c r="N968" s="264" t="s">
        <v>42</v>
      </c>
      <c r="O968" s="90"/>
      <c r="P968" s="228">
        <f>O968*H968</f>
        <v>0</v>
      </c>
      <c r="Q968" s="228">
        <v>0.55</v>
      </c>
      <c r="R968" s="228">
        <f>Q968*H968</f>
        <v>0.09020000000000002</v>
      </c>
      <c r="S968" s="228">
        <v>0</v>
      </c>
      <c r="T968" s="229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30" t="s">
        <v>331</v>
      </c>
      <c r="AT968" s="230" t="s">
        <v>266</v>
      </c>
      <c r="AU968" s="230" t="s">
        <v>86</v>
      </c>
      <c r="AY968" s="16" t="s">
        <v>166</v>
      </c>
      <c r="BE968" s="231">
        <f>IF(N968="základní",J968,0)</f>
        <v>0</v>
      </c>
      <c r="BF968" s="231">
        <f>IF(N968="snížená",J968,0)</f>
        <v>0</v>
      </c>
      <c r="BG968" s="231">
        <f>IF(N968="zákl. přenesená",J968,0)</f>
        <v>0</v>
      </c>
      <c r="BH968" s="231">
        <f>IF(N968="sníž. přenesená",J968,0)</f>
        <v>0</v>
      </c>
      <c r="BI968" s="231">
        <f>IF(N968="nulová",J968,0)</f>
        <v>0</v>
      </c>
      <c r="BJ968" s="16" t="s">
        <v>8</v>
      </c>
      <c r="BK968" s="231">
        <f>ROUND(I968*H968,0)</f>
        <v>0</v>
      </c>
      <c r="BL968" s="16" t="s">
        <v>249</v>
      </c>
      <c r="BM968" s="230" t="s">
        <v>2343</v>
      </c>
    </row>
    <row r="969" spans="1:51" s="13" customFormat="1" ht="12">
      <c r="A969" s="13"/>
      <c r="B969" s="232"/>
      <c r="C969" s="233"/>
      <c r="D969" s="234" t="s">
        <v>175</v>
      </c>
      <c r="E969" s="235" t="s">
        <v>1</v>
      </c>
      <c r="F969" s="236" t="s">
        <v>2344</v>
      </c>
      <c r="G969" s="233"/>
      <c r="H969" s="237">
        <v>0.149</v>
      </c>
      <c r="I969" s="238"/>
      <c r="J969" s="233"/>
      <c r="K969" s="233"/>
      <c r="L969" s="239"/>
      <c r="M969" s="240"/>
      <c r="N969" s="241"/>
      <c r="O969" s="241"/>
      <c r="P969" s="241"/>
      <c r="Q969" s="241"/>
      <c r="R969" s="241"/>
      <c r="S969" s="241"/>
      <c r="T969" s="242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3" t="s">
        <v>175</v>
      </c>
      <c r="AU969" s="243" t="s">
        <v>86</v>
      </c>
      <c r="AV969" s="13" t="s">
        <v>86</v>
      </c>
      <c r="AW969" s="13" t="s">
        <v>32</v>
      </c>
      <c r="AX969" s="13" t="s">
        <v>8</v>
      </c>
      <c r="AY969" s="243" t="s">
        <v>166</v>
      </c>
    </row>
    <row r="970" spans="1:51" s="13" customFormat="1" ht="12">
      <c r="A970" s="13"/>
      <c r="B970" s="232"/>
      <c r="C970" s="233"/>
      <c r="D970" s="234" t="s">
        <v>175</v>
      </c>
      <c r="E970" s="233"/>
      <c r="F970" s="236" t="s">
        <v>2345</v>
      </c>
      <c r="G970" s="233"/>
      <c r="H970" s="237">
        <v>0.164</v>
      </c>
      <c r="I970" s="238"/>
      <c r="J970" s="233"/>
      <c r="K970" s="233"/>
      <c r="L970" s="239"/>
      <c r="M970" s="240"/>
      <c r="N970" s="241"/>
      <c r="O970" s="241"/>
      <c r="P970" s="241"/>
      <c r="Q970" s="241"/>
      <c r="R970" s="241"/>
      <c r="S970" s="241"/>
      <c r="T970" s="24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3" t="s">
        <v>175</v>
      </c>
      <c r="AU970" s="243" t="s">
        <v>86</v>
      </c>
      <c r="AV970" s="13" t="s">
        <v>86</v>
      </c>
      <c r="AW970" s="13" t="s">
        <v>4</v>
      </c>
      <c r="AX970" s="13" t="s">
        <v>8</v>
      </c>
      <c r="AY970" s="243" t="s">
        <v>166</v>
      </c>
    </row>
    <row r="971" spans="1:65" s="2" customFormat="1" ht="24.15" customHeight="1">
      <c r="A971" s="37"/>
      <c r="B971" s="38"/>
      <c r="C971" s="218" t="s">
        <v>2346</v>
      </c>
      <c r="D971" s="218" t="s">
        <v>169</v>
      </c>
      <c r="E971" s="219" t="s">
        <v>2347</v>
      </c>
      <c r="F971" s="220" t="s">
        <v>2348</v>
      </c>
      <c r="G971" s="221" t="s">
        <v>188</v>
      </c>
      <c r="H971" s="222">
        <v>41.798</v>
      </c>
      <c r="I971" s="223"/>
      <c r="J971" s="224">
        <f>ROUND(I971*H971,0)</f>
        <v>0</v>
      </c>
      <c r="K971" s="225"/>
      <c r="L971" s="43"/>
      <c r="M971" s="226" t="s">
        <v>1</v>
      </c>
      <c r="N971" s="227" t="s">
        <v>42</v>
      </c>
      <c r="O971" s="90"/>
      <c r="P971" s="228">
        <f>O971*H971</f>
        <v>0</v>
      </c>
      <c r="Q971" s="228">
        <v>0.00018</v>
      </c>
      <c r="R971" s="228">
        <f>Q971*H971</f>
        <v>0.007523640000000001</v>
      </c>
      <c r="S971" s="228">
        <v>0</v>
      </c>
      <c r="T971" s="229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30" t="s">
        <v>249</v>
      </c>
      <c r="AT971" s="230" t="s">
        <v>169</v>
      </c>
      <c r="AU971" s="230" t="s">
        <v>86</v>
      </c>
      <c r="AY971" s="16" t="s">
        <v>166</v>
      </c>
      <c r="BE971" s="231">
        <f>IF(N971="základní",J971,0)</f>
        <v>0</v>
      </c>
      <c r="BF971" s="231">
        <f>IF(N971="snížená",J971,0)</f>
        <v>0</v>
      </c>
      <c r="BG971" s="231">
        <f>IF(N971="zákl. přenesená",J971,0)</f>
        <v>0</v>
      </c>
      <c r="BH971" s="231">
        <f>IF(N971="sníž. přenesená",J971,0)</f>
        <v>0</v>
      </c>
      <c r="BI971" s="231">
        <f>IF(N971="nulová",J971,0)</f>
        <v>0</v>
      </c>
      <c r="BJ971" s="16" t="s">
        <v>8</v>
      </c>
      <c r="BK971" s="231">
        <f>ROUND(I971*H971,0)</f>
        <v>0</v>
      </c>
      <c r="BL971" s="16" t="s">
        <v>249</v>
      </c>
      <c r="BM971" s="230" t="s">
        <v>2349</v>
      </c>
    </row>
    <row r="972" spans="1:51" s="13" customFormat="1" ht="12">
      <c r="A972" s="13"/>
      <c r="B972" s="232"/>
      <c r="C972" s="233"/>
      <c r="D972" s="234" t="s">
        <v>175</v>
      </c>
      <c r="E972" s="235" t="s">
        <v>1</v>
      </c>
      <c r="F972" s="236" t="s">
        <v>2350</v>
      </c>
      <c r="G972" s="233"/>
      <c r="H972" s="237">
        <v>35.042</v>
      </c>
      <c r="I972" s="238"/>
      <c r="J972" s="233"/>
      <c r="K972" s="233"/>
      <c r="L972" s="239"/>
      <c r="M972" s="240"/>
      <c r="N972" s="241"/>
      <c r="O972" s="241"/>
      <c r="P972" s="241"/>
      <c r="Q972" s="241"/>
      <c r="R972" s="241"/>
      <c r="S972" s="241"/>
      <c r="T972" s="24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3" t="s">
        <v>175</v>
      </c>
      <c r="AU972" s="243" t="s">
        <v>86</v>
      </c>
      <c r="AV972" s="13" t="s">
        <v>86</v>
      </c>
      <c r="AW972" s="13" t="s">
        <v>32</v>
      </c>
      <c r="AX972" s="13" t="s">
        <v>77</v>
      </c>
      <c r="AY972" s="243" t="s">
        <v>166</v>
      </c>
    </row>
    <row r="973" spans="1:51" s="13" customFormat="1" ht="12">
      <c r="A973" s="13"/>
      <c r="B973" s="232"/>
      <c r="C973" s="233"/>
      <c r="D973" s="234" t="s">
        <v>175</v>
      </c>
      <c r="E973" s="235" t="s">
        <v>1</v>
      </c>
      <c r="F973" s="236" t="s">
        <v>2351</v>
      </c>
      <c r="G973" s="233"/>
      <c r="H973" s="237">
        <v>6.756</v>
      </c>
      <c r="I973" s="238"/>
      <c r="J973" s="233"/>
      <c r="K973" s="233"/>
      <c r="L973" s="239"/>
      <c r="M973" s="240"/>
      <c r="N973" s="241"/>
      <c r="O973" s="241"/>
      <c r="P973" s="241"/>
      <c r="Q973" s="241"/>
      <c r="R973" s="241"/>
      <c r="S973" s="241"/>
      <c r="T973" s="242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3" t="s">
        <v>175</v>
      </c>
      <c r="AU973" s="243" t="s">
        <v>86</v>
      </c>
      <c r="AV973" s="13" t="s">
        <v>86</v>
      </c>
      <c r="AW973" s="13" t="s">
        <v>32</v>
      </c>
      <c r="AX973" s="13" t="s">
        <v>77</v>
      </c>
      <c r="AY973" s="243" t="s">
        <v>166</v>
      </c>
    </row>
    <row r="974" spans="1:65" s="2" customFormat="1" ht="24.15" customHeight="1">
      <c r="A974" s="37"/>
      <c r="B974" s="38"/>
      <c r="C974" s="218" t="s">
        <v>2352</v>
      </c>
      <c r="D974" s="218" t="s">
        <v>169</v>
      </c>
      <c r="E974" s="219" t="s">
        <v>2353</v>
      </c>
      <c r="F974" s="220" t="s">
        <v>2354</v>
      </c>
      <c r="G974" s="221" t="s">
        <v>183</v>
      </c>
      <c r="H974" s="222">
        <v>7.252</v>
      </c>
      <c r="I974" s="223"/>
      <c r="J974" s="224">
        <f>ROUND(I974*H974,0)</f>
        <v>0</v>
      </c>
      <c r="K974" s="225"/>
      <c r="L974" s="43"/>
      <c r="M974" s="226" t="s">
        <v>1</v>
      </c>
      <c r="N974" s="227" t="s">
        <v>42</v>
      </c>
      <c r="O974" s="90"/>
      <c r="P974" s="228">
        <f>O974*H974</f>
        <v>0</v>
      </c>
      <c r="Q974" s="228">
        <v>0</v>
      </c>
      <c r="R974" s="228">
        <f>Q974*H974</f>
        <v>0</v>
      </c>
      <c r="S974" s="228">
        <v>0</v>
      </c>
      <c r="T974" s="229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30" t="s">
        <v>249</v>
      </c>
      <c r="AT974" s="230" t="s">
        <v>169</v>
      </c>
      <c r="AU974" s="230" t="s">
        <v>86</v>
      </c>
      <c r="AY974" s="16" t="s">
        <v>166</v>
      </c>
      <c r="BE974" s="231">
        <f>IF(N974="základní",J974,0)</f>
        <v>0</v>
      </c>
      <c r="BF974" s="231">
        <f>IF(N974="snížená",J974,0)</f>
        <v>0</v>
      </c>
      <c r="BG974" s="231">
        <f>IF(N974="zákl. přenesená",J974,0)</f>
        <v>0</v>
      </c>
      <c r="BH974" s="231">
        <f>IF(N974="sníž. přenesená",J974,0)</f>
        <v>0</v>
      </c>
      <c r="BI974" s="231">
        <f>IF(N974="nulová",J974,0)</f>
        <v>0</v>
      </c>
      <c r="BJ974" s="16" t="s">
        <v>8</v>
      </c>
      <c r="BK974" s="231">
        <f>ROUND(I974*H974,0)</f>
        <v>0</v>
      </c>
      <c r="BL974" s="16" t="s">
        <v>249</v>
      </c>
      <c r="BM974" s="230" t="s">
        <v>2355</v>
      </c>
    </row>
    <row r="975" spans="1:63" s="12" customFormat="1" ht="22.8" customHeight="1">
      <c r="A975" s="12"/>
      <c r="B975" s="202"/>
      <c r="C975" s="203"/>
      <c r="D975" s="204" t="s">
        <v>76</v>
      </c>
      <c r="E975" s="216" t="s">
        <v>625</v>
      </c>
      <c r="F975" s="216" t="s">
        <v>626</v>
      </c>
      <c r="G975" s="203"/>
      <c r="H975" s="203"/>
      <c r="I975" s="206"/>
      <c r="J975" s="217">
        <f>BK975</f>
        <v>0</v>
      </c>
      <c r="K975" s="203"/>
      <c r="L975" s="208"/>
      <c r="M975" s="209"/>
      <c r="N975" s="210"/>
      <c r="O975" s="210"/>
      <c r="P975" s="211">
        <f>SUM(P976:P1011)</f>
        <v>0</v>
      </c>
      <c r="Q975" s="210"/>
      <c r="R975" s="211">
        <f>SUM(R976:R1011)</f>
        <v>1.9936112299999997</v>
      </c>
      <c r="S975" s="210"/>
      <c r="T975" s="212">
        <f>SUM(T976:T1011)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13" t="s">
        <v>86</v>
      </c>
      <c r="AT975" s="214" t="s">
        <v>76</v>
      </c>
      <c r="AU975" s="214" t="s">
        <v>8</v>
      </c>
      <c r="AY975" s="213" t="s">
        <v>166</v>
      </c>
      <c r="BK975" s="215">
        <f>SUM(BK976:BK1011)</f>
        <v>0</v>
      </c>
    </row>
    <row r="976" spans="1:65" s="2" customFormat="1" ht="24.15" customHeight="1">
      <c r="A976" s="37"/>
      <c r="B976" s="38"/>
      <c r="C976" s="218" t="s">
        <v>2356</v>
      </c>
      <c r="D976" s="218" t="s">
        <v>169</v>
      </c>
      <c r="E976" s="219" t="s">
        <v>2357</v>
      </c>
      <c r="F976" s="220" t="s">
        <v>2358</v>
      </c>
      <c r="G976" s="221" t="s">
        <v>188</v>
      </c>
      <c r="H976" s="222">
        <v>6.144</v>
      </c>
      <c r="I976" s="223"/>
      <c r="J976" s="224">
        <f>ROUND(I976*H976,0)</f>
        <v>0</v>
      </c>
      <c r="K976" s="225"/>
      <c r="L976" s="43"/>
      <c r="M976" s="226" t="s">
        <v>1</v>
      </c>
      <c r="N976" s="227" t="s">
        <v>42</v>
      </c>
      <c r="O976" s="90"/>
      <c r="P976" s="228">
        <f>O976*H976</f>
        <v>0</v>
      </c>
      <c r="Q976" s="228">
        <v>0.01088</v>
      </c>
      <c r="R976" s="228">
        <f>Q976*H976</f>
        <v>0.06684672000000001</v>
      </c>
      <c r="S976" s="228">
        <v>0</v>
      </c>
      <c r="T976" s="229">
        <f>S976*H976</f>
        <v>0</v>
      </c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R976" s="230" t="s">
        <v>249</v>
      </c>
      <c r="AT976" s="230" t="s">
        <v>169</v>
      </c>
      <c r="AU976" s="230" t="s">
        <v>86</v>
      </c>
      <c r="AY976" s="16" t="s">
        <v>166</v>
      </c>
      <c r="BE976" s="231">
        <f>IF(N976="základní",J976,0)</f>
        <v>0</v>
      </c>
      <c r="BF976" s="231">
        <f>IF(N976="snížená",J976,0)</f>
        <v>0</v>
      </c>
      <c r="BG976" s="231">
        <f>IF(N976="zákl. přenesená",J976,0)</f>
        <v>0</v>
      </c>
      <c r="BH976" s="231">
        <f>IF(N976="sníž. přenesená",J976,0)</f>
        <v>0</v>
      </c>
      <c r="BI976" s="231">
        <f>IF(N976="nulová",J976,0)</f>
        <v>0</v>
      </c>
      <c r="BJ976" s="16" t="s">
        <v>8</v>
      </c>
      <c r="BK976" s="231">
        <f>ROUND(I976*H976,0)</f>
        <v>0</v>
      </c>
      <c r="BL976" s="16" t="s">
        <v>249</v>
      </c>
      <c r="BM976" s="230" t="s">
        <v>2359</v>
      </c>
    </row>
    <row r="977" spans="1:51" s="13" customFormat="1" ht="12">
      <c r="A977" s="13"/>
      <c r="B977" s="232"/>
      <c r="C977" s="233"/>
      <c r="D977" s="234" t="s">
        <v>175</v>
      </c>
      <c r="E977" s="235" t="s">
        <v>1</v>
      </c>
      <c r="F977" s="236" t="s">
        <v>2360</v>
      </c>
      <c r="G977" s="233"/>
      <c r="H977" s="237">
        <v>6.144</v>
      </c>
      <c r="I977" s="238"/>
      <c r="J977" s="233"/>
      <c r="K977" s="233"/>
      <c r="L977" s="239"/>
      <c r="M977" s="240"/>
      <c r="N977" s="241"/>
      <c r="O977" s="241"/>
      <c r="P977" s="241"/>
      <c r="Q977" s="241"/>
      <c r="R977" s="241"/>
      <c r="S977" s="241"/>
      <c r="T977" s="24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3" t="s">
        <v>175</v>
      </c>
      <c r="AU977" s="243" t="s">
        <v>86</v>
      </c>
      <c r="AV977" s="13" t="s">
        <v>86</v>
      </c>
      <c r="AW977" s="13" t="s">
        <v>32</v>
      </c>
      <c r="AX977" s="13" t="s">
        <v>77</v>
      </c>
      <c r="AY977" s="243" t="s">
        <v>166</v>
      </c>
    </row>
    <row r="978" spans="1:65" s="2" customFormat="1" ht="24.15" customHeight="1">
      <c r="A978" s="37"/>
      <c r="B978" s="38"/>
      <c r="C978" s="218" t="s">
        <v>2361</v>
      </c>
      <c r="D978" s="218" t="s">
        <v>169</v>
      </c>
      <c r="E978" s="219" t="s">
        <v>2362</v>
      </c>
      <c r="F978" s="220" t="s">
        <v>2363</v>
      </c>
      <c r="G978" s="221" t="s">
        <v>188</v>
      </c>
      <c r="H978" s="222">
        <v>23.94</v>
      </c>
      <c r="I978" s="223"/>
      <c r="J978" s="224">
        <f>ROUND(I978*H978,0)</f>
        <v>0</v>
      </c>
      <c r="K978" s="225"/>
      <c r="L978" s="43"/>
      <c r="M978" s="226" t="s">
        <v>1</v>
      </c>
      <c r="N978" s="227" t="s">
        <v>42</v>
      </c>
      <c r="O978" s="90"/>
      <c r="P978" s="228">
        <f>O978*H978</f>
        <v>0</v>
      </c>
      <c r="Q978" s="228">
        <v>0.01259</v>
      </c>
      <c r="R978" s="228">
        <f>Q978*H978</f>
        <v>0.3014046</v>
      </c>
      <c r="S978" s="228">
        <v>0</v>
      </c>
      <c r="T978" s="229">
        <f>S978*H978</f>
        <v>0</v>
      </c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R978" s="230" t="s">
        <v>249</v>
      </c>
      <c r="AT978" s="230" t="s">
        <v>169</v>
      </c>
      <c r="AU978" s="230" t="s">
        <v>86</v>
      </c>
      <c r="AY978" s="16" t="s">
        <v>166</v>
      </c>
      <c r="BE978" s="231">
        <f>IF(N978="základní",J978,0)</f>
        <v>0</v>
      </c>
      <c r="BF978" s="231">
        <f>IF(N978="snížená",J978,0)</f>
        <v>0</v>
      </c>
      <c r="BG978" s="231">
        <f>IF(N978="zákl. přenesená",J978,0)</f>
        <v>0</v>
      </c>
      <c r="BH978" s="231">
        <f>IF(N978="sníž. přenesená",J978,0)</f>
        <v>0</v>
      </c>
      <c r="BI978" s="231">
        <f>IF(N978="nulová",J978,0)</f>
        <v>0</v>
      </c>
      <c r="BJ978" s="16" t="s">
        <v>8</v>
      </c>
      <c r="BK978" s="231">
        <f>ROUND(I978*H978,0)</f>
        <v>0</v>
      </c>
      <c r="BL978" s="16" t="s">
        <v>249</v>
      </c>
      <c r="BM978" s="230" t="s">
        <v>2364</v>
      </c>
    </row>
    <row r="979" spans="1:51" s="13" customFormat="1" ht="12">
      <c r="A979" s="13"/>
      <c r="B979" s="232"/>
      <c r="C979" s="233"/>
      <c r="D979" s="234" t="s">
        <v>175</v>
      </c>
      <c r="E979" s="235" t="s">
        <v>1</v>
      </c>
      <c r="F979" s="236" t="s">
        <v>2365</v>
      </c>
      <c r="G979" s="233"/>
      <c r="H979" s="237">
        <v>11.97</v>
      </c>
      <c r="I979" s="238"/>
      <c r="J979" s="233"/>
      <c r="K979" s="233"/>
      <c r="L979" s="239"/>
      <c r="M979" s="240"/>
      <c r="N979" s="241"/>
      <c r="O979" s="241"/>
      <c r="P979" s="241"/>
      <c r="Q979" s="241"/>
      <c r="R979" s="241"/>
      <c r="S979" s="241"/>
      <c r="T979" s="242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3" t="s">
        <v>175</v>
      </c>
      <c r="AU979" s="243" t="s">
        <v>86</v>
      </c>
      <c r="AV979" s="13" t="s">
        <v>86</v>
      </c>
      <c r="AW979" s="13" t="s">
        <v>32</v>
      </c>
      <c r="AX979" s="13" t="s">
        <v>77</v>
      </c>
      <c r="AY979" s="243" t="s">
        <v>166</v>
      </c>
    </row>
    <row r="980" spans="1:51" s="13" customFormat="1" ht="12">
      <c r="A980" s="13"/>
      <c r="B980" s="232"/>
      <c r="C980" s="233"/>
      <c r="D980" s="234" t="s">
        <v>175</v>
      </c>
      <c r="E980" s="235" t="s">
        <v>1</v>
      </c>
      <c r="F980" s="236" t="s">
        <v>2366</v>
      </c>
      <c r="G980" s="233"/>
      <c r="H980" s="237">
        <v>11.97</v>
      </c>
      <c r="I980" s="238"/>
      <c r="J980" s="233"/>
      <c r="K980" s="233"/>
      <c r="L980" s="239"/>
      <c r="M980" s="240"/>
      <c r="N980" s="241"/>
      <c r="O980" s="241"/>
      <c r="P980" s="241"/>
      <c r="Q980" s="241"/>
      <c r="R980" s="241"/>
      <c r="S980" s="241"/>
      <c r="T980" s="24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3" t="s">
        <v>175</v>
      </c>
      <c r="AU980" s="243" t="s">
        <v>86</v>
      </c>
      <c r="AV980" s="13" t="s">
        <v>86</v>
      </c>
      <c r="AW980" s="13" t="s">
        <v>32</v>
      </c>
      <c r="AX980" s="13" t="s">
        <v>77</v>
      </c>
      <c r="AY980" s="243" t="s">
        <v>166</v>
      </c>
    </row>
    <row r="981" spans="1:65" s="2" customFormat="1" ht="24.15" customHeight="1">
      <c r="A981" s="37"/>
      <c r="B981" s="38"/>
      <c r="C981" s="218" t="s">
        <v>2367</v>
      </c>
      <c r="D981" s="218" t="s">
        <v>169</v>
      </c>
      <c r="E981" s="219" t="s">
        <v>2368</v>
      </c>
      <c r="F981" s="220" t="s">
        <v>2369</v>
      </c>
      <c r="G981" s="221" t="s">
        <v>188</v>
      </c>
      <c r="H981" s="222">
        <v>49.242</v>
      </c>
      <c r="I981" s="223"/>
      <c r="J981" s="224">
        <f>ROUND(I981*H981,0)</f>
        <v>0</v>
      </c>
      <c r="K981" s="225"/>
      <c r="L981" s="43"/>
      <c r="M981" s="226" t="s">
        <v>1</v>
      </c>
      <c r="N981" s="227" t="s">
        <v>42</v>
      </c>
      <c r="O981" s="90"/>
      <c r="P981" s="228">
        <f>O981*H981</f>
        <v>0</v>
      </c>
      <c r="Q981" s="228">
        <v>0.01379</v>
      </c>
      <c r="R981" s="228">
        <f>Q981*H981</f>
        <v>0.67904718</v>
      </c>
      <c r="S981" s="228">
        <v>0</v>
      </c>
      <c r="T981" s="229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30" t="s">
        <v>249</v>
      </c>
      <c r="AT981" s="230" t="s">
        <v>169</v>
      </c>
      <c r="AU981" s="230" t="s">
        <v>86</v>
      </c>
      <c r="AY981" s="16" t="s">
        <v>166</v>
      </c>
      <c r="BE981" s="231">
        <f>IF(N981="základní",J981,0)</f>
        <v>0</v>
      </c>
      <c r="BF981" s="231">
        <f>IF(N981="snížená",J981,0)</f>
        <v>0</v>
      </c>
      <c r="BG981" s="231">
        <f>IF(N981="zákl. přenesená",J981,0)</f>
        <v>0</v>
      </c>
      <c r="BH981" s="231">
        <f>IF(N981="sníž. přenesená",J981,0)</f>
        <v>0</v>
      </c>
      <c r="BI981" s="231">
        <f>IF(N981="nulová",J981,0)</f>
        <v>0</v>
      </c>
      <c r="BJ981" s="16" t="s">
        <v>8</v>
      </c>
      <c r="BK981" s="231">
        <f>ROUND(I981*H981,0)</f>
        <v>0</v>
      </c>
      <c r="BL981" s="16" t="s">
        <v>249</v>
      </c>
      <c r="BM981" s="230" t="s">
        <v>2370</v>
      </c>
    </row>
    <row r="982" spans="1:51" s="13" customFormat="1" ht="12">
      <c r="A982" s="13"/>
      <c r="B982" s="232"/>
      <c r="C982" s="233"/>
      <c r="D982" s="234" t="s">
        <v>175</v>
      </c>
      <c r="E982" s="235" t="s">
        <v>1</v>
      </c>
      <c r="F982" s="236" t="s">
        <v>2331</v>
      </c>
      <c r="G982" s="233"/>
      <c r="H982" s="237">
        <v>26.432</v>
      </c>
      <c r="I982" s="238"/>
      <c r="J982" s="233"/>
      <c r="K982" s="233"/>
      <c r="L982" s="239"/>
      <c r="M982" s="240"/>
      <c r="N982" s="241"/>
      <c r="O982" s="241"/>
      <c r="P982" s="241"/>
      <c r="Q982" s="241"/>
      <c r="R982" s="241"/>
      <c r="S982" s="241"/>
      <c r="T982" s="24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3" t="s">
        <v>175</v>
      </c>
      <c r="AU982" s="243" t="s">
        <v>86</v>
      </c>
      <c r="AV982" s="13" t="s">
        <v>86</v>
      </c>
      <c r="AW982" s="13" t="s">
        <v>32</v>
      </c>
      <c r="AX982" s="13" t="s">
        <v>77</v>
      </c>
      <c r="AY982" s="243" t="s">
        <v>166</v>
      </c>
    </row>
    <row r="983" spans="1:51" s="13" customFormat="1" ht="12">
      <c r="A983" s="13"/>
      <c r="B983" s="232"/>
      <c r="C983" s="233"/>
      <c r="D983" s="234" t="s">
        <v>175</v>
      </c>
      <c r="E983" s="235" t="s">
        <v>1</v>
      </c>
      <c r="F983" s="236" t="s">
        <v>1613</v>
      </c>
      <c r="G983" s="233"/>
      <c r="H983" s="237">
        <v>22.81</v>
      </c>
      <c r="I983" s="238"/>
      <c r="J983" s="233"/>
      <c r="K983" s="233"/>
      <c r="L983" s="239"/>
      <c r="M983" s="240"/>
      <c r="N983" s="241"/>
      <c r="O983" s="241"/>
      <c r="P983" s="241"/>
      <c r="Q983" s="241"/>
      <c r="R983" s="241"/>
      <c r="S983" s="241"/>
      <c r="T983" s="24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3" t="s">
        <v>175</v>
      </c>
      <c r="AU983" s="243" t="s">
        <v>86</v>
      </c>
      <c r="AV983" s="13" t="s">
        <v>86</v>
      </c>
      <c r="AW983" s="13" t="s">
        <v>32</v>
      </c>
      <c r="AX983" s="13" t="s">
        <v>77</v>
      </c>
      <c r="AY983" s="243" t="s">
        <v>166</v>
      </c>
    </row>
    <row r="984" spans="1:65" s="2" customFormat="1" ht="24.15" customHeight="1">
      <c r="A984" s="37"/>
      <c r="B984" s="38"/>
      <c r="C984" s="218" t="s">
        <v>2371</v>
      </c>
      <c r="D984" s="218" t="s">
        <v>169</v>
      </c>
      <c r="E984" s="219" t="s">
        <v>2372</v>
      </c>
      <c r="F984" s="220" t="s">
        <v>2373</v>
      </c>
      <c r="G984" s="221" t="s">
        <v>188</v>
      </c>
      <c r="H984" s="222">
        <v>22.81</v>
      </c>
      <c r="I984" s="223"/>
      <c r="J984" s="224">
        <f>ROUND(I984*H984,0)</f>
        <v>0</v>
      </c>
      <c r="K984" s="225"/>
      <c r="L984" s="43"/>
      <c r="M984" s="226" t="s">
        <v>1</v>
      </c>
      <c r="N984" s="227" t="s">
        <v>42</v>
      </c>
      <c r="O984" s="90"/>
      <c r="P984" s="228">
        <f>O984*H984</f>
        <v>0</v>
      </c>
      <c r="Q984" s="228">
        <v>0.02505</v>
      </c>
      <c r="R984" s="228">
        <f>Q984*H984</f>
        <v>0.5713904999999999</v>
      </c>
      <c r="S984" s="228">
        <v>0</v>
      </c>
      <c r="T984" s="229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30" t="s">
        <v>249</v>
      </c>
      <c r="AT984" s="230" t="s">
        <v>169</v>
      </c>
      <c r="AU984" s="230" t="s">
        <v>86</v>
      </c>
      <c r="AY984" s="16" t="s">
        <v>166</v>
      </c>
      <c r="BE984" s="231">
        <f>IF(N984="základní",J984,0)</f>
        <v>0</v>
      </c>
      <c r="BF984" s="231">
        <f>IF(N984="snížená",J984,0)</f>
        <v>0</v>
      </c>
      <c r="BG984" s="231">
        <f>IF(N984="zákl. přenesená",J984,0)</f>
        <v>0</v>
      </c>
      <c r="BH984" s="231">
        <f>IF(N984="sníž. přenesená",J984,0)</f>
        <v>0</v>
      </c>
      <c r="BI984" s="231">
        <f>IF(N984="nulová",J984,0)</f>
        <v>0</v>
      </c>
      <c r="BJ984" s="16" t="s">
        <v>8</v>
      </c>
      <c r="BK984" s="231">
        <f>ROUND(I984*H984,0)</f>
        <v>0</v>
      </c>
      <c r="BL984" s="16" t="s">
        <v>249</v>
      </c>
      <c r="BM984" s="230" t="s">
        <v>2374</v>
      </c>
    </row>
    <row r="985" spans="1:51" s="13" customFormat="1" ht="12">
      <c r="A985" s="13"/>
      <c r="B985" s="232"/>
      <c r="C985" s="233"/>
      <c r="D985" s="234" t="s">
        <v>175</v>
      </c>
      <c r="E985" s="235" t="s">
        <v>1</v>
      </c>
      <c r="F985" s="236" t="s">
        <v>2375</v>
      </c>
      <c r="G985" s="233"/>
      <c r="H985" s="237">
        <v>22.81</v>
      </c>
      <c r="I985" s="238"/>
      <c r="J985" s="233"/>
      <c r="K985" s="233"/>
      <c r="L985" s="239"/>
      <c r="M985" s="240"/>
      <c r="N985" s="241"/>
      <c r="O985" s="241"/>
      <c r="P985" s="241"/>
      <c r="Q985" s="241"/>
      <c r="R985" s="241"/>
      <c r="S985" s="241"/>
      <c r="T985" s="24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3" t="s">
        <v>175</v>
      </c>
      <c r="AU985" s="243" t="s">
        <v>86</v>
      </c>
      <c r="AV985" s="13" t="s">
        <v>86</v>
      </c>
      <c r="AW985" s="13" t="s">
        <v>32</v>
      </c>
      <c r="AX985" s="13" t="s">
        <v>77</v>
      </c>
      <c r="AY985" s="243" t="s">
        <v>166</v>
      </c>
    </row>
    <row r="986" spans="1:65" s="2" customFormat="1" ht="24.15" customHeight="1">
      <c r="A986" s="37"/>
      <c r="B986" s="38"/>
      <c r="C986" s="218" t="s">
        <v>2376</v>
      </c>
      <c r="D986" s="218" t="s">
        <v>169</v>
      </c>
      <c r="E986" s="219" t="s">
        <v>2377</v>
      </c>
      <c r="F986" s="220" t="s">
        <v>2378</v>
      </c>
      <c r="G986" s="221" t="s">
        <v>188</v>
      </c>
      <c r="H986" s="222">
        <v>72.052</v>
      </c>
      <c r="I986" s="223"/>
      <c r="J986" s="224">
        <f>ROUND(I986*H986,0)</f>
        <v>0</v>
      </c>
      <c r="K986" s="225"/>
      <c r="L986" s="43"/>
      <c r="M986" s="226" t="s">
        <v>1</v>
      </c>
      <c r="N986" s="227" t="s">
        <v>42</v>
      </c>
      <c r="O986" s="90"/>
      <c r="P986" s="228">
        <f>O986*H986</f>
        <v>0</v>
      </c>
      <c r="Q986" s="228">
        <v>0.00034</v>
      </c>
      <c r="R986" s="228">
        <f>Q986*H986</f>
        <v>0.024497680000000004</v>
      </c>
      <c r="S986" s="228">
        <v>0</v>
      </c>
      <c r="T986" s="229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30" t="s">
        <v>249</v>
      </c>
      <c r="AT986" s="230" t="s">
        <v>169</v>
      </c>
      <c r="AU986" s="230" t="s">
        <v>86</v>
      </c>
      <c r="AY986" s="16" t="s">
        <v>166</v>
      </c>
      <c r="BE986" s="231">
        <f>IF(N986="základní",J986,0)</f>
        <v>0</v>
      </c>
      <c r="BF986" s="231">
        <f>IF(N986="snížená",J986,0)</f>
        <v>0</v>
      </c>
      <c r="BG986" s="231">
        <f>IF(N986="zákl. přenesená",J986,0)</f>
        <v>0</v>
      </c>
      <c r="BH986" s="231">
        <f>IF(N986="sníž. přenesená",J986,0)</f>
        <v>0</v>
      </c>
      <c r="BI986" s="231">
        <f>IF(N986="nulová",J986,0)</f>
        <v>0</v>
      </c>
      <c r="BJ986" s="16" t="s">
        <v>8</v>
      </c>
      <c r="BK986" s="231">
        <f>ROUND(I986*H986,0)</f>
        <v>0</v>
      </c>
      <c r="BL986" s="16" t="s">
        <v>249</v>
      </c>
      <c r="BM986" s="230" t="s">
        <v>2379</v>
      </c>
    </row>
    <row r="987" spans="1:51" s="13" customFormat="1" ht="12">
      <c r="A987" s="13"/>
      <c r="B987" s="232"/>
      <c r="C987" s="233"/>
      <c r="D987" s="234" t="s">
        <v>175</v>
      </c>
      <c r="E987" s="235" t="s">
        <v>1</v>
      </c>
      <c r="F987" s="236" t="s">
        <v>2331</v>
      </c>
      <c r="G987" s="233"/>
      <c r="H987" s="237">
        <v>26.432</v>
      </c>
      <c r="I987" s="238"/>
      <c r="J987" s="233"/>
      <c r="K987" s="233"/>
      <c r="L987" s="239"/>
      <c r="M987" s="240"/>
      <c r="N987" s="241"/>
      <c r="O987" s="241"/>
      <c r="P987" s="241"/>
      <c r="Q987" s="241"/>
      <c r="R987" s="241"/>
      <c r="S987" s="241"/>
      <c r="T987" s="24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3" t="s">
        <v>175</v>
      </c>
      <c r="AU987" s="243" t="s">
        <v>86</v>
      </c>
      <c r="AV987" s="13" t="s">
        <v>86</v>
      </c>
      <c r="AW987" s="13" t="s">
        <v>32</v>
      </c>
      <c r="AX987" s="13" t="s">
        <v>77</v>
      </c>
      <c r="AY987" s="243" t="s">
        <v>166</v>
      </c>
    </row>
    <row r="988" spans="1:51" s="13" customFormat="1" ht="12">
      <c r="A988" s="13"/>
      <c r="B988" s="232"/>
      <c r="C988" s="233"/>
      <c r="D988" s="234" t="s">
        <v>175</v>
      </c>
      <c r="E988" s="235" t="s">
        <v>1</v>
      </c>
      <c r="F988" s="236" t="s">
        <v>1613</v>
      </c>
      <c r="G988" s="233"/>
      <c r="H988" s="237">
        <v>22.81</v>
      </c>
      <c r="I988" s="238"/>
      <c r="J988" s="233"/>
      <c r="K988" s="233"/>
      <c r="L988" s="239"/>
      <c r="M988" s="240"/>
      <c r="N988" s="241"/>
      <c r="O988" s="241"/>
      <c r="P988" s="241"/>
      <c r="Q988" s="241"/>
      <c r="R988" s="241"/>
      <c r="S988" s="241"/>
      <c r="T988" s="242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3" t="s">
        <v>175</v>
      </c>
      <c r="AU988" s="243" t="s">
        <v>86</v>
      </c>
      <c r="AV988" s="13" t="s">
        <v>86</v>
      </c>
      <c r="AW988" s="13" t="s">
        <v>32</v>
      </c>
      <c r="AX988" s="13" t="s">
        <v>77</v>
      </c>
      <c r="AY988" s="243" t="s">
        <v>166</v>
      </c>
    </row>
    <row r="989" spans="1:51" s="13" customFormat="1" ht="12">
      <c r="A989" s="13"/>
      <c r="B989" s="232"/>
      <c r="C989" s="233"/>
      <c r="D989" s="234" t="s">
        <v>175</v>
      </c>
      <c r="E989" s="235" t="s">
        <v>1</v>
      </c>
      <c r="F989" s="236" t="s">
        <v>2375</v>
      </c>
      <c r="G989" s="233"/>
      <c r="H989" s="237">
        <v>22.81</v>
      </c>
      <c r="I989" s="238"/>
      <c r="J989" s="233"/>
      <c r="K989" s="233"/>
      <c r="L989" s="239"/>
      <c r="M989" s="240"/>
      <c r="N989" s="241"/>
      <c r="O989" s="241"/>
      <c r="P989" s="241"/>
      <c r="Q989" s="241"/>
      <c r="R989" s="241"/>
      <c r="S989" s="241"/>
      <c r="T989" s="24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3" t="s">
        <v>175</v>
      </c>
      <c r="AU989" s="243" t="s">
        <v>86</v>
      </c>
      <c r="AV989" s="13" t="s">
        <v>86</v>
      </c>
      <c r="AW989" s="13" t="s">
        <v>32</v>
      </c>
      <c r="AX989" s="13" t="s">
        <v>77</v>
      </c>
      <c r="AY989" s="243" t="s">
        <v>166</v>
      </c>
    </row>
    <row r="990" spans="1:65" s="2" customFormat="1" ht="16.5" customHeight="1">
      <c r="A990" s="37"/>
      <c r="B990" s="38"/>
      <c r="C990" s="254" t="s">
        <v>2380</v>
      </c>
      <c r="D990" s="254" t="s">
        <v>266</v>
      </c>
      <c r="E990" s="255" t="s">
        <v>2381</v>
      </c>
      <c r="F990" s="256" t="s">
        <v>2382</v>
      </c>
      <c r="G990" s="257" t="s">
        <v>215</v>
      </c>
      <c r="H990" s="258">
        <v>49.181</v>
      </c>
      <c r="I990" s="259"/>
      <c r="J990" s="260">
        <f>ROUND(I990*H990,0)</f>
        <v>0</v>
      </c>
      <c r="K990" s="261"/>
      <c r="L990" s="262"/>
      <c r="M990" s="263" t="s">
        <v>1</v>
      </c>
      <c r="N990" s="264" t="s">
        <v>42</v>
      </c>
      <c r="O990" s="90"/>
      <c r="P990" s="228">
        <f>O990*H990</f>
        <v>0</v>
      </c>
      <c r="Q990" s="228">
        <v>0.00219</v>
      </c>
      <c r="R990" s="228">
        <f>Q990*H990</f>
        <v>0.10770639</v>
      </c>
      <c r="S990" s="228">
        <v>0</v>
      </c>
      <c r="T990" s="229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30" t="s">
        <v>331</v>
      </c>
      <c r="AT990" s="230" t="s">
        <v>266</v>
      </c>
      <c r="AU990" s="230" t="s">
        <v>86</v>
      </c>
      <c r="AY990" s="16" t="s">
        <v>166</v>
      </c>
      <c r="BE990" s="231">
        <f>IF(N990="základní",J990,0)</f>
        <v>0</v>
      </c>
      <c r="BF990" s="231">
        <f>IF(N990="snížená",J990,0)</f>
        <v>0</v>
      </c>
      <c r="BG990" s="231">
        <f>IF(N990="zákl. přenesená",J990,0)</f>
        <v>0</v>
      </c>
      <c r="BH990" s="231">
        <f>IF(N990="sníž. přenesená",J990,0)</f>
        <v>0</v>
      </c>
      <c r="BI990" s="231">
        <f>IF(N990="nulová",J990,0)</f>
        <v>0</v>
      </c>
      <c r="BJ990" s="16" t="s">
        <v>8</v>
      </c>
      <c r="BK990" s="231">
        <f>ROUND(I990*H990,0)</f>
        <v>0</v>
      </c>
      <c r="BL990" s="16" t="s">
        <v>249</v>
      </c>
      <c r="BM990" s="230" t="s">
        <v>2383</v>
      </c>
    </row>
    <row r="991" spans="1:51" s="13" customFormat="1" ht="12">
      <c r="A991" s="13"/>
      <c r="B991" s="232"/>
      <c r="C991" s="233"/>
      <c r="D991" s="234" t="s">
        <v>175</v>
      </c>
      <c r="E991" s="235" t="s">
        <v>1</v>
      </c>
      <c r="F991" s="236" t="s">
        <v>2384</v>
      </c>
      <c r="G991" s="233"/>
      <c r="H991" s="237">
        <v>44.71</v>
      </c>
      <c r="I991" s="238"/>
      <c r="J991" s="233"/>
      <c r="K991" s="233"/>
      <c r="L991" s="239"/>
      <c r="M991" s="240"/>
      <c r="N991" s="241"/>
      <c r="O991" s="241"/>
      <c r="P991" s="241"/>
      <c r="Q991" s="241"/>
      <c r="R991" s="241"/>
      <c r="S991" s="241"/>
      <c r="T991" s="242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3" t="s">
        <v>175</v>
      </c>
      <c r="AU991" s="243" t="s">
        <v>86</v>
      </c>
      <c r="AV991" s="13" t="s">
        <v>86</v>
      </c>
      <c r="AW991" s="13" t="s">
        <v>32</v>
      </c>
      <c r="AX991" s="13" t="s">
        <v>77</v>
      </c>
      <c r="AY991" s="243" t="s">
        <v>166</v>
      </c>
    </row>
    <row r="992" spans="1:51" s="13" customFormat="1" ht="12">
      <c r="A992" s="13"/>
      <c r="B992" s="232"/>
      <c r="C992" s="233"/>
      <c r="D992" s="234" t="s">
        <v>175</v>
      </c>
      <c r="E992" s="235" t="s">
        <v>1</v>
      </c>
      <c r="F992" s="236" t="s">
        <v>2385</v>
      </c>
      <c r="G992" s="233"/>
      <c r="H992" s="237">
        <v>44.71</v>
      </c>
      <c r="I992" s="238"/>
      <c r="J992" s="233"/>
      <c r="K992" s="233"/>
      <c r="L992" s="239"/>
      <c r="M992" s="240"/>
      <c r="N992" s="241"/>
      <c r="O992" s="241"/>
      <c r="P992" s="241"/>
      <c r="Q992" s="241"/>
      <c r="R992" s="241"/>
      <c r="S992" s="241"/>
      <c r="T992" s="24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3" t="s">
        <v>175</v>
      </c>
      <c r="AU992" s="243" t="s">
        <v>86</v>
      </c>
      <c r="AV992" s="13" t="s">
        <v>86</v>
      </c>
      <c r="AW992" s="13" t="s">
        <v>32</v>
      </c>
      <c r="AX992" s="13" t="s">
        <v>77</v>
      </c>
      <c r="AY992" s="243" t="s">
        <v>166</v>
      </c>
    </row>
    <row r="993" spans="1:51" s="13" customFormat="1" ht="12">
      <c r="A993" s="13"/>
      <c r="B993" s="232"/>
      <c r="C993" s="233"/>
      <c r="D993" s="234" t="s">
        <v>175</v>
      </c>
      <c r="E993" s="235" t="s">
        <v>1</v>
      </c>
      <c r="F993" s="236" t="s">
        <v>2386</v>
      </c>
      <c r="G993" s="233"/>
      <c r="H993" s="237">
        <v>44.71</v>
      </c>
      <c r="I993" s="238"/>
      <c r="J993" s="233"/>
      <c r="K993" s="233"/>
      <c r="L993" s="239"/>
      <c r="M993" s="240"/>
      <c r="N993" s="241"/>
      <c r="O993" s="241"/>
      <c r="P993" s="241"/>
      <c r="Q993" s="241"/>
      <c r="R993" s="241"/>
      <c r="S993" s="241"/>
      <c r="T993" s="242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3" t="s">
        <v>175</v>
      </c>
      <c r="AU993" s="243" t="s">
        <v>86</v>
      </c>
      <c r="AV993" s="13" t="s">
        <v>86</v>
      </c>
      <c r="AW993" s="13" t="s">
        <v>32</v>
      </c>
      <c r="AX993" s="13" t="s">
        <v>8</v>
      </c>
      <c r="AY993" s="243" t="s">
        <v>166</v>
      </c>
    </row>
    <row r="994" spans="1:51" s="13" customFormat="1" ht="12">
      <c r="A994" s="13"/>
      <c r="B994" s="232"/>
      <c r="C994" s="233"/>
      <c r="D994" s="234" t="s">
        <v>175</v>
      </c>
      <c r="E994" s="233"/>
      <c r="F994" s="236" t="s">
        <v>2387</v>
      </c>
      <c r="G994" s="233"/>
      <c r="H994" s="237">
        <v>49.181</v>
      </c>
      <c r="I994" s="238"/>
      <c r="J994" s="233"/>
      <c r="K994" s="233"/>
      <c r="L994" s="239"/>
      <c r="M994" s="240"/>
      <c r="N994" s="241"/>
      <c r="O994" s="241"/>
      <c r="P994" s="241"/>
      <c r="Q994" s="241"/>
      <c r="R994" s="241"/>
      <c r="S994" s="241"/>
      <c r="T994" s="24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3" t="s">
        <v>175</v>
      </c>
      <c r="AU994" s="243" t="s">
        <v>86</v>
      </c>
      <c r="AV994" s="13" t="s">
        <v>86</v>
      </c>
      <c r="AW994" s="13" t="s">
        <v>4</v>
      </c>
      <c r="AX994" s="13" t="s">
        <v>8</v>
      </c>
      <c r="AY994" s="243" t="s">
        <v>166</v>
      </c>
    </row>
    <row r="995" spans="1:65" s="2" customFormat="1" ht="16.5" customHeight="1">
      <c r="A995" s="37"/>
      <c r="B995" s="38"/>
      <c r="C995" s="218" t="s">
        <v>2388</v>
      </c>
      <c r="D995" s="218" t="s">
        <v>169</v>
      </c>
      <c r="E995" s="219" t="s">
        <v>2389</v>
      </c>
      <c r="F995" s="220" t="s">
        <v>2390</v>
      </c>
      <c r="G995" s="221" t="s">
        <v>188</v>
      </c>
      <c r="H995" s="222">
        <v>45.62</v>
      </c>
      <c r="I995" s="223"/>
      <c r="J995" s="224">
        <f>ROUND(I995*H995,0)</f>
        <v>0</v>
      </c>
      <c r="K995" s="225"/>
      <c r="L995" s="43"/>
      <c r="M995" s="226" t="s">
        <v>1</v>
      </c>
      <c r="N995" s="227" t="s">
        <v>42</v>
      </c>
      <c r="O995" s="90"/>
      <c r="P995" s="228">
        <f>O995*H995</f>
        <v>0</v>
      </c>
      <c r="Q995" s="228">
        <v>0</v>
      </c>
      <c r="R995" s="228">
        <f>Q995*H995</f>
        <v>0</v>
      </c>
      <c r="S995" s="228">
        <v>0</v>
      </c>
      <c r="T995" s="229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230" t="s">
        <v>249</v>
      </c>
      <c r="AT995" s="230" t="s">
        <v>169</v>
      </c>
      <c r="AU995" s="230" t="s">
        <v>86</v>
      </c>
      <c r="AY995" s="16" t="s">
        <v>166</v>
      </c>
      <c r="BE995" s="231">
        <f>IF(N995="základní",J995,0)</f>
        <v>0</v>
      </c>
      <c r="BF995" s="231">
        <f>IF(N995="snížená",J995,0)</f>
        <v>0</v>
      </c>
      <c r="BG995" s="231">
        <f>IF(N995="zákl. přenesená",J995,0)</f>
        <v>0</v>
      </c>
      <c r="BH995" s="231">
        <f>IF(N995="sníž. přenesená",J995,0)</f>
        <v>0</v>
      </c>
      <c r="BI995" s="231">
        <f>IF(N995="nulová",J995,0)</f>
        <v>0</v>
      </c>
      <c r="BJ995" s="16" t="s">
        <v>8</v>
      </c>
      <c r="BK995" s="231">
        <f>ROUND(I995*H995,0)</f>
        <v>0</v>
      </c>
      <c r="BL995" s="16" t="s">
        <v>249</v>
      </c>
      <c r="BM995" s="230" t="s">
        <v>2391</v>
      </c>
    </row>
    <row r="996" spans="1:51" s="13" customFormat="1" ht="12">
      <c r="A996" s="13"/>
      <c r="B996" s="232"/>
      <c r="C996" s="233"/>
      <c r="D996" s="234" t="s">
        <v>175</v>
      </c>
      <c r="E996" s="235" t="s">
        <v>1</v>
      </c>
      <c r="F996" s="236" t="s">
        <v>1613</v>
      </c>
      <c r="G996" s="233"/>
      <c r="H996" s="237">
        <v>22.81</v>
      </c>
      <c r="I996" s="238"/>
      <c r="J996" s="233"/>
      <c r="K996" s="233"/>
      <c r="L996" s="239"/>
      <c r="M996" s="240"/>
      <c r="N996" s="241"/>
      <c r="O996" s="241"/>
      <c r="P996" s="241"/>
      <c r="Q996" s="241"/>
      <c r="R996" s="241"/>
      <c r="S996" s="241"/>
      <c r="T996" s="24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3" t="s">
        <v>175</v>
      </c>
      <c r="AU996" s="243" t="s">
        <v>86</v>
      </c>
      <c r="AV996" s="13" t="s">
        <v>86</v>
      </c>
      <c r="AW996" s="13" t="s">
        <v>32</v>
      </c>
      <c r="AX996" s="13" t="s">
        <v>77</v>
      </c>
      <c r="AY996" s="243" t="s">
        <v>166</v>
      </c>
    </row>
    <row r="997" spans="1:51" s="13" customFormat="1" ht="12">
      <c r="A997" s="13"/>
      <c r="B997" s="232"/>
      <c r="C997" s="233"/>
      <c r="D997" s="234" t="s">
        <v>175</v>
      </c>
      <c r="E997" s="235" t="s">
        <v>1</v>
      </c>
      <c r="F997" s="236" t="s">
        <v>2375</v>
      </c>
      <c r="G997" s="233"/>
      <c r="H997" s="237">
        <v>22.81</v>
      </c>
      <c r="I997" s="238"/>
      <c r="J997" s="233"/>
      <c r="K997" s="233"/>
      <c r="L997" s="239"/>
      <c r="M997" s="240"/>
      <c r="N997" s="241"/>
      <c r="O997" s="241"/>
      <c r="P997" s="241"/>
      <c r="Q997" s="241"/>
      <c r="R997" s="241"/>
      <c r="S997" s="241"/>
      <c r="T997" s="24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3" t="s">
        <v>175</v>
      </c>
      <c r="AU997" s="243" t="s">
        <v>86</v>
      </c>
      <c r="AV997" s="13" t="s">
        <v>86</v>
      </c>
      <c r="AW997" s="13" t="s">
        <v>32</v>
      </c>
      <c r="AX997" s="13" t="s">
        <v>77</v>
      </c>
      <c r="AY997" s="243" t="s">
        <v>166</v>
      </c>
    </row>
    <row r="998" spans="1:65" s="2" customFormat="1" ht="24.15" customHeight="1">
      <c r="A998" s="37"/>
      <c r="B998" s="38"/>
      <c r="C998" s="254" t="s">
        <v>2392</v>
      </c>
      <c r="D998" s="254" t="s">
        <v>266</v>
      </c>
      <c r="E998" s="255" t="s">
        <v>2393</v>
      </c>
      <c r="F998" s="256" t="s">
        <v>2394</v>
      </c>
      <c r="G998" s="257" t="s">
        <v>188</v>
      </c>
      <c r="H998" s="258">
        <v>54.744</v>
      </c>
      <c r="I998" s="259"/>
      <c r="J998" s="260">
        <f>ROUND(I998*H998,0)</f>
        <v>0</v>
      </c>
      <c r="K998" s="261"/>
      <c r="L998" s="262"/>
      <c r="M998" s="263" t="s">
        <v>1</v>
      </c>
      <c r="N998" s="264" t="s">
        <v>42</v>
      </c>
      <c r="O998" s="90"/>
      <c r="P998" s="228">
        <f>O998*H998</f>
        <v>0</v>
      </c>
      <c r="Q998" s="228">
        <v>0.00014</v>
      </c>
      <c r="R998" s="228">
        <f>Q998*H998</f>
        <v>0.00766416</v>
      </c>
      <c r="S998" s="228">
        <v>0</v>
      </c>
      <c r="T998" s="229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30" t="s">
        <v>331</v>
      </c>
      <c r="AT998" s="230" t="s">
        <v>266</v>
      </c>
      <c r="AU998" s="230" t="s">
        <v>86</v>
      </c>
      <c r="AY998" s="16" t="s">
        <v>166</v>
      </c>
      <c r="BE998" s="231">
        <f>IF(N998="základní",J998,0)</f>
        <v>0</v>
      </c>
      <c r="BF998" s="231">
        <f>IF(N998="snížená",J998,0)</f>
        <v>0</v>
      </c>
      <c r="BG998" s="231">
        <f>IF(N998="zákl. přenesená",J998,0)</f>
        <v>0</v>
      </c>
      <c r="BH998" s="231">
        <f>IF(N998="sníž. přenesená",J998,0)</f>
        <v>0</v>
      </c>
      <c r="BI998" s="231">
        <f>IF(N998="nulová",J998,0)</f>
        <v>0</v>
      </c>
      <c r="BJ998" s="16" t="s">
        <v>8</v>
      </c>
      <c r="BK998" s="231">
        <f>ROUND(I998*H998,0)</f>
        <v>0</v>
      </c>
      <c r="BL998" s="16" t="s">
        <v>249</v>
      </c>
      <c r="BM998" s="230" t="s">
        <v>2395</v>
      </c>
    </row>
    <row r="999" spans="1:51" s="13" customFormat="1" ht="12">
      <c r="A999" s="13"/>
      <c r="B999" s="232"/>
      <c r="C999" s="233"/>
      <c r="D999" s="234" t="s">
        <v>175</v>
      </c>
      <c r="E999" s="235" t="s">
        <v>1</v>
      </c>
      <c r="F999" s="236" t="s">
        <v>2396</v>
      </c>
      <c r="G999" s="233"/>
      <c r="H999" s="237">
        <v>45.62</v>
      </c>
      <c r="I999" s="238"/>
      <c r="J999" s="233"/>
      <c r="K999" s="233"/>
      <c r="L999" s="239"/>
      <c r="M999" s="240"/>
      <c r="N999" s="241"/>
      <c r="O999" s="241"/>
      <c r="P999" s="241"/>
      <c r="Q999" s="241"/>
      <c r="R999" s="241"/>
      <c r="S999" s="241"/>
      <c r="T999" s="24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3" t="s">
        <v>175</v>
      </c>
      <c r="AU999" s="243" t="s">
        <v>86</v>
      </c>
      <c r="AV999" s="13" t="s">
        <v>86</v>
      </c>
      <c r="AW999" s="13" t="s">
        <v>32</v>
      </c>
      <c r="AX999" s="13" t="s">
        <v>8</v>
      </c>
      <c r="AY999" s="243" t="s">
        <v>166</v>
      </c>
    </row>
    <row r="1000" spans="1:51" s="13" customFormat="1" ht="12">
      <c r="A1000" s="13"/>
      <c r="B1000" s="232"/>
      <c r="C1000" s="233"/>
      <c r="D1000" s="234" t="s">
        <v>175</v>
      </c>
      <c r="E1000" s="233"/>
      <c r="F1000" s="236" t="s">
        <v>2397</v>
      </c>
      <c r="G1000" s="233"/>
      <c r="H1000" s="237">
        <v>54.744</v>
      </c>
      <c r="I1000" s="238"/>
      <c r="J1000" s="233"/>
      <c r="K1000" s="233"/>
      <c r="L1000" s="239"/>
      <c r="M1000" s="240"/>
      <c r="N1000" s="241"/>
      <c r="O1000" s="241"/>
      <c r="P1000" s="241"/>
      <c r="Q1000" s="241"/>
      <c r="R1000" s="241"/>
      <c r="S1000" s="241"/>
      <c r="T1000" s="24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3" t="s">
        <v>175</v>
      </c>
      <c r="AU1000" s="243" t="s">
        <v>86</v>
      </c>
      <c r="AV1000" s="13" t="s">
        <v>86</v>
      </c>
      <c r="AW1000" s="13" t="s">
        <v>4</v>
      </c>
      <c r="AX1000" s="13" t="s">
        <v>8</v>
      </c>
      <c r="AY1000" s="243" t="s">
        <v>166</v>
      </c>
    </row>
    <row r="1001" spans="1:65" s="2" customFormat="1" ht="21.75" customHeight="1">
      <c r="A1001" s="37"/>
      <c r="B1001" s="38"/>
      <c r="C1001" s="218" t="s">
        <v>2398</v>
      </c>
      <c r="D1001" s="218" t="s">
        <v>169</v>
      </c>
      <c r="E1001" s="219" t="s">
        <v>2399</v>
      </c>
      <c r="F1001" s="220" t="s">
        <v>2400</v>
      </c>
      <c r="G1001" s="221" t="s">
        <v>188</v>
      </c>
      <c r="H1001" s="222">
        <v>45.62</v>
      </c>
      <c r="I1001" s="223"/>
      <c r="J1001" s="224">
        <f>ROUND(I1001*H1001,0)</f>
        <v>0</v>
      </c>
      <c r="K1001" s="225"/>
      <c r="L1001" s="43"/>
      <c r="M1001" s="226" t="s">
        <v>1</v>
      </c>
      <c r="N1001" s="227" t="s">
        <v>42</v>
      </c>
      <c r="O1001" s="90"/>
      <c r="P1001" s="228">
        <f>O1001*H1001</f>
        <v>0</v>
      </c>
      <c r="Q1001" s="228">
        <v>0</v>
      </c>
      <c r="R1001" s="228">
        <f>Q1001*H1001</f>
        <v>0</v>
      </c>
      <c r="S1001" s="228">
        <v>0</v>
      </c>
      <c r="T1001" s="229">
        <f>S1001*H1001</f>
        <v>0</v>
      </c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R1001" s="230" t="s">
        <v>249</v>
      </c>
      <c r="AT1001" s="230" t="s">
        <v>169</v>
      </c>
      <c r="AU1001" s="230" t="s">
        <v>86</v>
      </c>
      <c r="AY1001" s="16" t="s">
        <v>166</v>
      </c>
      <c r="BE1001" s="231">
        <f>IF(N1001="základní",J1001,0)</f>
        <v>0</v>
      </c>
      <c r="BF1001" s="231">
        <f>IF(N1001="snížená",J1001,0)</f>
        <v>0</v>
      </c>
      <c r="BG1001" s="231">
        <f>IF(N1001="zákl. přenesená",J1001,0)</f>
        <v>0</v>
      </c>
      <c r="BH1001" s="231">
        <f>IF(N1001="sníž. přenesená",J1001,0)</f>
        <v>0</v>
      </c>
      <c r="BI1001" s="231">
        <f>IF(N1001="nulová",J1001,0)</f>
        <v>0</v>
      </c>
      <c r="BJ1001" s="16" t="s">
        <v>8</v>
      </c>
      <c r="BK1001" s="231">
        <f>ROUND(I1001*H1001,0)</f>
        <v>0</v>
      </c>
      <c r="BL1001" s="16" t="s">
        <v>249</v>
      </c>
      <c r="BM1001" s="230" t="s">
        <v>2401</v>
      </c>
    </row>
    <row r="1002" spans="1:51" s="13" customFormat="1" ht="12">
      <c r="A1002" s="13"/>
      <c r="B1002" s="232"/>
      <c r="C1002" s="233"/>
      <c r="D1002" s="234" t="s">
        <v>175</v>
      </c>
      <c r="E1002" s="235" t="s">
        <v>1</v>
      </c>
      <c r="F1002" s="236" t="s">
        <v>1613</v>
      </c>
      <c r="G1002" s="233"/>
      <c r="H1002" s="237">
        <v>22.81</v>
      </c>
      <c r="I1002" s="238"/>
      <c r="J1002" s="233"/>
      <c r="K1002" s="233"/>
      <c r="L1002" s="239"/>
      <c r="M1002" s="240"/>
      <c r="N1002" s="241"/>
      <c r="O1002" s="241"/>
      <c r="P1002" s="241"/>
      <c r="Q1002" s="241"/>
      <c r="R1002" s="241"/>
      <c r="S1002" s="241"/>
      <c r="T1002" s="24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3" t="s">
        <v>175</v>
      </c>
      <c r="AU1002" s="243" t="s">
        <v>86</v>
      </c>
      <c r="AV1002" s="13" t="s">
        <v>86</v>
      </c>
      <c r="AW1002" s="13" t="s">
        <v>32</v>
      </c>
      <c r="AX1002" s="13" t="s">
        <v>77</v>
      </c>
      <c r="AY1002" s="243" t="s">
        <v>166</v>
      </c>
    </row>
    <row r="1003" spans="1:51" s="13" customFormat="1" ht="12">
      <c r="A1003" s="13"/>
      <c r="B1003" s="232"/>
      <c r="C1003" s="233"/>
      <c r="D1003" s="234" t="s">
        <v>175</v>
      </c>
      <c r="E1003" s="235" t="s">
        <v>1</v>
      </c>
      <c r="F1003" s="236" t="s">
        <v>2375</v>
      </c>
      <c r="G1003" s="233"/>
      <c r="H1003" s="237">
        <v>22.81</v>
      </c>
      <c r="I1003" s="238"/>
      <c r="J1003" s="233"/>
      <c r="K1003" s="233"/>
      <c r="L1003" s="239"/>
      <c r="M1003" s="240"/>
      <c r="N1003" s="241"/>
      <c r="O1003" s="241"/>
      <c r="P1003" s="241"/>
      <c r="Q1003" s="241"/>
      <c r="R1003" s="241"/>
      <c r="S1003" s="241"/>
      <c r="T1003" s="242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3" t="s">
        <v>175</v>
      </c>
      <c r="AU1003" s="243" t="s">
        <v>86</v>
      </c>
      <c r="AV1003" s="13" t="s">
        <v>86</v>
      </c>
      <c r="AW1003" s="13" t="s">
        <v>32</v>
      </c>
      <c r="AX1003" s="13" t="s">
        <v>77</v>
      </c>
      <c r="AY1003" s="243" t="s">
        <v>166</v>
      </c>
    </row>
    <row r="1004" spans="1:65" s="2" customFormat="1" ht="24.15" customHeight="1">
      <c r="A1004" s="37"/>
      <c r="B1004" s="38"/>
      <c r="C1004" s="254" t="s">
        <v>2402</v>
      </c>
      <c r="D1004" s="254" t="s">
        <v>266</v>
      </c>
      <c r="E1004" s="255" t="s">
        <v>2167</v>
      </c>
      <c r="F1004" s="256" t="s">
        <v>2168</v>
      </c>
      <c r="G1004" s="257" t="s">
        <v>188</v>
      </c>
      <c r="H1004" s="258">
        <v>46.532</v>
      </c>
      <c r="I1004" s="259"/>
      <c r="J1004" s="260">
        <f>ROUND(I1004*H1004,0)</f>
        <v>0</v>
      </c>
      <c r="K1004" s="261"/>
      <c r="L1004" s="262"/>
      <c r="M1004" s="263" t="s">
        <v>1</v>
      </c>
      <c r="N1004" s="264" t="s">
        <v>42</v>
      </c>
      <c r="O1004" s="90"/>
      <c r="P1004" s="228">
        <f>O1004*H1004</f>
        <v>0</v>
      </c>
      <c r="Q1004" s="228">
        <v>0.005</v>
      </c>
      <c r="R1004" s="228">
        <f>Q1004*H1004</f>
        <v>0.23265999999999998</v>
      </c>
      <c r="S1004" s="228">
        <v>0</v>
      </c>
      <c r="T1004" s="229">
        <f>S1004*H1004</f>
        <v>0</v>
      </c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R1004" s="230" t="s">
        <v>331</v>
      </c>
      <c r="AT1004" s="230" t="s">
        <v>266</v>
      </c>
      <c r="AU1004" s="230" t="s">
        <v>86</v>
      </c>
      <c r="AY1004" s="16" t="s">
        <v>166</v>
      </c>
      <c r="BE1004" s="231">
        <f>IF(N1004="základní",J1004,0)</f>
        <v>0</v>
      </c>
      <c r="BF1004" s="231">
        <f>IF(N1004="snížená",J1004,0)</f>
        <v>0</v>
      </c>
      <c r="BG1004" s="231">
        <f>IF(N1004="zákl. přenesená",J1004,0)</f>
        <v>0</v>
      </c>
      <c r="BH1004" s="231">
        <f>IF(N1004="sníž. přenesená",J1004,0)</f>
        <v>0</v>
      </c>
      <c r="BI1004" s="231">
        <f>IF(N1004="nulová",J1004,0)</f>
        <v>0</v>
      </c>
      <c r="BJ1004" s="16" t="s">
        <v>8</v>
      </c>
      <c r="BK1004" s="231">
        <f>ROUND(I1004*H1004,0)</f>
        <v>0</v>
      </c>
      <c r="BL1004" s="16" t="s">
        <v>249</v>
      </c>
      <c r="BM1004" s="230" t="s">
        <v>2403</v>
      </c>
    </row>
    <row r="1005" spans="1:51" s="13" customFormat="1" ht="12">
      <c r="A1005" s="13"/>
      <c r="B1005" s="232"/>
      <c r="C1005" s="233"/>
      <c r="D1005" s="234" t="s">
        <v>175</v>
      </c>
      <c r="E1005" s="235" t="s">
        <v>1</v>
      </c>
      <c r="F1005" s="236" t="s">
        <v>2396</v>
      </c>
      <c r="G1005" s="233"/>
      <c r="H1005" s="237">
        <v>45.62</v>
      </c>
      <c r="I1005" s="238"/>
      <c r="J1005" s="233"/>
      <c r="K1005" s="233"/>
      <c r="L1005" s="239"/>
      <c r="M1005" s="240"/>
      <c r="N1005" s="241"/>
      <c r="O1005" s="241"/>
      <c r="P1005" s="241"/>
      <c r="Q1005" s="241"/>
      <c r="R1005" s="241"/>
      <c r="S1005" s="241"/>
      <c r="T1005" s="24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3" t="s">
        <v>175</v>
      </c>
      <c r="AU1005" s="243" t="s">
        <v>86</v>
      </c>
      <c r="AV1005" s="13" t="s">
        <v>86</v>
      </c>
      <c r="AW1005" s="13" t="s">
        <v>32</v>
      </c>
      <c r="AX1005" s="13" t="s">
        <v>8</v>
      </c>
      <c r="AY1005" s="243" t="s">
        <v>166</v>
      </c>
    </row>
    <row r="1006" spans="1:51" s="13" customFormat="1" ht="12">
      <c r="A1006" s="13"/>
      <c r="B1006" s="232"/>
      <c r="C1006" s="233"/>
      <c r="D1006" s="234" t="s">
        <v>175</v>
      </c>
      <c r="E1006" s="233"/>
      <c r="F1006" s="236" t="s">
        <v>2404</v>
      </c>
      <c r="G1006" s="233"/>
      <c r="H1006" s="237">
        <v>46.532</v>
      </c>
      <c r="I1006" s="238"/>
      <c r="J1006" s="233"/>
      <c r="K1006" s="233"/>
      <c r="L1006" s="239"/>
      <c r="M1006" s="240"/>
      <c r="N1006" s="241"/>
      <c r="O1006" s="241"/>
      <c r="P1006" s="241"/>
      <c r="Q1006" s="241"/>
      <c r="R1006" s="241"/>
      <c r="S1006" s="241"/>
      <c r="T1006" s="24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3" t="s">
        <v>175</v>
      </c>
      <c r="AU1006" s="243" t="s">
        <v>86</v>
      </c>
      <c r="AV1006" s="13" t="s">
        <v>86</v>
      </c>
      <c r="AW1006" s="13" t="s">
        <v>4</v>
      </c>
      <c r="AX1006" s="13" t="s">
        <v>8</v>
      </c>
      <c r="AY1006" s="243" t="s">
        <v>166</v>
      </c>
    </row>
    <row r="1007" spans="1:65" s="2" customFormat="1" ht="21.75" customHeight="1">
      <c r="A1007" s="37"/>
      <c r="B1007" s="38"/>
      <c r="C1007" s="218" t="s">
        <v>2405</v>
      </c>
      <c r="D1007" s="218" t="s">
        <v>169</v>
      </c>
      <c r="E1007" s="219" t="s">
        <v>2406</v>
      </c>
      <c r="F1007" s="220" t="s">
        <v>2407</v>
      </c>
      <c r="G1007" s="221" t="s">
        <v>188</v>
      </c>
      <c r="H1007" s="222">
        <v>8.42</v>
      </c>
      <c r="I1007" s="223"/>
      <c r="J1007" s="224">
        <f>ROUND(I1007*H1007,0)</f>
        <v>0</v>
      </c>
      <c r="K1007" s="225"/>
      <c r="L1007" s="43"/>
      <c r="M1007" s="226" t="s">
        <v>1</v>
      </c>
      <c r="N1007" s="227" t="s">
        <v>42</v>
      </c>
      <c r="O1007" s="90"/>
      <c r="P1007" s="228">
        <f>O1007*H1007</f>
        <v>0</v>
      </c>
      <c r="Q1007" s="228">
        <v>0</v>
      </c>
      <c r="R1007" s="228">
        <f>Q1007*H1007</f>
        <v>0</v>
      </c>
      <c r="S1007" s="228">
        <v>0</v>
      </c>
      <c r="T1007" s="229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30" t="s">
        <v>249</v>
      </c>
      <c r="AT1007" s="230" t="s">
        <v>169</v>
      </c>
      <c r="AU1007" s="230" t="s">
        <v>86</v>
      </c>
      <c r="AY1007" s="16" t="s">
        <v>166</v>
      </c>
      <c r="BE1007" s="231">
        <f>IF(N1007="základní",J1007,0)</f>
        <v>0</v>
      </c>
      <c r="BF1007" s="231">
        <f>IF(N1007="snížená",J1007,0)</f>
        <v>0</v>
      </c>
      <c r="BG1007" s="231">
        <f>IF(N1007="zákl. přenesená",J1007,0)</f>
        <v>0</v>
      </c>
      <c r="BH1007" s="231">
        <f>IF(N1007="sníž. přenesená",J1007,0)</f>
        <v>0</v>
      </c>
      <c r="BI1007" s="231">
        <f>IF(N1007="nulová",J1007,0)</f>
        <v>0</v>
      </c>
      <c r="BJ1007" s="16" t="s">
        <v>8</v>
      </c>
      <c r="BK1007" s="231">
        <f>ROUND(I1007*H1007,0)</f>
        <v>0</v>
      </c>
      <c r="BL1007" s="16" t="s">
        <v>249</v>
      </c>
      <c r="BM1007" s="230" t="s">
        <v>2408</v>
      </c>
    </row>
    <row r="1008" spans="1:51" s="13" customFormat="1" ht="12">
      <c r="A1008" s="13"/>
      <c r="B1008" s="232"/>
      <c r="C1008" s="233"/>
      <c r="D1008" s="234" t="s">
        <v>175</v>
      </c>
      <c r="E1008" s="235" t="s">
        <v>1</v>
      </c>
      <c r="F1008" s="236" t="s">
        <v>2409</v>
      </c>
      <c r="G1008" s="233"/>
      <c r="H1008" s="237">
        <v>4.21</v>
      </c>
      <c r="I1008" s="238"/>
      <c r="J1008" s="233"/>
      <c r="K1008" s="233"/>
      <c r="L1008" s="239"/>
      <c r="M1008" s="240"/>
      <c r="N1008" s="241"/>
      <c r="O1008" s="241"/>
      <c r="P1008" s="241"/>
      <c r="Q1008" s="241"/>
      <c r="R1008" s="241"/>
      <c r="S1008" s="241"/>
      <c r="T1008" s="24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3" t="s">
        <v>175</v>
      </c>
      <c r="AU1008" s="243" t="s">
        <v>86</v>
      </c>
      <c r="AV1008" s="13" t="s">
        <v>86</v>
      </c>
      <c r="AW1008" s="13" t="s">
        <v>32</v>
      </c>
      <c r="AX1008" s="13" t="s">
        <v>77</v>
      </c>
      <c r="AY1008" s="243" t="s">
        <v>166</v>
      </c>
    </row>
    <row r="1009" spans="1:51" s="13" customFormat="1" ht="12">
      <c r="A1009" s="13"/>
      <c r="B1009" s="232"/>
      <c r="C1009" s="233"/>
      <c r="D1009" s="234" t="s">
        <v>175</v>
      </c>
      <c r="E1009" s="235" t="s">
        <v>1</v>
      </c>
      <c r="F1009" s="236" t="s">
        <v>2410</v>
      </c>
      <c r="G1009" s="233"/>
      <c r="H1009" s="237">
        <v>4.21</v>
      </c>
      <c r="I1009" s="238"/>
      <c r="J1009" s="233"/>
      <c r="K1009" s="233"/>
      <c r="L1009" s="239"/>
      <c r="M1009" s="240"/>
      <c r="N1009" s="241"/>
      <c r="O1009" s="241"/>
      <c r="P1009" s="241"/>
      <c r="Q1009" s="241"/>
      <c r="R1009" s="241"/>
      <c r="S1009" s="241"/>
      <c r="T1009" s="242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3" t="s">
        <v>175</v>
      </c>
      <c r="AU1009" s="243" t="s">
        <v>86</v>
      </c>
      <c r="AV1009" s="13" t="s">
        <v>86</v>
      </c>
      <c r="AW1009" s="13" t="s">
        <v>32</v>
      </c>
      <c r="AX1009" s="13" t="s">
        <v>77</v>
      </c>
      <c r="AY1009" s="243" t="s">
        <v>166</v>
      </c>
    </row>
    <row r="1010" spans="1:65" s="2" customFormat="1" ht="24.15" customHeight="1">
      <c r="A1010" s="37"/>
      <c r="B1010" s="38"/>
      <c r="C1010" s="218" t="s">
        <v>2411</v>
      </c>
      <c r="D1010" s="218" t="s">
        <v>169</v>
      </c>
      <c r="E1010" s="219" t="s">
        <v>2412</v>
      </c>
      <c r="F1010" s="220" t="s">
        <v>2413</v>
      </c>
      <c r="G1010" s="221" t="s">
        <v>188</v>
      </c>
      <c r="H1010" s="222">
        <v>23.94</v>
      </c>
      <c r="I1010" s="223"/>
      <c r="J1010" s="224">
        <f>ROUND(I1010*H1010,0)</f>
        <v>0</v>
      </c>
      <c r="K1010" s="225"/>
      <c r="L1010" s="43"/>
      <c r="M1010" s="226" t="s">
        <v>1</v>
      </c>
      <c r="N1010" s="227" t="s">
        <v>42</v>
      </c>
      <c r="O1010" s="90"/>
      <c r="P1010" s="228">
        <f>O1010*H1010</f>
        <v>0</v>
      </c>
      <c r="Q1010" s="228">
        <v>0.0001</v>
      </c>
      <c r="R1010" s="228">
        <f>Q1010*H1010</f>
        <v>0.0023940000000000003</v>
      </c>
      <c r="S1010" s="228">
        <v>0</v>
      </c>
      <c r="T1010" s="229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30" t="s">
        <v>249</v>
      </c>
      <c r="AT1010" s="230" t="s">
        <v>169</v>
      </c>
      <c r="AU1010" s="230" t="s">
        <v>86</v>
      </c>
      <c r="AY1010" s="16" t="s">
        <v>166</v>
      </c>
      <c r="BE1010" s="231">
        <f>IF(N1010="základní",J1010,0)</f>
        <v>0</v>
      </c>
      <c r="BF1010" s="231">
        <f>IF(N1010="snížená",J1010,0)</f>
        <v>0</v>
      </c>
      <c r="BG1010" s="231">
        <f>IF(N1010="zákl. přenesená",J1010,0)</f>
        <v>0</v>
      </c>
      <c r="BH1010" s="231">
        <f>IF(N1010="sníž. přenesená",J1010,0)</f>
        <v>0</v>
      </c>
      <c r="BI1010" s="231">
        <f>IF(N1010="nulová",J1010,0)</f>
        <v>0</v>
      </c>
      <c r="BJ1010" s="16" t="s">
        <v>8</v>
      </c>
      <c r="BK1010" s="231">
        <f>ROUND(I1010*H1010,0)</f>
        <v>0</v>
      </c>
      <c r="BL1010" s="16" t="s">
        <v>249</v>
      </c>
      <c r="BM1010" s="230" t="s">
        <v>2414</v>
      </c>
    </row>
    <row r="1011" spans="1:65" s="2" customFormat="1" ht="24.15" customHeight="1">
      <c r="A1011" s="37"/>
      <c r="B1011" s="38"/>
      <c r="C1011" s="218" t="s">
        <v>2415</v>
      </c>
      <c r="D1011" s="218" t="s">
        <v>169</v>
      </c>
      <c r="E1011" s="219" t="s">
        <v>672</v>
      </c>
      <c r="F1011" s="220" t="s">
        <v>673</v>
      </c>
      <c r="G1011" s="221" t="s">
        <v>183</v>
      </c>
      <c r="H1011" s="222">
        <v>1.994</v>
      </c>
      <c r="I1011" s="223"/>
      <c r="J1011" s="224">
        <f>ROUND(I1011*H1011,0)</f>
        <v>0</v>
      </c>
      <c r="K1011" s="225"/>
      <c r="L1011" s="43"/>
      <c r="M1011" s="226" t="s">
        <v>1</v>
      </c>
      <c r="N1011" s="227" t="s">
        <v>42</v>
      </c>
      <c r="O1011" s="90"/>
      <c r="P1011" s="228">
        <f>O1011*H1011</f>
        <v>0</v>
      </c>
      <c r="Q1011" s="228">
        <v>0</v>
      </c>
      <c r="R1011" s="228">
        <f>Q1011*H1011</f>
        <v>0</v>
      </c>
      <c r="S1011" s="228">
        <v>0</v>
      </c>
      <c r="T1011" s="229">
        <f>S1011*H1011</f>
        <v>0</v>
      </c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R1011" s="230" t="s">
        <v>249</v>
      </c>
      <c r="AT1011" s="230" t="s">
        <v>169</v>
      </c>
      <c r="AU1011" s="230" t="s">
        <v>86</v>
      </c>
      <c r="AY1011" s="16" t="s">
        <v>166</v>
      </c>
      <c r="BE1011" s="231">
        <f>IF(N1011="základní",J1011,0)</f>
        <v>0</v>
      </c>
      <c r="BF1011" s="231">
        <f>IF(N1011="snížená",J1011,0)</f>
        <v>0</v>
      </c>
      <c r="BG1011" s="231">
        <f>IF(N1011="zákl. přenesená",J1011,0)</f>
        <v>0</v>
      </c>
      <c r="BH1011" s="231">
        <f>IF(N1011="sníž. přenesená",J1011,0)</f>
        <v>0</v>
      </c>
      <c r="BI1011" s="231">
        <f>IF(N1011="nulová",J1011,0)</f>
        <v>0</v>
      </c>
      <c r="BJ1011" s="16" t="s">
        <v>8</v>
      </c>
      <c r="BK1011" s="231">
        <f>ROUND(I1011*H1011,0)</f>
        <v>0</v>
      </c>
      <c r="BL1011" s="16" t="s">
        <v>249</v>
      </c>
      <c r="BM1011" s="230" t="s">
        <v>2416</v>
      </c>
    </row>
    <row r="1012" spans="1:63" s="12" customFormat="1" ht="22.8" customHeight="1">
      <c r="A1012" s="12"/>
      <c r="B1012" s="202"/>
      <c r="C1012" s="203"/>
      <c r="D1012" s="204" t="s">
        <v>76</v>
      </c>
      <c r="E1012" s="216" t="s">
        <v>2417</v>
      </c>
      <c r="F1012" s="216" t="s">
        <v>2418</v>
      </c>
      <c r="G1012" s="203"/>
      <c r="H1012" s="203"/>
      <c r="I1012" s="206"/>
      <c r="J1012" s="217">
        <f>BK1012</f>
        <v>0</v>
      </c>
      <c r="K1012" s="203"/>
      <c r="L1012" s="208"/>
      <c r="M1012" s="209"/>
      <c r="N1012" s="210"/>
      <c r="O1012" s="210"/>
      <c r="P1012" s="211">
        <f>SUM(P1013:P1022)</f>
        <v>0</v>
      </c>
      <c r="Q1012" s="210"/>
      <c r="R1012" s="211">
        <f>SUM(R1013:R1022)</f>
        <v>0</v>
      </c>
      <c r="S1012" s="210"/>
      <c r="T1012" s="212">
        <f>SUM(T1013:T1022)</f>
        <v>0</v>
      </c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R1012" s="213" t="s">
        <v>86</v>
      </c>
      <c r="AT1012" s="214" t="s">
        <v>76</v>
      </c>
      <c r="AU1012" s="214" t="s">
        <v>8</v>
      </c>
      <c r="AY1012" s="213" t="s">
        <v>166</v>
      </c>
      <c r="BK1012" s="215">
        <f>SUM(BK1013:BK1022)</f>
        <v>0</v>
      </c>
    </row>
    <row r="1013" spans="1:65" s="2" customFormat="1" ht="24.15" customHeight="1">
      <c r="A1013" s="37"/>
      <c r="B1013" s="38"/>
      <c r="C1013" s="218" t="s">
        <v>2419</v>
      </c>
      <c r="D1013" s="218" t="s">
        <v>169</v>
      </c>
      <c r="E1013" s="219" t="s">
        <v>2420</v>
      </c>
      <c r="F1013" s="220" t="s">
        <v>2421</v>
      </c>
      <c r="G1013" s="221" t="s">
        <v>215</v>
      </c>
      <c r="H1013" s="222">
        <v>58.62</v>
      </c>
      <c r="I1013" s="223"/>
      <c r="J1013" s="224">
        <f>ROUND(I1013*H1013,0)</f>
        <v>0</v>
      </c>
      <c r="K1013" s="225"/>
      <c r="L1013" s="43"/>
      <c r="M1013" s="226" t="s">
        <v>1</v>
      </c>
      <c r="N1013" s="227" t="s">
        <v>42</v>
      </c>
      <c r="O1013" s="90"/>
      <c r="P1013" s="228">
        <f>O1013*H1013</f>
        <v>0</v>
      </c>
      <c r="Q1013" s="228">
        <v>0</v>
      </c>
      <c r="R1013" s="228">
        <f>Q1013*H1013</f>
        <v>0</v>
      </c>
      <c r="S1013" s="228">
        <v>0</v>
      </c>
      <c r="T1013" s="229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230" t="s">
        <v>249</v>
      </c>
      <c r="AT1013" s="230" t="s">
        <v>169</v>
      </c>
      <c r="AU1013" s="230" t="s">
        <v>86</v>
      </c>
      <c r="AY1013" s="16" t="s">
        <v>166</v>
      </c>
      <c r="BE1013" s="231">
        <f>IF(N1013="základní",J1013,0)</f>
        <v>0</v>
      </c>
      <c r="BF1013" s="231">
        <f>IF(N1013="snížená",J1013,0)</f>
        <v>0</v>
      </c>
      <c r="BG1013" s="231">
        <f>IF(N1013="zákl. přenesená",J1013,0)</f>
        <v>0</v>
      </c>
      <c r="BH1013" s="231">
        <f>IF(N1013="sníž. přenesená",J1013,0)</f>
        <v>0</v>
      </c>
      <c r="BI1013" s="231">
        <f>IF(N1013="nulová",J1013,0)</f>
        <v>0</v>
      </c>
      <c r="BJ1013" s="16" t="s">
        <v>8</v>
      </c>
      <c r="BK1013" s="231">
        <f>ROUND(I1013*H1013,0)</f>
        <v>0</v>
      </c>
      <c r="BL1013" s="16" t="s">
        <v>249</v>
      </c>
      <c r="BM1013" s="230" t="s">
        <v>2422</v>
      </c>
    </row>
    <row r="1014" spans="1:51" s="13" customFormat="1" ht="12">
      <c r="A1014" s="13"/>
      <c r="B1014" s="232"/>
      <c r="C1014" s="233"/>
      <c r="D1014" s="234" t="s">
        <v>175</v>
      </c>
      <c r="E1014" s="235" t="s">
        <v>1</v>
      </c>
      <c r="F1014" s="236" t="s">
        <v>2423</v>
      </c>
      <c r="G1014" s="233"/>
      <c r="H1014" s="237">
        <v>47.4</v>
      </c>
      <c r="I1014" s="238"/>
      <c r="J1014" s="233"/>
      <c r="K1014" s="233"/>
      <c r="L1014" s="239"/>
      <c r="M1014" s="240"/>
      <c r="N1014" s="241"/>
      <c r="O1014" s="241"/>
      <c r="P1014" s="241"/>
      <c r="Q1014" s="241"/>
      <c r="R1014" s="241"/>
      <c r="S1014" s="241"/>
      <c r="T1014" s="24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3" t="s">
        <v>175</v>
      </c>
      <c r="AU1014" s="243" t="s">
        <v>86</v>
      </c>
      <c r="AV1014" s="13" t="s">
        <v>86</v>
      </c>
      <c r="AW1014" s="13" t="s">
        <v>32</v>
      </c>
      <c r="AX1014" s="13" t="s">
        <v>77</v>
      </c>
      <c r="AY1014" s="243" t="s">
        <v>166</v>
      </c>
    </row>
    <row r="1015" spans="1:51" s="13" customFormat="1" ht="12">
      <c r="A1015" s="13"/>
      <c r="B1015" s="232"/>
      <c r="C1015" s="233"/>
      <c r="D1015" s="234" t="s">
        <v>175</v>
      </c>
      <c r="E1015" s="235" t="s">
        <v>1</v>
      </c>
      <c r="F1015" s="236" t="s">
        <v>2424</v>
      </c>
      <c r="G1015" s="233"/>
      <c r="H1015" s="237">
        <v>11.22</v>
      </c>
      <c r="I1015" s="238"/>
      <c r="J1015" s="233"/>
      <c r="K1015" s="233"/>
      <c r="L1015" s="239"/>
      <c r="M1015" s="240"/>
      <c r="N1015" s="241"/>
      <c r="O1015" s="241"/>
      <c r="P1015" s="241"/>
      <c r="Q1015" s="241"/>
      <c r="R1015" s="241"/>
      <c r="S1015" s="241"/>
      <c r="T1015" s="242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3" t="s">
        <v>175</v>
      </c>
      <c r="AU1015" s="243" t="s">
        <v>86</v>
      </c>
      <c r="AV1015" s="13" t="s">
        <v>86</v>
      </c>
      <c r="AW1015" s="13" t="s">
        <v>32</v>
      </c>
      <c r="AX1015" s="13" t="s">
        <v>77</v>
      </c>
      <c r="AY1015" s="243" t="s">
        <v>166</v>
      </c>
    </row>
    <row r="1016" spans="1:65" s="2" customFormat="1" ht="24.15" customHeight="1">
      <c r="A1016" s="37"/>
      <c r="B1016" s="38"/>
      <c r="C1016" s="218" t="s">
        <v>2425</v>
      </c>
      <c r="D1016" s="218" t="s">
        <v>169</v>
      </c>
      <c r="E1016" s="219" t="s">
        <v>2426</v>
      </c>
      <c r="F1016" s="220" t="s">
        <v>2427</v>
      </c>
      <c r="G1016" s="221" t="s">
        <v>215</v>
      </c>
      <c r="H1016" s="222">
        <v>171.7</v>
      </c>
      <c r="I1016" s="223"/>
      <c r="J1016" s="224">
        <f>ROUND(I1016*H1016,0)</f>
        <v>0</v>
      </c>
      <c r="K1016" s="225"/>
      <c r="L1016" s="43"/>
      <c r="M1016" s="226" t="s">
        <v>1</v>
      </c>
      <c r="N1016" s="227" t="s">
        <v>42</v>
      </c>
      <c r="O1016" s="90"/>
      <c r="P1016" s="228">
        <f>O1016*H1016</f>
        <v>0</v>
      </c>
      <c r="Q1016" s="228">
        <v>0</v>
      </c>
      <c r="R1016" s="228">
        <f>Q1016*H1016</f>
        <v>0</v>
      </c>
      <c r="S1016" s="228">
        <v>0</v>
      </c>
      <c r="T1016" s="229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30" t="s">
        <v>249</v>
      </c>
      <c r="AT1016" s="230" t="s">
        <v>169</v>
      </c>
      <c r="AU1016" s="230" t="s">
        <v>86</v>
      </c>
      <c r="AY1016" s="16" t="s">
        <v>166</v>
      </c>
      <c r="BE1016" s="231">
        <f>IF(N1016="základní",J1016,0)</f>
        <v>0</v>
      </c>
      <c r="BF1016" s="231">
        <f>IF(N1016="snížená",J1016,0)</f>
        <v>0</v>
      </c>
      <c r="BG1016" s="231">
        <f>IF(N1016="zákl. přenesená",J1016,0)</f>
        <v>0</v>
      </c>
      <c r="BH1016" s="231">
        <f>IF(N1016="sníž. přenesená",J1016,0)</f>
        <v>0</v>
      </c>
      <c r="BI1016" s="231">
        <f>IF(N1016="nulová",J1016,0)</f>
        <v>0</v>
      </c>
      <c r="BJ1016" s="16" t="s">
        <v>8</v>
      </c>
      <c r="BK1016" s="231">
        <f>ROUND(I1016*H1016,0)</f>
        <v>0</v>
      </c>
      <c r="BL1016" s="16" t="s">
        <v>249</v>
      </c>
      <c r="BM1016" s="230" t="s">
        <v>2428</v>
      </c>
    </row>
    <row r="1017" spans="1:51" s="13" customFormat="1" ht="12">
      <c r="A1017" s="13"/>
      <c r="B1017" s="232"/>
      <c r="C1017" s="233"/>
      <c r="D1017" s="234" t="s">
        <v>175</v>
      </c>
      <c r="E1017" s="235" t="s">
        <v>1</v>
      </c>
      <c r="F1017" s="236" t="s">
        <v>2429</v>
      </c>
      <c r="G1017" s="233"/>
      <c r="H1017" s="237">
        <v>171.7</v>
      </c>
      <c r="I1017" s="238"/>
      <c r="J1017" s="233"/>
      <c r="K1017" s="233"/>
      <c r="L1017" s="239"/>
      <c r="M1017" s="240"/>
      <c r="N1017" s="241"/>
      <c r="O1017" s="241"/>
      <c r="P1017" s="241"/>
      <c r="Q1017" s="241"/>
      <c r="R1017" s="241"/>
      <c r="S1017" s="241"/>
      <c r="T1017" s="24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3" t="s">
        <v>175</v>
      </c>
      <c r="AU1017" s="243" t="s">
        <v>86</v>
      </c>
      <c r="AV1017" s="13" t="s">
        <v>86</v>
      </c>
      <c r="AW1017" s="13" t="s">
        <v>32</v>
      </c>
      <c r="AX1017" s="13" t="s">
        <v>77</v>
      </c>
      <c r="AY1017" s="243" t="s">
        <v>166</v>
      </c>
    </row>
    <row r="1018" spans="1:65" s="2" customFormat="1" ht="24.15" customHeight="1">
      <c r="A1018" s="37"/>
      <c r="B1018" s="38"/>
      <c r="C1018" s="218" t="s">
        <v>2430</v>
      </c>
      <c r="D1018" s="218" t="s">
        <v>169</v>
      </c>
      <c r="E1018" s="219" t="s">
        <v>2431</v>
      </c>
      <c r="F1018" s="220" t="s">
        <v>2432</v>
      </c>
      <c r="G1018" s="221" t="s">
        <v>215</v>
      </c>
      <c r="H1018" s="222">
        <v>221.994</v>
      </c>
      <c r="I1018" s="223"/>
      <c r="J1018" s="224">
        <f>ROUND(I1018*H1018,0)</f>
        <v>0</v>
      </c>
      <c r="K1018" s="225"/>
      <c r="L1018" s="43"/>
      <c r="M1018" s="226" t="s">
        <v>1</v>
      </c>
      <c r="N1018" s="227" t="s">
        <v>42</v>
      </c>
      <c r="O1018" s="90"/>
      <c r="P1018" s="228">
        <f>O1018*H1018</f>
        <v>0</v>
      </c>
      <c r="Q1018" s="228">
        <v>0</v>
      </c>
      <c r="R1018" s="228">
        <f>Q1018*H1018</f>
        <v>0</v>
      </c>
      <c r="S1018" s="228">
        <v>0</v>
      </c>
      <c r="T1018" s="229">
        <f>S1018*H1018</f>
        <v>0</v>
      </c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R1018" s="230" t="s">
        <v>249</v>
      </c>
      <c r="AT1018" s="230" t="s">
        <v>169</v>
      </c>
      <c r="AU1018" s="230" t="s">
        <v>86</v>
      </c>
      <c r="AY1018" s="16" t="s">
        <v>166</v>
      </c>
      <c r="BE1018" s="231">
        <f>IF(N1018="základní",J1018,0)</f>
        <v>0</v>
      </c>
      <c r="BF1018" s="231">
        <f>IF(N1018="snížená",J1018,0)</f>
        <v>0</v>
      </c>
      <c r="BG1018" s="231">
        <f>IF(N1018="zákl. přenesená",J1018,0)</f>
        <v>0</v>
      </c>
      <c r="BH1018" s="231">
        <f>IF(N1018="sníž. přenesená",J1018,0)</f>
        <v>0</v>
      </c>
      <c r="BI1018" s="231">
        <f>IF(N1018="nulová",J1018,0)</f>
        <v>0</v>
      </c>
      <c r="BJ1018" s="16" t="s">
        <v>8</v>
      </c>
      <c r="BK1018" s="231">
        <f>ROUND(I1018*H1018,0)</f>
        <v>0</v>
      </c>
      <c r="BL1018" s="16" t="s">
        <v>249</v>
      </c>
      <c r="BM1018" s="230" t="s">
        <v>2433</v>
      </c>
    </row>
    <row r="1019" spans="1:51" s="13" customFormat="1" ht="12">
      <c r="A1019" s="13"/>
      <c r="B1019" s="232"/>
      <c r="C1019" s="233"/>
      <c r="D1019" s="234" t="s">
        <v>175</v>
      </c>
      <c r="E1019" s="235" t="s">
        <v>1</v>
      </c>
      <c r="F1019" s="236" t="s">
        <v>2434</v>
      </c>
      <c r="G1019" s="233"/>
      <c r="H1019" s="237">
        <v>221.994</v>
      </c>
      <c r="I1019" s="238"/>
      <c r="J1019" s="233"/>
      <c r="K1019" s="233"/>
      <c r="L1019" s="239"/>
      <c r="M1019" s="240"/>
      <c r="N1019" s="241"/>
      <c r="O1019" s="241"/>
      <c r="P1019" s="241"/>
      <c r="Q1019" s="241"/>
      <c r="R1019" s="241"/>
      <c r="S1019" s="241"/>
      <c r="T1019" s="242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3" t="s">
        <v>175</v>
      </c>
      <c r="AU1019" s="243" t="s">
        <v>86</v>
      </c>
      <c r="AV1019" s="13" t="s">
        <v>86</v>
      </c>
      <c r="AW1019" s="13" t="s">
        <v>32</v>
      </c>
      <c r="AX1019" s="13" t="s">
        <v>77</v>
      </c>
      <c r="AY1019" s="243" t="s">
        <v>166</v>
      </c>
    </row>
    <row r="1020" spans="1:65" s="2" customFormat="1" ht="24.15" customHeight="1">
      <c r="A1020" s="37"/>
      <c r="B1020" s="38"/>
      <c r="C1020" s="254" t="s">
        <v>2435</v>
      </c>
      <c r="D1020" s="254" t="s">
        <v>266</v>
      </c>
      <c r="E1020" s="255" t="s">
        <v>2436</v>
      </c>
      <c r="F1020" s="256" t="s">
        <v>2437</v>
      </c>
      <c r="G1020" s="257" t="s">
        <v>215</v>
      </c>
      <c r="H1020" s="258">
        <v>452.314</v>
      </c>
      <c r="I1020" s="259"/>
      <c r="J1020" s="260">
        <f>ROUND(I1020*H1020,0)</f>
        <v>0</v>
      </c>
      <c r="K1020" s="261"/>
      <c r="L1020" s="262"/>
      <c r="M1020" s="263" t="s">
        <v>1</v>
      </c>
      <c r="N1020" s="264" t="s">
        <v>42</v>
      </c>
      <c r="O1020" s="90"/>
      <c r="P1020" s="228">
        <f>O1020*H1020</f>
        <v>0</v>
      </c>
      <c r="Q1020" s="228">
        <v>0</v>
      </c>
      <c r="R1020" s="228">
        <f>Q1020*H1020</f>
        <v>0</v>
      </c>
      <c r="S1020" s="228">
        <v>0</v>
      </c>
      <c r="T1020" s="229">
        <f>S1020*H1020</f>
        <v>0</v>
      </c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R1020" s="230" t="s">
        <v>331</v>
      </c>
      <c r="AT1020" s="230" t="s">
        <v>266</v>
      </c>
      <c r="AU1020" s="230" t="s">
        <v>86</v>
      </c>
      <c r="AY1020" s="16" t="s">
        <v>166</v>
      </c>
      <c r="BE1020" s="231">
        <f>IF(N1020="základní",J1020,0)</f>
        <v>0</v>
      </c>
      <c r="BF1020" s="231">
        <f>IF(N1020="snížená",J1020,0)</f>
        <v>0</v>
      </c>
      <c r="BG1020" s="231">
        <f>IF(N1020="zákl. přenesená",J1020,0)</f>
        <v>0</v>
      </c>
      <c r="BH1020" s="231">
        <f>IF(N1020="sníž. přenesená",J1020,0)</f>
        <v>0</v>
      </c>
      <c r="BI1020" s="231">
        <f>IF(N1020="nulová",J1020,0)</f>
        <v>0</v>
      </c>
      <c r="BJ1020" s="16" t="s">
        <v>8</v>
      </c>
      <c r="BK1020" s="231">
        <f>ROUND(I1020*H1020,0)</f>
        <v>0</v>
      </c>
      <c r="BL1020" s="16" t="s">
        <v>249</v>
      </c>
      <c r="BM1020" s="230" t="s">
        <v>2438</v>
      </c>
    </row>
    <row r="1021" spans="1:51" s="13" customFormat="1" ht="12">
      <c r="A1021" s="13"/>
      <c r="B1021" s="232"/>
      <c r="C1021" s="233"/>
      <c r="D1021" s="234" t="s">
        <v>175</v>
      </c>
      <c r="E1021" s="235" t="s">
        <v>1</v>
      </c>
      <c r="F1021" s="236" t="s">
        <v>2439</v>
      </c>
      <c r="G1021" s="233"/>
      <c r="H1021" s="237">
        <v>452.314</v>
      </c>
      <c r="I1021" s="238"/>
      <c r="J1021" s="233"/>
      <c r="K1021" s="233"/>
      <c r="L1021" s="239"/>
      <c r="M1021" s="240"/>
      <c r="N1021" s="241"/>
      <c r="O1021" s="241"/>
      <c r="P1021" s="241"/>
      <c r="Q1021" s="241"/>
      <c r="R1021" s="241"/>
      <c r="S1021" s="241"/>
      <c r="T1021" s="242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3" t="s">
        <v>175</v>
      </c>
      <c r="AU1021" s="243" t="s">
        <v>86</v>
      </c>
      <c r="AV1021" s="13" t="s">
        <v>86</v>
      </c>
      <c r="AW1021" s="13" t="s">
        <v>32</v>
      </c>
      <c r="AX1021" s="13" t="s">
        <v>77</v>
      </c>
      <c r="AY1021" s="243" t="s">
        <v>166</v>
      </c>
    </row>
    <row r="1022" spans="1:65" s="2" customFormat="1" ht="24.15" customHeight="1">
      <c r="A1022" s="37"/>
      <c r="B1022" s="38"/>
      <c r="C1022" s="218" t="s">
        <v>2440</v>
      </c>
      <c r="D1022" s="218" t="s">
        <v>169</v>
      </c>
      <c r="E1022" s="219" t="s">
        <v>2441</v>
      </c>
      <c r="F1022" s="220" t="s">
        <v>2442</v>
      </c>
      <c r="G1022" s="221" t="s">
        <v>405</v>
      </c>
      <c r="H1022" s="265"/>
      <c r="I1022" s="223"/>
      <c r="J1022" s="224">
        <f>ROUND(I1022*H1022,0)</f>
        <v>0</v>
      </c>
      <c r="K1022" s="225"/>
      <c r="L1022" s="43"/>
      <c r="M1022" s="226" t="s">
        <v>1</v>
      </c>
      <c r="N1022" s="227" t="s">
        <v>42</v>
      </c>
      <c r="O1022" s="90"/>
      <c r="P1022" s="228">
        <f>O1022*H1022</f>
        <v>0</v>
      </c>
      <c r="Q1022" s="228">
        <v>0</v>
      </c>
      <c r="R1022" s="228">
        <f>Q1022*H1022</f>
        <v>0</v>
      </c>
      <c r="S1022" s="228">
        <v>0</v>
      </c>
      <c r="T1022" s="229">
        <f>S1022*H1022</f>
        <v>0</v>
      </c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R1022" s="230" t="s">
        <v>249</v>
      </c>
      <c r="AT1022" s="230" t="s">
        <v>169</v>
      </c>
      <c r="AU1022" s="230" t="s">
        <v>86</v>
      </c>
      <c r="AY1022" s="16" t="s">
        <v>166</v>
      </c>
      <c r="BE1022" s="231">
        <f>IF(N1022="základní",J1022,0)</f>
        <v>0</v>
      </c>
      <c r="BF1022" s="231">
        <f>IF(N1022="snížená",J1022,0)</f>
        <v>0</v>
      </c>
      <c r="BG1022" s="231">
        <f>IF(N1022="zákl. přenesená",J1022,0)</f>
        <v>0</v>
      </c>
      <c r="BH1022" s="231">
        <f>IF(N1022="sníž. přenesená",J1022,0)</f>
        <v>0</v>
      </c>
      <c r="BI1022" s="231">
        <f>IF(N1022="nulová",J1022,0)</f>
        <v>0</v>
      </c>
      <c r="BJ1022" s="16" t="s">
        <v>8</v>
      </c>
      <c r="BK1022" s="231">
        <f>ROUND(I1022*H1022,0)</f>
        <v>0</v>
      </c>
      <c r="BL1022" s="16" t="s">
        <v>249</v>
      </c>
      <c r="BM1022" s="230" t="s">
        <v>2443</v>
      </c>
    </row>
    <row r="1023" spans="1:63" s="12" customFormat="1" ht="22.8" customHeight="1">
      <c r="A1023" s="12"/>
      <c r="B1023" s="202"/>
      <c r="C1023" s="203"/>
      <c r="D1023" s="204" t="s">
        <v>76</v>
      </c>
      <c r="E1023" s="216" t="s">
        <v>2444</v>
      </c>
      <c r="F1023" s="216" t="s">
        <v>2445</v>
      </c>
      <c r="G1023" s="203"/>
      <c r="H1023" s="203"/>
      <c r="I1023" s="206"/>
      <c r="J1023" s="217">
        <f>BK1023</f>
        <v>0</v>
      </c>
      <c r="K1023" s="203"/>
      <c r="L1023" s="208"/>
      <c r="M1023" s="209"/>
      <c r="N1023" s="210"/>
      <c r="O1023" s="210"/>
      <c r="P1023" s="211">
        <f>SUM(P1024:P1044)</f>
        <v>0</v>
      </c>
      <c r="Q1023" s="210"/>
      <c r="R1023" s="211">
        <f>SUM(R1024:R1044)</f>
        <v>0.47525043999999994</v>
      </c>
      <c r="S1023" s="210"/>
      <c r="T1023" s="212">
        <f>SUM(T1024:T1044)</f>
        <v>0.010196</v>
      </c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R1023" s="213" t="s">
        <v>86</v>
      </c>
      <c r="AT1023" s="214" t="s">
        <v>76</v>
      </c>
      <c r="AU1023" s="214" t="s">
        <v>8</v>
      </c>
      <c r="AY1023" s="213" t="s">
        <v>166</v>
      </c>
      <c r="BK1023" s="215">
        <f>SUM(BK1024:BK1044)</f>
        <v>0</v>
      </c>
    </row>
    <row r="1024" spans="1:65" s="2" customFormat="1" ht="16.5" customHeight="1">
      <c r="A1024" s="37"/>
      <c r="B1024" s="38"/>
      <c r="C1024" s="218" t="s">
        <v>2446</v>
      </c>
      <c r="D1024" s="218" t="s">
        <v>169</v>
      </c>
      <c r="E1024" s="219" t="s">
        <v>2447</v>
      </c>
      <c r="F1024" s="220" t="s">
        <v>2448</v>
      </c>
      <c r="G1024" s="221" t="s">
        <v>215</v>
      </c>
      <c r="H1024" s="222">
        <v>2.5</v>
      </c>
      <c r="I1024" s="223"/>
      <c r="J1024" s="224">
        <f>ROUND(I1024*H1024,0)</f>
        <v>0</v>
      </c>
      <c r="K1024" s="225"/>
      <c r="L1024" s="43"/>
      <c r="M1024" s="226" t="s">
        <v>1</v>
      </c>
      <c r="N1024" s="227" t="s">
        <v>42</v>
      </c>
      <c r="O1024" s="90"/>
      <c r="P1024" s="228">
        <f>O1024*H1024</f>
        <v>0</v>
      </c>
      <c r="Q1024" s="228">
        <v>0</v>
      </c>
      <c r="R1024" s="228">
        <f>Q1024*H1024</f>
        <v>0</v>
      </c>
      <c r="S1024" s="228">
        <v>0.00167</v>
      </c>
      <c r="T1024" s="229">
        <f>S1024*H1024</f>
        <v>0.004175</v>
      </c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R1024" s="230" t="s">
        <v>249</v>
      </c>
      <c r="AT1024" s="230" t="s">
        <v>169</v>
      </c>
      <c r="AU1024" s="230" t="s">
        <v>86</v>
      </c>
      <c r="AY1024" s="16" t="s">
        <v>166</v>
      </c>
      <c r="BE1024" s="231">
        <f>IF(N1024="základní",J1024,0)</f>
        <v>0</v>
      </c>
      <c r="BF1024" s="231">
        <f>IF(N1024="snížená",J1024,0)</f>
        <v>0</v>
      </c>
      <c r="BG1024" s="231">
        <f>IF(N1024="zákl. přenesená",J1024,0)</f>
        <v>0</v>
      </c>
      <c r="BH1024" s="231">
        <f>IF(N1024="sníž. přenesená",J1024,0)</f>
        <v>0</v>
      </c>
      <c r="BI1024" s="231">
        <f>IF(N1024="nulová",J1024,0)</f>
        <v>0</v>
      </c>
      <c r="BJ1024" s="16" t="s">
        <v>8</v>
      </c>
      <c r="BK1024" s="231">
        <f>ROUND(I1024*H1024,0)</f>
        <v>0</v>
      </c>
      <c r="BL1024" s="16" t="s">
        <v>249</v>
      </c>
      <c r="BM1024" s="230" t="s">
        <v>2449</v>
      </c>
    </row>
    <row r="1025" spans="1:51" s="13" customFormat="1" ht="12">
      <c r="A1025" s="13"/>
      <c r="B1025" s="232"/>
      <c r="C1025" s="233"/>
      <c r="D1025" s="234" t="s">
        <v>175</v>
      </c>
      <c r="E1025" s="235" t="s">
        <v>1</v>
      </c>
      <c r="F1025" s="236" t="s">
        <v>2450</v>
      </c>
      <c r="G1025" s="233"/>
      <c r="H1025" s="237">
        <v>2.5</v>
      </c>
      <c r="I1025" s="238"/>
      <c r="J1025" s="233"/>
      <c r="K1025" s="233"/>
      <c r="L1025" s="239"/>
      <c r="M1025" s="240"/>
      <c r="N1025" s="241"/>
      <c r="O1025" s="241"/>
      <c r="P1025" s="241"/>
      <c r="Q1025" s="241"/>
      <c r="R1025" s="241"/>
      <c r="S1025" s="241"/>
      <c r="T1025" s="242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3" t="s">
        <v>175</v>
      </c>
      <c r="AU1025" s="243" t="s">
        <v>86</v>
      </c>
      <c r="AV1025" s="13" t="s">
        <v>86</v>
      </c>
      <c r="AW1025" s="13" t="s">
        <v>32</v>
      </c>
      <c r="AX1025" s="13" t="s">
        <v>77</v>
      </c>
      <c r="AY1025" s="243" t="s">
        <v>166</v>
      </c>
    </row>
    <row r="1026" spans="1:65" s="2" customFormat="1" ht="21.75" customHeight="1">
      <c r="A1026" s="37"/>
      <c r="B1026" s="38"/>
      <c r="C1026" s="218" t="s">
        <v>2451</v>
      </c>
      <c r="D1026" s="218" t="s">
        <v>169</v>
      </c>
      <c r="E1026" s="219" t="s">
        <v>2452</v>
      </c>
      <c r="F1026" s="220" t="s">
        <v>2453</v>
      </c>
      <c r="G1026" s="221" t="s">
        <v>215</v>
      </c>
      <c r="H1026" s="222">
        <v>2.7</v>
      </c>
      <c r="I1026" s="223"/>
      <c r="J1026" s="224">
        <f>ROUND(I1026*H1026,0)</f>
        <v>0</v>
      </c>
      <c r="K1026" s="225"/>
      <c r="L1026" s="43"/>
      <c r="M1026" s="226" t="s">
        <v>1</v>
      </c>
      <c r="N1026" s="227" t="s">
        <v>42</v>
      </c>
      <c r="O1026" s="90"/>
      <c r="P1026" s="228">
        <f>O1026*H1026</f>
        <v>0</v>
      </c>
      <c r="Q1026" s="228">
        <v>0</v>
      </c>
      <c r="R1026" s="228">
        <f>Q1026*H1026</f>
        <v>0</v>
      </c>
      <c r="S1026" s="228">
        <v>0.00223</v>
      </c>
      <c r="T1026" s="229">
        <f>S1026*H1026</f>
        <v>0.006021000000000001</v>
      </c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R1026" s="230" t="s">
        <v>249</v>
      </c>
      <c r="AT1026" s="230" t="s">
        <v>169</v>
      </c>
      <c r="AU1026" s="230" t="s">
        <v>86</v>
      </c>
      <c r="AY1026" s="16" t="s">
        <v>166</v>
      </c>
      <c r="BE1026" s="231">
        <f>IF(N1026="základní",J1026,0)</f>
        <v>0</v>
      </c>
      <c r="BF1026" s="231">
        <f>IF(N1026="snížená",J1026,0)</f>
        <v>0</v>
      </c>
      <c r="BG1026" s="231">
        <f>IF(N1026="zákl. přenesená",J1026,0)</f>
        <v>0</v>
      </c>
      <c r="BH1026" s="231">
        <f>IF(N1026="sníž. přenesená",J1026,0)</f>
        <v>0</v>
      </c>
      <c r="BI1026" s="231">
        <f>IF(N1026="nulová",J1026,0)</f>
        <v>0</v>
      </c>
      <c r="BJ1026" s="16" t="s">
        <v>8</v>
      </c>
      <c r="BK1026" s="231">
        <f>ROUND(I1026*H1026,0)</f>
        <v>0</v>
      </c>
      <c r="BL1026" s="16" t="s">
        <v>249</v>
      </c>
      <c r="BM1026" s="230" t="s">
        <v>2454</v>
      </c>
    </row>
    <row r="1027" spans="1:65" s="2" customFormat="1" ht="21.75" customHeight="1">
      <c r="A1027" s="37"/>
      <c r="B1027" s="38"/>
      <c r="C1027" s="218" t="s">
        <v>2455</v>
      </c>
      <c r="D1027" s="218" t="s">
        <v>169</v>
      </c>
      <c r="E1027" s="219" t="s">
        <v>2456</v>
      </c>
      <c r="F1027" s="220" t="s">
        <v>2457</v>
      </c>
      <c r="G1027" s="221" t="s">
        <v>215</v>
      </c>
      <c r="H1027" s="222">
        <v>53.3</v>
      </c>
      <c r="I1027" s="223"/>
      <c r="J1027" s="224">
        <f>ROUND(I1027*H1027,0)</f>
        <v>0</v>
      </c>
      <c r="K1027" s="225"/>
      <c r="L1027" s="43"/>
      <c r="M1027" s="226" t="s">
        <v>1</v>
      </c>
      <c r="N1027" s="227" t="s">
        <v>42</v>
      </c>
      <c r="O1027" s="90"/>
      <c r="P1027" s="228">
        <f>O1027*H1027</f>
        <v>0</v>
      </c>
      <c r="Q1027" s="228">
        <v>4E-05</v>
      </c>
      <c r="R1027" s="228">
        <f>Q1027*H1027</f>
        <v>0.002132</v>
      </c>
      <c r="S1027" s="228">
        <v>0</v>
      </c>
      <c r="T1027" s="229">
        <f>S1027*H1027</f>
        <v>0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30" t="s">
        <v>249</v>
      </c>
      <c r="AT1027" s="230" t="s">
        <v>169</v>
      </c>
      <c r="AU1027" s="230" t="s">
        <v>86</v>
      </c>
      <c r="AY1027" s="16" t="s">
        <v>166</v>
      </c>
      <c r="BE1027" s="231">
        <f>IF(N1027="základní",J1027,0)</f>
        <v>0</v>
      </c>
      <c r="BF1027" s="231">
        <f>IF(N1027="snížená",J1027,0)</f>
        <v>0</v>
      </c>
      <c r="BG1027" s="231">
        <f>IF(N1027="zákl. přenesená",J1027,0)</f>
        <v>0</v>
      </c>
      <c r="BH1027" s="231">
        <f>IF(N1027="sníž. přenesená",J1027,0)</f>
        <v>0</v>
      </c>
      <c r="BI1027" s="231">
        <f>IF(N1027="nulová",J1027,0)</f>
        <v>0</v>
      </c>
      <c r="BJ1027" s="16" t="s">
        <v>8</v>
      </c>
      <c r="BK1027" s="231">
        <f>ROUND(I1027*H1027,0)</f>
        <v>0</v>
      </c>
      <c r="BL1027" s="16" t="s">
        <v>249</v>
      </c>
      <c r="BM1027" s="230" t="s">
        <v>2458</v>
      </c>
    </row>
    <row r="1028" spans="1:51" s="13" customFormat="1" ht="12">
      <c r="A1028" s="13"/>
      <c r="B1028" s="232"/>
      <c r="C1028" s="233"/>
      <c r="D1028" s="234" t="s">
        <v>175</v>
      </c>
      <c r="E1028" s="235" t="s">
        <v>1</v>
      </c>
      <c r="F1028" s="236" t="s">
        <v>2459</v>
      </c>
      <c r="G1028" s="233"/>
      <c r="H1028" s="237">
        <v>53.3</v>
      </c>
      <c r="I1028" s="238"/>
      <c r="J1028" s="233"/>
      <c r="K1028" s="233"/>
      <c r="L1028" s="239"/>
      <c r="M1028" s="240"/>
      <c r="N1028" s="241"/>
      <c r="O1028" s="241"/>
      <c r="P1028" s="241"/>
      <c r="Q1028" s="241"/>
      <c r="R1028" s="241"/>
      <c r="S1028" s="241"/>
      <c r="T1028" s="24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3" t="s">
        <v>175</v>
      </c>
      <c r="AU1028" s="243" t="s">
        <v>86</v>
      </c>
      <c r="AV1028" s="13" t="s">
        <v>86</v>
      </c>
      <c r="AW1028" s="13" t="s">
        <v>32</v>
      </c>
      <c r="AX1028" s="13" t="s">
        <v>77</v>
      </c>
      <c r="AY1028" s="243" t="s">
        <v>166</v>
      </c>
    </row>
    <row r="1029" spans="1:65" s="2" customFormat="1" ht="33" customHeight="1">
      <c r="A1029" s="37"/>
      <c r="B1029" s="38"/>
      <c r="C1029" s="254" t="s">
        <v>2460</v>
      </c>
      <c r="D1029" s="254" t="s">
        <v>266</v>
      </c>
      <c r="E1029" s="255" t="s">
        <v>2461</v>
      </c>
      <c r="F1029" s="256" t="s">
        <v>2462</v>
      </c>
      <c r="G1029" s="257" t="s">
        <v>547</v>
      </c>
      <c r="H1029" s="258">
        <v>41</v>
      </c>
      <c r="I1029" s="259"/>
      <c r="J1029" s="260">
        <f>ROUND(I1029*H1029,0)</f>
        <v>0</v>
      </c>
      <c r="K1029" s="261"/>
      <c r="L1029" s="262"/>
      <c r="M1029" s="263" t="s">
        <v>1</v>
      </c>
      <c r="N1029" s="264" t="s">
        <v>42</v>
      </c>
      <c r="O1029" s="90"/>
      <c r="P1029" s="228">
        <f>O1029*H1029</f>
        <v>0</v>
      </c>
      <c r="Q1029" s="228">
        <v>0.006</v>
      </c>
      <c r="R1029" s="228">
        <f>Q1029*H1029</f>
        <v>0.246</v>
      </c>
      <c r="S1029" s="228">
        <v>0</v>
      </c>
      <c r="T1029" s="229">
        <f>S1029*H1029</f>
        <v>0</v>
      </c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R1029" s="230" t="s">
        <v>331</v>
      </c>
      <c r="AT1029" s="230" t="s">
        <v>266</v>
      </c>
      <c r="AU1029" s="230" t="s">
        <v>86</v>
      </c>
      <c r="AY1029" s="16" t="s">
        <v>166</v>
      </c>
      <c r="BE1029" s="231">
        <f>IF(N1029="základní",J1029,0)</f>
        <v>0</v>
      </c>
      <c r="BF1029" s="231">
        <f>IF(N1029="snížená",J1029,0)</f>
        <v>0</v>
      </c>
      <c r="BG1029" s="231">
        <f>IF(N1029="zákl. přenesená",J1029,0)</f>
        <v>0</v>
      </c>
      <c r="BH1029" s="231">
        <f>IF(N1029="sníž. přenesená",J1029,0)</f>
        <v>0</v>
      </c>
      <c r="BI1029" s="231">
        <f>IF(N1029="nulová",J1029,0)</f>
        <v>0</v>
      </c>
      <c r="BJ1029" s="16" t="s">
        <v>8</v>
      </c>
      <c r="BK1029" s="231">
        <f>ROUND(I1029*H1029,0)</f>
        <v>0</v>
      </c>
      <c r="BL1029" s="16" t="s">
        <v>249</v>
      </c>
      <c r="BM1029" s="230" t="s">
        <v>2463</v>
      </c>
    </row>
    <row r="1030" spans="1:65" s="2" customFormat="1" ht="24.15" customHeight="1">
      <c r="A1030" s="37"/>
      <c r="B1030" s="38"/>
      <c r="C1030" s="218" t="s">
        <v>2464</v>
      </c>
      <c r="D1030" s="218" t="s">
        <v>169</v>
      </c>
      <c r="E1030" s="219" t="s">
        <v>2465</v>
      </c>
      <c r="F1030" s="220" t="s">
        <v>2466</v>
      </c>
      <c r="G1030" s="221" t="s">
        <v>215</v>
      </c>
      <c r="H1030" s="222">
        <v>17.5</v>
      </c>
      <c r="I1030" s="223"/>
      <c r="J1030" s="224">
        <f>ROUND(I1030*H1030,0)</f>
        <v>0</v>
      </c>
      <c r="K1030" s="225"/>
      <c r="L1030" s="43"/>
      <c r="M1030" s="226" t="s">
        <v>1</v>
      </c>
      <c r="N1030" s="227" t="s">
        <v>42</v>
      </c>
      <c r="O1030" s="90"/>
      <c r="P1030" s="228">
        <f>O1030*H1030</f>
        <v>0</v>
      </c>
      <c r="Q1030" s="228">
        <v>0.00287</v>
      </c>
      <c r="R1030" s="228">
        <f>Q1030*H1030</f>
        <v>0.050225000000000006</v>
      </c>
      <c r="S1030" s="228">
        <v>0</v>
      </c>
      <c r="T1030" s="229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30" t="s">
        <v>249</v>
      </c>
      <c r="AT1030" s="230" t="s">
        <v>169</v>
      </c>
      <c r="AU1030" s="230" t="s">
        <v>86</v>
      </c>
      <c r="AY1030" s="16" t="s">
        <v>166</v>
      </c>
      <c r="BE1030" s="231">
        <f>IF(N1030="základní",J1030,0)</f>
        <v>0</v>
      </c>
      <c r="BF1030" s="231">
        <f>IF(N1030="snížená",J1030,0)</f>
        <v>0</v>
      </c>
      <c r="BG1030" s="231">
        <f>IF(N1030="zákl. přenesená",J1030,0)</f>
        <v>0</v>
      </c>
      <c r="BH1030" s="231">
        <f>IF(N1030="sníž. přenesená",J1030,0)</f>
        <v>0</v>
      </c>
      <c r="BI1030" s="231">
        <f>IF(N1030="nulová",J1030,0)</f>
        <v>0</v>
      </c>
      <c r="BJ1030" s="16" t="s">
        <v>8</v>
      </c>
      <c r="BK1030" s="231">
        <f>ROUND(I1030*H1030,0)</f>
        <v>0</v>
      </c>
      <c r="BL1030" s="16" t="s">
        <v>249</v>
      </c>
      <c r="BM1030" s="230" t="s">
        <v>2467</v>
      </c>
    </row>
    <row r="1031" spans="1:51" s="13" customFormat="1" ht="12">
      <c r="A1031" s="13"/>
      <c r="B1031" s="232"/>
      <c r="C1031" s="233"/>
      <c r="D1031" s="234" t="s">
        <v>175</v>
      </c>
      <c r="E1031" s="235" t="s">
        <v>1</v>
      </c>
      <c r="F1031" s="236" t="s">
        <v>2468</v>
      </c>
      <c r="G1031" s="233"/>
      <c r="H1031" s="237">
        <v>17.5</v>
      </c>
      <c r="I1031" s="238"/>
      <c r="J1031" s="233"/>
      <c r="K1031" s="233"/>
      <c r="L1031" s="239"/>
      <c r="M1031" s="240"/>
      <c r="N1031" s="241"/>
      <c r="O1031" s="241"/>
      <c r="P1031" s="241"/>
      <c r="Q1031" s="241"/>
      <c r="R1031" s="241"/>
      <c r="S1031" s="241"/>
      <c r="T1031" s="242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3" t="s">
        <v>175</v>
      </c>
      <c r="AU1031" s="243" t="s">
        <v>86</v>
      </c>
      <c r="AV1031" s="13" t="s">
        <v>86</v>
      </c>
      <c r="AW1031" s="13" t="s">
        <v>32</v>
      </c>
      <c r="AX1031" s="13" t="s">
        <v>77</v>
      </c>
      <c r="AY1031" s="243" t="s">
        <v>166</v>
      </c>
    </row>
    <row r="1032" spans="1:65" s="2" customFormat="1" ht="33" customHeight="1">
      <c r="A1032" s="37"/>
      <c r="B1032" s="38"/>
      <c r="C1032" s="218" t="s">
        <v>2469</v>
      </c>
      <c r="D1032" s="218" t="s">
        <v>169</v>
      </c>
      <c r="E1032" s="219" t="s">
        <v>2470</v>
      </c>
      <c r="F1032" s="220" t="s">
        <v>2471</v>
      </c>
      <c r="G1032" s="221" t="s">
        <v>188</v>
      </c>
      <c r="H1032" s="222">
        <v>3.268</v>
      </c>
      <c r="I1032" s="223"/>
      <c r="J1032" s="224">
        <f>ROUND(I1032*H1032,0)</f>
        <v>0</v>
      </c>
      <c r="K1032" s="225"/>
      <c r="L1032" s="43"/>
      <c r="M1032" s="226" t="s">
        <v>1</v>
      </c>
      <c r="N1032" s="227" t="s">
        <v>42</v>
      </c>
      <c r="O1032" s="90"/>
      <c r="P1032" s="228">
        <f>O1032*H1032</f>
        <v>0</v>
      </c>
      <c r="Q1032" s="228">
        <v>0.00783</v>
      </c>
      <c r="R1032" s="228">
        <f>Q1032*H1032</f>
        <v>0.02558844</v>
      </c>
      <c r="S1032" s="228">
        <v>0</v>
      </c>
      <c r="T1032" s="229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30" t="s">
        <v>249</v>
      </c>
      <c r="AT1032" s="230" t="s">
        <v>169</v>
      </c>
      <c r="AU1032" s="230" t="s">
        <v>86</v>
      </c>
      <c r="AY1032" s="16" t="s">
        <v>166</v>
      </c>
      <c r="BE1032" s="231">
        <f>IF(N1032="základní",J1032,0)</f>
        <v>0</v>
      </c>
      <c r="BF1032" s="231">
        <f>IF(N1032="snížená",J1032,0)</f>
        <v>0</v>
      </c>
      <c r="BG1032" s="231">
        <f>IF(N1032="zákl. přenesená",J1032,0)</f>
        <v>0</v>
      </c>
      <c r="BH1032" s="231">
        <f>IF(N1032="sníž. přenesená",J1032,0)</f>
        <v>0</v>
      </c>
      <c r="BI1032" s="231">
        <f>IF(N1032="nulová",J1032,0)</f>
        <v>0</v>
      </c>
      <c r="BJ1032" s="16" t="s">
        <v>8</v>
      </c>
      <c r="BK1032" s="231">
        <f>ROUND(I1032*H1032,0)</f>
        <v>0</v>
      </c>
      <c r="BL1032" s="16" t="s">
        <v>249</v>
      </c>
      <c r="BM1032" s="230" t="s">
        <v>2472</v>
      </c>
    </row>
    <row r="1033" spans="1:51" s="13" customFormat="1" ht="12">
      <c r="A1033" s="13"/>
      <c r="B1033" s="232"/>
      <c r="C1033" s="233"/>
      <c r="D1033" s="234" t="s">
        <v>175</v>
      </c>
      <c r="E1033" s="235" t="s">
        <v>1</v>
      </c>
      <c r="F1033" s="236" t="s">
        <v>2473</v>
      </c>
      <c r="G1033" s="233"/>
      <c r="H1033" s="237">
        <v>3.268</v>
      </c>
      <c r="I1033" s="238"/>
      <c r="J1033" s="233"/>
      <c r="K1033" s="233"/>
      <c r="L1033" s="239"/>
      <c r="M1033" s="240"/>
      <c r="N1033" s="241"/>
      <c r="O1033" s="241"/>
      <c r="P1033" s="241"/>
      <c r="Q1033" s="241"/>
      <c r="R1033" s="241"/>
      <c r="S1033" s="241"/>
      <c r="T1033" s="242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3" t="s">
        <v>175</v>
      </c>
      <c r="AU1033" s="243" t="s">
        <v>86</v>
      </c>
      <c r="AV1033" s="13" t="s">
        <v>86</v>
      </c>
      <c r="AW1033" s="13" t="s">
        <v>32</v>
      </c>
      <c r="AX1033" s="13" t="s">
        <v>77</v>
      </c>
      <c r="AY1033" s="243" t="s">
        <v>166</v>
      </c>
    </row>
    <row r="1034" spans="1:65" s="2" customFormat="1" ht="33" customHeight="1">
      <c r="A1034" s="37"/>
      <c r="B1034" s="38"/>
      <c r="C1034" s="218" t="s">
        <v>2474</v>
      </c>
      <c r="D1034" s="218" t="s">
        <v>169</v>
      </c>
      <c r="E1034" s="219" t="s">
        <v>2475</v>
      </c>
      <c r="F1034" s="220" t="s">
        <v>2476</v>
      </c>
      <c r="G1034" s="221" t="s">
        <v>215</v>
      </c>
      <c r="H1034" s="222">
        <v>7</v>
      </c>
      <c r="I1034" s="223"/>
      <c r="J1034" s="224">
        <f>ROUND(I1034*H1034,0)</f>
        <v>0</v>
      </c>
      <c r="K1034" s="225"/>
      <c r="L1034" s="43"/>
      <c r="M1034" s="226" t="s">
        <v>1</v>
      </c>
      <c r="N1034" s="227" t="s">
        <v>42</v>
      </c>
      <c r="O1034" s="90"/>
      <c r="P1034" s="228">
        <f>O1034*H1034</f>
        <v>0</v>
      </c>
      <c r="Q1034" s="228">
        <v>0.00289</v>
      </c>
      <c r="R1034" s="228">
        <f>Q1034*H1034</f>
        <v>0.02023</v>
      </c>
      <c r="S1034" s="228">
        <v>0</v>
      </c>
      <c r="T1034" s="229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30" t="s">
        <v>249</v>
      </c>
      <c r="AT1034" s="230" t="s">
        <v>169</v>
      </c>
      <c r="AU1034" s="230" t="s">
        <v>86</v>
      </c>
      <c r="AY1034" s="16" t="s">
        <v>166</v>
      </c>
      <c r="BE1034" s="231">
        <f>IF(N1034="základní",J1034,0)</f>
        <v>0</v>
      </c>
      <c r="BF1034" s="231">
        <f>IF(N1034="snížená",J1034,0)</f>
        <v>0</v>
      </c>
      <c r="BG1034" s="231">
        <f>IF(N1034="zákl. přenesená",J1034,0)</f>
        <v>0</v>
      </c>
      <c r="BH1034" s="231">
        <f>IF(N1034="sníž. přenesená",J1034,0)</f>
        <v>0</v>
      </c>
      <c r="BI1034" s="231">
        <f>IF(N1034="nulová",J1034,0)</f>
        <v>0</v>
      </c>
      <c r="BJ1034" s="16" t="s">
        <v>8</v>
      </c>
      <c r="BK1034" s="231">
        <f>ROUND(I1034*H1034,0)</f>
        <v>0</v>
      </c>
      <c r="BL1034" s="16" t="s">
        <v>249</v>
      </c>
      <c r="BM1034" s="230" t="s">
        <v>2477</v>
      </c>
    </row>
    <row r="1035" spans="1:51" s="13" customFormat="1" ht="12">
      <c r="A1035" s="13"/>
      <c r="B1035" s="232"/>
      <c r="C1035" s="233"/>
      <c r="D1035" s="234" t="s">
        <v>175</v>
      </c>
      <c r="E1035" s="235" t="s">
        <v>1</v>
      </c>
      <c r="F1035" s="236" t="s">
        <v>2478</v>
      </c>
      <c r="G1035" s="233"/>
      <c r="H1035" s="237">
        <v>7</v>
      </c>
      <c r="I1035" s="238"/>
      <c r="J1035" s="233"/>
      <c r="K1035" s="233"/>
      <c r="L1035" s="239"/>
      <c r="M1035" s="240"/>
      <c r="N1035" s="241"/>
      <c r="O1035" s="241"/>
      <c r="P1035" s="241"/>
      <c r="Q1035" s="241"/>
      <c r="R1035" s="241"/>
      <c r="S1035" s="241"/>
      <c r="T1035" s="24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3" t="s">
        <v>175</v>
      </c>
      <c r="AU1035" s="243" t="s">
        <v>86</v>
      </c>
      <c r="AV1035" s="13" t="s">
        <v>86</v>
      </c>
      <c r="AW1035" s="13" t="s">
        <v>32</v>
      </c>
      <c r="AX1035" s="13" t="s">
        <v>77</v>
      </c>
      <c r="AY1035" s="243" t="s">
        <v>166</v>
      </c>
    </row>
    <row r="1036" spans="1:65" s="2" customFormat="1" ht="24.15" customHeight="1">
      <c r="A1036" s="37"/>
      <c r="B1036" s="38"/>
      <c r="C1036" s="218" t="s">
        <v>2479</v>
      </c>
      <c r="D1036" s="218" t="s">
        <v>169</v>
      </c>
      <c r="E1036" s="219" t="s">
        <v>2480</v>
      </c>
      <c r="F1036" s="220" t="s">
        <v>2481</v>
      </c>
      <c r="G1036" s="221" t="s">
        <v>215</v>
      </c>
      <c r="H1036" s="222">
        <v>30</v>
      </c>
      <c r="I1036" s="223"/>
      <c r="J1036" s="224">
        <f>ROUND(I1036*H1036,0)</f>
        <v>0</v>
      </c>
      <c r="K1036" s="225"/>
      <c r="L1036" s="43"/>
      <c r="M1036" s="226" t="s">
        <v>1</v>
      </c>
      <c r="N1036" s="227" t="s">
        <v>42</v>
      </c>
      <c r="O1036" s="90"/>
      <c r="P1036" s="228">
        <f>O1036*H1036</f>
        <v>0</v>
      </c>
      <c r="Q1036" s="228">
        <v>0.00162</v>
      </c>
      <c r="R1036" s="228">
        <f>Q1036*H1036</f>
        <v>0.0486</v>
      </c>
      <c r="S1036" s="228">
        <v>0</v>
      </c>
      <c r="T1036" s="229">
        <f>S1036*H1036</f>
        <v>0</v>
      </c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R1036" s="230" t="s">
        <v>249</v>
      </c>
      <c r="AT1036" s="230" t="s">
        <v>169</v>
      </c>
      <c r="AU1036" s="230" t="s">
        <v>86</v>
      </c>
      <c r="AY1036" s="16" t="s">
        <v>166</v>
      </c>
      <c r="BE1036" s="231">
        <f>IF(N1036="základní",J1036,0)</f>
        <v>0</v>
      </c>
      <c r="BF1036" s="231">
        <f>IF(N1036="snížená",J1036,0)</f>
        <v>0</v>
      </c>
      <c r="BG1036" s="231">
        <f>IF(N1036="zákl. přenesená",J1036,0)</f>
        <v>0</v>
      </c>
      <c r="BH1036" s="231">
        <f>IF(N1036="sníž. přenesená",J1036,0)</f>
        <v>0</v>
      </c>
      <c r="BI1036" s="231">
        <f>IF(N1036="nulová",J1036,0)</f>
        <v>0</v>
      </c>
      <c r="BJ1036" s="16" t="s">
        <v>8</v>
      </c>
      <c r="BK1036" s="231">
        <f>ROUND(I1036*H1036,0)</f>
        <v>0</v>
      </c>
      <c r="BL1036" s="16" t="s">
        <v>249</v>
      </c>
      <c r="BM1036" s="230" t="s">
        <v>2482</v>
      </c>
    </row>
    <row r="1037" spans="1:51" s="13" customFormat="1" ht="12">
      <c r="A1037" s="13"/>
      <c r="B1037" s="232"/>
      <c r="C1037" s="233"/>
      <c r="D1037" s="234" t="s">
        <v>175</v>
      </c>
      <c r="E1037" s="235" t="s">
        <v>1</v>
      </c>
      <c r="F1037" s="236" t="s">
        <v>2483</v>
      </c>
      <c r="G1037" s="233"/>
      <c r="H1037" s="237">
        <v>30</v>
      </c>
      <c r="I1037" s="238"/>
      <c r="J1037" s="233"/>
      <c r="K1037" s="233"/>
      <c r="L1037" s="239"/>
      <c r="M1037" s="240"/>
      <c r="N1037" s="241"/>
      <c r="O1037" s="241"/>
      <c r="P1037" s="241"/>
      <c r="Q1037" s="241"/>
      <c r="R1037" s="241"/>
      <c r="S1037" s="241"/>
      <c r="T1037" s="242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3" t="s">
        <v>175</v>
      </c>
      <c r="AU1037" s="243" t="s">
        <v>86</v>
      </c>
      <c r="AV1037" s="13" t="s">
        <v>86</v>
      </c>
      <c r="AW1037" s="13" t="s">
        <v>32</v>
      </c>
      <c r="AX1037" s="13" t="s">
        <v>77</v>
      </c>
      <c r="AY1037" s="243" t="s">
        <v>166</v>
      </c>
    </row>
    <row r="1038" spans="1:65" s="2" customFormat="1" ht="24.15" customHeight="1">
      <c r="A1038" s="37"/>
      <c r="B1038" s="38"/>
      <c r="C1038" s="218" t="s">
        <v>2484</v>
      </c>
      <c r="D1038" s="218" t="s">
        <v>169</v>
      </c>
      <c r="E1038" s="219" t="s">
        <v>2485</v>
      </c>
      <c r="F1038" s="220" t="s">
        <v>2486</v>
      </c>
      <c r="G1038" s="221" t="s">
        <v>196</v>
      </c>
      <c r="H1038" s="222">
        <v>1</v>
      </c>
      <c r="I1038" s="223"/>
      <c r="J1038" s="224">
        <f>ROUND(I1038*H1038,0)</f>
        <v>0</v>
      </c>
      <c r="K1038" s="225"/>
      <c r="L1038" s="43"/>
      <c r="M1038" s="226" t="s">
        <v>1</v>
      </c>
      <c r="N1038" s="227" t="s">
        <v>42</v>
      </c>
      <c r="O1038" s="90"/>
      <c r="P1038" s="228">
        <f>O1038*H1038</f>
        <v>0</v>
      </c>
      <c r="Q1038" s="228">
        <v>0.00025</v>
      </c>
      <c r="R1038" s="228">
        <f>Q1038*H1038</f>
        <v>0.00025</v>
      </c>
      <c r="S1038" s="228">
        <v>0</v>
      </c>
      <c r="T1038" s="229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30" t="s">
        <v>249</v>
      </c>
      <c r="AT1038" s="230" t="s">
        <v>169</v>
      </c>
      <c r="AU1038" s="230" t="s">
        <v>86</v>
      </c>
      <c r="AY1038" s="16" t="s">
        <v>166</v>
      </c>
      <c r="BE1038" s="231">
        <f>IF(N1038="základní",J1038,0)</f>
        <v>0</v>
      </c>
      <c r="BF1038" s="231">
        <f>IF(N1038="snížená",J1038,0)</f>
        <v>0</v>
      </c>
      <c r="BG1038" s="231">
        <f>IF(N1038="zákl. přenesená",J1038,0)</f>
        <v>0</v>
      </c>
      <c r="BH1038" s="231">
        <f>IF(N1038="sníž. přenesená",J1038,0)</f>
        <v>0</v>
      </c>
      <c r="BI1038" s="231">
        <f>IF(N1038="nulová",J1038,0)</f>
        <v>0</v>
      </c>
      <c r="BJ1038" s="16" t="s">
        <v>8</v>
      </c>
      <c r="BK1038" s="231">
        <f>ROUND(I1038*H1038,0)</f>
        <v>0</v>
      </c>
      <c r="BL1038" s="16" t="s">
        <v>249</v>
      </c>
      <c r="BM1038" s="230" t="s">
        <v>2487</v>
      </c>
    </row>
    <row r="1039" spans="1:65" s="2" customFormat="1" ht="24.15" customHeight="1">
      <c r="A1039" s="37"/>
      <c r="B1039" s="38"/>
      <c r="C1039" s="218" t="s">
        <v>2488</v>
      </c>
      <c r="D1039" s="218" t="s">
        <v>169</v>
      </c>
      <c r="E1039" s="219" t="s">
        <v>2489</v>
      </c>
      <c r="F1039" s="220" t="s">
        <v>2490</v>
      </c>
      <c r="G1039" s="221" t="s">
        <v>196</v>
      </c>
      <c r="H1039" s="222">
        <v>2</v>
      </c>
      <c r="I1039" s="223"/>
      <c r="J1039" s="224">
        <f>ROUND(I1039*H1039,0)</f>
        <v>0</v>
      </c>
      <c r="K1039" s="225"/>
      <c r="L1039" s="43"/>
      <c r="M1039" s="226" t="s">
        <v>1</v>
      </c>
      <c r="N1039" s="227" t="s">
        <v>42</v>
      </c>
      <c r="O1039" s="90"/>
      <c r="P1039" s="228">
        <f>O1039*H1039</f>
        <v>0</v>
      </c>
      <c r="Q1039" s="228">
        <v>0.00025</v>
      </c>
      <c r="R1039" s="228">
        <f>Q1039*H1039</f>
        <v>0.0005</v>
      </c>
      <c r="S1039" s="228">
        <v>0</v>
      </c>
      <c r="T1039" s="229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30" t="s">
        <v>249</v>
      </c>
      <c r="AT1039" s="230" t="s">
        <v>169</v>
      </c>
      <c r="AU1039" s="230" t="s">
        <v>86</v>
      </c>
      <c r="AY1039" s="16" t="s">
        <v>166</v>
      </c>
      <c r="BE1039" s="231">
        <f>IF(N1039="základní",J1039,0)</f>
        <v>0</v>
      </c>
      <c r="BF1039" s="231">
        <f>IF(N1039="snížená",J1039,0)</f>
        <v>0</v>
      </c>
      <c r="BG1039" s="231">
        <f>IF(N1039="zákl. přenesená",J1039,0)</f>
        <v>0</v>
      </c>
      <c r="BH1039" s="231">
        <f>IF(N1039="sníž. přenesená",J1039,0)</f>
        <v>0</v>
      </c>
      <c r="BI1039" s="231">
        <f>IF(N1039="nulová",J1039,0)</f>
        <v>0</v>
      </c>
      <c r="BJ1039" s="16" t="s">
        <v>8</v>
      </c>
      <c r="BK1039" s="231">
        <f>ROUND(I1039*H1039,0)</f>
        <v>0</v>
      </c>
      <c r="BL1039" s="16" t="s">
        <v>249</v>
      </c>
      <c r="BM1039" s="230" t="s">
        <v>2491</v>
      </c>
    </row>
    <row r="1040" spans="1:65" s="2" customFormat="1" ht="24.15" customHeight="1">
      <c r="A1040" s="37"/>
      <c r="B1040" s="38"/>
      <c r="C1040" s="218" t="s">
        <v>2492</v>
      </c>
      <c r="D1040" s="218" t="s">
        <v>169</v>
      </c>
      <c r="E1040" s="219" t="s">
        <v>2493</v>
      </c>
      <c r="F1040" s="220" t="s">
        <v>2494</v>
      </c>
      <c r="G1040" s="221" t="s">
        <v>215</v>
      </c>
      <c r="H1040" s="222">
        <v>12.5</v>
      </c>
      <c r="I1040" s="223"/>
      <c r="J1040" s="224">
        <f>ROUND(I1040*H1040,0)</f>
        <v>0</v>
      </c>
      <c r="K1040" s="225"/>
      <c r="L1040" s="43"/>
      <c r="M1040" s="226" t="s">
        <v>1</v>
      </c>
      <c r="N1040" s="227" t="s">
        <v>42</v>
      </c>
      <c r="O1040" s="90"/>
      <c r="P1040" s="228">
        <f>O1040*H1040</f>
        <v>0</v>
      </c>
      <c r="Q1040" s="228">
        <v>0.00217</v>
      </c>
      <c r="R1040" s="228">
        <f>Q1040*H1040</f>
        <v>0.027125</v>
      </c>
      <c r="S1040" s="228">
        <v>0</v>
      </c>
      <c r="T1040" s="229">
        <f>S1040*H1040</f>
        <v>0</v>
      </c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R1040" s="230" t="s">
        <v>249</v>
      </c>
      <c r="AT1040" s="230" t="s">
        <v>169</v>
      </c>
      <c r="AU1040" s="230" t="s">
        <v>86</v>
      </c>
      <c r="AY1040" s="16" t="s">
        <v>166</v>
      </c>
      <c r="BE1040" s="231">
        <f>IF(N1040="základní",J1040,0)</f>
        <v>0</v>
      </c>
      <c r="BF1040" s="231">
        <f>IF(N1040="snížená",J1040,0)</f>
        <v>0</v>
      </c>
      <c r="BG1040" s="231">
        <f>IF(N1040="zákl. přenesená",J1040,0)</f>
        <v>0</v>
      </c>
      <c r="BH1040" s="231">
        <f>IF(N1040="sníž. přenesená",J1040,0)</f>
        <v>0</v>
      </c>
      <c r="BI1040" s="231">
        <f>IF(N1040="nulová",J1040,0)</f>
        <v>0</v>
      </c>
      <c r="BJ1040" s="16" t="s">
        <v>8</v>
      </c>
      <c r="BK1040" s="231">
        <f>ROUND(I1040*H1040,0)</f>
        <v>0</v>
      </c>
      <c r="BL1040" s="16" t="s">
        <v>249</v>
      </c>
      <c r="BM1040" s="230" t="s">
        <v>2495</v>
      </c>
    </row>
    <row r="1041" spans="1:51" s="13" customFormat="1" ht="12">
      <c r="A1041" s="13"/>
      <c r="B1041" s="232"/>
      <c r="C1041" s="233"/>
      <c r="D1041" s="234" t="s">
        <v>175</v>
      </c>
      <c r="E1041" s="235" t="s">
        <v>1</v>
      </c>
      <c r="F1041" s="236" t="s">
        <v>2496</v>
      </c>
      <c r="G1041" s="233"/>
      <c r="H1041" s="237">
        <v>12.5</v>
      </c>
      <c r="I1041" s="238"/>
      <c r="J1041" s="233"/>
      <c r="K1041" s="233"/>
      <c r="L1041" s="239"/>
      <c r="M1041" s="240"/>
      <c r="N1041" s="241"/>
      <c r="O1041" s="241"/>
      <c r="P1041" s="241"/>
      <c r="Q1041" s="241"/>
      <c r="R1041" s="241"/>
      <c r="S1041" s="241"/>
      <c r="T1041" s="242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3" t="s">
        <v>175</v>
      </c>
      <c r="AU1041" s="243" t="s">
        <v>86</v>
      </c>
      <c r="AV1041" s="13" t="s">
        <v>86</v>
      </c>
      <c r="AW1041" s="13" t="s">
        <v>32</v>
      </c>
      <c r="AX1041" s="13" t="s">
        <v>77</v>
      </c>
      <c r="AY1041" s="243" t="s">
        <v>166</v>
      </c>
    </row>
    <row r="1042" spans="1:65" s="2" customFormat="1" ht="24.15" customHeight="1">
      <c r="A1042" s="37"/>
      <c r="B1042" s="38"/>
      <c r="C1042" s="218" t="s">
        <v>2497</v>
      </c>
      <c r="D1042" s="218" t="s">
        <v>169</v>
      </c>
      <c r="E1042" s="219" t="s">
        <v>2498</v>
      </c>
      <c r="F1042" s="220" t="s">
        <v>2499</v>
      </c>
      <c r="G1042" s="221" t="s">
        <v>215</v>
      </c>
      <c r="H1042" s="222">
        <v>26</v>
      </c>
      <c r="I1042" s="223"/>
      <c r="J1042" s="224">
        <f>ROUND(I1042*H1042,0)</f>
        <v>0</v>
      </c>
      <c r="K1042" s="225"/>
      <c r="L1042" s="43"/>
      <c r="M1042" s="226" t="s">
        <v>1</v>
      </c>
      <c r="N1042" s="227" t="s">
        <v>42</v>
      </c>
      <c r="O1042" s="90"/>
      <c r="P1042" s="228">
        <f>O1042*H1042</f>
        <v>0</v>
      </c>
      <c r="Q1042" s="228">
        <v>0.0021</v>
      </c>
      <c r="R1042" s="228">
        <f>Q1042*H1042</f>
        <v>0.054599999999999996</v>
      </c>
      <c r="S1042" s="228">
        <v>0</v>
      </c>
      <c r="T1042" s="229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30" t="s">
        <v>249</v>
      </c>
      <c r="AT1042" s="230" t="s">
        <v>169</v>
      </c>
      <c r="AU1042" s="230" t="s">
        <v>86</v>
      </c>
      <c r="AY1042" s="16" t="s">
        <v>166</v>
      </c>
      <c r="BE1042" s="231">
        <f>IF(N1042="základní",J1042,0)</f>
        <v>0</v>
      </c>
      <c r="BF1042" s="231">
        <f>IF(N1042="snížená",J1042,0)</f>
        <v>0</v>
      </c>
      <c r="BG1042" s="231">
        <f>IF(N1042="zákl. přenesená",J1042,0)</f>
        <v>0</v>
      </c>
      <c r="BH1042" s="231">
        <f>IF(N1042="sníž. přenesená",J1042,0)</f>
        <v>0</v>
      </c>
      <c r="BI1042" s="231">
        <f>IF(N1042="nulová",J1042,0)</f>
        <v>0</v>
      </c>
      <c r="BJ1042" s="16" t="s">
        <v>8</v>
      </c>
      <c r="BK1042" s="231">
        <f>ROUND(I1042*H1042,0)</f>
        <v>0</v>
      </c>
      <c r="BL1042" s="16" t="s">
        <v>249</v>
      </c>
      <c r="BM1042" s="230" t="s">
        <v>2500</v>
      </c>
    </row>
    <row r="1043" spans="1:51" s="13" customFormat="1" ht="12">
      <c r="A1043" s="13"/>
      <c r="B1043" s="232"/>
      <c r="C1043" s="233"/>
      <c r="D1043" s="234" t="s">
        <v>175</v>
      </c>
      <c r="E1043" s="235" t="s">
        <v>1</v>
      </c>
      <c r="F1043" s="236" t="s">
        <v>2501</v>
      </c>
      <c r="G1043" s="233"/>
      <c r="H1043" s="237">
        <v>26</v>
      </c>
      <c r="I1043" s="238"/>
      <c r="J1043" s="233"/>
      <c r="K1043" s="233"/>
      <c r="L1043" s="239"/>
      <c r="M1043" s="240"/>
      <c r="N1043" s="241"/>
      <c r="O1043" s="241"/>
      <c r="P1043" s="241"/>
      <c r="Q1043" s="241"/>
      <c r="R1043" s="241"/>
      <c r="S1043" s="241"/>
      <c r="T1043" s="242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3" t="s">
        <v>175</v>
      </c>
      <c r="AU1043" s="243" t="s">
        <v>86</v>
      </c>
      <c r="AV1043" s="13" t="s">
        <v>86</v>
      </c>
      <c r="AW1043" s="13" t="s">
        <v>32</v>
      </c>
      <c r="AX1043" s="13" t="s">
        <v>77</v>
      </c>
      <c r="AY1043" s="243" t="s">
        <v>166</v>
      </c>
    </row>
    <row r="1044" spans="1:65" s="2" customFormat="1" ht="24.15" customHeight="1">
      <c r="A1044" s="37"/>
      <c r="B1044" s="38"/>
      <c r="C1044" s="218" t="s">
        <v>2502</v>
      </c>
      <c r="D1044" s="218" t="s">
        <v>169</v>
      </c>
      <c r="E1044" s="219" t="s">
        <v>2503</v>
      </c>
      <c r="F1044" s="220" t="s">
        <v>2504</v>
      </c>
      <c r="G1044" s="221" t="s">
        <v>183</v>
      </c>
      <c r="H1044" s="222">
        <v>0.475</v>
      </c>
      <c r="I1044" s="223"/>
      <c r="J1044" s="224">
        <f>ROUND(I1044*H1044,0)</f>
        <v>0</v>
      </c>
      <c r="K1044" s="225"/>
      <c r="L1044" s="43"/>
      <c r="M1044" s="226" t="s">
        <v>1</v>
      </c>
      <c r="N1044" s="227" t="s">
        <v>42</v>
      </c>
      <c r="O1044" s="90"/>
      <c r="P1044" s="228">
        <f>O1044*H1044</f>
        <v>0</v>
      </c>
      <c r="Q1044" s="228">
        <v>0</v>
      </c>
      <c r="R1044" s="228">
        <f>Q1044*H1044</f>
        <v>0</v>
      </c>
      <c r="S1044" s="228">
        <v>0</v>
      </c>
      <c r="T1044" s="229">
        <f>S1044*H1044</f>
        <v>0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30" t="s">
        <v>249</v>
      </c>
      <c r="AT1044" s="230" t="s">
        <v>169</v>
      </c>
      <c r="AU1044" s="230" t="s">
        <v>86</v>
      </c>
      <c r="AY1044" s="16" t="s">
        <v>166</v>
      </c>
      <c r="BE1044" s="231">
        <f>IF(N1044="základní",J1044,0)</f>
        <v>0</v>
      </c>
      <c r="BF1044" s="231">
        <f>IF(N1044="snížená",J1044,0)</f>
        <v>0</v>
      </c>
      <c r="BG1044" s="231">
        <f>IF(N1044="zákl. přenesená",J1044,0)</f>
        <v>0</v>
      </c>
      <c r="BH1044" s="231">
        <f>IF(N1044="sníž. přenesená",J1044,0)</f>
        <v>0</v>
      </c>
      <c r="BI1044" s="231">
        <f>IF(N1044="nulová",J1044,0)</f>
        <v>0</v>
      </c>
      <c r="BJ1044" s="16" t="s">
        <v>8</v>
      </c>
      <c r="BK1044" s="231">
        <f>ROUND(I1044*H1044,0)</f>
        <v>0</v>
      </c>
      <c r="BL1044" s="16" t="s">
        <v>249</v>
      </c>
      <c r="BM1044" s="230" t="s">
        <v>2505</v>
      </c>
    </row>
    <row r="1045" spans="1:63" s="12" customFormat="1" ht="22.8" customHeight="1">
      <c r="A1045" s="12"/>
      <c r="B1045" s="202"/>
      <c r="C1045" s="203"/>
      <c r="D1045" s="204" t="s">
        <v>76</v>
      </c>
      <c r="E1045" s="216" t="s">
        <v>2506</v>
      </c>
      <c r="F1045" s="216" t="s">
        <v>2507</v>
      </c>
      <c r="G1045" s="203"/>
      <c r="H1045" s="203"/>
      <c r="I1045" s="206"/>
      <c r="J1045" s="217">
        <f>BK1045</f>
        <v>0</v>
      </c>
      <c r="K1045" s="203"/>
      <c r="L1045" s="208"/>
      <c r="M1045" s="209"/>
      <c r="N1045" s="210"/>
      <c r="O1045" s="210"/>
      <c r="P1045" s="211">
        <f>SUM(P1046:P1051)</f>
        <v>0</v>
      </c>
      <c r="Q1045" s="210"/>
      <c r="R1045" s="211">
        <f>SUM(R1046:R1051)</f>
        <v>0.016890999999999996</v>
      </c>
      <c r="S1045" s="210"/>
      <c r="T1045" s="212">
        <f>SUM(T1046:T1051)</f>
        <v>0</v>
      </c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R1045" s="213" t="s">
        <v>86</v>
      </c>
      <c r="AT1045" s="214" t="s">
        <v>76</v>
      </c>
      <c r="AU1045" s="214" t="s">
        <v>8</v>
      </c>
      <c r="AY1045" s="213" t="s">
        <v>166</v>
      </c>
      <c r="BK1045" s="215">
        <f>SUM(BK1046:BK1051)</f>
        <v>0</v>
      </c>
    </row>
    <row r="1046" spans="1:65" s="2" customFormat="1" ht="16.5" customHeight="1">
      <c r="A1046" s="37"/>
      <c r="B1046" s="38"/>
      <c r="C1046" s="218" t="s">
        <v>2508</v>
      </c>
      <c r="D1046" s="218" t="s">
        <v>169</v>
      </c>
      <c r="E1046" s="219" t="s">
        <v>2509</v>
      </c>
      <c r="F1046" s="220" t="s">
        <v>2510</v>
      </c>
      <c r="G1046" s="221" t="s">
        <v>215</v>
      </c>
      <c r="H1046" s="222">
        <v>96.52</v>
      </c>
      <c r="I1046" s="223"/>
      <c r="J1046" s="224">
        <f>ROUND(I1046*H1046,0)</f>
        <v>0</v>
      </c>
      <c r="K1046" s="225"/>
      <c r="L1046" s="43"/>
      <c r="M1046" s="226" t="s">
        <v>1</v>
      </c>
      <c r="N1046" s="227" t="s">
        <v>42</v>
      </c>
      <c r="O1046" s="90"/>
      <c r="P1046" s="228">
        <f>O1046*H1046</f>
        <v>0</v>
      </c>
      <c r="Q1046" s="228">
        <v>1E-05</v>
      </c>
      <c r="R1046" s="228">
        <f>Q1046*H1046</f>
        <v>0.0009652</v>
      </c>
      <c r="S1046" s="228">
        <v>0</v>
      </c>
      <c r="T1046" s="229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30" t="s">
        <v>249</v>
      </c>
      <c r="AT1046" s="230" t="s">
        <v>169</v>
      </c>
      <c r="AU1046" s="230" t="s">
        <v>86</v>
      </c>
      <c r="AY1046" s="16" t="s">
        <v>166</v>
      </c>
      <c r="BE1046" s="231">
        <f>IF(N1046="základní",J1046,0)</f>
        <v>0</v>
      </c>
      <c r="BF1046" s="231">
        <f>IF(N1046="snížená",J1046,0)</f>
        <v>0</v>
      </c>
      <c r="BG1046" s="231">
        <f>IF(N1046="zákl. přenesená",J1046,0)</f>
        <v>0</v>
      </c>
      <c r="BH1046" s="231">
        <f>IF(N1046="sníž. přenesená",J1046,0)</f>
        <v>0</v>
      </c>
      <c r="BI1046" s="231">
        <f>IF(N1046="nulová",J1046,0)</f>
        <v>0</v>
      </c>
      <c r="BJ1046" s="16" t="s">
        <v>8</v>
      </c>
      <c r="BK1046" s="231">
        <f>ROUND(I1046*H1046,0)</f>
        <v>0</v>
      </c>
      <c r="BL1046" s="16" t="s">
        <v>249</v>
      </c>
      <c r="BM1046" s="230" t="s">
        <v>2511</v>
      </c>
    </row>
    <row r="1047" spans="1:51" s="13" customFormat="1" ht="12">
      <c r="A1047" s="13"/>
      <c r="B1047" s="232"/>
      <c r="C1047" s="233"/>
      <c r="D1047" s="234" t="s">
        <v>175</v>
      </c>
      <c r="E1047" s="235" t="s">
        <v>1</v>
      </c>
      <c r="F1047" s="236" t="s">
        <v>2512</v>
      </c>
      <c r="G1047" s="233"/>
      <c r="H1047" s="237">
        <v>96.52</v>
      </c>
      <c r="I1047" s="238"/>
      <c r="J1047" s="233"/>
      <c r="K1047" s="233"/>
      <c r="L1047" s="239"/>
      <c r="M1047" s="240"/>
      <c r="N1047" s="241"/>
      <c r="O1047" s="241"/>
      <c r="P1047" s="241"/>
      <c r="Q1047" s="241"/>
      <c r="R1047" s="241"/>
      <c r="S1047" s="241"/>
      <c r="T1047" s="24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3" t="s">
        <v>175</v>
      </c>
      <c r="AU1047" s="243" t="s">
        <v>86</v>
      </c>
      <c r="AV1047" s="13" t="s">
        <v>86</v>
      </c>
      <c r="AW1047" s="13" t="s">
        <v>32</v>
      </c>
      <c r="AX1047" s="13" t="s">
        <v>77</v>
      </c>
      <c r="AY1047" s="243" t="s">
        <v>166</v>
      </c>
    </row>
    <row r="1048" spans="1:65" s="2" customFormat="1" ht="21.75" customHeight="1">
      <c r="A1048" s="37"/>
      <c r="B1048" s="38"/>
      <c r="C1048" s="254" t="s">
        <v>2513</v>
      </c>
      <c r="D1048" s="254" t="s">
        <v>266</v>
      </c>
      <c r="E1048" s="255" t="s">
        <v>2514</v>
      </c>
      <c r="F1048" s="256" t="s">
        <v>2515</v>
      </c>
      <c r="G1048" s="257" t="s">
        <v>215</v>
      </c>
      <c r="H1048" s="258">
        <v>106.172</v>
      </c>
      <c r="I1048" s="259"/>
      <c r="J1048" s="260">
        <f>ROUND(I1048*H1048,0)</f>
        <v>0</v>
      </c>
      <c r="K1048" s="261"/>
      <c r="L1048" s="262"/>
      <c r="M1048" s="263" t="s">
        <v>1</v>
      </c>
      <c r="N1048" s="264" t="s">
        <v>42</v>
      </c>
      <c r="O1048" s="90"/>
      <c r="P1048" s="228">
        <f>O1048*H1048</f>
        <v>0</v>
      </c>
      <c r="Q1048" s="228">
        <v>0.00015</v>
      </c>
      <c r="R1048" s="228">
        <f>Q1048*H1048</f>
        <v>0.015925799999999997</v>
      </c>
      <c r="S1048" s="228">
        <v>0</v>
      </c>
      <c r="T1048" s="229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230" t="s">
        <v>331</v>
      </c>
      <c r="AT1048" s="230" t="s">
        <v>266</v>
      </c>
      <c r="AU1048" s="230" t="s">
        <v>86</v>
      </c>
      <c r="AY1048" s="16" t="s">
        <v>166</v>
      </c>
      <c r="BE1048" s="231">
        <f>IF(N1048="základní",J1048,0)</f>
        <v>0</v>
      </c>
      <c r="BF1048" s="231">
        <f>IF(N1048="snížená",J1048,0)</f>
        <v>0</v>
      </c>
      <c r="BG1048" s="231">
        <f>IF(N1048="zákl. přenesená",J1048,0)</f>
        <v>0</v>
      </c>
      <c r="BH1048" s="231">
        <f>IF(N1048="sníž. přenesená",J1048,0)</f>
        <v>0</v>
      </c>
      <c r="BI1048" s="231">
        <f>IF(N1048="nulová",J1048,0)</f>
        <v>0</v>
      </c>
      <c r="BJ1048" s="16" t="s">
        <v>8</v>
      </c>
      <c r="BK1048" s="231">
        <f>ROUND(I1048*H1048,0)</f>
        <v>0</v>
      </c>
      <c r="BL1048" s="16" t="s">
        <v>249</v>
      </c>
      <c r="BM1048" s="230" t="s">
        <v>2516</v>
      </c>
    </row>
    <row r="1049" spans="1:51" s="13" customFormat="1" ht="12">
      <c r="A1049" s="13"/>
      <c r="B1049" s="232"/>
      <c r="C1049" s="233"/>
      <c r="D1049" s="234" t="s">
        <v>175</v>
      </c>
      <c r="E1049" s="235" t="s">
        <v>1</v>
      </c>
      <c r="F1049" s="236" t="s">
        <v>2517</v>
      </c>
      <c r="G1049" s="233"/>
      <c r="H1049" s="237">
        <v>96.52</v>
      </c>
      <c r="I1049" s="238"/>
      <c r="J1049" s="233"/>
      <c r="K1049" s="233"/>
      <c r="L1049" s="239"/>
      <c r="M1049" s="240"/>
      <c r="N1049" s="241"/>
      <c r="O1049" s="241"/>
      <c r="P1049" s="241"/>
      <c r="Q1049" s="241"/>
      <c r="R1049" s="241"/>
      <c r="S1049" s="241"/>
      <c r="T1049" s="242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3" t="s">
        <v>175</v>
      </c>
      <c r="AU1049" s="243" t="s">
        <v>86</v>
      </c>
      <c r="AV1049" s="13" t="s">
        <v>86</v>
      </c>
      <c r="AW1049" s="13" t="s">
        <v>32</v>
      </c>
      <c r="AX1049" s="13" t="s">
        <v>8</v>
      </c>
      <c r="AY1049" s="243" t="s">
        <v>166</v>
      </c>
    </row>
    <row r="1050" spans="1:51" s="13" customFormat="1" ht="12">
      <c r="A1050" s="13"/>
      <c r="B1050" s="232"/>
      <c r="C1050" s="233"/>
      <c r="D1050" s="234" t="s">
        <v>175</v>
      </c>
      <c r="E1050" s="233"/>
      <c r="F1050" s="236" t="s">
        <v>2518</v>
      </c>
      <c r="G1050" s="233"/>
      <c r="H1050" s="237">
        <v>106.172</v>
      </c>
      <c r="I1050" s="238"/>
      <c r="J1050" s="233"/>
      <c r="K1050" s="233"/>
      <c r="L1050" s="239"/>
      <c r="M1050" s="240"/>
      <c r="N1050" s="241"/>
      <c r="O1050" s="241"/>
      <c r="P1050" s="241"/>
      <c r="Q1050" s="241"/>
      <c r="R1050" s="241"/>
      <c r="S1050" s="241"/>
      <c r="T1050" s="24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3" t="s">
        <v>175</v>
      </c>
      <c r="AU1050" s="243" t="s">
        <v>86</v>
      </c>
      <c r="AV1050" s="13" t="s">
        <v>86</v>
      </c>
      <c r="AW1050" s="13" t="s">
        <v>4</v>
      </c>
      <c r="AX1050" s="13" t="s">
        <v>8</v>
      </c>
      <c r="AY1050" s="243" t="s">
        <v>166</v>
      </c>
    </row>
    <row r="1051" spans="1:65" s="2" customFormat="1" ht="24.15" customHeight="1">
      <c r="A1051" s="37"/>
      <c r="B1051" s="38"/>
      <c r="C1051" s="218" t="s">
        <v>2519</v>
      </c>
      <c r="D1051" s="218" t="s">
        <v>169</v>
      </c>
      <c r="E1051" s="219" t="s">
        <v>2520</v>
      </c>
      <c r="F1051" s="220" t="s">
        <v>2521</v>
      </c>
      <c r="G1051" s="221" t="s">
        <v>183</v>
      </c>
      <c r="H1051" s="222">
        <v>0.017</v>
      </c>
      <c r="I1051" s="223"/>
      <c r="J1051" s="224">
        <f>ROUND(I1051*H1051,0)</f>
        <v>0</v>
      </c>
      <c r="K1051" s="225"/>
      <c r="L1051" s="43"/>
      <c r="M1051" s="226" t="s">
        <v>1</v>
      </c>
      <c r="N1051" s="227" t="s">
        <v>42</v>
      </c>
      <c r="O1051" s="90"/>
      <c r="P1051" s="228">
        <f>O1051*H1051</f>
        <v>0</v>
      </c>
      <c r="Q1051" s="228">
        <v>0</v>
      </c>
      <c r="R1051" s="228">
        <f>Q1051*H1051</f>
        <v>0</v>
      </c>
      <c r="S1051" s="228">
        <v>0</v>
      </c>
      <c r="T1051" s="229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30" t="s">
        <v>249</v>
      </c>
      <c r="AT1051" s="230" t="s">
        <v>169</v>
      </c>
      <c r="AU1051" s="230" t="s">
        <v>86</v>
      </c>
      <c r="AY1051" s="16" t="s">
        <v>166</v>
      </c>
      <c r="BE1051" s="231">
        <f>IF(N1051="základní",J1051,0)</f>
        <v>0</v>
      </c>
      <c r="BF1051" s="231">
        <f>IF(N1051="snížená",J1051,0)</f>
        <v>0</v>
      </c>
      <c r="BG1051" s="231">
        <f>IF(N1051="zákl. přenesená",J1051,0)</f>
        <v>0</v>
      </c>
      <c r="BH1051" s="231">
        <f>IF(N1051="sníž. přenesená",J1051,0)</f>
        <v>0</v>
      </c>
      <c r="BI1051" s="231">
        <f>IF(N1051="nulová",J1051,0)</f>
        <v>0</v>
      </c>
      <c r="BJ1051" s="16" t="s">
        <v>8</v>
      </c>
      <c r="BK1051" s="231">
        <f>ROUND(I1051*H1051,0)</f>
        <v>0</v>
      </c>
      <c r="BL1051" s="16" t="s">
        <v>249</v>
      </c>
      <c r="BM1051" s="230" t="s">
        <v>2522</v>
      </c>
    </row>
    <row r="1052" spans="1:63" s="12" customFormat="1" ht="22.8" customHeight="1">
      <c r="A1052" s="12"/>
      <c r="B1052" s="202"/>
      <c r="C1052" s="203"/>
      <c r="D1052" s="204" t="s">
        <v>76</v>
      </c>
      <c r="E1052" s="216" t="s">
        <v>679</v>
      </c>
      <c r="F1052" s="216" t="s">
        <v>680</v>
      </c>
      <c r="G1052" s="203"/>
      <c r="H1052" s="203"/>
      <c r="I1052" s="206"/>
      <c r="J1052" s="217">
        <f>BK1052</f>
        <v>0</v>
      </c>
      <c r="K1052" s="203"/>
      <c r="L1052" s="208"/>
      <c r="M1052" s="209"/>
      <c r="N1052" s="210"/>
      <c r="O1052" s="210"/>
      <c r="P1052" s="211">
        <f>SUM(P1053:P1090)</f>
        <v>0</v>
      </c>
      <c r="Q1052" s="210"/>
      <c r="R1052" s="211">
        <f>SUM(R1053:R1090)</f>
        <v>1.0072100000000002</v>
      </c>
      <c r="S1052" s="210"/>
      <c r="T1052" s="212">
        <f>SUM(T1053:T1090)</f>
        <v>0.01</v>
      </c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R1052" s="213" t="s">
        <v>86</v>
      </c>
      <c r="AT1052" s="214" t="s">
        <v>76</v>
      </c>
      <c r="AU1052" s="214" t="s">
        <v>8</v>
      </c>
      <c r="AY1052" s="213" t="s">
        <v>166</v>
      </c>
      <c r="BK1052" s="215">
        <f>SUM(BK1053:BK1090)</f>
        <v>0</v>
      </c>
    </row>
    <row r="1053" spans="1:65" s="2" customFormat="1" ht="33" customHeight="1">
      <c r="A1053" s="37"/>
      <c r="B1053" s="38"/>
      <c r="C1053" s="218" t="s">
        <v>2523</v>
      </c>
      <c r="D1053" s="218" t="s">
        <v>169</v>
      </c>
      <c r="E1053" s="219" t="s">
        <v>2524</v>
      </c>
      <c r="F1053" s="220" t="s">
        <v>2525</v>
      </c>
      <c r="G1053" s="221" t="s">
        <v>196</v>
      </c>
      <c r="H1053" s="222">
        <v>2</v>
      </c>
      <c r="I1053" s="223"/>
      <c r="J1053" s="224">
        <f>ROUND(I1053*H1053,0)</f>
        <v>0</v>
      </c>
      <c r="K1053" s="225"/>
      <c r="L1053" s="43"/>
      <c r="M1053" s="226" t="s">
        <v>1</v>
      </c>
      <c r="N1053" s="227" t="s">
        <v>42</v>
      </c>
      <c r="O1053" s="90"/>
      <c r="P1053" s="228">
        <f>O1053*H1053</f>
        <v>0</v>
      </c>
      <c r="Q1053" s="228">
        <v>0</v>
      </c>
      <c r="R1053" s="228">
        <f>Q1053*H1053</f>
        <v>0</v>
      </c>
      <c r="S1053" s="228">
        <v>0.005</v>
      </c>
      <c r="T1053" s="229">
        <f>S1053*H1053</f>
        <v>0.01</v>
      </c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R1053" s="230" t="s">
        <v>249</v>
      </c>
      <c r="AT1053" s="230" t="s">
        <v>169</v>
      </c>
      <c r="AU1053" s="230" t="s">
        <v>86</v>
      </c>
      <c r="AY1053" s="16" t="s">
        <v>166</v>
      </c>
      <c r="BE1053" s="231">
        <f>IF(N1053="základní",J1053,0)</f>
        <v>0</v>
      </c>
      <c r="BF1053" s="231">
        <f>IF(N1053="snížená",J1053,0)</f>
        <v>0</v>
      </c>
      <c r="BG1053" s="231">
        <f>IF(N1053="zákl. přenesená",J1053,0)</f>
        <v>0</v>
      </c>
      <c r="BH1053" s="231">
        <f>IF(N1053="sníž. přenesená",J1053,0)</f>
        <v>0</v>
      </c>
      <c r="BI1053" s="231">
        <f>IF(N1053="nulová",J1053,0)</f>
        <v>0</v>
      </c>
      <c r="BJ1053" s="16" t="s">
        <v>8</v>
      </c>
      <c r="BK1053" s="231">
        <f>ROUND(I1053*H1053,0)</f>
        <v>0</v>
      </c>
      <c r="BL1053" s="16" t="s">
        <v>249</v>
      </c>
      <c r="BM1053" s="230" t="s">
        <v>2526</v>
      </c>
    </row>
    <row r="1054" spans="1:65" s="2" customFormat="1" ht="24.15" customHeight="1">
      <c r="A1054" s="37"/>
      <c r="B1054" s="38"/>
      <c r="C1054" s="218" t="s">
        <v>2527</v>
      </c>
      <c r="D1054" s="218" t="s">
        <v>169</v>
      </c>
      <c r="E1054" s="219" t="s">
        <v>2528</v>
      </c>
      <c r="F1054" s="220" t="s">
        <v>2529</v>
      </c>
      <c r="G1054" s="221" t="s">
        <v>196</v>
      </c>
      <c r="H1054" s="222">
        <v>7</v>
      </c>
      <c r="I1054" s="223"/>
      <c r="J1054" s="224">
        <f>ROUND(I1054*H1054,0)</f>
        <v>0</v>
      </c>
      <c r="K1054" s="225"/>
      <c r="L1054" s="43"/>
      <c r="M1054" s="226" t="s">
        <v>1</v>
      </c>
      <c r="N1054" s="227" t="s">
        <v>42</v>
      </c>
      <c r="O1054" s="90"/>
      <c r="P1054" s="228">
        <f>O1054*H1054</f>
        <v>0</v>
      </c>
      <c r="Q1054" s="228">
        <v>0</v>
      </c>
      <c r="R1054" s="228">
        <f>Q1054*H1054</f>
        <v>0</v>
      </c>
      <c r="S1054" s="228">
        <v>0</v>
      </c>
      <c r="T1054" s="229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30" t="s">
        <v>249</v>
      </c>
      <c r="AT1054" s="230" t="s">
        <v>169</v>
      </c>
      <c r="AU1054" s="230" t="s">
        <v>86</v>
      </c>
      <c r="AY1054" s="16" t="s">
        <v>166</v>
      </c>
      <c r="BE1054" s="231">
        <f>IF(N1054="základní",J1054,0)</f>
        <v>0</v>
      </c>
      <c r="BF1054" s="231">
        <f>IF(N1054="snížená",J1054,0)</f>
        <v>0</v>
      </c>
      <c r="BG1054" s="231">
        <f>IF(N1054="zákl. přenesená",J1054,0)</f>
        <v>0</v>
      </c>
      <c r="BH1054" s="231">
        <f>IF(N1054="sníž. přenesená",J1054,0)</f>
        <v>0</v>
      </c>
      <c r="BI1054" s="231">
        <f>IF(N1054="nulová",J1054,0)</f>
        <v>0</v>
      </c>
      <c r="BJ1054" s="16" t="s">
        <v>8</v>
      </c>
      <c r="BK1054" s="231">
        <f>ROUND(I1054*H1054,0)</f>
        <v>0</v>
      </c>
      <c r="BL1054" s="16" t="s">
        <v>249</v>
      </c>
      <c r="BM1054" s="230" t="s">
        <v>2530</v>
      </c>
    </row>
    <row r="1055" spans="1:65" s="2" customFormat="1" ht="24.15" customHeight="1">
      <c r="A1055" s="37"/>
      <c r="B1055" s="38"/>
      <c r="C1055" s="254" t="s">
        <v>2531</v>
      </c>
      <c r="D1055" s="254" t="s">
        <v>266</v>
      </c>
      <c r="E1055" s="255" t="s">
        <v>2532</v>
      </c>
      <c r="F1055" s="256" t="s">
        <v>2533</v>
      </c>
      <c r="G1055" s="257" t="s">
        <v>196</v>
      </c>
      <c r="H1055" s="258">
        <v>4</v>
      </c>
      <c r="I1055" s="259"/>
      <c r="J1055" s="260">
        <f>ROUND(I1055*H1055,0)</f>
        <v>0</v>
      </c>
      <c r="K1055" s="261"/>
      <c r="L1055" s="262"/>
      <c r="M1055" s="263" t="s">
        <v>1</v>
      </c>
      <c r="N1055" s="264" t="s">
        <v>42</v>
      </c>
      <c r="O1055" s="90"/>
      <c r="P1055" s="228">
        <f>O1055*H1055</f>
        <v>0</v>
      </c>
      <c r="Q1055" s="228">
        <v>0.0175</v>
      </c>
      <c r="R1055" s="228">
        <f>Q1055*H1055</f>
        <v>0.07</v>
      </c>
      <c r="S1055" s="228">
        <v>0</v>
      </c>
      <c r="T1055" s="229">
        <f>S1055*H1055</f>
        <v>0</v>
      </c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R1055" s="230" t="s">
        <v>331</v>
      </c>
      <c r="AT1055" s="230" t="s">
        <v>266</v>
      </c>
      <c r="AU1055" s="230" t="s">
        <v>86</v>
      </c>
      <c r="AY1055" s="16" t="s">
        <v>166</v>
      </c>
      <c r="BE1055" s="231">
        <f>IF(N1055="základní",J1055,0)</f>
        <v>0</v>
      </c>
      <c r="BF1055" s="231">
        <f>IF(N1055="snížená",J1055,0)</f>
        <v>0</v>
      </c>
      <c r="BG1055" s="231">
        <f>IF(N1055="zákl. přenesená",J1055,0)</f>
        <v>0</v>
      </c>
      <c r="BH1055" s="231">
        <f>IF(N1055="sníž. přenesená",J1055,0)</f>
        <v>0</v>
      </c>
      <c r="BI1055" s="231">
        <f>IF(N1055="nulová",J1055,0)</f>
        <v>0</v>
      </c>
      <c r="BJ1055" s="16" t="s">
        <v>8</v>
      </c>
      <c r="BK1055" s="231">
        <f>ROUND(I1055*H1055,0)</f>
        <v>0</v>
      </c>
      <c r="BL1055" s="16" t="s">
        <v>249</v>
      </c>
      <c r="BM1055" s="230" t="s">
        <v>2534</v>
      </c>
    </row>
    <row r="1056" spans="1:65" s="2" customFormat="1" ht="24.15" customHeight="1">
      <c r="A1056" s="37"/>
      <c r="B1056" s="38"/>
      <c r="C1056" s="254" t="s">
        <v>2535</v>
      </c>
      <c r="D1056" s="254" t="s">
        <v>266</v>
      </c>
      <c r="E1056" s="255" t="s">
        <v>2536</v>
      </c>
      <c r="F1056" s="256" t="s">
        <v>2537</v>
      </c>
      <c r="G1056" s="257" t="s">
        <v>196</v>
      </c>
      <c r="H1056" s="258">
        <v>1</v>
      </c>
      <c r="I1056" s="259"/>
      <c r="J1056" s="260">
        <f>ROUND(I1056*H1056,0)</f>
        <v>0</v>
      </c>
      <c r="K1056" s="261"/>
      <c r="L1056" s="262"/>
      <c r="M1056" s="263" t="s">
        <v>1</v>
      </c>
      <c r="N1056" s="264" t="s">
        <v>42</v>
      </c>
      <c r="O1056" s="90"/>
      <c r="P1056" s="228">
        <f>O1056*H1056</f>
        <v>0</v>
      </c>
      <c r="Q1056" s="228">
        <v>0.0195</v>
      </c>
      <c r="R1056" s="228">
        <f>Q1056*H1056</f>
        <v>0.0195</v>
      </c>
      <c r="S1056" s="228">
        <v>0</v>
      </c>
      <c r="T1056" s="229">
        <f>S1056*H1056</f>
        <v>0</v>
      </c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R1056" s="230" t="s">
        <v>331</v>
      </c>
      <c r="AT1056" s="230" t="s">
        <v>266</v>
      </c>
      <c r="AU1056" s="230" t="s">
        <v>86</v>
      </c>
      <c r="AY1056" s="16" t="s">
        <v>166</v>
      </c>
      <c r="BE1056" s="231">
        <f>IF(N1056="základní",J1056,0)</f>
        <v>0</v>
      </c>
      <c r="BF1056" s="231">
        <f>IF(N1056="snížená",J1056,0)</f>
        <v>0</v>
      </c>
      <c r="BG1056" s="231">
        <f>IF(N1056="zákl. přenesená",J1056,0)</f>
        <v>0</v>
      </c>
      <c r="BH1056" s="231">
        <f>IF(N1056="sníž. přenesená",J1056,0)</f>
        <v>0</v>
      </c>
      <c r="BI1056" s="231">
        <f>IF(N1056="nulová",J1056,0)</f>
        <v>0</v>
      </c>
      <c r="BJ1056" s="16" t="s">
        <v>8</v>
      </c>
      <c r="BK1056" s="231">
        <f>ROUND(I1056*H1056,0)</f>
        <v>0</v>
      </c>
      <c r="BL1056" s="16" t="s">
        <v>249</v>
      </c>
      <c r="BM1056" s="230" t="s">
        <v>2538</v>
      </c>
    </row>
    <row r="1057" spans="1:65" s="2" customFormat="1" ht="24.15" customHeight="1">
      <c r="A1057" s="37"/>
      <c r="B1057" s="38"/>
      <c r="C1057" s="254" t="s">
        <v>2539</v>
      </c>
      <c r="D1057" s="254" t="s">
        <v>266</v>
      </c>
      <c r="E1057" s="255" t="s">
        <v>2540</v>
      </c>
      <c r="F1057" s="256" t="s">
        <v>2541</v>
      </c>
      <c r="G1057" s="257" t="s">
        <v>196</v>
      </c>
      <c r="H1057" s="258">
        <v>2</v>
      </c>
      <c r="I1057" s="259"/>
      <c r="J1057" s="260">
        <f>ROUND(I1057*H1057,0)</f>
        <v>0</v>
      </c>
      <c r="K1057" s="261"/>
      <c r="L1057" s="262"/>
      <c r="M1057" s="263" t="s">
        <v>1</v>
      </c>
      <c r="N1057" s="264" t="s">
        <v>42</v>
      </c>
      <c r="O1057" s="90"/>
      <c r="P1057" s="228">
        <f>O1057*H1057</f>
        <v>0</v>
      </c>
      <c r="Q1057" s="228">
        <v>0.0195</v>
      </c>
      <c r="R1057" s="228">
        <f>Q1057*H1057</f>
        <v>0.039</v>
      </c>
      <c r="S1057" s="228">
        <v>0</v>
      </c>
      <c r="T1057" s="229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30" t="s">
        <v>331</v>
      </c>
      <c r="AT1057" s="230" t="s">
        <v>266</v>
      </c>
      <c r="AU1057" s="230" t="s">
        <v>86</v>
      </c>
      <c r="AY1057" s="16" t="s">
        <v>166</v>
      </c>
      <c r="BE1057" s="231">
        <f>IF(N1057="základní",J1057,0)</f>
        <v>0</v>
      </c>
      <c r="BF1057" s="231">
        <f>IF(N1057="snížená",J1057,0)</f>
        <v>0</v>
      </c>
      <c r="BG1057" s="231">
        <f>IF(N1057="zákl. přenesená",J1057,0)</f>
        <v>0</v>
      </c>
      <c r="BH1057" s="231">
        <f>IF(N1057="sníž. přenesená",J1057,0)</f>
        <v>0</v>
      </c>
      <c r="BI1057" s="231">
        <f>IF(N1057="nulová",J1057,0)</f>
        <v>0</v>
      </c>
      <c r="BJ1057" s="16" t="s">
        <v>8</v>
      </c>
      <c r="BK1057" s="231">
        <f>ROUND(I1057*H1057,0)</f>
        <v>0</v>
      </c>
      <c r="BL1057" s="16" t="s">
        <v>249</v>
      </c>
      <c r="BM1057" s="230" t="s">
        <v>2542</v>
      </c>
    </row>
    <row r="1058" spans="1:65" s="2" customFormat="1" ht="24.15" customHeight="1">
      <c r="A1058" s="37"/>
      <c r="B1058" s="38"/>
      <c r="C1058" s="218" t="s">
        <v>2543</v>
      </c>
      <c r="D1058" s="218" t="s">
        <v>169</v>
      </c>
      <c r="E1058" s="219" t="s">
        <v>682</v>
      </c>
      <c r="F1058" s="220" t="s">
        <v>683</v>
      </c>
      <c r="G1058" s="221" t="s">
        <v>196</v>
      </c>
      <c r="H1058" s="222">
        <v>19</v>
      </c>
      <c r="I1058" s="223"/>
      <c r="J1058" s="224">
        <f>ROUND(I1058*H1058,0)</f>
        <v>0</v>
      </c>
      <c r="K1058" s="225"/>
      <c r="L1058" s="43"/>
      <c r="M1058" s="226" t="s">
        <v>1</v>
      </c>
      <c r="N1058" s="227" t="s">
        <v>42</v>
      </c>
      <c r="O1058" s="90"/>
      <c r="P1058" s="228">
        <f>O1058*H1058</f>
        <v>0</v>
      </c>
      <c r="Q1058" s="228">
        <v>0</v>
      </c>
      <c r="R1058" s="228">
        <f>Q1058*H1058</f>
        <v>0</v>
      </c>
      <c r="S1058" s="228">
        <v>0</v>
      </c>
      <c r="T1058" s="229">
        <f>S1058*H1058</f>
        <v>0</v>
      </c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R1058" s="230" t="s">
        <v>249</v>
      </c>
      <c r="AT1058" s="230" t="s">
        <v>169</v>
      </c>
      <c r="AU1058" s="230" t="s">
        <v>86</v>
      </c>
      <c r="AY1058" s="16" t="s">
        <v>166</v>
      </c>
      <c r="BE1058" s="231">
        <f>IF(N1058="základní",J1058,0)</f>
        <v>0</v>
      </c>
      <c r="BF1058" s="231">
        <f>IF(N1058="snížená",J1058,0)</f>
        <v>0</v>
      </c>
      <c r="BG1058" s="231">
        <f>IF(N1058="zákl. přenesená",J1058,0)</f>
        <v>0</v>
      </c>
      <c r="BH1058" s="231">
        <f>IF(N1058="sníž. přenesená",J1058,0)</f>
        <v>0</v>
      </c>
      <c r="BI1058" s="231">
        <f>IF(N1058="nulová",J1058,0)</f>
        <v>0</v>
      </c>
      <c r="BJ1058" s="16" t="s">
        <v>8</v>
      </c>
      <c r="BK1058" s="231">
        <f>ROUND(I1058*H1058,0)</f>
        <v>0</v>
      </c>
      <c r="BL1058" s="16" t="s">
        <v>249</v>
      </c>
      <c r="BM1058" s="230" t="s">
        <v>2544</v>
      </c>
    </row>
    <row r="1059" spans="1:65" s="2" customFormat="1" ht="24.15" customHeight="1">
      <c r="A1059" s="37"/>
      <c r="B1059" s="38"/>
      <c r="C1059" s="254" t="s">
        <v>2545</v>
      </c>
      <c r="D1059" s="254" t="s">
        <v>266</v>
      </c>
      <c r="E1059" s="255" t="s">
        <v>2546</v>
      </c>
      <c r="F1059" s="256" t="s">
        <v>2547</v>
      </c>
      <c r="G1059" s="257" t="s">
        <v>196</v>
      </c>
      <c r="H1059" s="258">
        <v>11</v>
      </c>
      <c r="I1059" s="259"/>
      <c r="J1059" s="260">
        <f>ROUND(I1059*H1059,0)</f>
        <v>0</v>
      </c>
      <c r="K1059" s="261"/>
      <c r="L1059" s="262"/>
      <c r="M1059" s="263" t="s">
        <v>1</v>
      </c>
      <c r="N1059" s="264" t="s">
        <v>42</v>
      </c>
      <c r="O1059" s="90"/>
      <c r="P1059" s="228">
        <f>O1059*H1059</f>
        <v>0</v>
      </c>
      <c r="Q1059" s="228">
        <v>0.0205</v>
      </c>
      <c r="R1059" s="228">
        <f>Q1059*H1059</f>
        <v>0.2255</v>
      </c>
      <c r="S1059" s="228">
        <v>0</v>
      </c>
      <c r="T1059" s="229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230" t="s">
        <v>331</v>
      </c>
      <c r="AT1059" s="230" t="s">
        <v>266</v>
      </c>
      <c r="AU1059" s="230" t="s">
        <v>86</v>
      </c>
      <c r="AY1059" s="16" t="s">
        <v>166</v>
      </c>
      <c r="BE1059" s="231">
        <f>IF(N1059="základní",J1059,0)</f>
        <v>0</v>
      </c>
      <c r="BF1059" s="231">
        <f>IF(N1059="snížená",J1059,0)</f>
        <v>0</v>
      </c>
      <c r="BG1059" s="231">
        <f>IF(N1059="zákl. přenesená",J1059,0)</f>
        <v>0</v>
      </c>
      <c r="BH1059" s="231">
        <f>IF(N1059="sníž. přenesená",J1059,0)</f>
        <v>0</v>
      </c>
      <c r="BI1059" s="231">
        <f>IF(N1059="nulová",J1059,0)</f>
        <v>0</v>
      </c>
      <c r="BJ1059" s="16" t="s">
        <v>8</v>
      </c>
      <c r="BK1059" s="231">
        <f>ROUND(I1059*H1059,0)</f>
        <v>0</v>
      </c>
      <c r="BL1059" s="16" t="s">
        <v>249</v>
      </c>
      <c r="BM1059" s="230" t="s">
        <v>2548</v>
      </c>
    </row>
    <row r="1060" spans="1:65" s="2" customFormat="1" ht="24.15" customHeight="1">
      <c r="A1060" s="37"/>
      <c r="B1060" s="38"/>
      <c r="C1060" s="254" t="s">
        <v>2549</v>
      </c>
      <c r="D1060" s="254" t="s">
        <v>266</v>
      </c>
      <c r="E1060" s="255" t="s">
        <v>686</v>
      </c>
      <c r="F1060" s="256" t="s">
        <v>687</v>
      </c>
      <c r="G1060" s="257" t="s">
        <v>196</v>
      </c>
      <c r="H1060" s="258">
        <v>8</v>
      </c>
      <c r="I1060" s="259"/>
      <c r="J1060" s="260">
        <f>ROUND(I1060*H1060,0)</f>
        <v>0</v>
      </c>
      <c r="K1060" s="261"/>
      <c r="L1060" s="262"/>
      <c r="M1060" s="263" t="s">
        <v>1</v>
      </c>
      <c r="N1060" s="264" t="s">
        <v>42</v>
      </c>
      <c r="O1060" s="90"/>
      <c r="P1060" s="228">
        <f>O1060*H1060</f>
        <v>0</v>
      </c>
      <c r="Q1060" s="228">
        <v>0.0225</v>
      </c>
      <c r="R1060" s="228">
        <f>Q1060*H1060</f>
        <v>0.18</v>
      </c>
      <c r="S1060" s="228">
        <v>0</v>
      </c>
      <c r="T1060" s="229">
        <f>S1060*H1060</f>
        <v>0</v>
      </c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R1060" s="230" t="s">
        <v>331</v>
      </c>
      <c r="AT1060" s="230" t="s">
        <v>266</v>
      </c>
      <c r="AU1060" s="230" t="s">
        <v>86</v>
      </c>
      <c r="AY1060" s="16" t="s">
        <v>166</v>
      </c>
      <c r="BE1060" s="231">
        <f>IF(N1060="základní",J1060,0)</f>
        <v>0</v>
      </c>
      <c r="BF1060" s="231">
        <f>IF(N1060="snížená",J1060,0)</f>
        <v>0</v>
      </c>
      <c r="BG1060" s="231">
        <f>IF(N1060="zákl. přenesená",J1060,0)</f>
        <v>0</v>
      </c>
      <c r="BH1060" s="231">
        <f>IF(N1060="sníž. přenesená",J1060,0)</f>
        <v>0</v>
      </c>
      <c r="BI1060" s="231">
        <f>IF(N1060="nulová",J1060,0)</f>
        <v>0</v>
      </c>
      <c r="BJ1060" s="16" t="s">
        <v>8</v>
      </c>
      <c r="BK1060" s="231">
        <f>ROUND(I1060*H1060,0)</f>
        <v>0</v>
      </c>
      <c r="BL1060" s="16" t="s">
        <v>249</v>
      </c>
      <c r="BM1060" s="230" t="s">
        <v>2550</v>
      </c>
    </row>
    <row r="1061" spans="1:65" s="2" customFormat="1" ht="24.15" customHeight="1">
      <c r="A1061" s="37"/>
      <c r="B1061" s="38"/>
      <c r="C1061" s="218" t="s">
        <v>2551</v>
      </c>
      <c r="D1061" s="218" t="s">
        <v>169</v>
      </c>
      <c r="E1061" s="219" t="s">
        <v>2552</v>
      </c>
      <c r="F1061" s="220" t="s">
        <v>2553</v>
      </c>
      <c r="G1061" s="221" t="s">
        <v>196</v>
      </c>
      <c r="H1061" s="222">
        <v>5</v>
      </c>
      <c r="I1061" s="223"/>
      <c r="J1061" s="224">
        <f>ROUND(I1061*H1061,0)</f>
        <v>0</v>
      </c>
      <c r="K1061" s="225"/>
      <c r="L1061" s="43"/>
      <c r="M1061" s="226" t="s">
        <v>1</v>
      </c>
      <c r="N1061" s="227" t="s">
        <v>42</v>
      </c>
      <c r="O1061" s="90"/>
      <c r="P1061" s="228">
        <f>O1061*H1061</f>
        <v>0</v>
      </c>
      <c r="Q1061" s="228">
        <v>0</v>
      </c>
      <c r="R1061" s="228">
        <f>Q1061*H1061</f>
        <v>0</v>
      </c>
      <c r="S1061" s="228">
        <v>0</v>
      </c>
      <c r="T1061" s="229">
        <f>S1061*H1061</f>
        <v>0</v>
      </c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R1061" s="230" t="s">
        <v>249</v>
      </c>
      <c r="AT1061" s="230" t="s">
        <v>169</v>
      </c>
      <c r="AU1061" s="230" t="s">
        <v>86</v>
      </c>
      <c r="AY1061" s="16" t="s">
        <v>166</v>
      </c>
      <c r="BE1061" s="231">
        <f>IF(N1061="základní",J1061,0)</f>
        <v>0</v>
      </c>
      <c r="BF1061" s="231">
        <f>IF(N1061="snížená",J1061,0)</f>
        <v>0</v>
      </c>
      <c r="BG1061" s="231">
        <f>IF(N1061="zákl. přenesená",J1061,0)</f>
        <v>0</v>
      </c>
      <c r="BH1061" s="231">
        <f>IF(N1061="sníž. přenesená",J1061,0)</f>
        <v>0</v>
      </c>
      <c r="BI1061" s="231">
        <f>IF(N1061="nulová",J1061,0)</f>
        <v>0</v>
      </c>
      <c r="BJ1061" s="16" t="s">
        <v>8</v>
      </c>
      <c r="BK1061" s="231">
        <f>ROUND(I1061*H1061,0)</f>
        <v>0</v>
      </c>
      <c r="BL1061" s="16" t="s">
        <v>249</v>
      </c>
      <c r="BM1061" s="230" t="s">
        <v>2554</v>
      </c>
    </row>
    <row r="1062" spans="1:65" s="2" customFormat="1" ht="33" customHeight="1">
      <c r="A1062" s="37"/>
      <c r="B1062" s="38"/>
      <c r="C1062" s="254" t="s">
        <v>2555</v>
      </c>
      <c r="D1062" s="254" t="s">
        <v>266</v>
      </c>
      <c r="E1062" s="255" t="s">
        <v>2556</v>
      </c>
      <c r="F1062" s="256" t="s">
        <v>2557</v>
      </c>
      <c r="G1062" s="257" t="s">
        <v>196</v>
      </c>
      <c r="H1062" s="258">
        <v>2</v>
      </c>
      <c r="I1062" s="259"/>
      <c r="J1062" s="260">
        <f>ROUND(I1062*H1062,0)</f>
        <v>0</v>
      </c>
      <c r="K1062" s="261"/>
      <c r="L1062" s="262"/>
      <c r="M1062" s="263" t="s">
        <v>1</v>
      </c>
      <c r="N1062" s="264" t="s">
        <v>42</v>
      </c>
      <c r="O1062" s="90"/>
      <c r="P1062" s="228">
        <f>O1062*H1062</f>
        <v>0</v>
      </c>
      <c r="Q1062" s="228">
        <v>0.043</v>
      </c>
      <c r="R1062" s="228">
        <f>Q1062*H1062</f>
        <v>0.086</v>
      </c>
      <c r="S1062" s="228">
        <v>0</v>
      </c>
      <c r="T1062" s="229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30" t="s">
        <v>331</v>
      </c>
      <c r="AT1062" s="230" t="s">
        <v>266</v>
      </c>
      <c r="AU1062" s="230" t="s">
        <v>86</v>
      </c>
      <c r="AY1062" s="16" t="s">
        <v>166</v>
      </c>
      <c r="BE1062" s="231">
        <f>IF(N1062="základní",J1062,0)</f>
        <v>0</v>
      </c>
      <c r="BF1062" s="231">
        <f>IF(N1062="snížená",J1062,0)</f>
        <v>0</v>
      </c>
      <c r="BG1062" s="231">
        <f>IF(N1062="zákl. přenesená",J1062,0)</f>
        <v>0</v>
      </c>
      <c r="BH1062" s="231">
        <f>IF(N1062="sníž. přenesená",J1062,0)</f>
        <v>0</v>
      </c>
      <c r="BI1062" s="231">
        <f>IF(N1062="nulová",J1062,0)</f>
        <v>0</v>
      </c>
      <c r="BJ1062" s="16" t="s">
        <v>8</v>
      </c>
      <c r="BK1062" s="231">
        <f>ROUND(I1062*H1062,0)</f>
        <v>0</v>
      </c>
      <c r="BL1062" s="16" t="s">
        <v>249</v>
      </c>
      <c r="BM1062" s="230" t="s">
        <v>2558</v>
      </c>
    </row>
    <row r="1063" spans="1:65" s="2" customFormat="1" ht="33" customHeight="1">
      <c r="A1063" s="37"/>
      <c r="B1063" s="38"/>
      <c r="C1063" s="254" t="s">
        <v>2559</v>
      </c>
      <c r="D1063" s="254" t="s">
        <v>266</v>
      </c>
      <c r="E1063" s="255" t="s">
        <v>2560</v>
      </c>
      <c r="F1063" s="256" t="s">
        <v>2561</v>
      </c>
      <c r="G1063" s="257" t="s">
        <v>196</v>
      </c>
      <c r="H1063" s="258">
        <v>3</v>
      </c>
      <c r="I1063" s="259"/>
      <c r="J1063" s="260">
        <f>ROUND(I1063*H1063,0)</f>
        <v>0</v>
      </c>
      <c r="K1063" s="261"/>
      <c r="L1063" s="262"/>
      <c r="M1063" s="263" t="s">
        <v>1</v>
      </c>
      <c r="N1063" s="264" t="s">
        <v>42</v>
      </c>
      <c r="O1063" s="90"/>
      <c r="P1063" s="228">
        <f>O1063*H1063</f>
        <v>0</v>
      </c>
      <c r="Q1063" s="228">
        <v>0.0225</v>
      </c>
      <c r="R1063" s="228">
        <f>Q1063*H1063</f>
        <v>0.0675</v>
      </c>
      <c r="S1063" s="228">
        <v>0</v>
      </c>
      <c r="T1063" s="229">
        <f>S1063*H1063</f>
        <v>0</v>
      </c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R1063" s="230" t="s">
        <v>331</v>
      </c>
      <c r="AT1063" s="230" t="s">
        <v>266</v>
      </c>
      <c r="AU1063" s="230" t="s">
        <v>86</v>
      </c>
      <c r="AY1063" s="16" t="s">
        <v>166</v>
      </c>
      <c r="BE1063" s="231">
        <f>IF(N1063="základní",J1063,0)</f>
        <v>0</v>
      </c>
      <c r="BF1063" s="231">
        <f>IF(N1063="snížená",J1063,0)</f>
        <v>0</v>
      </c>
      <c r="BG1063" s="231">
        <f>IF(N1063="zákl. přenesená",J1063,0)</f>
        <v>0</v>
      </c>
      <c r="BH1063" s="231">
        <f>IF(N1063="sníž. přenesená",J1063,0)</f>
        <v>0</v>
      </c>
      <c r="BI1063" s="231">
        <f>IF(N1063="nulová",J1063,0)</f>
        <v>0</v>
      </c>
      <c r="BJ1063" s="16" t="s">
        <v>8</v>
      </c>
      <c r="BK1063" s="231">
        <f>ROUND(I1063*H1063,0)</f>
        <v>0</v>
      </c>
      <c r="BL1063" s="16" t="s">
        <v>249</v>
      </c>
      <c r="BM1063" s="230" t="s">
        <v>2562</v>
      </c>
    </row>
    <row r="1064" spans="1:65" s="2" customFormat="1" ht="24.15" customHeight="1">
      <c r="A1064" s="37"/>
      <c r="B1064" s="38"/>
      <c r="C1064" s="218" t="s">
        <v>2563</v>
      </c>
      <c r="D1064" s="218" t="s">
        <v>169</v>
      </c>
      <c r="E1064" s="219" t="s">
        <v>2564</v>
      </c>
      <c r="F1064" s="220" t="s">
        <v>2565</v>
      </c>
      <c r="G1064" s="221" t="s">
        <v>196</v>
      </c>
      <c r="H1064" s="222">
        <v>5</v>
      </c>
      <c r="I1064" s="223"/>
      <c r="J1064" s="224">
        <f>ROUND(I1064*H1064,0)</f>
        <v>0</v>
      </c>
      <c r="K1064" s="225"/>
      <c r="L1064" s="43"/>
      <c r="M1064" s="226" t="s">
        <v>1</v>
      </c>
      <c r="N1064" s="227" t="s">
        <v>42</v>
      </c>
      <c r="O1064" s="90"/>
      <c r="P1064" s="228">
        <f>O1064*H1064</f>
        <v>0</v>
      </c>
      <c r="Q1064" s="228">
        <v>0</v>
      </c>
      <c r="R1064" s="228">
        <f>Q1064*H1064</f>
        <v>0</v>
      </c>
      <c r="S1064" s="228">
        <v>0</v>
      </c>
      <c r="T1064" s="229">
        <f>S1064*H1064</f>
        <v>0</v>
      </c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R1064" s="230" t="s">
        <v>249</v>
      </c>
      <c r="AT1064" s="230" t="s">
        <v>169</v>
      </c>
      <c r="AU1064" s="230" t="s">
        <v>86</v>
      </c>
      <c r="AY1064" s="16" t="s">
        <v>166</v>
      </c>
      <c r="BE1064" s="231">
        <f>IF(N1064="základní",J1064,0)</f>
        <v>0</v>
      </c>
      <c r="BF1064" s="231">
        <f>IF(N1064="snížená",J1064,0)</f>
        <v>0</v>
      </c>
      <c r="BG1064" s="231">
        <f>IF(N1064="zákl. přenesená",J1064,0)</f>
        <v>0</v>
      </c>
      <c r="BH1064" s="231">
        <f>IF(N1064="sníž. přenesená",J1064,0)</f>
        <v>0</v>
      </c>
      <c r="BI1064" s="231">
        <f>IF(N1064="nulová",J1064,0)</f>
        <v>0</v>
      </c>
      <c r="BJ1064" s="16" t="s">
        <v>8</v>
      </c>
      <c r="BK1064" s="231">
        <f>ROUND(I1064*H1064,0)</f>
        <v>0</v>
      </c>
      <c r="BL1064" s="16" t="s">
        <v>249</v>
      </c>
      <c r="BM1064" s="230" t="s">
        <v>2566</v>
      </c>
    </row>
    <row r="1065" spans="1:65" s="2" customFormat="1" ht="21.75" customHeight="1">
      <c r="A1065" s="37"/>
      <c r="B1065" s="38"/>
      <c r="C1065" s="254" t="s">
        <v>2567</v>
      </c>
      <c r="D1065" s="254" t="s">
        <v>266</v>
      </c>
      <c r="E1065" s="255" t="s">
        <v>2568</v>
      </c>
      <c r="F1065" s="256" t="s">
        <v>2569</v>
      </c>
      <c r="G1065" s="257" t="s">
        <v>196</v>
      </c>
      <c r="H1065" s="258">
        <v>5</v>
      </c>
      <c r="I1065" s="259"/>
      <c r="J1065" s="260">
        <f>ROUND(I1065*H1065,0)</f>
        <v>0</v>
      </c>
      <c r="K1065" s="261"/>
      <c r="L1065" s="262"/>
      <c r="M1065" s="263" t="s">
        <v>1</v>
      </c>
      <c r="N1065" s="264" t="s">
        <v>42</v>
      </c>
      <c r="O1065" s="90"/>
      <c r="P1065" s="228">
        <f>O1065*H1065</f>
        <v>0</v>
      </c>
      <c r="Q1065" s="228">
        <v>0.0038</v>
      </c>
      <c r="R1065" s="228">
        <f>Q1065*H1065</f>
        <v>0.019</v>
      </c>
      <c r="S1065" s="228">
        <v>0</v>
      </c>
      <c r="T1065" s="229">
        <f>S1065*H1065</f>
        <v>0</v>
      </c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R1065" s="230" t="s">
        <v>331</v>
      </c>
      <c r="AT1065" s="230" t="s">
        <v>266</v>
      </c>
      <c r="AU1065" s="230" t="s">
        <v>86</v>
      </c>
      <c r="AY1065" s="16" t="s">
        <v>166</v>
      </c>
      <c r="BE1065" s="231">
        <f>IF(N1065="základní",J1065,0)</f>
        <v>0</v>
      </c>
      <c r="BF1065" s="231">
        <f>IF(N1065="snížená",J1065,0)</f>
        <v>0</v>
      </c>
      <c r="BG1065" s="231">
        <f>IF(N1065="zákl. přenesená",J1065,0)</f>
        <v>0</v>
      </c>
      <c r="BH1065" s="231">
        <f>IF(N1065="sníž. přenesená",J1065,0)</f>
        <v>0</v>
      </c>
      <c r="BI1065" s="231">
        <f>IF(N1065="nulová",J1065,0)</f>
        <v>0</v>
      </c>
      <c r="BJ1065" s="16" t="s">
        <v>8</v>
      </c>
      <c r="BK1065" s="231">
        <f>ROUND(I1065*H1065,0)</f>
        <v>0</v>
      </c>
      <c r="BL1065" s="16" t="s">
        <v>249</v>
      </c>
      <c r="BM1065" s="230" t="s">
        <v>2570</v>
      </c>
    </row>
    <row r="1066" spans="1:65" s="2" customFormat="1" ht="16.5" customHeight="1">
      <c r="A1066" s="37"/>
      <c r="B1066" s="38"/>
      <c r="C1066" s="218" t="s">
        <v>2571</v>
      </c>
      <c r="D1066" s="218" t="s">
        <v>169</v>
      </c>
      <c r="E1066" s="219" t="s">
        <v>2572</v>
      </c>
      <c r="F1066" s="220" t="s">
        <v>2573</v>
      </c>
      <c r="G1066" s="221" t="s">
        <v>196</v>
      </c>
      <c r="H1066" s="222">
        <v>9</v>
      </c>
      <c r="I1066" s="223"/>
      <c r="J1066" s="224">
        <f>ROUND(I1066*H1066,0)</f>
        <v>0</v>
      </c>
      <c r="K1066" s="225"/>
      <c r="L1066" s="43"/>
      <c r="M1066" s="226" t="s">
        <v>1</v>
      </c>
      <c r="N1066" s="227" t="s">
        <v>42</v>
      </c>
      <c r="O1066" s="90"/>
      <c r="P1066" s="228">
        <f>O1066*H1066</f>
        <v>0</v>
      </c>
      <c r="Q1066" s="228">
        <v>0</v>
      </c>
      <c r="R1066" s="228">
        <f>Q1066*H1066</f>
        <v>0</v>
      </c>
      <c r="S1066" s="228">
        <v>0</v>
      </c>
      <c r="T1066" s="229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230" t="s">
        <v>249</v>
      </c>
      <c r="AT1066" s="230" t="s">
        <v>169</v>
      </c>
      <c r="AU1066" s="230" t="s">
        <v>86</v>
      </c>
      <c r="AY1066" s="16" t="s">
        <v>166</v>
      </c>
      <c r="BE1066" s="231">
        <f>IF(N1066="základní",J1066,0)</f>
        <v>0</v>
      </c>
      <c r="BF1066" s="231">
        <f>IF(N1066="snížená",J1066,0)</f>
        <v>0</v>
      </c>
      <c r="BG1066" s="231">
        <f>IF(N1066="zákl. přenesená",J1066,0)</f>
        <v>0</v>
      </c>
      <c r="BH1066" s="231">
        <f>IF(N1066="sníž. přenesená",J1066,0)</f>
        <v>0</v>
      </c>
      <c r="BI1066" s="231">
        <f>IF(N1066="nulová",J1066,0)</f>
        <v>0</v>
      </c>
      <c r="BJ1066" s="16" t="s">
        <v>8</v>
      </c>
      <c r="BK1066" s="231">
        <f>ROUND(I1066*H1066,0)</f>
        <v>0</v>
      </c>
      <c r="BL1066" s="16" t="s">
        <v>249</v>
      </c>
      <c r="BM1066" s="230" t="s">
        <v>2574</v>
      </c>
    </row>
    <row r="1067" spans="1:65" s="2" customFormat="1" ht="16.5" customHeight="1">
      <c r="A1067" s="37"/>
      <c r="B1067" s="38"/>
      <c r="C1067" s="254" t="s">
        <v>2575</v>
      </c>
      <c r="D1067" s="254" t="s">
        <v>266</v>
      </c>
      <c r="E1067" s="255" t="s">
        <v>2576</v>
      </c>
      <c r="F1067" s="256" t="s">
        <v>2577</v>
      </c>
      <c r="G1067" s="257" t="s">
        <v>196</v>
      </c>
      <c r="H1067" s="258">
        <v>9</v>
      </c>
      <c r="I1067" s="259"/>
      <c r="J1067" s="260">
        <f>ROUND(I1067*H1067,0)</f>
        <v>0</v>
      </c>
      <c r="K1067" s="261"/>
      <c r="L1067" s="262"/>
      <c r="M1067" s="263" t="s">
        <v>1</v>
      </c>
      <c r="N1067" s="264" t="s">
        <v>42</v>
      </c>
      <c r="O1067" s="90"/>
      <c r="P1067" s="228">
        <f>O1067*H1067</f>
        <v>0</v>
      </c>
      <c r="Q1067" s="228">
        <v>0.00046</v>
      </c>
      <c r="R1067" s="228">
        <f>Q1067*H1067</f>
        <v>0.0041400000000000005</v>
      </c>
      <c r="S1067" s="228">
        <v>0</v>
      </c>
      <c r="T1067" s="229">
        <f>S1067*H1067</f>
        <v>0</v>
      </c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R1067" s="230" t="s">
        <v>331</v>
      </c>
      <c r="AT1067" s="230" t="s">
        <v>266</v>
      </c>
      <c r="AU1067" s="230" t="s">
        <v>86</v>
      </c>
      <c r="AY1067" s="16" t="s">
        <v>166</v>
      </c>
      <c r="BE1067" s="231">
        <f>IF(N1067="základní",J1067,0)</f>
        <v>0</v>
      </c>
      <c r="BF1067" s="231">
        <f>IF(N1067="snížená",J1067,0)</f>
        <v>0</v>
      </c>
      <c r="BG1067" s="231">
        <f>IF(N1067="zákl. přenesená",J1067,0)</f>
        <v>0</v>
      </c>
      <c r="BH1067" s="231">
        <f>IF(N1067="sníž. přenesená",J1067,0)</f>
        <v>0</v>
      </c>
      <c r="BI1067" s="231">
        <f>IF(N1067="nulová",J1067,0)</f>
        <v>0</v>
      </c>
      <c r="BJ1067" s="16" t="s">
        <v>8</v>
      </c>
      <c r="BK1067" s="231">
        <f>ROUND(I1067*H1067,0)</f>
        <v>0</v>
      </c>
      <c r="BL1067" s="16" t="s">
        <v>249</v>
      </c>
      <c r="BM1067" s="230" t="s">
        <v>2578</v>
      </c>
    </row>
    <row r="1068" spans="1:65" s="2" customFormat="1" ht="16.5" customHeight="1">
      <c r="A1068" s="37"/>
      <c r="B1068" s="38"/>
      <c r="C1068" s="218" t="s">
        <v>2579</v>
      </c>
      <c r="D1068" s="218" t="s">
        <v>169</v>
      </c>
      <c r="E1068" s="219" t="s">
        <v>706</v>
      </c>
      <c r="F1068" s="220" t="s">
        <v>707</v>
      </c>
      <c r="G1068" s="221" t="s">
        <v>196</v>
      </c>
      <c r="H1068" s="222">
        <v>19</v>
      </c>
      <c r="I1068" s="223"/>
      <c r="J1068" s="224">
        <f>ROUND(I1068*H1068,0)</f>
        <v>0</v>
      </c>
      <c r="K1068" s="225"/>
      <c r="L1068" s="43"/>
      <c r="M1068" s="226" t="s">
        <v>1</v>
      </c>
      <c r="N1068" s="227" t="s">
        <v>42</v>
      </c>
      <c r="O1068" s="90"/>
      <c r="P1068" s="228">
        <f>O1068*H1068</f>
        <v>0</v>
      </c>
      <c r="Q1068" s="228">
        <v>0</v>
      </c>
      <c r="R1068" s="228">
        <f>Q1068*H1068</f>
        <v>0</v>
      </c>
      <c r="S1068" s="228">
        <v>0</v>
      </c>
      <c r="T1068" s="229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30" t="s">
        <v>249</v>
      </c>
      <c r="AT1068" s="230" t="s">
        <v>169</v>
      </c>
      <c r="AU1068" s="230" t="s">
        <v>86</v>
      </c>
      <c r="AY1068" s="16" t="s">
        <v>166</v>
      </c>
      <c r="BE1068" s="231">
        <f>IF(N1068="základní",J1068,0)</f>
        <v>0</v>
      </c>
      <c r="BF1068" s="231">
        <f>IF(N1068="snížená",J1068,0)</f>
        <v>0</v>
      </c>
      <c r="BG1068" s="231">
        <f>IF(N1068="zákl. přenesená",J1068,0)</f>
        <v>0</v>
      </c>
      <c r="BH1068" s="231">
        <f>IF(N1068="sníž. přenesená",J1068,0)</f>
        <v>0</v>
      </c>
      <c r="BI1068" s="231">
        <f>IF(N1068="nulová",J1068,0)</f>
        <v>0</v>
      </c>
      <c r="BJ1068" s="16" t="s">
        <v>8</v>
      </c>
      <c r="BK1068" s="231">
        <f>ROUND(I1068*H1068,0)</f>
        <v>0</v>
      </c>
      <c r="BL1068" s="16" t="s">
        <v>249</v>
      </c>
      <c r="BM1068" s="230" t="s">
        <v>2580</v>
      </c>
    </row>
    <row r="1069" spans="1:65" s="2" customFormat="1" ht="16.5" customHeight="1">
      <c r="A1069" s="37"/>
      <c r="B1069" s="38"/>
      <c r="C1069" s="254" t="s">
        <v>2581</v>
      </c>
      <c r="D1069" s="254" t="s">
        <v>266</v>
      </c>
      <c r="E1069" s="255" t="s">
        <v>710</v>
      </c>
      <c r="F1069" s="256" t="s">
        <v>711</v>
      </c>
      <c r="G1069" s="257" t="s">
        <v>196</v>
      </c>
      <c r="H1069" s="258">
        <v>19</v>
      </c>
      <c r="I1069" s="259"/>
      <c r="J1069" s="260">
        <f>ROUND(I1069*H1069,0)</f>
        <v>0</v>
      </c>
      <c r="K1069" s="261"/>
      <c r="L1069" s="262"/>
      <c r="M1069" s="263" t="s">
        <v>1</v>
      </c>
      <c r="N1069" s="264" t="s">
        <v>42</v>
      </c>
      <c r="O1069" s="90"/>
      <c r="P1069" s="228">
        <f>O1069*H1069</f>
        <v>0</v>
      </c>
      <c r="Q1069" s="228">
        <v>0.00015</v>
      </c>
      <c r="R1069" s="228">
        <f>Q1069*H1069</f>
        <v>0.0028499999999999997</v>
      </c>
      <c r="S1069" s="228">
        <v>0</v>
      </c>
      <c r="T1069" s="229">
        <f>S1069*H1069</f>
        <v>0</v>
      </c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R1069" s="230" t="s">
        <v>331</v>
      </c>
      <c r="AT1069" s="230" t="s">
        <v>266</v>
      </c>
      <c r="AU1069" s="230" t="s">
        <v>86</v>
      </c>
      <c r="AY1069" s="16" t="s">
        <v>166</v>
      </c>
      <c r="BE1069" s="231">
        <f>IF(N1069="základní",J1069,0)</f>
        <v>0</v>
      </c>
      <c r="BF1069" s="231">
        <f>IF(N1069="snížená",J1069,0)</f>
        <v>0</v>
      </c>
      <c r="BG1069" s="231">
        <f>IF(N1069="zákl. přenesená",J1069,0)</f>
        <v>0</v>
      </c>
      <c r="BH1069" s="231">
        <f>IF(N1069="sníž. přenesená",J1069,0)</f>
        <v>0</v>
      </c>
      <c r="BI1069" s="231">
        <f>IF(N1069="nulová",J1069,0)</f>
        <v>0</v>
      </c>
      <c r="BJ1069" s="16" t="s">
        <v>8</v>
      </c>
      <c r="BK1069" s="231">
        <f>ROUND(I1069*H1069,0)</f>
        <v>0</v>
      </c>
      <c r="BL1069" s="16" t="s">
        <v>249</v>
      </c>
      <c r="BM1069" s="230" t="s">
        <v>2582</v>
      </c>
    </row>
    <row r="1070" spans="1:65" s="2" customFormat="1" ht="21.75" customHeight="1">
      <c r="A1070" s="37"/>
      <c r="B1070" s="38"/>
      <c r="C1070" s="218" t="s">
        <v>2583</v>
      </c>
      <c r="D1070" s="218" t="s">
        <v>169</v>
      </c>
      <c r="E1070" s="219" t="s">
        <v>714</v>
      </c>
      <c r="F1070" s="220" t="s">
        <v>715</v>
      </c>
      <c r="G1070" s="221" t="s">
        <v>196</v>
      </c>
      <c r="H1070" s="222">
        <v>29</v>
      </c>
      <c r="I1070" s="223"/>
      <c r="J1070" s="224">
        <f>ROUND(I1070*H1070,0)</f>
        <v>0</v>
      </c>
      <c r="K1070" s="225"/>
      <c r="L1070" s="43"/>
      <c r="M1070" s="226" t="s">
        <v>1</v>
      </c>
      <c r="N1070" s="227" t="s">
        <v>42</v>
      </c>
      <c r="O1070" s="90"/>
      <c r="P1070" s="228">
        <f>O1070*H1070</f>
        <v>0</v>
      </c>
      <c r="Q1070" s="228">
        <v>0</v>
      </c>
      <c r="R1070" s="228">
        <f>Q1070*H1070</f>
        <v>0</v>
      </c>
      <c r="S1070" s="228">
        <v>0</v>
      </c>
      <c r="T1070" s="229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30" t="s">
        <v>249</v>
      </c>
      <c r="AT1070" s="230" t="s">
        <v>169</v>
      </c>
      <c r="AU1070" s="230" t="s">
        <v>86</v>
      </c>
      <c r="AY1070" s="16" t="s">
        <v>166</v>
      </c>
      <c r="BE1070" s="231">
        <f>IF(N1070="základní",J1070,0)</f>
        <v>0</v>
      </c>
      <c r="BF1070" s="231">
        <f>IF(N1070="snížená",J1070,0)</f>
        <v>0</v>
      </c>
      <c r="BG1070" s="231">
        <f>IF(N1070="zákl. přenesená",J1070,0)</f>
        <v>0</v>
      </c>
      <c r="BH1070" s="231">
        <f>IF(N1070="sníž. přenesená",J1070,0)</f>
        <v>0</v>
      </c>
      <c r="BI1070" s="231">
        <f>IF(N1070="nulová",J1070,0)</f>
        <v>0</v>
      </c>
      <c r="BJ1070" s="16" t="s">
        <v>8</v>
      </c>
      <c r="BK1070" s="231">
        <f>ROUND(I1070*H1070,0)</f>
        <v>0</v>
      </c>
      <c r="BL1070" s="16" t="s">
        <v>249</v>
      </c>
      <c r="BM1070" s="230" t="s">
        <v>2584</v>
      </c>
    </row>
    <row r="1071" spans="1:51" s="13" customFormat="1" ht="12">
      <c r="A1071" s="13"/>
      <c r="B1071" s="232"/>
      <c r="C1071" s="233"/>
      <c r="D1071" s="234" t="s">
        <v>175</v>
      </c>
      <c r="E1071" s="235" t="s">
        <v>1</v>
      </c>
      <c r="F1071" s="236" t="s">
        <v>2585</v>
      </c>
      <c r="G1071" s="233"/>
      <c r="H1071" s="237">
        <v>29</v>
      </c>
      <c r="I1071" s="238"/>
      <c r="J1071" s="233"/>
      <c r="K1071" s="233"/>
      <c r="L1071" s="239"/>
      <c r="M1071" s="240"/>
      <c r="N1071" s="241"/>
      <c r="O1071" s="241"/>
      <c r="P1071" s="241"/>
      <c r="Q1071" s="241"/>
      <c r="R1071" s="241"/>
      <c r="S1071" s="241"/>
      <c r="T1071" s="242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3" t="s">
        <v>175</v>
      </c>
      <c r="AU1071" s="243" t="s">
        <v>86</v>
      </c>
      <c r="AV1071" s="13" t="s">
        <v>86</v>
      </c>
      <c r="AW1071" s="13" t="s">
        <v>32</v>
      </c>
      <c r="AX1071" s="13" t="s">
        <v>77</v>
      </c>
      <c r="AY1071" s="243" t="s">
        <v>166</v>
      </c>
    </row>
    <row r="1072" spans="1:65" s="2" customFormat="1" ht="16.5" customHeight="1">
      <c r="A1072" s="37"/>
      <c r="B1072" s="38"/>
      <c r="C1072" s="254" t="s">
        <v>2586</v>
      </c>
      <c r="D1072" s="254" t="s">
        <v>266</v>
      </c>
      <c r="E1072" s="255" t="s">
        <v>718</v>
      </c>
      <c r="F1072" s="256" t="s">
        <v>719</v>
      </c>
      <c r="G1072" s="257" t="s">
        <v>196</v>
      </c>
      <c r="H1072" s="258">
        <v>26</v>
      </c>
      <c r="I1072" s="259"/>
      <c r="J1072" s="260">
        <f>ROUND(I1072*H1072,0)</f>
        <v>0</v>
      </c>
      <c r="K1072" s="261"/>
      <c r="L1072" s="262"/>
      <c r="M1072" s="263" t="s">
        <v>1</v>
      </c>
      <c r="N1072" s="264" t="s">
        <v>42</v>
      </c>
      <c r="O1072" s="90"/>
      <c r="P1072" s="228">
        <f>O1072*H1072</f>
        <v>0</v>
      </c>
      <c r="Q1072" s="228">
        <v>0.0022</v>
      </c>
      <c r="R1072" s="228">
        <f>Q1072*H1072</f>
        <v>0.0572</v>
      </c>
      <c r="S1072" s="228">
        <v>0</v>
      </c>
      <c r="T1072" s="229">
        <f>S1072*H1072</f>
        <v>0</v>
      </c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R1072" s="230" t="s">
        <v>331</v>
      </c>
      <c r="AT1072" s="230" t="s">
        <v>266</v>
      </c>
      <c r="AU1072" s="230" t="s">
        <v>86</v>
      </c>
      <c r="AY1072" s="16" t="s">
        <v>166</v>
      </c>
      <c r="BE1072" s="231">
        <f>IF(N1072="základní",J1072,0)</f>
        <v>0</v>
      </c>
      <c r="BF1072" s="231">
        <f>IF(N1072="snížená",J1072,0)</f>
        <v>0</v>
      </c>
      <c r="BG1072" s="231">
        <f>IF(N1072="zákl. přenesená",J1072,0)</f>
        <v>0</v>
      </c>
      <c r="BH1072" s="231">
        <f>IF(N1072="sníž. přenesená",J1072,0)</f>
        <v>0</v>
      </c>
      <c r="BI1072" s="231">
        <f>IF(N1072="nulová",J1072,0)</f>
        <v>0</v>
      </c>
      <c r="BJ1072" s="16" t="s">
        <v>8</v>
      </c>
      <c r="BK1072" s="231">
        <f>ROUND(I1072*H1072,0)</f>
        <v>0</v>
      </c>
      <c r="BL1072" s="16" t="s">
        <v>249</v>
      </c>
      <c r="BM1072" s="230" t="s">
        <v>2587</v>
      </c>
    </row>
    <row r="1073" spans="1:65" s="2" customFormat="1" ht="24.15" customHeight="1">
      <c r="A1073" s="37"/>
      <c r="B1073" s="38"/>
      <c r="C1073" s="218" t="s">
        <v>2588</v>
      </c>
      <c r="D1073" s="218" t="s">
        <v>169</v>
      </c>
      <c r="E1073" s="219" t="s">
        <v>2589</v>
      </c>
      <c r="F1073" s="220" t="s">
        <v>2590</v>
      </c>
      <c r="G1073" s="221" t="s">
        <v>196</v>
      </c>
      <c r="H1073" s="222">
        <v>2</v>
      </c>
      <c r="I1073" s="223"/>
      <c r="J1073" s="224">
        <f>ROUND(I1073*H1073,0)</f>
        <v>0</v>
      </c>
      <c r="K1073" s="225"/>
      <c r="L1073" s="43"/>
      <c r="M1073" s="226" t="s">
        <v>1</v>
      </c>
      <c r="N1073" s="227" t="s">
        <v>42</v>
      </c>
      <c r="O1073" s="90"/>
      <c r="P1073" s="228">
        <f>O1073*H1073</f>
        <v>0</v>
      </c>
      <c r="Q1073" s="228">
        <v>0</v>
      </c>
      <c r="R1073" s="228">
        <f>Q1073*H1073</f>
        <v>0</v>
      </c>
      <c r="S1073" s="228">
        <v>0</v>
      </c>
      <c r="T1073" s="229">
        <f>S1073*H1073</f>
        <v>0</v>
      </c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R1073" s="230" t="s">
        <v>249</v>
      </c>
      <c r="AT1073" s="230" t="s">
        <v>169</v>
      </c>
      <c r="AU1073" s="230" t="s">
        <v>86</v>
      </c>
      <c r="AY1073" s="16" t="s">
        <v>166</v>
      </c>
      <c r="BE1073" s="231">
        <f>IF(N1073="základní",J1073,0)</f>
        <v>0</v>
      </c>
      <c r="BF1073" s="231">
        <f>IF(N1073="snížená",J1073,0)</f>
        <v>0</v>
      </c>
      <c r="BG1073" s="231">
        <f>IF(N1073="zákl. přenesená",J1073,0)</f>
        <v>0</v>
      </c>
      <c r="BH1073" s="231">
        <f>IF(N1073="sníž. přenesená",J1073,0)</f>
        <v>0</v>
      </c>
      <c r="BI1073" s="231">
        <f>IF(N1073="nulová",J1073,0)</f>
        <v>0</v>
      </c>
      <c r="BJ1073" s="16" t="s">
        <v>8</v>
      </c>
      <c r="BK1073" s="231">
        <f>ROUND(I1073*H1073,0)</f>
        <v>0</v>
      </c>
      <c r="BL1073" s="16" t="s">
        <v>249</v>
      </c>
      <c r="BM1073" s="230" t="s">
        <v>2591</v>
      </c>
    </row>
    <row r="1074" spans="1:65" s="2" customFormat="1" ht="16.5" customHeight="1">
      <c r="A1074" s="37"/>
      <c r="B1074" s="38"/>
      <c r="C1074" s="254" t="s">
        <v>2592</v>
      </c>
      <c r="D1074" s="254" t="s">
        <v>266</v>
      </c>
      <c r="E1074" s="255" t="s">
        <v>2593</v>
      </c>
      <c r="F1074" s="256" t="s">
        <v>2594</v>
      </c>
      <c r="G1074" s="257" t="s">
        <v>196</v>
      </c>
      <c r="H1074" s="258">
        <v>2</v>
      </c>
      <c r="I1074" s="259"/>
      <c r="J1074" s="260">
        <f>ROUND(I1074*H1074,0)</f>
        <v>0</v>
      </c>
      <c r="K1074" s="261"/>
      <c r="L1074" s="262"/>
      <c r="M1074" s="263" t="s">
        <v>1</v>
      </c>
      <c r="N1074" s="264" t="s">
        <v>42</v>
      </c>
      <c r="O1074" s="90"/>
      <c r="P1074" s="228">
        <f>O1074*H1074</f>
        <v>0</v>
      </c>
      <c r="Q1074" s="228">
        <v>0.0022</v>
      </c>
      <c r="R1074" s="228">
        <f>Q1074*H1074</f>
        <v>0.0044</v>
      </c>
      <c r="S1074" s="228">
        <v>0</v>
      </c>
      <c r="T1074" s="229">
        <f>S1074*H1074</f>
        <v>0</v>
      </c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R1074" s="230" t="s">
        <v>331</v>
      </c>
      <c r="AT1074" s="230" t="s">
        <v>266</v>
      </c>
      <c r="AU1074" s="230" t="s">
        <v>86</v>
      </c>
      <c r="AY1074" s="16" t="s">
        <v>166</v>
      </c>
      <c r="BE1074" s="231">
        <f>IF(N1074="základní",J1074,0)</f>
        <v>0</v>
      </c>
      <c r="BF1074" s="231">
        <f>IF(N1074="snížená",J1074,0)</f>
        <v>0</v>
      </c>
      <c r="BG1074" s="231">
        <f>IF(N1074="zákl. přenesená",J1074,0)</f>
        <v>0</v>
      </c>
      <c r="BH1074" s="231">
        <f>IF(N1074="sníž. přenesená",J1074,0)</f>
        <v>0</v>
      </c>
      <c r="BI1074" s="231">
        <f>IF(N1074="nulová",J1074,0)</f>
        <v>0</v>
      </c>
      <c r="BJ1074" s="16" t="s">
        <v>8</v>
      </c>
      <c r="BK1074" s="231">
        <f>ROUND(I1074*H1074,0)</f>
        <v>0</v>
      </c>
      <c r="BL1074" s="16" t="s">
        <v>249</v>
      </c>
      <c r="BM1074" s="230" t="s">
        <v>2595</v>
      </c>
    </row>
    <row r="1075" spans="1:65" s="2" customFormat="1" ht="16.5" customHeight="1">
      <c r="A1075" s="37"/>
      <c r="B1075" s="38"/>
      <c r="C1075" s="218" t="s">
        <v>2596</v>
      </c>
      <c r="D1075" s="218" t="s">
        <v>169</v>
      </c>
      <c r="E1075" s="219" t="s">
        <v>2597</v>
      </c>
      <c r="F1075" s="220" t="s">
        <v>2598</v>
      </c>
      <c r="G1075" s="221" t="s">
        <v>196</v>
      </c>
      <c r="H1075" s="222">
        <v>2</v>
      </c>
      <c r="I1075" s="223"/>
      <c r="J1075" s="224">
        <f>ROUND(I1075*H1075,0)</f>
        <v>0</v>
      </c>
      <c r="K1075" s="225"/>
      <c r="L1075" s="43"/>
      <c r="M1075" s="226" t="s">
        <v>1</v>
      </c>
      <c r="N1075" s="227" t="s">
        <v>42</v>
      </c>
      <c r="O1075" s="90"/>
      <c r="P1075" s="228">
        <f>O1075*H1075</f>
        <v>0</v>
      </c>
      <c r="Q1075" s="228">
        <v>0</v>
      </c>
      <c r="R1075" s="228">
        <f>Q1075*H1075</f>
        <v>0</v>
      </c>
      <c r="S1075" s="228">
        <v>0</v>
      </c>
      <c r="T1075" s="229">
        <f>S1075*H1075</f>
        <v>0</v>
      </c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R1075" s="230" t="s">
        <v>249</v>
      </c>
      <c r="AT1075" s="230" t="s">
        <v>169</v>
      </c>
      <c r="AU1075" s="230" t="s">
        <v>86</v>
      </c>
      <c r="AY1075" s="16" t="s">
        <v>166</v>
      </c>
      <c r="BE1075" s="231">
        <f>IF(N1075="základní",J1075,0)</f>
        <v>0</v>
      </c>
      <c r="BF1075" s="231">
        <f>IF(N1075="snížená",J1075,0)</f>
        <v>0</v>
      </c>
      <c r="BG1075" s="231">
        <f>IF(N1075="zákl. přenesená",J1075,0)</f>
        <v>0</v>
      </c>
      <c r="BH1075" s="231">
        <f>IF(N1075="sníž. přenesená",J1075,0)</f>
        <v>0</v>
      </c>
      <c r="BI1075" s="231">
        <f>IF(N1075="nulová",J1075,0)</f>
        <v>0</v>
      </c>
      <c r="BJ1075" s="16" t="s">
        <v>8</v>
      </c>
      <c r="BK1075" s="231">
        <f>ROUND(I1075*H1075,0)</f>
        <v>0</v>
      </c>
      <c r="BL1075" s="16" t="s">
        <v>249</v>
      </c>
      <c r="BM1075" s="230" t="s">
        <v>2599</v>
      </c>
    </row>
    <row r="1076" spans="1:65" s="2" customFormat="1" ht="16.5" customHeight="1">
      <c r="A1076" s="37"/>
      <c r="B1076" s="38"/>
      <c r="C1076" s="254" t="s">
        <v>2600</v>
      </c>
      <c r="D1076" s="254" t="s">
        <v>266</v>
      </c>
      <c r="E1076" s="255" t="s">
        <v>2601</v>
      </c>
      <c r="F1076" s="256" t="s">
        <v>2602</v>
      </c>
      <c r="G1076" s="257" t="s">
        <v>196</v>
      </c>
      <c r="H1076" s="258">
        <v>2</v>
      </c>
      <c r="I1076" s="259"/>
      <c r="J1076" s="260">
        <f>ROUND(I1076*H1076,0)</f>
        <v>0</v>
      </c>
      <c r="K1076" s="261"/>
      <c r="L1076" s="262"/>
      <c r="M1076" s="263" t="s">
        <v>1</v>
      </c>
      <c r="N1076" s="264" t="s">
        <v>42</v>
      </c>
      <c r="O1076" s="90"/>
      <c r="P1076" s="228">
        <f>O1076*H1076</f>
        <v>0</v>
      </c>
      <c r="Q1076" s="228">
        <v>0.00085</v>
      </c>
      <c r="R1076" s="228">
        <f>Q1076*H1076</f>
        <v>0.0017</v>
      </c>
      <c r="S1076" s="228">
        <v>0</v>
      </c>
      <c r="T1076" s="229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30" t="s">
        <v>331</v>
      </c>
      <c r="AT1076" s="230" t="s">
        <v>266</v>
      </c>
      <c r="AU1076" s="230" t="s">
        <v>86</v>
      </c>
      <c r="AY1076" s="16" t="s">
        <v>166</v>
      </c>
      <c r="BE1076" s="231">
        <f>IF(N1076="základní",J1076,0)</f>
        <v>0</v>
      </c>
      <c r="BF1076" s="231">
        <f>IF(N1076="snížená",J1076,0)</f>
        <v>0</v>
      </c>
      <c r="BG1076" s="231">
        <f>IF(N1076="zákl. přenesená",J1076,0)</f>
        <v>0</v>
      </c>
      <c r="BH1076" s="231">
        <f>IF(N1076="sníž. přenesená",J1076,0)</f>
        <v>0</v>
      </c>
      <c r="BI1076" s="231">
        <f>IF(N1076="nulová",J1076,0)</f>
        <v>0</v>
      </c>
      <c r="BJ1076" s="16" t="s">
        <v>8</v>
      </c>
      <c r="BK1076" s="231">
        <f>ROUND(I1076*H1076,0)</f>
        <v>0</v>
      </c>
      <c r="BL1076" s="16" t="s">
        <v>249</v>
      </c>
      <c r="BM1076" s="230" t="s">
        <v>2603</v>
      </c>
    </row>
    <row r="1077" spans="1:65" s="2" customFormat="1" ht="24.15" customHeight="1">
      <c r="A1077" s="37"/>
      <c r="B1077" s="38"/>
      <c r="C1077" s="218" t="s">
        <v>2604</v>
      </c>
      <c r="D1077" s="218" t="s">
        <v>169</v>
      </c>
      <c r="E1077" s="219" t="s">
        <v>2605</v>
      </c>
      <c r="F1077" s="220" t="s">
        <v>2606</v>
      </c>
      <c r="G1077" s="221" t="s">
        <v>215</v>
      </c>
      <c r="H1077" s="222">
        <v>51.25</v>
      </c>
      <c r="I1077" s="223"/>
      <c r="J1077" s="224">
        <f>ROUND(I1077*H1077,0)</f>
        <v>0</v>
      </c>
      <c r="K1077" s="225"/>
      <c r="L1077" s="43"/>
      <c r="M1077" s="226" t="s">
        <v>1</v>
      </c>
      <c r="N1077" s="227" t="s">
        <v>42</v>
      </c>
      <c r="O1077" s="90"/>
      <c r="P1077" s="228">
        <f>O1077*H1077</f>
        <v>0</v>
      </c>
      <c r="Q1077" s="228">
        <v>0</v>
      </c>
      <c r="R1077" s="228">
        <f>Q1077*H1077</f>
        <v>0</v>
      </c>
      <c r="S1077" s="228">
        <v>0</v>
      </c>
      <c r="T1077" s="229">
        <f>S1077*H1077</f>
        <v>0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30" t="s">
        <v>249</v>
      </c>
      <c r="AT1077" s="230" t="s">
        <v>169</v>
      </c>
      <c r="AU1077" s="230" t="s">
        <v>86</v>
      </c>
      <c r="AY1077" s="16" t="s">
        <v>166</v>
      </c>
      <c r="BE1077" s="231">
        <f>IF(N1077="základní",J1077,0)</f>
        <v>0</v>
      </c>
      <c r="BF1077" s="231">
        <f>IF(N1077="snížená",J1077,0)</f>
        <v>0</v>
      </c>
      <c r="BG1077" s="231">
        <f>IF(N1077="zákl. přenesená",J1077,0)</f>
        <v>0</v>
      </c>
      <c r="BH1077" s="231">
        <f>IF(N1077="sníž. přenesená",J1077,0)</f>
        <v>0</v>
      </c>
      <c r="BI1077" s="231">
        <f>IF(N1077="nulová",J1077,0)</f>
        <v>0</v>
      </c>
      <c r="BJ1077" s="16" t="s">
        <v>8</v>
      </c>
      <c r="BK1077" s="231">
        <f>ROUND(I1077*H1077,0)</f>
        <v>0</v>
      </c>
      <c r="BL1077" s="16" t="s">
        <v>249</v>
      </c>
      <c r="BM1077" s="230" t="s">
        <v>2607</v>
      </c>
    </row>
    <row r="1078" spans="1:51" s="13" customFormat="1" ht="12">
      <c r="A1078" s="13"/>
      <c r="B1078" s="232"/>
      <c r="C1078" s="233"/>
      <c r="D1078" s="234" t="s">
        <v>175</v>
      </c>
      <c r="E1078" s="235" t="s">
        <v>1</v>
      </c>
      <c r="F1078" s="236" t="s">
        <v>2608</v>
      </c>
      <c r="G1078" s="233"/>
      <c r="H1078" s="237">
        <v>51.25</v>
      </c>
      <c r="I1078" s="238"/>
      <c r="J1078" s="233"/>
      <c r="K1078" s="233"/>
      <c r="L1078" s="239"/>
      <c r="M1078" s="240"/>
      <c r="N1078" s="241"/>
      <c r="O1078" s="241"/>
      <c r="P1078" s="241"/>
      <c r="Q1078" s="241"/>
      <c r="R1078" s="241"/>
      <c r="S1078" s="241"/>
      <c r="T1078" s="24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3" t="s">
        <v>175</v>
      </c>
      <c r="AU1078" s="243" t="s">
        <v>86</v>
      </c>
      <c r="AV1078" s="13" t="s">
        <v>86</v>
      </c>
      <c r="AW1078" s="13" t="s">
        <v>32</v>
      </c>
      <c r="AX1078" s="13" t="s">
        <v>77</v>
      </c>
      <c r="AY1078" s="243" t="s">
        <v>166</v>
      </c>
    </row>
    <row r="1079" spans="1:65" s="2" customFormat="1" ht="24.15" customHeight="1">
      <c r="A1079" s="37"/>
      <c r="B1079" s="38"/>
      <c r="C1079" s="254" t="s">
        <v>2609</v>
      </c>
      <c r="D1079" s="254" t="s">
        <v>266</v>
      </c>
      <c r="E1079" s="255" t="s">
        <v>2610</v>
      </c>
      <c r="F1079" s="256" t="s">
        <v>2611</v>
      </c>
      <c r="G1079" s="257" t="s">
        <v>215</v>
      </c>
      <c r="H1079" s="258">
        <v>56.375</v>
      </c>
      <c r="I1079" s="259"/>
      <c r="J1079" s="260">
        <f>ROUND(I1079*H1079,0)</f>
        <v>0</v>
      </c>
      <c r="K1079" s="261"/>
      <c r="L1079" s="262"/>
      <c r="M1079" s="263" t="s">
        <v>1</v>
      </c>
      <c r="N1079" s="264" t="s">
        <v>42</v>
      </c>
      <c r="O1079" s="90"/>
      <c r="P1079" s="228">
        <f>O1079*H1079</f>
        <v>0</v>
      </c>
      <c r="Q1079" s="228">
        <v>0.004</v>
      </c>
      <c r="R1079" s="228">
        <f>Q1079*H1079</f>
        <v>0.2255</v>
      </c>
      <c r="S1079" s="228">
        <v>0</v>
      </c>
      <c r="T1079" s="229">
        <f>S1079*H1079</f>
        <v>0</v>
      </c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R1079" s="230" t="s">
        <v>331</v>
      </c>
      <c r="AT1079" s="230" t="s">
        <v>266</v>
      </c>
      <c r="AU1079" s="230" t="s">
        <v>86</v>
      </c>
      <c r="AY1079" s="16" t="s">
        <v>166</v>
      </c>
      <c r="BE1079" s="231">
        <f>IF(N1079="základní",J1079,0)</f>
        <v>0</v>
      </c>
      <c r="BF1079" s="231">
        <f>IF(N1079="snížená",J1079,0)</f>
        <v>0</v>
      </c>
      <c r="BG1079" s="231">
        <f>IF(N1079="zákl. přenesená",J1079,0)</f>
        <v>0</v>
      </c>
      <c r="BH1079" s="231">
        <f>IF(N1079="sníž. přenesená",J1079,0)</f>
        <v>0</v>
      </c>
      <c r="BI1079" s="231">
        <f>IF(N1079="nulová",J1079,0)</f>
        <v>0</v>
      </c>
      <c r="BJ1079" s="16" t="s">
        <v>8</v>
      </c>
      <c r="BK1079" s="231">
        <f>ROUND(I1079*H1079,0)</f>
        <v>0</v>
      </c>
      <c r="BL1079" s="16" t="s">
        <v>249</v>
      </c>
      <c r="BM1079" s="230" t="s">
        <v>2612</v>
      </c>
    </row>
    <row r="1080" spans="1:51" s="13" customFormat="1" ht="12">
      <c r="A1080" s="13"/>
      <c r="B1080" s="232"/>
      <c r="C1080" s="233"/>
      <c r="D1080" s="234" t="s">
        <v>175</v>
      </c>
      <c r="E1080" s="235" t="s">
        <v>1</v>
      </c>
      <c r="F1080" s="236" t="s">
        <v>2613</v>
      </c>
      <c r="G1080" s="233"/>
      <c r="H1080" s="237">
        <v>51.25</v>
      </c>
      <c r="I1080" s="238"/>
      <c r="J1080" s="233"/>
      <c r="K1080" s="233"/>
      <c r="L1080" s="239"/>
      <c r="M1080" s="240"/>
      <c r="N1080" s="241"/>
      <c r="O1080" s="241"/>
      <c r="P1080" s="241"/>
      <c r="Q1080" s="241"/>
      <c r="R1080" s="241"/>
      <c r="S1080" s="241"/>
      <c r="T1080" s="242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3" t="s">
        <v>175</v>
      </c>
      <c r="AU1080" s="243" t="s">
        <v>86</v>
      </c>
      <c r="AV1080" s="13" t="s">
        <v>86</v>
      </c>
      <c r="AW1080" s="13" t="s">
        <v>32</v>
      </c>
      <c r="AX1080" s="13" t="s">
        <v>8</v>
      </c>
      <c r="AY1080" s="243" t="s">
        <v>166</v>
      </c>
    </row>
    <row r="1081" spans="1:51" s="13" customFormat="1" ht="12">
      <c r="A1081" s="13"/>
      <c r="B1081" s="232"/>
      <c r="C1081" s="233"/>
      <c r="D1081" s="234" t="s">
        <v>175</v>
      </c>
      <c r="E1081" s="233"/>
      <c r="F1081" s="236" t="s">
        <v>2614</v>
      </c>
      <c r="G1081" s="233"/>
      <c r="H1081" s="237">
        <v>56.375</v>
      </c>
      <c r="I1081" s="238"/>
      <c r="J1081" s="233"/>
      <c r="K1081" s="233"/>
      <c r="L1081" s="239"/>
      <c r="M1081" s="240"/>
      <c r="N1081" s="241"/>
      <c r="O1081" s="241"/>
      <c r="P1081" s="241"/>
      <c r="Q1081" s="241"/>
      <c r="R1081" s="241"/>
      <c r="S1081" s="241"/>
      <c r="T1081" s="242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3" t="s">
        <v>175</v>
      </c>
      <c r="AU1081" s="243" t="s">
        <v>86</v>
      </c>
      <c r="AV1081" s="13" t="s">
        <v>86</v>
      </c>
      <c r="AW1081" s="13" t="s">
        <v>4</v>
      </c>
      <c r="AX1081" s="13" t="s">
        <v>8</v>
      </c>
      <c r="AY1081" s="243" t="s">
        <v>166</v>
      </c>
    </row>
    <row r="1082" spans="1:65" s="2" customFormat="1" ht="24.15" customHeight="1">
      <c r="A1082" s="37"/>
      <c r="B1082" s="38"/>
      <c r="C1082" s="254" t="s">
        <v>2615</v>
      </c>
      <c r="D1082" s="254" t="s">
        <v>266</v>
      </c>
      <c r="E1082" s="255" t="s">
        <v>2616</v>
      </c>
      <c r="F1082" s="256" t="s">
        <v>2617</v>
      </c>
      <c r="G1082" s="257" t="s">
        <v>196</v>
      </c>
      <c r="H1082" s="258">
        <v>82</v>
      </c>
      <c r="I1082" s="259"/>
      <c r="J1082" s="260">
        <f>ROUND(I1082*H1082,0)</f>
        <v>0</v>
      </c>
      <c r="K1082" s="261"/>
      <c r="L1082" s="262"/>
      <c r="M1082" s="263" t="s">
        <v>1</v>
      </c>
      <c r="N1082" s="264" t="s">
        <v>42</v>
      </c>
      <c r="O1082" s="90"/>
      <c r="P1082" s="228">
        <f>O1082*H1082</f>
        <v>0</v>
      </c>
      <c r="Q1082" s="228">
        <v>6E-05</v>
      </c>
      <c r="R1082" s="228">
        <f>Q1082*H1082</f>
        <v>0.00492</v>
      </c>
      <c r="S1082" s="228">
        <v>0</v>
      </c>
      <c r="T1082" s="229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230" t="s">
        <v>331</v>
      </c>
      <c r="AT1082" s="230" t="s">
        <v>266</v>
      </c>
      <c r="AU1082" s="230" t="s">
        <v>86</v>
      </c>
      <c r="AY1082" s="16" t="s">
        <v>166</v>
      </c>
      <c r="BE1082" s="231">
        <f>IF(N1082="základní",J1082,0)</f>
        <v>0</v>
      </c>
      <c r="BF1082" s="231">
        <f>IF(N1082="snížená",J1082,0)</f>
        <v>0</v>
      </c>
      <c r="BG1082" s="231">
        <f>IF(N1082="zákl. přenesená",J1082,0)</f>
        <v>0</v>
      </c>
      <c r="BH1082" s="231">
        <f>IF(N1082="sníž. přenesená",J1082,0)</f>
        <v>0</v>
      </c>
      <c r="BI1082" s="231">
        <f>IF(N1082="nulová",J1082,0)</f>
        <v>0</v>
      </c>
      <c r="BJ1082" s="16" t="s">
        <v>8</v>
      </c>
      <c r="BK1082" s="231">
        <f>ROUND(I1082*H1082,0)</f>
        <v>0</v>
      </c>
      <c r="BL1082" s="16" t="s">
        <v>249</v>
      </c>
      <c r="BM1082" s="230" t="s">
        <v>2618</v>
      </c>
    </row>
    <row r="1083" spans="1:51" s="13" customFormat="1" ht="12">
      <c r="A1083" s="13"/>
      <c r="B1083" s="232"/>
      <c r="C1083" s="233"/>
      <c r="D1083" s="234" t="s">
        <v>175</v>
      </c>
      <c r="E1083" s="235" t="s">
        <v>1</v>
      </c>
      <c r="F1083" s="236" t="s">
        <v>2619</v>
      </c>
      <c r="G1083" s="233"/>
      <c r="H1083" s="237">
        <v>82</v>
      </c>
      <c r="I1083" s="238"/>
      <c r="J1083" s="233"/>
      <c r="K1083" s="233"/>
      <c r="L1083" s="239"/>
      <c r="M1083" s="240"/>
      <c r="N1083" s="241"/>
      <c r="O1083" s="241"/>
      <c r="P1083" s="241"/>
      <c r="Q1083" s="241"/>
      <c r="R1083" s="241"/>
      <c r="S1083" s="241"/>
      <c r="T1083" s="242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3" t="s">
        <v>175</v>
      </c>
      <c r="AU1083" s="243" t="s">
        <v>86</v>
      </c>
      <c r="AV1083" s="13" t="s">
        <v>86</v>
      </c>
      <c r="AW1083" s="13" t="s">
        <v>32</v>
      </c>
      <c r="AX1083" s="13" t="s">
        <v>8</v>
      </c>
      <c r="AY1083" s="243" t="s">
        <v>166</v>
      </c>
    </row>
    <row r="1084" spans="1:65" s="2" customFormat="1" ht="49.05" customHeight="1">
      <c r="A1084" s="37"/>
      <c r="B1084" s="38"/>
      <c r="C1084" s="218" t="s">
        <v>2620</v>
      </c>
      <c r="D1084" s="218" t="s">
        <v>169</v>
      </c>
      <c r="E1084" s="219" t="s">
        <v>2621</v>
      </c>
      <c r="F1084" s="220" t="s">
        <v>2622</v>
      </c>
      <c r="G1084" s="221" t="s">
        <v>547</v>
      </c>
      <c r="H1084" s="222">
        <v>2</v>
      </c>
      <c r="I1084" s="223"/>
      <c r="J1084" s="224">
        <f>ROUND(I1084*H1084,0)</f>
        <v>0</v>
      </c>
      <c r="K1084" s="225"/>
      <c r="L1084" s="43"/>
      <c r="M1084" s="226" t="s">
        <v>1</v>
      </c>
      <c r="N1084" s="227" t="s">
        <v>42</v>
      </c>
      <c r="O1084" s="90"/>
      <c r="P1084" s="228">
        <f>O1084*H1084</f>
        <v>0</v>
      </c>
      <c r="Q1084" s="228">
        <v>0</v>
      </c>
      <c r="R1084" s="228">
        <f>Q1084*H1084</f>
        <v>0</v>
      </c>
      <c r="S1084" s="228">
        <v>0</v>
      </c>
      <c r="T1084" s="229">
        <f>S1084*H1084</f>
        <v>0</v>
      </c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R1084" s="230" t="s">
        <v>249</v>
      </c>
      <c r="AT1084" s="230" t="s">
        <v>169</v>
      </c>
      <c r="AU1084" s="230" t="s">
        <v>86</v>
      </c>
      <c r="AY1084" s="16" t="s">
        <v>166</v>
      </c>
      <c r="BE1084" s="231">
        <f>IF(N1084="základní",J1084,0)</f>
        <v>0</v>
      </c>
      <c r="BF1084" s="231">
        <f>IF(N1084="snížená",J1084,0)</f>
        <v>0</v>
      </c>
      <c r="BG1084" s="231">
        <f>IF(N1084="zákl. přenesená",J1084,0)</f>
        <v>0</v>
      </c>
      <c r="BH1084" s="231">
        <f>IF(N1084="sníž. přenesená",J1084,0)</f>
        <v>0</v>
      </c>
      <c r="BI1084" s="231">
        <f>IF(N1084="nulová",J1084,0)</f>
        <v>0</v>
      </c>
      <c r="BJ1084" s="16" t="s">
        <v>8</v>
      </c>
      <c r="BK1084" s="231">
        <f>ROUND(I1084*H1084,0)</f>
        <v>0</v>
      </c>
      <c r="BL1084" s="16" t="s">
        <v>249</v>
      </c>
      <c r="BM1084" s="230" t="s">
        <v>2623</v>
      </c>
    </row>
    <row r="1085" spans="1:65" s="2" customFormat="1" ht="49.05" customHeight="1">
      <c r="A1085" s="37"/>
      <c r="B1085" s="38"/>
      <c r="C1085" s="218" t="s">
        <v>2624</v>
      </c>
      <c r="D1085" s="218" t="s">
        <v>169</v>
      </c>
      <c r="E1085" s="219" t="s">
        <v>2625</v>
      </c>
      <c r="F1085" s="220" t="s">
        <v>2626</v>
      </c>
      <c r="G1085" s="221" t="s">
        <v>547</v>
      </c>
      <c r="H1085" s="222">
        <v>2</v>
      </c>
      <c r="I1085" s="223"/>
      <c r="J1085" s="224">
        <f>ROUND(I1085*H1085,0)</f>
        <v>0</v>
      </c>
      <c r="K1085" s="225"/>
      <c r="L1085" s="43"/>
      <c r="M1085" s="226" t="s">
        <v>1</v>
      </c>
      <c r="N1085" s="227" t="s">
        <v>42</v>
      </c>
      <c r="O1085" s="90"/>
      <c r="P1085" s="228">
        <f>O1085*H1085</f>
        <v>0</v>
      </c>
      <c r="Q1085" s="228">
        <v>0</v>
      </c>
      <c r="R1085" s="228">
        <f>Q1085*H1085</f>
        <v>0</v>
      </c>
      <c r="S1085" s="228">
        <v>0</v>
      </c>
      <c r="T1085" s="229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30" t="s">
        <v>249</v>
      </c>
      <c r="AT1085" s="230" t="s">
        <v>169</v>
      </c>
      <c r="AU1085" s="230" t="s">
        <v>86</v>
      </c>
      <c r="AY1085" s="16" t="s">
        <v>166</v>
      </c>
      <c r="BE1085" s="231">
        <f>IF(N1085="základní",J1085,0)</f>
        <v>0</v>
      </c>
      <c r="BF1085" s="231">
        <f>IF(N1085="snížená",J1085,0)</f>
        <v>0</v>
      </c>
      <c r="BG1085" s="231">
        <f>IF(N1085="zákl. přenesená",J1085,0)</f>
        <v>0</v>
      </c>
      <c r="BH1085" s="231">
        <f>IF(N1085="sníž. přenesená",J1085,0)</f>
        <v>0</v>
      </c>
      <c r="BI1085" s="231">
        <f>IF(N1085="nulová",J1085,0)</f>
        <v>0</v>
      </c>
      <c r="BJ1085" s="16" t="s">
        <v>8</v>
      </c>
      <c r="BK1085" s="231">
        <f>ROUND(I1085*H1085,0)</f>
        <v>0</v>
      </c>
      <c r="BL1085" s="16" t="s">
        <v>249</v>
      </c>
      <c r="BM1085" s="230" t="s">
        <v>2627</v>
      </c>
    </row>
    <row r="1086" spans="1:65" s="2" customFormat="1" ht="37.8" customHeight="1">
      <c r="A1086" s="37"/>
      <c r="B1086" s="38"/>
      <c r="C1086" s="218" t="s">
        <v>2628</v>
      </c>
      <c r="D1086" s="218" t="s">
        <v>169</v>
      </c>
      <c r="E1086" s="219" t="s">
        <v>2629</v>
      </c>
      <c r="F1086" s="220" t="s">
        <v>2630</v>
      </c>
      <c r="G1086" s="221" t="s">
        <v>547</v>
      </c>
      <c r="H1086" s="222">
        <v>2</v>
      </c>
      <c r="I1086" s="223"/>
      <c r="J1086" s="224">
        <f>ROUND(I1086*H1086,0)</f>
        <v>0</v>
      </c>
      <c r="K1086" s="225"/>
      <c r="L1086" s="43"/>
      <c r="M1086" s="226" t="s">
        <v>1</v>
      </c>
      <c r="N1086" s="227" t="s">
        <v>42</v>
      </c>
      <c r="O1086" s="90"/>
      <c r="P1086" s="228">
        <f>O1086*H1086</f>
        <v>0</v>
      </c>
      <c r="Q1086" s="228">
        <v>0</v>
      </c>
      <c r="R1086" s="228">
        <f>Q1086*H1086</f>
        <v>0</v>
      </c>
      <c r="S1086" s="228">
        <v>0</v>
      </c>
      <c r="T1086" s="229">
        <f>S1086*H1086</f>
        <v>0</v>
      </c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R1086" s="230" t="s">
        <v>249</v>
      </c>
      <c r="AT1086" s="230" t="s">
        <v>169</v>
      </c>
      <c r="AU1086" s="230" t="s">
        <v>86</v>
      </c>
      <c r="AY1086" s="16" t="s">
        <v>166</v>
      </c>
      <c r="BE1086" s="231">
        <f>IF(N1086="základní",J1086,0)</f>
        <v>0</v>
      </c>
      <c r="BF1086" s="231">
        <f>IF(N1086="snížená",J1086,0)</f>
        <v>0</v>
      </c>
      <c r="BG1086" s="231">
        <f>IF(N1086="zákl. přenesená",J1086,0)</f>
        <v>0</v>
      </c>
      <c r="BH1086" s="231">
        <f>IF(N1086="sníž. přenesená",J1086,0)</f>
        <v>0</v>
      </c>
      <c r="BI1086" s="231">
        <f>IF(N1086="nulová",J1086,0)</f>
        <v>0</v>
      </c>
      <c r="BJ1086" s="16" t="s">
        <v>8</v>
      </c>
      <c r="BK1086" s="231">
        <f>ROUND(I1086*H1086,0)</f>
        <v>0</v>
      </c>
      <c r="BL1086" s="16" t="s">
        <v>249</v>
      </c>
      <c r="BM1086" s="230" t="s">
        <v>2631</v>
      </c>
    </row>
    <row r="1087" spans="1:65" s="2" customFormat="1" ht="37.8" customHeight="1">
      <c r="A1087" s="37"/>
      <c r="B1087" s="38"/>
      <c r="C1087" s="218" t="s">
        <v>2632</v>
      </c>
      <c r="D1087" s="218" t="s">
        <v>169</v>
      </c>
      <c r="E1087" s="219" t="s">
        <v>2633</v>
      </c>
      <c r="F1087" s="220" t="s">
        <v>2634</v>
      </c>
      <c r="G1087" s="221" t="s">
        <v>547</v>
      </c>
      <c r="H1087" s="222">
        <v>1</v>
      </c>
      <c r="I1087" s="223"/>
      <c r="J1087" s="224">
        <f>ROUND(I1087*H1087,0)</f>
        <v>0</v>
      </c>
      <c r="K1087" s="225"/>
      <c r="L1087" s="43"/>
      <c r="M1087" s="226" t="s">
        <v>1</v>
      </c>
      <c r="N1087" s="227" t="s">
        <v>42</v>
      </c>
      <c r="O1087" s="90"/>
      <c r="P1087" s="228">
        <f>O1087*H1087</f>
        <v>0</v>
      </c>
      <c r="Q1087" s="228">
        <v>0</v>
      </c>
      <c r="R1087" s="228">
        <f>Q1087*H1087</f>
        <v>0</v>
      </c>
      <c r="S1087" s="228">
        <v>0</v>
      </c>
      <c r="T1087" s="229">
        <f>S1087*H1087</f>
        <v>0</v>
      </c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R1087" s="230" t="s">
        <v>249</v>
      </c>
      <c r="AT1087" s="230" t="s">
        <v>169</v>
      </c>
      <c r="AU1087" s="230" t="s">
        <v>86</v>
      </c>
      <c r="AY1087" s="16" t="s">
        <v>166</v>
      </c>
      <c r="BE1087" s="231">
        <f>IF(N1087="základní",J1087,0)</f>
        <v>0</v>
      </c>
      <c r="BF1087" s="231">
        <f>IF(N1087="snížená",J1087,0)</f>
        <v>0</v>
      </c>
      <c r="BG1087" s="231">
        <f>IF(N1087="zákl. přenesená",J1087,0)</f>
        <v>0</v>
      </c>
      <c r="BH1087" s="231">
        <f>IF(N1087="sníž. přenesená",J1087,0)</f>
        <v>0</v>
      </c>
      <c r="BI1087" s="231">
        <f>IF(N1087="nulová",J1087,0)</f>
        <v>0</v>
      </c>
      <c r="BJ1087" s="16" t="s">
        <v>8</v>
      </c>
      <c r="BK1087" s="231">
        <f>ROUND(I1087*H1087,0)</f>
        <v>0</v>
      </c>
      <c r="BL1087" s="16" t="s">
        <v>249</v>
      </c>
      <c r="BM1087" s="230" t="s">
        <v>2635</v>
      </c>
    </row>
    <row r="1088" spans="1:65" s="2" customFormat="1" ht="24.15" customHeight="1">
      <c r="A1088" s="37"/>
      <c r="B1088" s="38"/>
      <c r="C1088" s="218" t="s">
        <v>2636</v>
      </c>
      <c r="D1088" s="218" t="s">
        <v>169</v>
      </c>
      <c r="E1088" s="219" t="s">
        <v>2637</v>
      </c>
      <c r="F1088" s="220" t="s">
        <v>2638</v>
      </c>
      <c r="G1088" s="221" t="s">
        <v>547</v>
      </c>
      <c r="H1088" s="222">
        <v>39</v>
      </c>
      <c r="I1088" s="223"/>
      <c r="J1088" s="224">
        <f>ROUND(I1088*H1088,0)</f>
        <v>0</v>
      </c>
      <c r="K1088" s="225"/>
      <c r="L1088" s="43"/>
      <c r="M1088" s="226" t="s">
        <v>1</v>
      </c>
      <c r="N1088" s="227" t="s">
        <v>42</v>
      </c>
      <c r="O1088" s="90"/>
      <c r="P1088" s="228">
        <f>O1088*H1088</f>
        <v>0</v>
      </c>
      <c r="Q1088" s="228">
        <v>0</v>
      </c>
      <c r="R1088" s="228">
        <f>Q1088*H1088</f>
        <v>0</v>
      </c>
      <c r="S1088" s="228">
        <v>0</v>
      </c>
      <c r="T1088" s="229">
        <f>S1088*H1088</f>
        <v>0</v>
      </c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R1088" s="230" t="s">
        <v>249</v>
      </c>
      <c r="AT1088" s="230" t="s">
        <v>169</v>
      </c>
      <c r="AU1088" s="230" t="s">
        <v>86</v>
      </c>
      <c r="AY1088" s="16" t="s">
        <v>166</v>
      </c>
      <c r="BE1088" s="231">
        <f>IF(N1088="základní",J1088,0)</f>
        <v>0</v>
      </c>
      <c r="BF1088" s="231">
        <f>IF(N1088="snížená",J1088,0)</f>
        <v>0</v>
      </c>
      <c r="BG1088" s="231">
        <f>IF(N1088="zákl. přenesená",J1088,0)</f>
        <v>0</v>
      </c>
      <c r="BH1088" s="231">
        <f>IF(N1088="sníž. přenesená",J1088,0)</f>
        <v>0</v>
      </c>
      <c r="BI1088" s="231">
        <f>IF(N1088="nulová",J1088,0)</f>
        <v>0</v>
      </c>
      <c r="BJ1088" s="16" t="s">
        <v>8</v>
      </c>
      <c r="BK1088" s="231">
        <f>ROUND(I1088*H1088,0)</f>
        <v>0</v>
      </c>
      <c r="BL1088" s="16" t="s">
        <v>249</v>
      </c>
      <c r="BM1088" s="230" t="s">
        <v>2639</v>
      </c>
    </row>
    <row r="1089" spans="1:65" s="2" customFormat="1" ht="24.15" customHeight="1">
      <c r="A1089" s="37"/>
      <c r="B1089" s="38"/>
      <c r="C1089" s="218" t="s">
        <v>2640</v>
      </c>
      <c r="D1089" s="218" t="s">
        <v>169</v>
      </c>
      <c r="E1089" s="219" t="s">
        <v>2641</v>
      </c>
      <c r="F1089" s="220" t="s">
        <v>2642</v>
      </c>
      <c r="G1089" s="221" t="s">
        <v>547</v>
      </c>
      <c r="H1089" s="222">
        <v>1</v>
      </c>
      <c r="I1089" s="223"/>
      <c r="J1089" s="224">
        <f>ROUND(I1089*H1089,0)</f>
        <v>0</v>
      </c>
      <c r="K1089" s="225"/>
      <c r="L1089" s="43"/>
      <c r="M1089" s="226" t="s">
        <v>1</v>
      </c>
      <c r="N1089" s="227" t="s">
        <v>42</v>
      </c>
      <c r="O1089" s="90"/>
      <c r="P1089" s="228">
        <f>O1089*H1089</f>
        <v>0</v>
      </c>
      <c r="Q1089" s="228">
        <v>0</v>
      </c>
      <c r="R1089" s="228">
        <f>Q1089*H1089</f>
        <v>0</v>
      </c>
      <c r="S1089" s="228">
        <v>0</v>
      </c>
      <c r="T1089" s="229">
        <f>S1089*H1089</f>
        <v>0</v>
      </c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R1089" s="230" t="s">
        <v>249</v>
      </c>
      <c r="AT1089" s="230" t="s">
        <v>169</v>
      </c>
      <c r="AU1089" s="230" t="s">
        <v>86</v>
      </c>
      <c r="AY1089" s="16" t="s">
        <v>166</v>
      </c>
      <c r="BE1089" s="231">
        <f>IF(N1089="základní",J1089,0)</f>
        <v>0</v>
      </c>
      <c r="BF1089" s="231">
        <f>IF(N1089="snížená",J1089,0)</f>
        <v>0</v>
      </c>
      <c r="BG1089" s="231">
        <f>IF(N1089="zákl. přenesená",J1089,0)</f>
        <v>0</v>
      </c>
      <c r="BH1089" s="231">
        <f>IF(N1089="sníž. přenesená",J1089,0)</f>
        <v>0</v>
      </c>
      <c r="BI1089" s="231">
        <f>IF(N1089="nulová",J1089,0)</f>
        <v>0</v>
      </c>
      <c r="BJ1089" s="16" t="s">
        <v>8</v>
      </c>
      <c r="BK1089" s="231">
        <f>ROUND(I1089*H1089,0)</f>
        <v>0</v>
      </c>
      <c r="BL1089" s="16" t="s">
        <v>249</v>
      </c>
      <c r="BM1089" s="230" t="s">
        <v>2643</v>
      </c>
    </row>
    <row r="1090" spans="1:65" s="2" customFormat="1" ht="24.15" customHeight="1">
      <c r="A1090" s="37"/>
      <c r="B1090" s="38"/>
      <c r="C1090" s="218" t="s">
        <v>2644</v>
      </c>
      <c r="D1090" s="218" t="s">
        <v>169</v>
      </c>
      <c r="E1090" s="219" t="s">
        <v>722</v>
      </c>
      <c r="F1090" s="220" t="s">
        <v>723</v>
      </c>
      <c r="G1090" s="221" t="s">
        <v>405</v>
      </c>
      <c r="H1090" s="265"/>
      <c r="I1090" s="223"/>
      <c r="J1090" s="224">
        <f>ROUND(I1090*H1090,0)</f>
        <v>0</v>
      </c>
      <c r="K1090" s="225"/>
      <c r="L1090" s="43"/>
      <c r="M1090" s="226" t="s">
        <v>1</v>
      </c>
      <c r="N1090" s="227" t="s">
        <v>42</v>
      </c>
      <c r="O1090" s="90"/>
      <c r="P1090" s="228">
        <f>O1090*H1090</f>
        <v>0</v>
      </c>
      <c r="Q1090" s="228">
        <v>0</v>
      </c>
      <c r="R1090" s="228">
        <f>Q1090*H1090</f>
        <v>0</v>
      </c>
      <c r="S1090" s="228">
        <v>0</v>
      </c>
      <c r="T1090" s="229">
        <f>S1090*H1090</f>
        <v>0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230" t="s">
        <v>249</v>
      </c>
      <c r="AT1090" s="230" t="s">
        <v>169</v>
      </c>
      <c r="AU1090" s="230" t="s">
        <v>86</v>
      </c>
      <c r="AY1090" s="16" t="s">
        <v>166</v>
      </c>
      <c r="BE1090" s="231">
        <f>IF(N1090="základní",J1090,0)</f>
        <v>0</v>
      </c>
      <c r="BF1090" s="231">
        <f>IF(N1090="snížená",J1090,0)</f>
        <v>0</v>
      </c>
      <c r="BG1090" s="231">
        <f>IF(N1090="zákl. přenesená",J1090,0)</f>
        <v>0</v>
      </c>
      <c r="BH1090" s="231">
        <f>IF(N1090="sníž. přenesená",J1090,0)</f>
        <v>0</v>
      </c>
      <c r="BI1090" s="231">
        <f>IF(N1090="nulová",J1090,0)</f>
        <v>0</v>
      </c>
      <c r="BJ1090" s="16" t="s">
        <v>8</v>
      </c>
      <c r="BK1090" s="231">
        <f>ROUND(I1090*H1090,0)</f>
        <v>0</v>
      </c>
      <c r="BL1090" s="16" t="s">
        <v>249</v>
      </c>
      <c r="BM1090" s="230" t="s">
        <v>2645</v>
      </c>
    </row>
    <row r="1091" spans="1:63" s="12" customFormat="1" ht="22.8" customHeight="1">
      <c r="A1091" s="12"/>
      <c r="B1091" s="202"/>
      <c r="C1091" s="203"/>
      <c r="D1091" s="204" t="s">
        <v>76</v>
      </c>
      <c r="E1091" s="216" t="s">
        <v>2646</v>
      </c>
      <c r="F1091" s="216" t="s">
        <v>2647</v>
      </c>
      <c r="G1091" s="203"/>
      <c r="H1091" s="203"/>
      <c r="I1091" s="206"/>
      <c r="J1091" s="217">
        <f>BK1091</f>
        <v>0</v>
      </c>
      <c r="K1091" s="203"/>
      <c r="L1091" s="208"/>
      <c r="M1091" s="209"/>
      <c r="N1091" s="210"/>
      <c r="O1091" s="210"/>
      <c r="P1091" s="211">
        <f>SUM(P1092:P1133)</f>
        <v>0</v>
      </c>
      <c r="Q1091" s="210"/>
      <c r="R1091" s="211">
        <f>SUM(R1092:R1133)</f>
        <v>19.52605678</v>
      </c>
      <c r="S1091" s="210"/>
      <c r="T1091" s="212">
        <f>SUM(T1092:T1133)</f>
        <v>0</v>
      </c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R1091" s="213" t="s">
        <v>86</v>
      </c>
      <c r="AT1091" s="214" t="s">
        <v>76</v>
      </c>
      <c r="AU1091" s="214" t="s">
        <v>8</v>
      </c>
      <c r="AY1091" s="213" t="s">
        <v>166</v>
      </c>
      <c r="BK1091" s="215">
        <f>SUM(BK1092:BK1133)</f>
        <v>0</v>
      </c>
    </row>
    <row r="1092" spans="1:65" s="2" customFormat="1" ht="21.75" customHeight="1">
      <c r="A1092" s="37"/>
      <c r="B1092" s="38"/>
      <c r="C1092" s="218" t="s">
        <v>2648</v>
      </c>
      <c r="D1092" s="218" t="s">
        <v>169</v>
      </c>
      <c r="E1092" s="219" t="s">
        <v>2649</v>
      </c>
      <c r="F1092" s="220" t="s">
        <v>2650</v>
      </c>
      <c r="G1092" s="221" t="s">
        <v>215</v>
      </c>
      <c r="H1092" s="222">
        <v>6</v>
      </c>
      <c r="I1092" s="223"/>
      <c r="J1092" s="224">
        <f>ROUND(I1092*H1092,0)</f>
        <v>0</v>
      </c>
      <c r="K1092" s="225"/>
      <c r="L1092" s="43"/>
      <c r="M1092" s="226" t="s">
        <v>1</v>
      </c>
      <c r="N1092" s="227" t="s">
        <v>42</v>
      </c>
      <c r="O1092" s="90"/>
      <c r="P1092" s="228">
        <f>O1092*H1092</f>
        <v>0</v>
      </c>
      <c r="Q1092" s="228">
        <v>6E-05</v>
      </c>
      <c r="R1092" s="228">
        <f>Q1092*H1092</f>
        <v>0.00036</v>
      </c>
      <c r="S1092" s="228">
        <v>0</v>
      </c>
      <c r="T1092" s="229">
        <f>S1092*H1092</f>
        <v>0</v>
      </c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R1092" s="230" t="s">
        <v>249</v>
      </c>
      <c r="AT1092" s="230" t="s">
        <v>169</v>
      </c>
      <c r="AU1092" s="230" t="s">
        <v>86</v>
      </c>
      <c r="AY1092" s="16" t="s">
        <v>166</v>
      </c>
      <c r="BE1092" s="231">
        <f>IF(N1092="základní",J1092,0)</f>
        <v>0</v>
      </c>
      <c r="BF1092" s="231">
        <f>IF(N1092="snížená",J1092,0)</f>
        <v>0</v>
      </c>
      <c r="BG1092" s="231">
        <f>IF(N1092="zákl. přenesená",J1092,0)</f>
        <v>0</v>
      </c>
      <c r="BH1092" s="231">
        <f>IF(N1092="sníž. přenesená",J1092,0)</f>
        <v>0</v>
      </c>
      <c r="BI1092" s="231">
        <f>IF(N1092="nulová",J1092,0)</f>
        <v>0</v>
      </c>
      <c r="BJ1092" s="16" t="s">
        <v>8</v>
      </c>
      <c r="BK1092" s="231">
        <f>ROUND(I1092*H1092,0)</f>
        <v>0</v>
      </c>
      <c r="BL1092" s="16" t="s">
        <v>249</v>
      </c>
      <c r="BM1092" s="230" t="s">
        <v>2651</v>
      </c>
    </row>
    <row r="1093" spans="1:51" s="13" customFormat="1" ht="12">
      <c r="A1093" s="13"/>
      <c r="B1093" s="232"/>
      <c r="C1093" s="233"/>
      <c r="D1093" s="234" t="s">
        <v>175</v>
      </c>
      <c r="E1093" s="235" t="s">
        <v>1</v>
      </c>
      <c r="F1093" s="236" t="s">
        <v>2652</v>
      </c>
      <c r="G1093" s="233"/>
      <c r="H1093" s="237">
        <v>6</v>
      </c>
      <c r="I1093" s="238"/>
      <c r="J1093" s="233"/>
      <c r="K1093" s="233"/>
      <c r="L1093" s="239"/>
      <c r="M1093" s="240"/>
      <c r="N1093" s="241"/>
      <c r="O1093" s="241"/>
      <c r="P1093" s="241"/>
      <c r="Q1093" s="241"/>
      <c r="R1093" s="241"/>
      <c r="S1093" s="241"/>
      <c r="T1093" s="242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3" t="s">
        <v>175</v>
      </c>
      <c r="AU1093" s="243" t="s">
        <v>86</v>
      </c>
      <c r="AV1093" s="13" t="s">
        <v>86</v>
      </c>
      <c r="AW1093" s="13" t="s">
        <v>32</v>
      </c>
      <c r="AX1093" s="13" t="s">
        <v>77</v>
      </c>
      <c r="AY1093" s="243" t="s">
        <v>166</v>
      </c>
    </row>
    <row r="1094" spans="1:65" s="2" customFormat="1" ht="24.15" customHeight="1">
      <c r="A1094" s="37"/>
      <c r="B1094" s="38"/>
      <c r="C1094" s="254" t="s">
        <v>2653</v>
      </c>
      <c r="D1094" s="254" t="s">
        <v>266</v>
      </c>
      <c r="E1094" s="255" t="s">
        <v>2654</v>
      </c>
      <c r="F1094" s="256" t="s">
        <v>2655</v>
      </c>
      <c r="G1094" s="257" t="s">
        <v>1133</v>
      </c>
      <c r="H1094" s="258">
        <v>85</v>
      </c>
      <c r="I1094" s="259"/>
      <c r="J1094" s="260">
        <f>ROUND(I1094*H1094,0)</f>
        <v>0</v>
      </c>
      <c r="K1094" s="261"/>
      <c r="L1094" s="262"/>
      <c r="M1094" s="263" t="s">
        <v>1</v>
      </c>
      <c r="N1094" s="264" t="s">
        <v>42</v>
      </c>
      <c r="O1094" s="90"/>
      <c r="P1094" s="228">
        <f>O1094*H1094</f>
        <v>0</v>
      </c>
      <c r="Q1094" s="228">
        <v>0</v>
      </c>
      <c r="R1094" s="228">
        <f>Q1094*H1094</f>
        <v>0</v>
      </c>
      <c r="S1094" s="228">
        <v>0</v>
      </c>
      <c r="T1094" s="229">
        <f>S1094*H1094</f>
        <v>0</v>
      </c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R1094" s="230" t="s">
        <v>331</v>
      </c>
      <c r="AT1094" s="230" t="s">
        <v>266</v>
      </c>
      <c r="AU1094" s="230" t="s">
        <v>86</v>
      </c>
      <c r="AY1094" s="16" t="s">
        <v>166</v>
      </c>
      <c r="BE1094" s="231">
        <f>IF(N1094="základní",J1094,0)</f>
        <v>0</v>
      </c>
      <c r="BF1094" s="231">
        <f>IF(N1094="snížená",J1094,0)</f>
        <v>0</v>
      </c>
      <c r="BG1094" s="231">
        <f>IF(N1094="zákl. přenesená",J1094,0)</f>
        <v>0</v>
      </c>
      <c r="BH1094" s="231">
        <f>IF(N1094="sníž. přenesená",J1094,0)</f>
        <v>0</v>
      </c>
      <c r="BI1094" s="231">
        <f>IF(N1094="nulová",J1094,0)</f>
        <v>0</v>
      </c>
      <c r="BJ1094" s="16" t="s">
        <v>8</v>
      </c>
      <c r="BK1094" s="231">
        <f>ROUND(I1094*H1094,0)</f>
        <v>0</v>
      </c>
      <c r="BL1094" s="16" t="s">
        <v>249</v>
      </c>
      <c r="BM1094" s="230" t="s">
        <v>2656</v>
      </c>
    </row>
    <row r="1095" spans="1:65" s="2" customFormat="1" ht="24.15" customHeight="1">
      <c r="A1095" s="37"/>
      <c r="B1095" s="38"/>
      <c r="C1095" s="254" t="s">
        <v>2657</v>
      </c>
      <c r="D1095" s="254" t="s">
        <v>266</v>
      </c>
      <c r="E1095" s="255" t="s">
        <v>2658</v>
      </c>
      <c r="F1095" s="256" t="s">
        <v>2659</v>
      </c>
      <c r="G1095" s="257" t="s">
        <v>1133</v>
      </c>
      <c r="H1095" s="258">
        <v>181</v>
      </c>
      <c r="I1095" s="259"/>
      <c r="J1095" s="260">
        <f>ROUND(I1095*H1095,0)</f>
        <v>0</v>
      </c>
      <c r="K1095" s="261"/>
      <c r="L1095" s="262"/>
      <c r="M1095" s="263" t="s">
        <v>1</v>
      </c>
      <c r="N1095" s="264" t="s">
        <v>42</v>
      </c>
      <c r="O1095" s="90"/>
      <c r="P1095" s="228">
        <f>O1095*H1095</f>
        <v>0</v>
      </c>
      <c r="Q1095" s="228">
        <v>0</v>
      </c>
      <c r="R1095" s="228">
        <f>Q1095*H1095</f>
        <v>0</v>
      </c>
      <c r="S1095" s="228">
        <v>0</v>
      </c>
      <c r="T1095" s="229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30" t="s">
        <v>331</v>
      </c>
      <c r="AT1095" s="230" t="s">
        <v>266</v>
      </c>
      <c r="AU1095" s="230" t="s">
        <v>86</v>
      </c>
      <c r="AY1095" s="16" t="s">
        <v>166</v>
      </c>
      <c r="BE1095" s="231">
        <f>IF(N1095="základní",J1095,0)</f>
        <v>0</v>
      </c>
      <c r="BF1095" s="231">
        <f>IF(N1095="snížená",J1095,0)</f>
        <v>0</v>
      </c>
      <c r="BG1095" s="231">
        <f>IF(N1095="zákl. přenesená",J1095,0)</f>
        <v>0</v>
      </c>
      <c r="BH1095" s="231">
        <f>IF(N1095="sníž. přenesená",J1095,0)</f>
        <v>0</v>
      </c>
      <c r="BI1095" s="231">
        <f>IF(N1095="nulová",J1095,0)</f>
        <v>0</v>
      </c>
      <c r="BJ1095" s="16" t="s">
        <v>8</v>
      </c>
      <c r="BK1095" s="231">
        <f>ROUND(I1095*H1095,0)</f>
        <v>0</v>
      </c>
      <c r="BL1095" s="16" t="s">
        <v>249</v>
      </c>
      <c r="BM1095" s="230" t="s">
        <v>2660</v>
      </c>
    </row>
    <row r="1096" spans="1:65" s="2" customFormat="1" ht="37.8" customHeight="1">
      <c r="A1096" s="37"/>
      <c r="B1096" s="38"/>
      <c r="C1096" s="254" t="s">
        <v>2661</v>
      </c>
      <c r="D1096" s="254" t="s">
        <v>266</v>
      </c>
      <c r="E1096" s="255" t="s">
        <v>2662</v>
      </c>
      <c r="F1096" s="256" t="s">
        <v>2663</v>
      </c>
      <c r="G1096" s="257" t="s">
        <v>215</v>
      </c>
      <c r="H1096" s="258">
        <v>87.48</v>
      </c>
      <c r="I1096" s="259"/>
      <c r="J1096" s="260">
        <f>ROUND(I1096*H1096,0)</f>
        <v>0</v>
      </c>
      <c r="K1096" s="261"/>
      <c r="L1096" s="262"/>
      <c r="M1096" s="263" t="s">
        <v>1</v>
      </c>
      <c r="N1096" s="264" t="s">
        <v>42</v>
      </c>
      <c r="O1096" s="90"/>
      <c r="P1096" s="228">
        <f>O1096*H1096</f>
        <v>0</v>
      </c>
      <c r="Q1096" s="228">
        <v>0</v>
      </c>
      <c r="R1096" s="228">
        <f>Q1096*H1096</f>
        <v>0</v>
      </c>
      <c r="S1096" s="228">
        <v>0</v>
      </c>
      <c r="T1096" s="229">
        <f>S1096*H1096</f>
        <v>0</v>
      </c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R1096" s="230" t="s">
        <v>331</v>
      </c>
      <c r="AT1096" s="230" t="s">
        <v>266</v>
      </c>
      <c r="AU1096" s="230" t="s">
        <v>86</v>
      </c>
      <c r="AY1096" s="16" t="s">
        <v>166</v>
      </c>
      <c r="BE1096" s="231">
        <f>IF(N1096="základní",J1096,0)</f>
        <v>0</v>
      </c>
      <c r="BF1096" s="231">
        <f>IF(N1096="snížená",J1096,0)</f>
        <v>0</v>
      </c>
      <c r="BG1096" s="231">
        <f>IF(N1096="zákl. přenesená",J1096,0)</f>
        <v>0</v>
      </c>
      <c r="BH1096" s="231">
        <f>IF(N1096="sníž. přenesená",J1096,0)</f>
        <v>0</v>
      </c>
      <c r="BI1096" s="231">
        <f>IF(N1096="nulová",J1096,0)</f>
        <v>0</v>
      </c>
      <c r="BJ1096" s="16" t="s">
        <v>8</v>
      </c>
      <c r="BK1096" s="231">
        <f>ROUND(I1096*H1096,0)</f>
        <v>0</v>
      </c>
      <c r="BL1096" s="16" t="s">
        <v>249</v>
      </c>
      <c r="BM1096" s="230" t="s">
        <v>2664</v>
      </c>
    </row>
    <row r="1097" spans="1:65" s="2" customFormat="1" ht="24.15" customHeight="1">
      <c r="A1097" s="37"/>
      <c r="B1097" s="38"/>
      <c r="C1097" s="218" t="s">
        <v>2665</v>
      </c>
      <c r="D1097" s="218" t="s">
        <v>169</v>
      </c>
      <c r="E1097" s="219" t="s">
        <v>2666</v>
      </c>
      <c r="F1097" s="220" t="s">
        <v>2667</v>
      </c>
      <c r="G1097" s="221" t="s">
        <v>215</v>
      </c>
      <c r="H1097" s="222">
        <v>10.9</v>
      </c>
      <c r="I1097" s="223"/>
      <c r="J1097" s="224">
        <f>ROUND(I1097*H1097,0)</f>
        <v>0</v>
      </c>
      <c r="K1097" s="225"/>
      <c r="L1097" s="43"/>
      <c r="M1097" s="226" t="s">
        <v>1</v>
      </c>
      <c r="N1097" s="227" t="s">
        <v>42</v>
      </c>
      <c r="O1097" s="90"/>
      <c r="P1097" s="228">
        <f>O1097*H1097</f>
        <v>0</v>
      </c>
      <c r="Q1097" s="228">
        <v>6E-05</v>
      </c>
      <c r="R1097" s="228">
        <f>Q1097*H1097</f>
        <v>0.0006540000000000001</v>
      </c>
      <c r="S1097" s="228">
        <v>0</v>
      </c>
      <c r="T1097" s="229">
        <f>S1097*H1097</f>
        <v>0</v>
      </c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R1097" s="230" t="s">
        <v>249</v>
      </c>
      <c r="AT1097" s="230" t="s">
        <v>169</v>
      </c>
      <c r="AU1097" s="230" t="s">
        <v>86</v>
      </c>
      <c r="AY1097" s="16" t="s">
        <v>166</v>
      </c>
      <c r="BE1097" s="231">
        <f>IF(N1097="základní",J1097,0)</f>
        <v>0</v>
      </c>
      <c r="BF1097" s="231">
        <f>IF(N1097="snížená",J1097,0)</f>
        <v>0</v>
      </c>
      <c r="BG1097" s="231">
        <f>IF(N1097="zákl. přenesená",J1097,0)</f>
        <v>0</v>
      </c>
      <c r="BH1097" s="231">
        <f>IF(N1097="sníž. přenesená",J1097,0)</f>
        <v>0</v>
      </c>
      <c r="BI1097" s="231">
        <f>IF(N1097="nulová",J1097,0)</f>
        <v>0</v>
      </c>
      <c r="BJ1097" s="16" t="s">
        <v>8</v>
      </c>
      <c r="BK1097" s="231">
        <f>ROUND(I1097*H1097,0)</f>
        <v>0</v>
      </c>
      <c r="BL1097" s="16" t="s">
        <v>249</v>
      </c>
      <c r="BM1097" s="230" t="s">
        <v>2668</v>
      </c>
    </row>
    <row r="1098" spans="1:51" s="13" customFormat="1" ht="12">
      <c r="A1098" s="13"/>
      <c r="B1098" s="232"/>
      <c r="C1098" s="233"/>
      <c r="D1098" s="234" t="s">
        <v>175</v>
      </c>
      <c r="E1098" s="235" t="s">
        <v>1</v>
      </c>
      <c r="F1098" s="236" t="s">
        <v>2669</v>
      </c>
      <c r="G1098" s="233"/>
      <c r="H1098" s="237">
        <v>10.9</v>
      </c>
      <c r="I1098" s="238"/>
      <c r="J1098" s="233"/>
      <c r="K1098" s="233"/>
      <c r="L1098" s="239"/>
      <c r="M1098" s="240"/>
      <c r="N1098" s="241"/>
      <c r="O1098" s="241"/>
      <c r="P1098" s="241"/>
      <c r="Q1098" s="241"/>
      <c r="R1098" s="241"/>
      <c r="S1098" s="241"/>
      <c r="T1098" s="24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3" t="s">
        <v>175</v>
      </c>
      <c r="AU1098" s="243" t="s">
        <v>86</v>
      </c>
      <c r="AV1098" s="13" t="s">
        <v>86</v>
      </c>
      <c r="AW1098" s="13" t="s">
        <v>32</v>
      </c>
      <c r="AX1098" s="13" t="s">
        <v>77</v>
      </c>
      <c r="AY1098" s="243" t="s">
        <v>166</v>
      </c>
    </row>
    <row r="1099" spans="1:65" s="2" customFormat="1" ht="24.15" customHeight="1">
      <c r="A1099" s="37"/>
      <c r="B1099" s="38"/>
      <c r="C1099" s="218" t="s">
        <v>2670</v>
      </c>
      <c r="D1099" s="218" t="s">
        <v>169</v>
      </c>
      <c r="E1099" s="219" t="s">
        <v>2671</v>
      </c>
      <c r="F1099" s="220" t="s">
        <v>2672</v>
      </c>
      <c r="G1099" s="221" t="s">
        <v>215</v>
      </c>
      <c r="H1099" s="222">
        <v>87.48</v>
      </c>
      <c r="I1099" s="223"/>
      <c r="J1099" s="224">
        <f>ROUND(I1099*H1099,0)</f>
        <v>0</v>
      </c>
      <c r="K1099" s="225"/>
      <c r="L1099" s="43"/>
      <c r="M1099" s="226" t="s">
        <v>1</v>
      </c>
      <c r="N1099" s="227" t="s">
        <v>42</v>
      </c>
      <c r="O1099" s="90"/>
      <c r="P1099" s="228">
        <f>O1099*H1099</f>
        <v>0</v>
      </c>
      <c r="Q1099" s="228">
        <v>0</v>
      </c>
      <c r="R1099" s="228">
        <f>Q1099*H1099</f>
        <v>0</v>
      </c>
      <c r="S1099" s="228">
        <v>0</v>
      </c>
      <c r="T1099" s="229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30" t="s">
        <v>249</v>
      </c>
      <c r="AT1099" s="230" t="s">
        <v>169</v>
      </c>
      <c r="AU1099" s="230" t="s">
        <v>86</v>
      </c>
      <c r="AY1099" s="16" t="s">
        <v>166</v>
      </c>
      <c r="BE1099" s="231">
        <f>IF(N1099="základní",J1099,0)</f>
        <v>0</v>
      </c>
      <c r="BF1099" s="231">
        <f>IF(N1099="snížená",J1099,0)</f>
        <v>0</v>
      </c>
      <c r="BG1099" s="231">
        <f>IF(N1099="zákl. přenesená",J1099,0)</f>
        <v>0</v>
      </c>
      <c r="BH1099" s="231">
        <f>IF(N1099="sníž. přenesená",J1099,0)</f>
        <v>0</v>
      </c>
      <c r="BI1099" s="231">
        <f>IF(N1099="nulová",J1099,0)</f>
        <v>0</v>
      </c>
      <c r="BJ1099" s="16" t="s">
        <v>8</v>
      </c>
      <c r="BK1099" s="231">
        <f>ROUND(I1099*H1099,0)</f>
        <v>0</v>
      </c>
      <c r="BL1099" s="16" t="s">
        <v>249</v>
      </c>
      <c r="BM1099" s="230" t="s">
        <v>2673</v>
      </c>
    </row>
    <row r="1100" spans="1:51" s="13" customFormat="1" ht="12">
      <c r="A1100" s="13"/>
      <c r="B1100" s="232"/>
      <c r="C1100" s="233"/>
      <c r="D1100" s="234" t="s">
        <v>175</v>
      </c>
      <c r="E1100" s="235" t="s">
        <v>1</v>
      </c>
      <c r="F1100" s="236" t="s">
        <v>2674</v>
      </c>
      <c r="G1100" s="233"/>
      <c r="H1100" s="237">
        <v>87.48</v>
      </c>
      <c r="I1100" s="238"/>
      <c r="J1100" s="233"/>
      <c r="K1100" s="233"/>
      <c r="L1100" s="239"/>
      <c r="M1100" s="240"/>
      <c r="N1100" s="241"/>
      <c r="O1100" s="241"/>
      <c r="P1100" s="241"/>
      <c r="Q1100" s="241"/>
      <c r="R1100" s="241"/>
      <c r="S1100" s="241"/>
      <c r="T1100" s="242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3" t="s">
        <v>175</v>
      </c>
      <c r="AU1100" s="243" t="s">
        <v>86</v>
      </c>
      <c r="AV1100" s="13" t="s">
        <v>86</v>
      </c>
      <c r="AW1100" s="13" t="s">
        <v>32</v>
      </c>
      <c r="AX1100" s="13" t="s">
        <v>77</v>
      </c>
      <c r="AY1100" s="243" t="s">
        <v>166</v>
      </c>
    </row>
    <row r="1101" spans="1:65" s="2" customFormat="1" ht="24.15" customHeight="1">
      <c r="A1101" s="37"/>
      <c r="B1101" s="38"/>
      <c r="C1101" s="218" t="s">
        <v>2675</v>
      </c>
      <c r="D1101" s="218" t="s">
        <v>169</v>
      </c>
      <c r="E1101" s="219" t="s">
        <v>2676</v>
      </c>
      <c r="F1101" s="220" t="s">
        <v>2677</v>
      </c>
      <c r="G1101" s="221" t="s">
        <v>215</v>
      </c>
      <c r="H1101" s="222">
        <v>61</v>
      </c>
      <c r="I1101" s="223"/>
      <c r="J1101" s="224">
        <f>ROUND(I1101*H1101,0)</f>
        <v>0</v>
      </c>
      <c r="K1101" s="225"/>
      <c r="L1101" s="43"/>
      <c r="M1101" s="226" t="s">
        <v>1</v>
      </c>
      <c r="N1101" s="227" t="s">
        <v>42</v>
      </c>
      <c r="O1101" s="90"/>
      <c r="P1101" s="228">
        <f>O1101*H1101</f>
        <v>0</v>
      </c>
      <c r="Q1101" s="228">
        <v>0.00011</v>
      </c>
      <c r="R1101" s="228">
        <f>Q1101*H1101</f>
        <v>0.00671</v>
      </c>
      <c r="S1101" s="228">
        <v>0</v>
      </c>
      <c r="T1101" s="229">
        <f>S1101*H1101</f>
        <v>0</v>
      </c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R1101" s="230" t="s">
        <v>249</v>
      </c>
      <c r="AT1101" s="230" t="s">
        <v>169</v>
      </c>
      <c r="AU1101" s="230" t="s">
        <v>86</v>
      </c>
      <c r="AY1101" s="16" t="s">
        <v>166</v>
      </c>
      <c r="BE1101" s="231">
        <f>IF(N1101="základní",J1101,0)</f>
        <v>0</v>
      </c>
      <c r="BF1101" s="231">
        <f>IF(N1101="snížená",J1101,0)</f>
        <v>0</v>
      </c>
      <c r="BG1101" s="231">
        <f>IF(N1101="zákl. přenesená",J1101,0)</f>
        <v>0</v>
      </c>
      <c r="BH1101" s="231">
        <f>IF(N1101="sníž. přenesená",J1101,0)</f>
        <v>0</v>
      </c>
      <c r="BI1101" s="231">
        <f>IF(N1101="nulová",J1101,0)</f>
        <v>0</v>
      </c>
      <c r="BJ1101" s="16" t="s">
        <v>8</v>
      </c>
      <c r="BK1101" s="231">
        <f>ROUND(I1101*H1101,0)</f>
        <v>0</v>
      </c>
      <c r="BL1101" s="16" t="s">
        <v>249</v>
      </c>
      <c r="BM1101" s="230" t="s">
        <v>2678</v>
      </c>
    </row>
    <row r="1102" spans="1:51" s="13" customFormat="1" ht="12">
      <c r="A1102" s="13"/>
      <c r="B1102" s="232"/>
      <c r="C1102" s="233"/>
      <c r="D1102" s="234" t="s">
        <v>175</v>
      </c>
      <c r="E1102" s="235" t="s">
        <v>1</v>
      </c>
      <c r="F1102" s="236" t="s">
        <v>2679</v>
      </c>
      <c r="G1102" s="233"/>
      <c r="H1102" s="237">
        <v>61</v>
      </c>
      <c r="I1102" s="238"/>
      <c r="J1102" s="233"/>
      <c r="K1102" s="233"/>
      <c r="L1102" s="239"/>
      <c r="M1102" s="240"/>
      <c r="N1102" s="241"/>
      <c r="O1102" s="241"/>
      <c r="P1102" s="241"/>
      <c r="Q1102" s="241"/>
      <c r="R1102" s="241"/>
      <c r="S1102" s="241"/>
      <c r="T1102" s="24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3" t="s">
        <v>175</v>
      </c>
      <c r="AU1102" s="243" t="s">
        <v>86</v>
      </c>
      <c r="AV1102" s="13" t="s">
        <v>86</v>
      </c>
      <c r="AW1102" s="13" t="s">
        <v>32</v>
      </c>
      <c r="AX1102" s="13" t="s">
        <v>77</v>
      </c>
      <c r="AY1102" s="243" t="s">
        <v>166</v>
      </c>
    </row>
    <row r="1103" spans="1:65" s="2" customFormat="1" ht="24.15" customHeight="1">
      <c r="A1103" s="37"/>
      <c r="B1103" s="38"/>
      <c r="C1103" s="254" t="s">
        <v>2680</v>
      </c>
      <c r="D1103" s="254" t="s">
        <v>266</v>
      </c>
      <c r="E1103" s="255" t="s">
        <v>2681</v>
      </c>
      <c r="F1103" s="256" t="s">
        <v>2682</v>
      </c>
      <c r="G1103" s="257" t="s">
        <v>1133</v>
      </c>
      <c r="H1103" s="258">
        <v>2200</v>
      </c>
      <c r="I1103" s="259"/>
      <c r="J1103" s="260">
        <f>ROUND(I1103*H1103,0)</f>
        <v>0</v>
      </c>
      <c r="K1103" s="261"/>
      <c r="L1103" s="262"/>
      <c r="M1103" s="263" t="s">
        <v>1</v>
      </c>
      <c r="N1103" s="264" t="s">
        <v>42</v>
      </c>
      <c r="O1103" s="90"/>
      <c r="P1103" s="228">
        <f>O1103*H1103</f>
        <v>0</v>
      </c>
      <c r="Q1103" s="228">
        <v>0</v>
      </c>
      <c r="R1103" s="228">
        <f>Q1103*H1103</f>
        <v>0</v>
      </c>
      <c r="S1103" s="228">
        <v>0</v>
      </c>
      <c r="T1103" s="229">
        <f>S1103*H1103</f>
        <v>0</v>
      </c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R1103" s="230" t="s">
        <v>331</v>
      </c>
      <c r="AT1103" s="230" t="s">
        <v>266</v>
      </c>
      <c r="AU1103" s="230" t="s">
        <v>86</v>
      </c>
      <c r="AY1103" s="16" t="s">
        <v>166</v>
      </c>
      <c r="BE1103" s="231">
        <f>IF(N1103="základní",J1103,0)</f>
        <v>0</v>
      </c>
      <c r="BF1103" s="231">
        <f>IF(N1103="snížená",J1103,0)</f>
        <v>0</v>
      </c>
      <c r="BG1103" s="231">
        <f>IF(N1103="zákl. přenesená",J1103,0)</f>
        <v>0</v>
      </c>
      <c r="BH1103" s="231">
        <f>IF(N1103="sníž. přenesená",J1103,0)</f>
        <v>0</v>
      </c>
      <c r="BI1103" s="231">
        <f>IF(N1103="nulová",J1103,0)</f>
        <v>0</v>
      </c>
      <c r="BJ1103" s="16" t="s">
        <v>8</v>
      </c>
      <c r="BK1103" s="231">
        <f>ROUND(I1103*H1103,0)</f>
        <v>0</v>
      </c>
      <c r="BL1103" s="16" t="s">
        <v>249</v>
      </c>
      <c r="BM1103" s="230" t="s">
        <v>2683</v>
      </c>
    </row>
    <row r="1104" spans="1:65" s="2" customFormat="1" ht="16.5" customHeight="1">
      <c r="A1104" s="37"/>
      <c r="B1104" s="38"/>
      <c r="C1104" s="218" t="s">
        <v>2684</v>
      </c>
      <c r="D1104" s="218" t="s">
        <v>169</v>
      </c>
      <c r="E1104" s="219" t="s">
        <v>2685</v>
      </c>
      <c r="F1104" s="220" t="s">
        <v>2686</v>
      </c>
      <c r="G1104" s="221" t="s">
        <v>188</v>
      </c>
      <c r="H1104" s="222">
        <v>29.876</v>
      </c>
      <c r="I1104" s="223"/>
      <c r="J1104" s="224">
        <f>ROUND(I1104*H1104,0)</f>
        <v>0</v>
      </c>
      <c r="K1104" s="225"/>
      <c r="L1104" s="43"/>
      <c r="M1104" s="226" t="s">
        <v>1</v>
      </c>
      <c r="N1104" s="227" t="s">
        <v>42</v>
      </c>
      <c r="O1104" s="90"/>
      <c r="P1104" s="228">
        <f>O1104*H1104</f>
        <v>0</v>
      </c>
      <c r="Q1104" s="228">
        <v>0.00028</v>
      </c>
      <c r="R1104" s="228">
        <f>Q1104*H1104</f>
        <v>0.00836528</v>
      </c>
      <c r="S1104" s="228">
        <v>0</v>
      </c>
      <c r="T1104" s="229">
        <f>S1104*H1104</f>
        <v>0</v>
      </c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R1104" s="230" t="s">
        <v>249</v>
      </c>
      <c r="AT1104" s="230" t="s">
        <v>169</v>
      </c>
      <c r="AU1104" s="230" t="s">
        <v>86</v>
      </c>
      <c r="AY1104" s="16" t="s">
        <v>166</v>
      </c>
      <c r="BE1104" s="231">
        <f>IF(N1104="základní",J1104,0)</f>
        <v>0</v>
      </c>
      <c r="BF1104" s="231">
        <f>IF(N1104="snížená",J1104,0)</f>
        <v>0</v>
      </c>
      <c r="BG1104" s="231">
        <f>IF(N1104="zákl. přenesená",J1104,0)</f>
        <v>0</v>
      </c>
      <c r="BH1104" s="231">
        <f>IF(N1104="sníž. přenesená",J1104,0)</f>
        <v>0</v>
      </c>
      <c r="BI1104" s="231">
        <f>IF(N1104="nulová",J1104,0)</f>
        <v>0</v>
      </c>
      <c r="BJ1104" s="16" t="s">
        <v>8</v>
      </c>
      <c r="BK1104" s="231">
        <f>ROUND(I1104*H1104,0)</f>
        <v>0</v>
      </c>
      <c r="BL1104" s="16" t="s">
        <v>249</v>
      </c>
      <c r="BM1104" s="230" t="s">
        <v>2687</v>
      </c>
    </row>
    <row r="1105" spans="1:51" s="13" customFormat="1" ht="12">
      <c r="A1105" s="13"/>
      <c r="B1105" s="232"/>
      <c r="C1105" s="233"/>
      <c r="D1105" s="234" t="s">
        <v>175</v>
      </c>
      <c r="E1105" s="235" t="s">
        <v>1</v>
      </c>
      <c r="F1105" s="236" t="s">
        <v>2688</v>
      </c>
      <c r="G1105" s="233"/>
      <c r="H1105" s="237">
        <v>29.876</v>
      </c>
      <c r="I1105" s="238"/>
      <c r="J1105" s="233"/>
      <c r="K1105" s="233"/>
      <c r="L1105" s="239"/>
      <c r="M1105" s="240"/>
      <c r="N1105" s="241"/>
      <c r="O1105" s="241"/>
      <c r="P1105" s="241"/>
      <c r="Q1105" s="241"/>
      <c r="R1105" s="241"/>
      <c r="S1105" s="241"/>
      <c r="T1105" s="242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3" t="s">
        <v>175</v>
      </c>
      <c r="AU1105" s="243" t="s">
        <v>86</v>
      </c>
      <c r="AV1105" s="13" t="s">
        <v>86</v>
      </c>
      <c r="AW1105" s="13" t="s">
        <v>32</v>
      </c>
      <c r="AX1105" s="13" t="s">
        <v>77</v>
      </c>
      <c r="AY1105" s="243" t="s">
        <v>166</v>
      </c>
    </row>
    <row r="1106" spans="1:65" s="2" customFormat="1" ht="24.15" customHeight="1">
      <c r="A1106" s="37"/>
      <c r="B1106" s="38"/>
      <c r="C1106" s="254" t="s">
        <v>2689</v>
      </c>
      <c r="D1106" s="254" t="s">
        <v>266</v>
      </c>
      <c r="E1106" s="255" t="s">
        <v>2690</v>
      </c>
      <c r="F1106" s="256" t="s">
        <v>2691</v>
      </c>
      <c r="G1106" s="257" t="s">
        <v>188</v>
      </c>
      <c r="H1106" s="258">
        <v>33.85</v>
      </c>
      <c r="I1106" s="259"/>
      <c r="J1106" s="260">
        <f>ROUND(I1106*H1106,0)</f>
        <v>0</v>
      </c>
      <c r="K1106" s="261"/>
      <c r="L1106" s="262"/>
      <c r="M1106" s="263" t="s">
        <v>1</v>
      </c>
      <c r="N1106" s="264" t="s">
        <v>42</v>
      </c>
      <c r="O1106" s="90"/>
      <c r="P1106" s="228">
        <f>O1106*H1106</f>
        <v>0</v>
      </c>
      <c r="Q1106" s="228">
        <v>0.00495</v>
      </c>
      <c r="R1106" s="228">
        <f>Q1106*H1106</f>
        <v>0.16755750000000003</v>
      </c>
      <c r="S1106" s="228">
        <v>0</v>
      </c>
      <c r="T1106" s="229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30" t="s">
        <v>331</v>
      </c>
      <c r="AT1106" s="230" t="s">
        <v>266</v>
      </c>
      <c r="AU1106" s="230" t="s">
        <v>86</v>
      </c>
      <c r="AY1106" s="16" t="s">
        <v>166</v>
      </c>
      <c r="BE1106" s="231">
        <f>IF(N1106="základní",J1106,0)</f>
        <v>0</v>
      </c>
      <c r="BF1106" s="231">
        <f>IF(N1106="snížená",J1106,0)</f>
        <v>0</v>
      </c>
      <c r="BG1106" s="231">
        <f>IF(N1106="zákl. přenesená",J1106,0)</f>
        <v>0</v>
      </c>
      <c r="BH1106" s="231">
        <f>IF(N1106="sníž. přenesená",J1106,0)</f>
        <v>0</v>
      </c>
      <c r="BI1106" s="231">
        <f>IF(N1106="nulová",J1106,0)</f>
        <v>0</v>
      </c>
      <c r="BJ1106" s="16" t="s">
        <v>8</v>
      </c>
      <c r="BK1106" s="231">
        <f>ROUND(I1106*H1106,0)</f>
        <v>0</v>
      </c>
      <c r="BL1106" s="16" t="s">
        <v>249</v>
      </c>
      <c r="BM1106" s="230" t="s">
        <v>2692</v>
      </c>
    </row>
    <row r="1107" spans="1:51" s="13" customFormat="1" ht="12">
      <c r="A1107" s="13"/>
      <c r="B1107" s="232"/>
      <c r="C1107" s="233"/>
      <c r="D1107" s="234" t="s">
        <v>175</v>
      </c>
      <c r="E1107" s="235" t="s">
        <v>1</v>
      </c>
      <c r="F1107" s="236" t="s">
        <v>2693</v>
      </c>
      <c r="G1107" s="233"/>
      <c r="H1107" s="237">
        <v>29.876</v>
      </c>
      <c r="I1107" s="238"/>
      <c r="J1107" s="233"/>
      <c r="K1107" s="233"/>
      <c r="L1107" s="239"/>
      <c r="M1107" s="240"/>
      <c r="N1107" s="241"/>
      <c r="O1107" s="241"/>
      <c r="P1107" s="241"/>
      <c r="Q1107" s="241"/>
      <c r="R1107" s="241"/>
      <c r="S1107" s="241"/>
      <c r="T1107" s="242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3" t="s">
        <v>175</v>
      </c>
      <c r="AU1107" s="243" t="s">
        <v>86</v>
      </c>
      <c r="AV1107" s="13" t="s">
        <v>86</v>
      </c>
      <c r="AW1107" s="13" t="s">
        <v>32</v>
      </c>
      <c r="AX1107" s="13" t="s">
        <v>8</v>
      </c>
      <c r="AY1107" s="243" t="s">
        <v>166</v>
      </c>
    </row>
    <row r="1108" spans="1:51" s="13" customFormat="1" ht="12">
      <c r="A1108" s="13"/>
      <c r="B1108" s="232"/>
      <c r="C1108" s="233"/>
      <c r="D1108" s="234" t="s">
        <v>175</v>
      </c>
      <c r="E1108" s="233"/>
      <c r="F1108" s="236" t="s">
        <v>2694</v>
      </c>
      <c r="G1108" s="233"/>
      <c r="H1108" s="237">
        <v>33.85</v>
      </c>
      <c r="I1108" s="238"/>
      <c r="J1108" s="233"/>
      <c r="K1108" s="233"/>
      <c r="L1108" s="239"/>
      <c r="M1108" s="240"/>
      <c r="N1108" s="241"/>
      <c r="O1108" s="241"/>
      <c r="P1108" s="241"/>
      <c r="Q1108" s="241"/>
      <c r="R1108" s="241"/>
      <c r="S1108" s="241"/>
      <c r="T1108" s="24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3" t="s">
        <v>175</v>
      </c>
      <c r="AU1108" s="243" t="s">
        <v>86</v>
      </c>
      <c r="AV1108" s="13" t="s">
        <v>86</v>
      </c>
      <c r="AW1108" s="13" t="s">
        <v>4</v>
      </c>
      <c r="AX1108" s="13" t="s">
        <v>8</v>
      </c>
      <c r="AY1108" s="243" t="s">
        <v>166</v>
      </c>
    </row>
    <row r="1109" spans="1:65" s="2" customFormat="1" ht="24.15" customHeight="1">
      <c r="A1109" s="37"/>
      <c r="B1109" s="38"/>
      <c r="C1109" s="218" t="s">
        <v>2695</v>
      </c>
      <c r="D1109" s="218" t="s">
        <v>169</v>
      </c>
      <c r="E1109" s="219" t="s">
        <v>2696</v>
      </c>
      <c r="F1109" s="220" t="s">
        <v>2697</v>
      </c>
      <c r="G1109" s="221" t="s">
        <v>188</v>
      </c>
      <c r="H1109" s="222">
        <v>4.364</v>
      </c>
      <c r="I1109" s="223"/>
      <c r="J1109" s="224">
        <f>ROUND(I1109*H1109,0)</f>
        <v>0</v>
      </c>
      <c r="K1109" s="225"/>
      <c r="L1109" s="43"/>
      <c r="M1109" s="226" t="s">
        <v>1</v>
      </c>
      <c r="N1109" s="227" t="s">
        <v>42</v>
      </c>
      <c r="O1109" s="90"/>
      <c r="P1109" s="228">
        <f>O1109*H1109</f>
        <v>0</v>
      </c>
      <c r="Q1109" s="228">
        <v>0</v>
      </c>
      <c r="R1109" s="228">
        <f>Q1109*H1109</f>
        <v>0</v>
      </c>
      <c r="S1109" s="228">
        <v>0</v>
      </c>
      <c r="T1109" s="229">
        <f>S1109*H1109</f>
        <v>0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30" t="s">
        <v>249</v>
      </c>
      <c r="AT1109" s="230" t="s">
        <v>169</v>
      </c>
      <c r="AU1109" s="230" t="s">
        <v>86</v>
      </c>
      <c r="AY1109" s="16" t="s">
        <v>166</v>
      </c>
      <c r="BE1109" s="231">
        <f>IF(N1109="základní",J1109,0)</f>
        <v>0</v>
      </c>
      <c r="BF1109" s="231">
        <f>IF(N1109="snížená",J1109,0)</f>
        <v>0</v>
      </c>
      <c r="BG1109" s="231">
        <f>IF(N1109="zákl. přenesená",J1109,0)</f>
        <v>0</v>
      </c>
      <c r="BH1109" s="231">
        <f>IF(N1109="sníž. přenesená",J1109,0)</f>
        <v>0</v>
      </c>
      <c r="BI1109" s="231">
        <f>IF(N1109="nulová",J1109,0)</f>
        <v>0</v>
      </c>
      <c r="BJ1109" s="16" t="s">
        <v>8</v>
      </c>
      <c r="BK1109" s="231">
        <f>ROUND(I1109*H1109,0)</f>
        <v>0</v>
      </c>
      <c r="BL1109" s="16" t="s">
        <v>249</v>
      </c>
      <c r="BM1109" s="230" t="s">
        <v>2698</v>
      </c>
    </row>
    <row r="1110" spans="1:51" s="13" customFormat="1" ht="12">
      <c r="A1110" s="13"/>
      <c r="B1110" s="232"/>
      <c r="C1110" s="233"/>
      <c r="D1110" s="234" t="s">
        <v>175</v>
      </c>
      <c r="E1110" s="235" t="s">
        <v>1</v>
      </c>
      <c r="F1110" s="236" t="s">
        <v>2699</v>
      </c>
      <c r="G1110" s="233"/>
      <c r="H1110" s="237">
        <v>4.364</v>
      </c>
      <c r="I1110" s="238"/>
      <c r="J1110" s="233"/>
      <c r="K1110" s="233"/>
      <c r="L1110" s="239"/>
      <c r="M1110" s="240"/>
      <c r="N1110" s="241"/>
      <c r="O1110" s="241"/>
      <c r="P1110" s="241"/>
      <c r="Q1110" s="241"/>
      <c r="R1110" s="241"/>
      <c r="S1110" s="241"/>
      <c r="T1110" s="24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3" t="s">
        <v>175</v>
      </c>
      <c r="AU1110" s="243" t="s">
        <v>86</v>
      </c>
      <c r="AV1110" s="13" t="s">
        <v>86</v>
      </c>
      <c r="AW1110" s="13" t="s">
        <v>32</v>
      </c>
      <c r="AX1110" s="13" t="s">
        <v>77</v>
      </c>
      <c r="AY1110" s="243" t="s">
        <v>166</v>
      </c>
    </row>
    <row r="1111" spans="1:65" s="2" customFormat="1" ht="24.15" customHeight="1">
      <c r="A1111" s="37"/>
      <c r="B1111" s="38"/>
      <c r="C1111" s="254" t="s">
        <v>2700</v>
      </c>
      <c r="D1111" s="254" t="s">
        <v>266</v>
      </c>
      <c r="E1111" s="255" t="s">
        <v>2701</v>
      </c>
      <c r="F1111" s="256" t="s">
        <v>2702</v>
      </c>
      <c r="G1111" s="257" t="s">
        <v>188</v>
      </c>
      <c r="H1111" s="258">
        <v>4.364</v>
      </c>
      <c r="I1111" s="259"/>
      <c r="J1111" s="260">
        <f>ROUND(I1111*H1111,0)</f>
        <v>0</v>
      </c>
      <c r="K1111" s="261"/>
      <c r="L1111" s="262"/>
      <c r="M1111" s="263" t="s">
        <v>1</v>
      </c>
      <c r="N1111" s="264" t="s">
        <v>42</v>
      </c>
      <c r="O1111" s="90"/>
      <c r="P1111" s="228">
        <f>O1111*H1111</f>
        <v>0</v>
      </c>
      <c r="Q1111" s="228">
        <v>0.018</v>
      </c>
      <c r="R1111" s="228">
        <f>Q1111*H1111</f>
        <v>0.078552</v>
      </c>
      <c r="S1111" s="228">
        <v>0</v>
      </c>
      <c r="T1111" s="229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30" t="s">
        <v>331</v>
      </c>
      <c r="AT1111" s="230" t="s">
        <v>266</v>
      </c>
      <c r="AU1111" s="230" t="s">
        <v>86</v>
      </c>
      <c r="AY1111" s="16" t="s">
        <v>166</v>
      </c>
      <c r="BE1111" s="231">
        <f>IF(N1111="základní",J1111,0)</f>
        <v>0</v>
      </c>
      <c r="BF1111" s="231">
        <f>IF(N1111="snížená",J1111,0)</f>
        <v>0</v>
      </c>
      <c r="BG1111" s="231">
        <f>IF(N1111="zákl. přenesená",J1111,0)</f>
        <v>0</v>
      </c>
      <c r="BH1111" s="231">
        <f>IF(N1111="sníž. přenesená",J1111,0)</f>
        <v>0</v>
      </c>
      <c r="BI1111" s="231">
        <f>IF(N1111="nulová",J1111,0)</f>
        <v>0</v>
      </c>
      <c r="BJ1111" s="16" t="s">
        <v>8</v>
      </c>
      <c r="BK1111" s="231">
        <f>ROUND(I1111*H1111,0)</f>
        <v>0</v>
      </c>
      <c r="BL1111" s="16" t="s">
        <v>249</v>
      </c>
      <c r="BM1111" s="230" t="s">
        <v>2703</v>
      </c>
    </row>
    <row r="1112" spans="1:65" s="2" customFormat="1" ht="24.15" customHeight="1">
      <c r="A1112" s="37"/>
      <c r="B1112" s="38"/>
      <c r="C1112" s="218" t="s">
        <v>2704</v>
      </c>
      <c r="D1112" s="218" t="s">
        <v>169</v>
      </c>
      <c r="E1112" s="219" t="s">
        <v>2705</v>
      </c>
      <c r="F1112" s="220" t="s">
        <v>2706</v>
      </c>
      <c r="G1112" s="221" t="s">
        <v>215</v>
      </c>
      <c r="H1112" s="222">
        <v>8.6</v>
      </c>
      <c r="I1112" s="223"/>
      <c r="J1112" s="224">
        <f>ROUND(I1112*H1112,0)</f>
        <v>0</v>
      </c>
      <c r="K1112" s="225"/>
      <c r="L1112" s="43"/>
      <c r="M1112" s="226" t="s">
        <v>1</v>
      </c>
      <c r="N1112" s="227" t="s">
        <v>42</v>
      </c>
      <c r="O1112" s="90"/>
      <c r="P1112" s="228">
        <f>O1112*H1112</f>
        <v>0</v>
      </c>
      <c r="Q1112" s="228">
        <v>0</v>
      </c>
      <c r="R1112" s="228">
        <f>Q1112*H1112</f>
        <v>0</v>
      </c>
      <c r="S1112" s="228">
        <v>0</v>
      </c>
      <c r="T1112" s="229">
        <f>S1112*H1112</f>
        <v>0</v>
      </c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R1112" s="230" t="s">
        <v>249</v>
      </c>
      <c r="AT1112" s="230" t="s">
        <v>169</v>
      </c>
      <c r="AU1112" s="230" t="s">
        <v>86</v>
      </c>
      <c r="AY1112" s="16" t="s">
        <v>166</v>
      </c>
      <c r="BE1112" s="231">
        <f>IF(N1112="základní",J1112,0)</f>
        <v>0</v>
      </c>
      <c r="BF1112" s="231">
        <f>IF(N1112="snížená",J1112,0)</f>
        <v>0</v>
      </c>
      <c r="BG1112" s="231">
        <f>IF(N1112="zákl. přenesená",J1112,0)</f>
        <v>0</v>
      </c>
      <c r="BH1112" s="231">
        <f>IF(N1112="sníž. přenesená",J1112,0)</f>
        <v>0</v>
      </c>
      <c r="BI1112" s="231">
        <f>IF(N1112="nulová",J1112,0)</f>
        <v>0</v>
      </c>
      <c r="BJ1112" s="16" t="s">
        <v>8</v>
      </c>
      <c r="BK1112" s="231">
        <f>ROUND(I1112*H1112,0)</f>
        <v>0</v>
      </c>
      <c r="BL1112" s="16" t="s">
        <v>249</v>
      </c>
      <c r="BM1112" s="230" t="s">
        <v>2707</v>
      </c>
    </row>
    <row r="1113" spans="1:51" s="13" customFormat="1" ht="12">
      <c r="A1113" s="13"/>
      <c r="B1113" s="232"/>
      <c r="C1113" s="233"/>
      <c r="D1113" s="234" t="s">
        <v>175</v>
      </c>
      <c r="E1113" s="235" t="s">
        <v>1</v>
      </c>
      <c r="F1113" s="236" t="s">
        <v>2708</v>
      </c>
      <c r="G1113" s="233"/>
      <c r="H1113" s="237">
        <v>8.6</v>
      </c>
      <c r="I1113" s="238"/>
      <c r="J1113" s="233"/>
      <c r="K1113" s="233"/>
      <c r="L1113" s="239"/>
      <c r="M1113" s="240"/>
      <c r="N1113" s="241"/>
      <c r="O1113" s="241"/>
      <c r="P1113" s="241"/>
      <c r="Q1113" s="241"/>
      <c r="R1113" s="241"/>
      <c r="S1113" s="241"/>
      <c r="T1113" s="242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3" t="s">
        <v>175</v>
      </c>
      <c r="AU1113" s="243" t="s">
        <v>86</v>
      </c>
      <c r="AV1113" s="13" t="s">
        <v>86</v>
      </c>
      <c r="AW1113" s="13" t="s">
        <v>32</v>
      </c>
      <c r="AX1113" s="13" t="s">
        <v>77</v>
      </c>
      <c r="AY1113" s="243" t="s">
        <v>166</v>
      </c>
    </row>
    <row r="1114" spans="1:65" s="2" customFormat="1" ht="21.75" customHeight="1">
      <c r="A1114" s="37"/>
      <c r="B1114" s="38"/>
      <c r="C1114" s="254" t="s">
        <v>2709</v>
      </c>
      <c r="D1114" s="254" t="s">
        <v>266</v>
      </c>
      <c r="E1114" s="255" t="s">
        <v>2710</v>
      </c>
      <c r="F1114" s="256" t="s">
        <v>2711</v>
      </c>
      <c r="G1114" s="257" t="s">
        <v>215</v>
      </c>
      <c r="H1114" s="258">
        <v>9.46</v>
      </c>
      <c r="I1114" s="259"/>
      <c r="J1114" s="260">
        <f>ROUND(I1114*H1114,0)</f>
        <v>0</v>
      </c>
      <c r="K1114" s="261"/>
      <c r="L1114" s="262"/>
      <c r="M1114" s="263" t="s">
        <v>1</v>
      </c>
      <c r="N1114" s="264" t="s">
        <v>42</v>
      </c>
      <c r="O1114" s="90"/>
      <c r="P1114" s="228">
        <f>O1114*H1114</f>
        <v>0</v>
      </c>
      <c r="Q1114" s="228">
        <v>0.0002</v>
      </c>
      <c r="R1114" s="228">
        <f>Q1114*H1114</f>
        <v>0.0018920000000000002</v>
      </c>
      <c r="S1114" s="228">
        <v>0</v>
      </c>
      <c r="T1114" s="229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30" t="s">
        <v>331</v>
      </c>
      <c r="AT1114" s="230" t="s">
        <v>266</v>
      </c>
      <c r="AU1114" s="230" t="s">
        <v>86</v>
      </c>
      <c r="AY1114" s="16" t="s">
        <v>166</v>
      </c>
      <c r="BE1114" s="231">
        <f>IF(N1114="základní",J1114,0)</f>
        <v>0</v>
      </c>
      <c r="BF1114" s="231">
        <f>IF(N1114="snížená",J1114,0)</f>
        <v>0</v>
      </c>
      <c r="BG1114" s="231">
        <f>IF(N1114="zákl. přenesená",J1114,0)</f>
        <v>0</v>
      </c>
      <c r="BH1114" s="231">
        <f>IF(N1114="sníž. přenesená",J1114,0)</f>
        <v>0</v>
      </c>
      <c r="BI1114" s="231">
        <f>IF(N1114="nulová",J1114,0)</f>
        <v>0</v>
      </c>
      <c r="BJ1114" s="16" t="s">
        <v>8</v>
      </c>
      <c r="BK1114" s="231">
        <f>ROUND(I1114*H1114,0)</f>
        <v>0</v>
      </c>
      <c r="BL1114" s="16" t="s">
        <v>249</v>
      </c>
      <c r="BM1114" s="230" t="s">
        <v>2712</v>
      </c>
    </row>
    <row r="1115" spans="1:51" s="13" customFormat="1" ht="12">
      <c r="A1115" s="13"/>
      <c r="B1115" s="232"/>
      <c r="C1115" s="233"/>
      <c r="D1115" s="234" t="s">
        <v>175</v>
      </c>
      <c r="E1115" s="235" t="s">
        <v>1</v>
      </c>
      <c r="F1115" s="236" t="s">
        <v>2713</v>
      </c>
      <c r="G1115" s="233"/>
      <c r="H1115" s="237">
        <v>8.6</v>
      </c>
      <c r="I1115" s="238"/>
      <c r="J1115" s="233"/>
      <c r="K1115" s="233"/>
      <c r="L1115" s="239"/>
      <c r="M1115" s="240"/>
      <c r="N1115" s="241"/>
      <c r="O1115" s="241"/>
      <c r="P1115" s="241"/>
      <c r="Q1115" s="241"/>
      <c r="R1115" s="241"/>
      <c r="S1115" s="241"/>
      <c r="T1115" s="242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3" t="s">
        <v>175</v>
      </c>
      <c r="AU1115" s="243" t="s">
        <v>86</v>
      </c>
      <c r="AV1115" s="13" t="s">
        <v>86</v>
      </c>
      <c r="AW1115" s="13" t="s">
        <v>32</v>
      </c>
      <c r="AX1115" s="13" t="s">
        <v>8</v>
      </c>
      <c r="AY1115" s="243" t="s">
        <v>166</v>
      </c>
    </row>
    <row r="1116" spans="1:51" s="13" customFormat="1" ht="12">
      <c r="A1116" s="13"/>
      <c r="B1116" s="232"/>
      <c r="C1116" s="233"/>
      <c r="D1116" s="234" t="s">
        <v>175</v>
      </c>
      <c r="E1116" s="233"/>
      <c r="F1116" s="236" t="s">
        <v>2714</v>
      </c>
      <c r="G1116" s="233"/>
      <c r="H1116" s="237">
        <v>9.46</v>
      </c>
      <c r="I1116" s="238"/>
      <c r="J1116" s="233"/>
      <c r="K1116" s="233"/>
      <c r="L1116" s="239"/>
      <c r="M1116" s="240"/>
      <c r="N1116" s="241"/>
      <c r="O1116" s="241"/>
      <c r="P1116" s="241"/>
      <c r="Q1116" s="241"/>
      <c r="R1116" s="241"/>
      <c r="S1116" s="241"/>
      <c r="T1116" s="242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3" t="s">
        <v>175</v>
      </c>
      <c r="AU1116" s="243" t="s">
        <v>86</v>
      </c>
      <c r="AV1116" s="13" t="s">
        <v>86</v>
      </c>
      <c r="AW1116" s="13" t="s">
        <v>4</v>
      </c>
      <c r="AX1116" s="13" t="s">
        <v>8</v>
      </c>
      <c r="AY1116" s="243" t="s">
        <v>166</v>
      </c>
    </row>
    <row r="1117" spans="1:65" s="2" customFormat="1" ht="24.15" customHeight="1">
      <c r="A1117" s="37"/>
      <c r="B1117" s="38"/>
      <c r="C1117" s="218" t="s">
        <v>2715</v>
      </c>
      <c r="D1117" s="218" t="s">
        <v>169</v>
      </c>
      <c r="E1117" s="219" t="s">
        <v>2716</v>
      </c>
      <c r="F1117" s="220" t="s">
        <v>2717</v>
      </c>
      <c r="G1117" s="221" t="s">
        <v>215</v>
      </c>
      <c r="H1117" s="222">
        <v>4.46</v>
      </c>
      <c r="I1117" s="223"/>
      <c r="J1117" s="224">
        <f>ROUND(I1117*H1117,0)</f>
        <v>0</v>
      </c>
      <c r="K1117" s="225"/>
      <c r="L1117" s="43"/>
      <c r="M1117" s="226" t="s">
        <v>1</v>
      </c>
      <c r="N1117" s="227" t="s">
        <v>42</v>
      </c>
      <c r="O1117" s="90"/>
      <c r="P1117" s="228">
        <f>O1117*H1117</f>
        <v>0</v>
      </c>
      <c r="Q1117" s="228">
        <v>0</v>
      </c>
      <c r="R1117" s="228">
        <f>Q1117*H1117</f>
        <v>0</v>
      </c>
      <c r="S1117" s="228">
        <v>0</v>
      </c>
      <c r="T1117" s="229">
        <f>S1117*H1117</f>
        <v>0</v>
      </c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R1117" s="230" t="s">
        <v>249</v>
      </c>
      <c r="AT1117" s="230" t="s">
        <v>169</v>
      </c>
      <c r="AU1117" s="230" t="s">
        <v>86</v>
      </c>
      <c r="AY1117" s="16" t="s">
        <v>166</v>
      </c>
      <c r="BE1117" s="231">
        <f>IF(N1117="základní",J1117,0)</f>
        <v>0</v>
      </c>
      <c r="BF1117" s="231">
        <f>IF(N1117="snížená",J1117,0)</f>
        <v>0</v>
      </c>
      <c r="BG1117" s="231">
        <f>IF(N1117="zákl. přenesená",J1117,0)</f>
        <v>0</v>
      </c>
      <c r="BH1117" s="231">
        <f>IF(N1117="sníž. přenesená",J1117,0)</f>
        <v>0</v>
      </c>
      <c r="BI1117" s="231">
        <f>IF(N1117="nulová",J1117,0)</f>
        <v>0</v>
      </c>
      <c r="BJ1117" s="16" t="s">
        <v>8</v>
      </c>
      <c r="BK1117" s="231">
        <f>ROUND(I1117*H1117,0)</f>
        <v>0</v>
      </c>
      <c r="BL1117" s="16" t="s">
        <v>249</v>
      </c>
      <c r="BM1117" s="230" t="s">
        <v>2718</v>
      </c>
    </row>
    <row r="1118" spans="1:51" s="13" customFormat="1" ht="12">
      <c r="A1118" s="13"/>
      <c r="B1118" s="232"/>
      <c r="C1118" s="233"/>
      <c r="D1118" s="234" t="s">
        <v>175</v>
      </c>
      <c r="E1118" s="235" t="s">
        <v>1</v>
      </c>
      <c r="F1118" s="236" t="s">
        <v>2719</v>
      </c>
      <c r="G1118" s="233"/>
      <c r="H1118" s="237">
        <v>4.46</v>
      </c>
      <c r="I1118" s="238"/>
      <c r="J1118" s="233"/>
      <c r="K1118" s="233"/>
      <c r="L1118" s="239"/>
      <c r="M1118" s="240"/>
      <c r="N1118" s="241"/>
      <c r="O1118" s="241"/>
      <c r="P1118" s="241"/>
      <c r="Q1118" s="241"/>
      <c r="R1118" s="241"/>
      <c r="S1118" s="241"/>
      <c r="T1118" s="24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3" t="s">
        <v>175</v>
      </c>
      <c r="AU1118" s="243" t="s">
        <v>86</v>
      </c>
      <c r="AV1118" s="13" t="s">
        <v>86</v>
      </c>
      <c r="AW1118" s="13" t="s">
        <v>32</v>
      </c>
      <c r="AX1118" s="13" t="s">
        <v>77</v>
      </c>
      <c r="AY1118" s="243" t="s">
        <v>166</v>
      </c>
    </row>
    <row r="1119" spans="1:65" s="2" customFormat="1" ht="21.75" customHeight="1">
      <c r="A1119" s="37"/>
      <c r="B1119" s="38"/>
      <c r="C1119" s="254" t="s">
        <v>2720</v>
      </c>
      <c r="D1119" s="254" t="s">
        <v>266</v>
      </c>
      <c r="E1119" s="255" t="s">
        <v>2721</v>
      </c>
      <c r="F1119" s="256" t="s">
        <v>2722</v>
      </c>
      <c r="G1119" s="257" t="s">
        <v>215</v>
      </c>
      <c r="H1119" s="258">
        <v>4.46</v>
      </c>
      <c r="I1119" s="259"/>
      <c r="J1119" s="260">
        <f>ROUND(I1119*H1119,0)</f>
        <v>0</v>
      </c>
      <c r="K1119" s="261"/>
      <c r="L1119" s="262"/>
      <c r="M1119" s="263" t="s">
        <v>1</v>
      </c>
      <c r="N1119" s="264" t="s">
        <v>42</v>
      </c>
      <c r="O1119" s="90"/>
      <c r="P1119" s="228">
        <f>O1119*H1119</f>
        <v>0</v>
      </c>
      <c r="Q1119" s="228">
        <v>0.0029</v>
      </c>
      <c r="R1119" s="228">
        <f>Q1119*H1119</f>
        <v>0.012934</v>
      </c>
      <c r="S1119" s="228">
        <v>0</v>
      </c>
      <c r="T1119" s="229">
        <f>S1119*H1119</f>
        <v>0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30" t="s">
        <v>331</v>
      </c>
      <c r="AT1119" s="230" t="s">
        <v>266</v>
      </c>
      <c r="AU1119" s="230" t="s">
        <v>86</v>
      </c>
      <c r="AY1119" s="16" t="s">
        <v>166</v>
      </c>
      <c r="BE1119" s="231">
        <f>IF(N1119="základní",J1119,0)</f>
        <v>0</v>
      </c>
      <c r="BF1119" s="231">
        <f>IF(N1119="snížená",J1119,0)</f>
        <v>0</v>
      </c>
      <c r="BG1119" s="231">
        <f>IF(N1119="zákl. přenesená",J1119,0)</f>
        <v>0</v>
      </c>
      <c r="BH1119" s="231">
        <f>IF(N1119="sníž. přenesená",J1119,0)</f>
        <v>0</v>
      </c>
      <c r="BI1119" s="231">
        <f>IF(N1119="nulová",J1119,0)</f>
        <v>0</v>
      </c>
      <c r="BJ1119" s="16" t="s">
        <v>8</v>
      </c>
      <c r="BK1119" s="231">
        <f>ROUND(I1119*H1119,0)</f>
        <v>0</v>
      </c>
      <c r="BL1119" s="16" t="s">
        <v>249</v>
      </c>
      <c r="BM1119" s="230" t="s">
        <v>2723</v>
      </c>
    </row>
    <row r="1120" spans="1:65" s="2" customFormat="1" ht="37.8" customHeight="1">
      <c r="A1120" s="37"/>
      <c r="B1120" s="38"/>
      <c r="C1120" s="218" t="s">
        <v>2724</v>
      </c>
      <c r="D1120" s="218" t="s">
        <v>169</v>
      </c>
      <c r="E1120" s="219" t="s">
        <v>2725</v>
      </c>
      <c r="F1120" s="220" t="s">
        <v>2726</v>
      </c>
      <c r="G1120" s="221" t="s">
        <v>547</v>
      </c>
      <c r="H1120" s="222">
        <v>3</v>
      </c>
      <c r="I1120" s="223"/>
      <c r="J1120" s="224">
        <f>ROUND(I1120*H1120,0)</f>
        <v>0</v>
      </c>
      <c r="K1120" s="225"/>
      <c r="L1120" s="43"/>
      <c r="M1120" s="226" t="s">
        <v>1</v>
      </c>
      <c r="N1120" s="227" t="s">
        <v>42</v>
      </c>
      <c r="O1120" s="90"/>
      <c r="P1120" s="228">
        <f>O1120*H1120</f>
        <v>0</v>
      </c>
      <c r="Q1120" s="228">
        <v>0.02</v>
      </c>
      <c r="R1120" s="228">
        <f>Q1120*H1120</f>
        <v>0.06</v>
      </c>
      <c r="S1120" s="228">
        <v>0</v>
      </c>
      <c r="T1120" s="229">
        <f>S1120*H1120</f>
        <v>0</v>
      </c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R1120" s="230" t="s">
        <v>249</v>
      </c>
      <c r="AT1120" s="230" t="s">
        <v>169</v>
      </c>
      <c r="AU1120" s="230" t="s">
        <v>86</v>
      </c>
      <c r="AY1120" s="16" t="s">
        <v>166</v>
      </c>
      <c r="BE1120" s="231">
        <f>IF(N1120="základní",J1120,0)</f>
        <v>0</v>
      </c>
      <c r="BF1120" s="231">
        <f>IF(N1120="snížená",J1120,0)</f>
        <v>0</v>
      </c>
      <c r="BG1120" s="231">
        <f>IF(N1120="zákl. přenesená",J1120,0)</f>
        <v>0</v>
      </c>
      <c r="BH1120" s="231">
        <f>IF(N1120="sníž. přenesená",J1120,0)</f>
        <v>0</v>
      </c>
      <c r="BI1120" s="231">
        <f>IF(N1120="nulová",J1120,0)</f>
        <v>0</v>
      </c>
      <c r="BJ1120" s="16" t="s">
        <v>8</v>
      </c>
      <c r="BK1120" s="231">
        <f>ROUND(I1120*H1120,0)</f>
        <v>0</v>
      </c>
      <c r="BL1120" s="16" t="s">
        <v>249</v>
      </c>
      <c r="BM1120" s="230" t="s">
        <v>2727</v>
      </c>
    </row>
    <row r="1121" spans="1:65" s="2" customFormat="1" ht="33" customHeight="1">
      <c r="A1121" s="37"/>
      <c r="B1121" s="38"/>
      <c r="C1121" s="218" t="s">
        <v>2728</v>
      </c>
      <c r="D1121" s="218" t="s">
        <v>169</v>
      </c>
      <c r="E1121" s="219" t="s">
        <v>2729</v>
      </c>
      <c r="F1121" s="220" t="s">
        <v>2730</v>
      </c>
      <c r="G1121" s="221" t="s">
        <v>547</v>
      </c>
      <c r="H1121" s="222">
        <v>1</v>
      </c>
      <c r="I1121" s="223"/>
      <c r="J1121" s="224">
        <f>ROUND(I1121*H1121,0)</f>
        <v>0</v>
      </c>
      <c r="K1121" s="225"/>
      <c r="L1121" s="43"/>
      <c r="M1121" s="226" t="s">
        <v>1</v>
      </c>
      <c r="N1121" s="227" t="s">
        <v>42</v>
      </c>
      <c r="O1121" s="90"/>
      <c r="P1121" s="228">
        <f>O1121*H1121</f>
        <v>0</v>
      </c>
      <c r="Q1121" s="228">
        <v>0.02</v>
      </c>
      <c r="R1121" s="228">
        <f>Q1121*H1121</f>
        <v>0.02</v>
      </c>
      <c r="S1121" s="228">
        <v>0</v>
      </c>
      <c r="T1121" s="229">
        <f>S1121*H1121</f>
        <v>0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30" t="s">
        <v>249</v>
      </c>
      <c r="AT1121" s="230" t="s">
        <v>169</v>
      </c>
      <c r="AU1121" s="230" t="s">
        <v>86</v>
      </c>
      <c r="AY1121" s="16" t="s">
        <v>166</v>
      </c>
      <c r="BE1121" s="231">
        <f>IF(N1121="základní",J1121,0)</f>
        <v>0</v>
      </c>
      <c r="BF1121" s="231">
        <f>IF(N1121="snížená",J1121,0)</f>
        <v>0</v>
      </c>
      <c r="BG1121" s="231">
        <f>IF(N1121="zákl. přenesená",J1121,0)</f>
        <v>0</v>
      </c>
      <c r="BH1121" s="231">
        <f>IF(N1121="sníž. přenesená",J1121,0)</f>
        <v>0</v>
      </c>
      <c r="BI1121" s="231">
        <f>IF(N1121="nulová",J1121,0)</f>
        <v>0</v>
      </c>
      <c r="BJ1121" s="16" t="s">
        <v>8</v>
      </c>
      <c r="BK1121" s="231">
        <f>ROUND(I1121*H1121,0)</f>
        <v>0</v>
      </c>
      <c r="BL1121" s="16" t="s">
        <v>249</v>
      </c>
      <c r="BM1121" s="230" t="s">
        <v>2731</v>
      </c>
    </row>
    <row r="1122" spans="1:65" s="2" customFormat="1" ht="37.8" customHeight="1">
      <c r="A1122" s="37"/>
      <c r="B1122" s="38"/>
      <c r="C1122" s="218" t="s">
        <v>2732</v>
      </c>
      <c r="D1122" s="218" t="s">
        <v>169</v>
      </c>
      <c r="E1122" s="219" t="s">
        <v>2733</v>
      </c>
      <c r="F1122" s="220" t="s">
        <v>2734</v>
      </c>
      <c r="G1122" s="221" t="s">
        <v>547</v>
      </c>
      <c r="H1122" s="222">
        <v>1</v>
      </c>
      <c r="I1122" s="223"/>
      <c r="J1122" s="224">
        <f>ROUND(I1122*H1122,0)</f>
        <v>0</v>
      </c>
      <c r="K1122" s="225"/>
      <c r="L1122" s="43"/>
      <c r="M1122" s="226" t="s">
        <v>1</v>
      </c>
      <c r="N1122" s="227" t="s">
        <v>42</v>
      </c>
      <c r="O1122" s="90"/>
      <c r="P1122" s="228">
        <f>O1122*H1122</f>
        <v>0</v>
      </c>
      <c r="Q1122" s="228">
        <v>0.02</v>
      </c>
      <c r="R1122" s="228">
        <f>Q1122*H1122</f>
        <v>0.02</v>
      </c>
      <c r="S1122" s="228">
        <v>0</v>
      </c>
      <c r="T1122" s="229">
        <f>S1122*H1122</f>
        <v>0</v>
      </c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R1122" s="230" t="s">
        <v>249</v>
      </c>
      <c r="AT1122" s="230" t="s">
        <v>169</v>
      </c>
      <c r="AU1122" s="230" t="s">
        <v>86</v>
      </c>
      <c r="AY1122" s="16" t="s">
        <v>166</v>
      </c>
      <c r="BE1122" s="231">
        <f>IF(N1122="základní",J1122,0)</f>
        <v>0</v>
      </c>
      <c r="BF1122" s="231">
        <f>IF(N1122="snížená",J1122,0)</f>
        <v>0</v>
      </c>
      <c r="BG1122" s="231">
        <f>IF(N1122="zákl. přenesená",J1122,0)</f>
        <v>0</v>
      </c>
      <c r="BH1122" s="231">
        <f>IF(N1122="sníž. přenesená",J1122,0)</f>
        <v>0</v>
      </c>
      <c r="BI1122" s="231">
        <f>IF(N1122="nulová",J1122,0)</f>
        <v>0</v>
      </c>
      <c r="BJ1122" s="16" t="s">
        <v>8</v>
      </c>
      <c r="BK1122" s="231">
        <f>ROUND(I1122*H1122,0)</f>
        <v>0</v>
      </c>
      <c r="BL1122" s="16" t="s">
        <v>249</v>
      </c>
      <c r="BM1122" s="230" t="s">
        <v>2735</v>
      </c>
    </row>
    <row r="1123" spans="1:65" s="2" customFormat="1" ht="37.8" customHeight="1">
      <c r="A1123" s="37"/>
      <c r="B1123" s="38"/>
      <c r="C1123" s="218" t="s">
        <v>2736</v>
      </c>
      <c r="D1123" s="218" t="s">
        <v>169</v>
      </c>
      <c r="E1123" s="219" t="s">
        <v>2737</v>
      </c>
      <c r="F1123" s="220" t="s">
        <v>2738</v>
      </c>
      <c r="G1123" s="221" t="s">
        <v>547</v>
      </c>
      <c r="H1123" s="222">
        <v>1</v>
      </c>
      <c r="I1123" s="223"/>
      <c r="J1123" s="224">
        <f>ROUND(I1123*H1123,0)</f>
        <v>0</v>
      </c>
      <c r="K1123" s="225"/>
      <c r="L1123" s="43"/>
      <c r="M1123" s="226" t="s">
        <v>1</v>
      </c>
      <c r="N1123" s="227" t="s">
        <v>42</v>
      </c>
      <c r="O1123" s="90"/>
      <c r="P1123" s="228">
        <f>O1123*H1123</f>
        <v>0</v>
      </c>
      <c r="Q1123" s="228">
        <v>0.02</v>
      </c>
      <c r="R1123" s="228">
        <f>Q1123*H1123</f>
        <v>0.02</v>
      </c>
      <c r="S1123" s="228">
        <v>0</v>
      </c>
      <c r="T1123" s="229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30" t="s">
        <v>249</v>
      </c>
      <c r="AT1123" s="230" t="s">
        <v>169</v>
      </c>
      <c r="AU1123" s="230" t="s">
        <v>86</v>
      </c>
      <c r="AY1123" s="16" t="s">
        <v>166</v>
      </c>
      <c r="BE1123" s="231">
        <f>IF(N1123="základní",J1123,0)</f>
        <v>0</v>
      </c>
      <c r="BF1123" s="231">
        <f>IF(N1123="snížená",J1123,0)</f>
        <v>0</v>
      </c>
      <c r="BG1123" s="231">
        <f>IF(N1123="zákl. přenesená",J1123,0)</f>
        <v>0</v>
      </c>
      <c r="BH1123" s="231">
        <f>IF(N1123="sníž. přenesená",J1123,0)</f>
        <v>0</v>
      </c>
      <c r="BI1123" s="231">
        <f>IF(N1123="nulová",J1123,0)</f>
        <v>0</v>
      </c>
      <c r="BJ1123" s="16" t="s">
        <v>8</v>
      </c>
      <c r="BK1123" s="231">
        <f>ROUND(I1123*H1123,0)</f>
        <v>0</v>
      </c>
      <c r="BL1123" s="16" t="s">
        <v>249</v>
      </c>
      <c r="BM1123" s="230" t="s">
        <v>2739</v>
      </c>
    </row>
    <row r="1124" spans="1:65" s="2" customFormat="1" ht="33" customHeight="1">
      <c r="A1124" s="37"/>
      <c r="B1124" s="38"/>
      <c r="C1124" s="218" t="s">
        <v>2740</v>
      </c>
      <c r="D1124" s="218" t="s">
        <v>169</v>
      </c>
      <c r="E1124" s="219" t="s">
        <v>2741</v>
      </c>
      <c r="F1124" s="220" t="s">
        <v>2742</v>
      </c>
      <c r="G1124" s="221" t="s">
        <v>547</v>
      </c>
      <c r="H1124" s="222">
        <v>1</v>
      </c>
      <c r="I1124" s="223"/>
      <c r="J1124" s="224">
        <f>ROUND(I1124*H1124,0)</f>
        <v>0</v>
      </c>
      <c r="K1124" s="225"/>
      <c r="L1124" s="43"/>
      <c r="M1124" s="226" t="s">
        <v>1</v>
      </c>
      <c r="N1124" s="227" t="s">
        <v>42</v>
      </c>
      <c r="O1124" s="90"/>
      <c r="P1124" s="228">
        <f>O1124*H1124</f>
        <v>0</v>
      </c>
      <c r="Q1124" s="228">
        <v>0.02</v>
      </c>
      <c r="R1124" s="228">
        <f>Q1124*H1124</f>
        <v>0.02</v>
      </c>
      <c r="S1124" s="228">
        <v>0</v>
      </c>
      <c r="T1124" s="229">
        <f>S1124*H1124</f>
        <v>0</v>
      </c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R1124" s="230" t="s">
        <v>249</v>
      </c>
      <c r="AT1124" s="230" t="s">
        <v>169</v>
      </c>
      <c r="AU1124" s="230" t="s">
        <v>86</v>
      </c>
      <c r="AY1124" s="16" t="s">
        <v>166</v>
      </c>
      <c r="BE1124" s="231">
        <f>IF(N1124="základní",J1124,0)</f>
        <v>0</v>
      </c>
      <c r="BF1124" s="231">
        <f>IF(N1124="snížená",J1124,0)</f>
        <v>0</v>
      </c>
      <c r="BG1124" s="231">
        <f>IF(N1124="zákl. přenesená",J1124,0)</f>
        <v>0</v>
      </c>
      <c r="BH1124" s="231">
        <f>IF(N1124="sníž. přenesená",J1124,0)</f>
        <v>0</v>
      </c>
      <c r="BI1124" s="231">
        <f>IF(N1124="nulová",J1124,0)</f>
        <v>0</v>
      </c>
      <c r="BJ1124" s="16" t="s">
        <v>8</v>
      </c>
      <c r="BK1124" s="231">
        <f>ROUND(I1124*H1124,0)</f>
        <v>0</v>
      </c>
      <c r="BL1124" s="16" t="s">
        <v>249</v>
      </c>
      <c r="BM1124" s="230" t="s">
        <v>2743</v>
      </c>
    </row>
    <row r="1125" spans="1:65" s="2" customFormat="1" ht="24.15" customHeight="1">
      <c r="A1125" s="37"/>
      <c r="B1125" s="38"/>
      <c r="C1125" s="218" t="s">
        <v>2744</v>
      </c>
      <c r="D1125" s="218" t="s">
        <v>169</v>
      </c>
      <c r="E1125" s="219" t="s">
        <v>2745</v>
      </c>
      <c r="F1125" s="220" t="s">
        <v>2746</v>
      </c>
      <c r="G1125" s="221" t="s">
        <v>547</v>
      </c>
      <c r="H1125" s="222">
        <v>1</v>
      </c>
      <c r="I1125" s="223"/>
      <c r="J1125" s="224">
        <f>ROUND(I1125*H1125,0)</f>
        <v>0</v>
      </c>
      <c r="K1125" s="225"/>
      <c r="L1125" s="43"/>
      <c r="M1125" s="226" t="s">
        <v>1</v>
      </c>
      <c r="N1125" s="227" t="s">
        <v>42</v>
      </c>
      <c r="O1125" s="90"/>
      <c r="P1125" s="228">
        <f>O1125*H1125</f>
        <v>0</v>
      </c>
      <c r="Q1125" s="228">
        <v>0.02</v>
      </c>
      <c r="R1125" s="228">
        <f>Q1125*H1125</f>
        <v>0.02</v>
      </c>
      <c r="S1125" s="228">
        <v>0</v>
      </c>
      <c r="T1125" s="229">
        <f>S1125*H1125</f>
        <v>0</v>
      </c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R1125" s="230" t="s">
        <v>249</v>
      </c>
      <c r="AT1125" s="230" t="s">
        <v>169</v>
      </c>
      <c r="AU1125" s="230" t="s">
        <v>86</v>
      </c>
      <c r="AY1125" s="16" t="s">
        <v>166</v>
      </c>
      <c r="BE1125" s="231">
        <f>IF(N1125="základní",J1125,0)</f>
        <v>0</v>
      </c>
      <c r="BF1125" s="231">
        <f>IF(N1125="snížená",J1125,0)</f>
        <v>0</v>
      </c>
      <c r="BG1125" s="231">
        <f>IF(N1125="zákl. přenesená",J1125,0)</f>
        <v>0</v>
      </c>
      <c r="BH1125" s="231">
        <f>IF(N1125="sníž. přenesená",J1125,0)</f>
        <v>0</v>
      </c>
      <c r="BI1125" s="231">
        <f>IF(N1125="nulová",J1125,0)</f>
        <v>0</v>
      </c>
      <c r="BJ1125" s="16" t="s">
        <v>8</v>
      </c>
      <c r="BK1125" s="231">
        <f>ROUND(I1125*H1125,0)</f>
        <v>0</v>
      </c>
      <c r="BL1125" s="16" t="s">
        <v>249</v>
      </c>
      <c r="BM1125" s="230" t="s">
        <v>2747</v>
      </c>
    </row>
    <row r="1126" spans="1:65" s="2" customFormat="1" ht="24.15" customHeight="1">
      <c r="A1126" s="37"/>
      <c r="B1126" s="38"/>
      <c r="C1126" s="218" t="s">
        <v>2748</v>
      </c>
      <c r="D1126" s="218" t="s">
        <v>169</v>
      </c>
      <c r="E1126" s="219" t="s">
        <v>2749</v>
      </c>
      <c r="F1126" s="220" t="s">
        <v>2750</v>
      </c>
      <c r="G1126" s="221" t="s">
        <v>547</v>
      </c>
      <c r="H1126" s="222">
        <v>1</v>
      </c>
      <c r="I1126" s="223"/>
      <c r="J1126" s="224">
        <f>ROUND(I1126*H1126,0)</f>
        <v>0</v>
      </c>
      <c r="K1126" s="225"/>
      <c r="L1126" s="43"/>
      <c r="M1126" s="226" t="s">
        <v>1</v>
      </c>
      <c r="N1126" s="227" t="s">
        <v>42</v>
      </c>
      <c r="O1126" s="90"/>
      <c r="P1126" s="228">
        <f>O1126*H1126</f>
        <v>0</v>
      </c>
      <c r="Q1126" s="228">
        <v>0.02</v>
      </c>
      <c r="R1126" s="228">
        <f>Q1126*H1126</f>
        <v>0.02</v>
      </c>
      <c r="S1126" s="228">
        <v>0</v>
      </c>
      <c r="T1126" s="229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230" t="s">
        <v>249</v>
      </c>
      <c r="AT1126" s="230" t="s">
        <v>169</v>
      </c>
      <c r="AU1126" s="230" t="s">
        <v>86</v>
      </c>
      <c r="AY1126" s="16" t="s">
        <v>166</v>
      </c>
      <c r="BE1126" s="231">
        <f>IF(N1126="základní",J1126,0)</f>
        <v>0</v>
      </c>
      <c r="BF1126" s="231">
        <f>IF(N1126="snížená",J1126,0)</f>
        <v>0</v>
      </c>
      <c r="BG1126" s="231">
        <f>IF(N1126="zákl. přenesená",J1126,0)</f>
        <v>0</v>
      </c>
      <c r="BH1126" s="231">
        <f>IF(N1126="sníž. přenesená",J1126,0)</f>
        <v>0</v>
      </c>
      <c r="BI1126" s="231">
        <f>IF(N1126="nulová",J1126,0)</f>
        <v>0</v>
      </c>
      <c r="BJ1126" s="16" t="s">
        <v>8</v>
      </c>
      <c r="BK1126" s="231">
        <f>ROUND(I1126*H1126,0)</f>
        <v>0</v>
      </c>
      <c r="BL1126" s="16" t="s">
        <v>249</v>
      </c>
      <c r="BM1126" s="230" t="s">
        <v>2751</v>
      </c>
    </row>
    <row r="1127" spans="1:65" s="2" customFormat="1" ht="33" customHeight="1">
      <c r="A1127" s="37"/>
      <c r="B1127" s="38"/>
      <c r="C1127" s="218" t="s">
        <v>2752</v>
      </c>
      <c r="D1127" s="218" t="s">
        <v>169</v>
      </c>
      <c r="E1127" s="219" t="s">
        <v>2753</v>
      </c>
      <c r="F1127" s="220" t="s">
        <v>2754</v>
      </c>
      <c r="G1127" s="221" t="s">
        <v>547</v>
      </c>
      <c r="H1127" s="222">
        <v>1</v>
      </c>
      <c r="I1127" s="223"/>
      <c r="J1127" s="224">
        <f>ROUND(I1127*H1127,0)</f>
        <v>0</v>
      </c>
      <c r="K1127" s="225"/>
      <c r="L1127" s="43"/>
      <c r="M1127" s="226" t="s">
        <v>1</v>
      </c>
      <c r="N1127" s="227" t="s">
        <v>42</v>
      </c>
      <c r="O1127" s="90"/>
      <c r="P1127" s="228">
        <f>O1127*H1127</f>
        <v>0</v>
      </c>
      <c r="Q1127" s="228">
        <v>0.02</v>
      </c>
      <c r="R1127" s="228">
        <f>Q1127*H1127</f>
        <v>0.02</v>
      </c>
      <c r="S1127" s="228">
        <v>0</v>
      </c>
      <c r="T1127" s="229">
        <f>S1127*H1127</f>
        <v>0</v>
      </c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R1127" s="230" t="s">
        <v>249</v>
      </c>
      <c r="AT1127" s="230" t="s">
        <v>169</v>
      </c>
      <c r="AU1127" s="230" t="s">
        <v>86</v>
      </c>
      <c r="AY1127" s="16" t="s">
        <v>166</v>
      </c>
      <c r="BE1127" s="231">
        <f>IF(N1127="základní",J1127,0)</f>
        <v>0</v>
      </c>
      <c r="BF1127" s="231">
        <f>IF(N1127="snížená",J1127,0)</f>
        <v>0</v>
      </c>
      <c r="BG1127" s="231">
        <f>IF(N1127="zákl. přenesená",J1127,0)</f>
        <v>0</v>
      </c>
      <c r="BH1127" s="231">
        <f>IF(N1127="sníž. přenesená",J1127,0)</f>
        <v>0</v>
      </c>
      <c r="BI1127" s="231">
        <f>IF(N1127="nulová",J1127,0)</f>
        <v>0</v>
      </c>
      <c r="BJ1127" s="16" t="s">
        <v>8</v>
      </c>
      <c r="BK1127" s="231">
        <f>ROUND(I1127*H1127,0)</f>
        <v>0</v>
      </c>
      <c r="BL1127" s="16" t="s">
        <v>249</v>
      </c>
      <c r="BM1127" s="230" t="s">
        <v>2755</v>
      </c>
    </row>
    <row r="1128" spans="1:65" s="2" customFormat="1" ht="37.8" customHeight="1">
      <c r="A1128" s="37"/>
      <c r="B1128" s="38"/>
      <c r="C1128" s="218" t="s">
        <v>2756</v>
      </c>
      <c r="D1128" s="218" t="s">
        <v>169</v>
      </c>
      <c r="E1128" s="219" t="s">
        <v>2757</v>
      </c>
      <c r="F1128" s="220" t="s">
        <v>2758</v>
      </c>
      <c r="G1128" s="221" t="s">
        <v>547</v>
      </c>
      <c r="H1128" s="222">
        <v>1</v>
      </c>
      <c r="I1128" s="223"/>
      <c r="J1128" s="224">
        <f>ROUND(I1128*H1128,0)</f>
        <v>0</v>
      </c>
      <c r="K1128" s="225"/>
      <c r="L1128" s="43"/>
      <c r="M1128" s="226" t="s">
        <v>1</v>
      </c>
      <c r="N1128" s="227" t="s">
        <v>42</v>
      </c>
      <c r="O1128" s="90"/>
      <c r="P1128" s="228">
        <f>O1128*H1128</f>
        <v>0</v>
      </c>
      <c r="Q1128" s="228">
        <v>0.02</v>
      </c>
      <c r="R1128" s="228">
        <f>Q1128*H1128</f>
        <v>0.02</v>
      </c>
      <c r="S1128" s="228">
        <v>0</v>
      </c>
      <c r="T1128" s="229">
        <f>S1128*H1128</f>
        <v>0</v>
      </c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R1128" s="230" t="s">
        <v>249</v>
      </c>
      <c r="AT1128" s="230" t="s">
        <v>169</v>
      </c>
      <c r="AU1128" s="230" t="s">
        <v>86</v>
      </c>
      <c r="AY1128" s="16" t="s">
        <v>166</v>
      </c>
      <c r="BE1128" s="231">
        <f>IF(N1128="základní",J1128,0)</f>
        <v>0</v>
      </c>
      <c r="BF1128" s="231">
        <f>IF(N1128="snížená",J1128,0)</f>
        <v>0</v>
      </c>
      <c r="BG1128" s="231">
        <f>IF(N1128="zákl. přenesená",J1128,0)</f>
        <v>0</v>
      </c>
      <c r="BH1128" s="231">
        <f>IF(N1128="sníž. přenesená",J1128,0)</f>
        <v>0</v>
      </c>
      <c r="BI1128" s="231">
        <f>IF(N1128="nulová",J1128,0)</f>
        <v>0</v>
      </c>
      <c r="BJ1128" s="16" t="s">
        <v>8</v>
      </c>
      <c r="BK1128" s="231">
        <f>ROUND(I1128*H1128,0)</f>
        <v>0</v>
      </c>
      <c r="BL1128" s="16" t="s">
        <v>249</v>
      </c>
      <c r="BM1128" s="230" t="s">
        <v>2759</v>
      </c>
    </row>
    <row r="1129" spans="1:65" s="2" customFormat="1" ht="37.8" customHeight="1">
      <c r="A1129" s="37"/>
      <c r="B1129" s="38"/>
      <c r="C1129" s="218" t="s">
        <v>2760</v>
      </c>
      <c r="D1129" s="218" t="s">
        <v>169</v>
      </c>
      <c r="E1129" s="219" t="s">
        <v>2761</v>
      </c>
      <c r="F1129" s="220" t="s">
        <v>2762</v>
      </c>
      <c r="G1129" s="221" t="s">
        <v>1133</v>
      </c>
      <c r="H1129" s="222">
        <v>19002</v>
      </c>
      <c r="I1129" s="223"/>
      <c r="J1129" s="224">
        <f>ROUND(I1129*H1129,0)</f>
        <v>0</v>
      </c>
      <c r="K1129" s="225"/>
      <c r="L1129" s="43"/>
      <c r="M1129" s="226" t="s">
        <v>1</v>
      </c>
      <c r="N1129" s="227" t="s">
        <v>42</v>
      </c>
      <c r="O1129" s="90"/>
      <c r="P1129" s="228">
        <f>O1129*H1129</f>
        <v>0</v>
      </c>
      <c r="Q1129" s="228">
        <v>0.001</v>
      </c>
      <c r="R1129" s="228">
        <f>Q1129*H1129</f>
        <v>19.002</v>
      </c>
      <c r="S1129" s="228">
        <v>0</v>
      </c>
      <c r="T1129" s="229">
        <f>S1129*H1129</f>
        <v>0</v>
      </c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R1129" s="230" t="s">
        <v>249</v>
      </c>
      <c r="AT1129" s="230" t="s">
        <v>169</v>
      </c>
      <c r="AU1129" s="230" t="s">
        <v>86</v>
      </c>
      <c r="AY1129" s="16" t="s">
        <v>166</v>
      </c>
      <c r="BE1129" s="231">
        <f>IF(N1129="základní",J1129,0)</f>
        <v>0</v>
      </c>
      <c r="BF1129" s="231">
        <f>IF(N1129="snížená",J1129,0)</f>
        <v>0</v>
      </c>
      <c r="BG1129" s="231">
        <f>IF(N1129="zákl. přenesená",J1129,0)</f>
        <v>0</v>
      </c>
      <c r="BH1129" s="231">
        <f>IF(N1129="sníž. přenesená",J1129,0)</f>
        <v>0</v>
      </c>
      <c r="BI1129" s="231">
        <f>IF(N1129="nulová",J1129,0)</f>
        <v>0</v>
      </c>
      <c r="BJ1129" s="16" t="s">
        <v>8</v>
      </c>
      <c r="BK1129" s="231">
        <f>ROUND(I1129*H1129,0)</f>
        <v>0</v>
      </c>
      <c r="BL1129" s="16" t="s">
        <v>249</v>
      </c>
      <c r="BM1129" s="230" t="s">
        <v>2763</v>
      </c>
    </row>
    <row r="1130" spans="1:65" s="2" customFormat="1" ht="24.15" customHeight="1">
      <c r="A1130" s="37"/>
      <c r="B1130" s="38"/>
      <c r="C1130" s="218" t="s">
        <v>2764</v>
      </c>
      <c r="D1130" s="218" t="s">
        <v>169</v>
      </c>
      <c r="E1130" s="219" t="s">
        <v>2765</v>
      </c>
      <c r="F1130" s="220" t="s">
        <v>2766</v>
      </c>
      <c r="G1130" s="221" t="s">
        <v>1133</v>
      </c>
      <c r="H1130" s="222">
        <v>26.032</v>
      </c>
      <c r="I1130" s="223"/>
      <c r="J1130" s="224">
        <f>ROUND(I1130*H1130,0)</f>
        <v>0</v>
      </c>
      <c r="K1130" s="225"/>
      <c r="L1130" s="43"/>
      <c r="M1130" s="226" t="s">
        <v>1</v>
      </c>
      <c r="N1130" s="227" t="s">
        <v>42</v>
      </c>
      <c r="O1130" s="90"/>
      <c r="P1130" s="228">
        <f>O1130*H1130</f>
        <v>0</v>
      </c>
      <c r="Q1130" s="228">
        <v>0.001</v>
      </c>
      <c r="R1130" s="228">
        <f>Q1130*H1130</f>
        <v>0.026032</v>
      </c>
      <c r="S1130" s="228">
        <v>0</v>
      </c>
      <c r="T1130" s="229">
        <f>S1130*H1130</f>
        <v>0</v>
      </c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R1130" s="230" t="s">
        <v>249</v>
      </c>
      <c r="AT1130" s="230" t="s">
        <v>169</v>
      </c>
      <c r="AU1130" s="230" t="s">
        <v>86</v>
      </c>
      <c r="AY1130" s="16" t="s">
        <v>166</v>
      </c>
      <c r="BE1130" s="231">
        <f>IF(N1130="základní",J1130,0)</f>
        <v>0</v>
      </c>
      <c r="BF1130" s="231">
        <f>IF(N1130="snížená",J1130,0)</f>
        <v>0</v>
      </c>
      <c r="BG1130" s="231">
        <f>IF(N1130="zákl. přenesená",J1130,0)</f>
        <v>0</v>
      </c>
      <c r="BH1130" s="231">
        <f>IF(N1130="sníž. přenesená",J1130,0)</f>
        <v>0</v>
      </c>
      <c r="BI1130" s="231">
        <f>IF(N1130="nulová",J1130,0)</f>
        <v>0</v>
      </c>
      <c r="BJ1130" s="16" t="s">
        <v>8</v>
      </c>
      <c r="BK1130" s="231">
        <f>ROUND(I1130*H1130,0)</f>
        <v>0</v>
      </c>
      <c r="BL1130" s="16" t="s">
        <v>249</v>
      </c>
      <c r="BM1130" s="230" t="s">
        <v>2767</v>
      </c>
    </row>
    <row r="1131" spans="1:51" s="13" customFormat="1" ht="12">
      <c r="A1131" s="13"/>
      <c r="B1131" s="232"/>
      <c r="C1131" s="233"/>
      <c r="D1131" s="234" t="s">
        <v>175</v>
      </c>
      <c r="E1131" s="235" t="s">
        <v>1</v>
      </c>
      <c r="F1131" s="236" t="s">
        <v>2768</v>
      </c>
      <c r="G1131" s="233"/>
      <c r="H1131" s="237">
        <v>26.032</v>
      </c>
      <c r="I1131" s="238"/>
      <c r="J1131" s="233"/>
      <c r="K1131" s="233"/>
      <c r="L1131" s="239"/>
      <c r="M1131" s="240"/>
      <c r="N1131" s="241"/>
      <c r="O1131" s="241"/>
      <c r="P1131" s="241"/>
      <c r="Q1131" s="241"/>
      <c r="R1131" s="241"/>
      <c r="S1131" s="241"/>
      <c r="T1131" s="24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3" t="s">
        <v>175</v>
      </c>
      <c r="AU1131" s="243" t="s">
        <v>86</v>
      </c>
      <c r="AV1131" s="13" t="s">
        <v>86</v>
      </c>
      <c r="AW1131" s="13" t="s">
        <v>32</v>
      </c>
      <c r="AX1131" s="13" t="s">
        <v>77</v>
      </c>
      <c r="AY1131" s="243" t="s">
        <v>166</v>
      </c>
    </row>
    <row r="1132" spans="1:65" s="2" customFormat="1" ht="24.15" customHeight="1">
      <c r="A1132" s="37"/>
      <c r="B1132" s="38"/>
      <c r="C1132" s="218" t="s">
        <v>2769</v>
      </c>
      <c r="D1132" s="218" t="s">
        <v>169</v>
      </c>
      <c r="E1132" s="219" t="s">
        <v>2770</v>
      </c>
      <c r="F1132" s="220" t="s">
        <v>2771</v>
      </c>
      <c r="G1132" s="221" t="s">
        <v>477</v>
      </c>
      <c r="H1132" s="222">
        <v>1</v>
      </c>
      <c r="I1132" s="223"/>
      <c r="J1132" s="224">
        <f>ROUND(I1132*H1132,0)</f>
        <v>0</v>
      </c>
      <c r="K1132" s="225"/>
      <c r="L1132" s="43"/>
      <c r="M1132" s="226" t="s">
        <v>1</v>
      </c>
      <c r="N1132" s="227" t="s">
        <v>42</v>
      </c>
      <c r="O1132" s="90"/>
      <c r="P1132" s="228">
        <f>O1132*H1132</f>
        <v>0</v>
      </c>
      <c r="Q1132" s="228">
        <v>0.001</v>
      </c>
      <c r="R1132" s="228">
        <f>Q1132*H1132</f>
        <v>0.001</v>
      </c>
      <c r="S1132" s="228">
        <v>0</v>
      </c>
      <c r="T1132" s="229">
        <f>S1132*H1132</f>
        <v>0</v>
      </c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R1132" s="230" t="s">
        <v>249</v>
      </c>
      <c r="AT1132" s="230" t="s">
        <v>169</v>
      </c>
      <c r="AU1132" s="230" t="s">
        <v>86</v>
      </c>
      <c r="AY1132" s="16" t="s">
        <v>166</v>
      </c>
      <c r="BE1132" s="231">
        <f>IF(N1132="základní",J1132,0)</f>
        <v>0</v>
      </c>
      <c r="BF1132" s="231">
        <f>IF(N1132="snížená",J1132,0)</f>
        <v>0</v>
      </c>
      <c r="BG1132" s="231">
        <f>IF(N1132="zákl. přenesená",J1132,0)</f>
        <v>0</v>
      </c>
      <c r="BH1132" s="231">
        <f>IF(N1132="sníž. přenesená",J1132,0)</f>
        <v>0</v>
      </c>
      <c r="BI1132" s="231">
        <f>IF(N1132="nulová",J1132,0)</f>
        <v>0</v>
      </c>
      <c r="BJ1132" s="16" t="s">
        <v>8</v>
      </c>
      <c r="BK1132" s="231">
        <f>ROUND(I1132*H1132,0)</f>
        <v>0</v>
      </c>
      <c r="BL1132" s="16" t="s">
        <v>249</v>
      </c>
      <c r="BM1132" s="230" t="s">
        <v>2772</v>
      </c>
    </row>
    <row r="1133" spans="1:65" s="2" customFormat="1" ht="24.15" customHeight="1">
      <c r="A1133" s="37"/>
      <c r="B1133" s="38"/>
      <c r="C1133" s="218" t="s">
        <v>2773</v>
      </c>
      <c r="D1133" s="218" t="s">
        <v>169</v>
      </c>
      <c r="E1133" s="219" t="s">
        <v>2774</v>
      </c>
      <c r="F1133" s="220" t="s">
        <v>2775</v>
      </c>
      <c r="G1133" s="221" t="s">
        <v>405</v>
      </c>
      <c r="H1133" s="265"/>
      <c r="I1133" s="223"/>
      <c r="J1133" s="224">
        <f>ROUND(I1133*H1133,0)</f>
        <v>0</v>
      </c>
      <c r="K1133" s="225"/>
      <c r="L1133" s="43"/>
      <c r="M1133" s="226" t="s">
        <v>1</v>
      </c>
      <c r="N1133" s="227" t="s">
        <v>42</v>
      </c>
      <c r="O1133" s="90"/>
      <c r="P1133" s="228">
        <f>O1133*H1133</f>
        <v>0</v>
      </c>
      <c r="Q1133" s="228">
        <v>0</v>
      </c>
      <c r="R1133" s="228">
        <f>Q1133*H1133</f>
        <v>0</v>
      </c>
      <c r="S1133" s="228">
        <v>0</v>
      </c>
      <c r="T1133" s="229">
        <f>S1133*H1133</f>
        <v>0</v>
      </c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R1133" s="230" t="s">
        <v>249</v>
      </c>
      <c r="AT1133" s="230" t="s">
        <v>169</v>
      </c>
      <c r="AU1133" s="230" t="s">
        <v>86</v>
      </c>
      <c r="AY1133" s="16" t="s">
        <v>166</v>
      </c>
      <c r="BE1133" s="231">
        <f>IF(N1133="základní",J1133,0)</f>
        <v>0</v>
      </c>
      <c r="BF1133" s="231">
        <f>IF(N1133="snížená",J1133,0)</f>
        <v>0</v>
      </c>
      <c r="BG1133" s="231">
        <f>IF(N1133="zákl. přenesená",J1133,0)</f>
        <v>0</v>
      </c>
      <c r="BH1133" s="231">
        <f>IF(N1133="sníž. přenesená",J1133,0)</f>
        <v>0</v>
      </c>
      <c r="BI1133" s="231">
        <f>IF(N1133="nulová",J1133,0)</f>
        <v>0</v>
      </c>
      <c r="BJ1133" s="16" t="s">
        <v>8</v>
      </c>
      <c r="BK1133" s="231">
        <f>ROUND(I1133*H1133,0)</f>
        <v>0</v>
      </c>
      <c r="BL1133" s="16" t="s">
        <v>249</v>
      </c>
      <c r="BM1133" s="230" t="s">
        <v>2776</v>
      </c>
    </row>
    <row r="1134" spans="1:63" s="12" customFormat="1" ht="22.8" customHeight="1">
      <c r="A1134" s="12"/>
      <c r="B1134" s="202"/>
      <c r="C1134" s="203"/>
      <c r="D1134" s="204" t="s">
        <v>76</v>
      </c>
      <c r="E1134" s="216" t="s">
        <v>725</v>
      </c>
      <c r="F1134" s="216" t="s">
        <v>726</v>
      </c>
      <c r="G1134" s="203"/>
      <c r="H1134" s="203"/>
      <c r="I1134" s="206"/>
      <c r="J1134" s="217">
        <f>BK1134</f>
        <v>0</v>
      </c>
      <c r="K1134" s="203"/>
      <c r="L1134" s="208"/>
      <c r="M1134" s="209"/>
      <c r="N1134" s="210"/>
      <c r="O1134" s="210"/>
      <c r="P1134" s="211">
        <f>SUM(P1135:P1168)</f>
        <v>0</v>
      </c>
      <c r="Q1134" s="210"/>
      <c r="R1134" s="211">
        <f>SUM(R1135:R1168)</f>
        <v>2.5322701</v>
      </c>
      <c r="S1134" s="210"/>
      <c r="T1134" s="212">
        <f>SUM(T1135:T1168)</f>
        <v>0</v>
      </c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R1134" s="213" t="s">
        <v>86</v>
      </c>
      <c r="AT1134" s="214" t="s">
        <v>76</v>
      </c>
      <c r="AU1134" s="214" t="s">
        <v>8</v>
      </c>
      <c r="AY1134" s="213" t="s">
        <v>166</v>
      </c>
      <c r="BK1134" s="215">
        <f>SUM(BK1135:BK1168)</f>
        <v>0</v>
      </c>
    </row>
    <row r="1135" spans="1:65" s="2" customFormat="1" ht="16.5" customHeight="1">
      <c r="A1135" s="37"/>
      <c r="B1135" s="38"/>
      <c r="C1135" s="218" t="s">
        <v>2777</v>
      </c>
      <c r="D1135" s="218" t="s">
        <v>169</v>
      </c>
      <c r="E1135" s="219" t="s">
        <v>728</v>
      </c>
      <c r="F1135" s="220" t="s">
        <v>729</v>
      </c>
      <c r="G1135" s="221" t="s">
        <v>188</v>
      </c>
      <c r="H1135" s="222">
        <v>85.14</v>
      </c>
      <c r="I1135" s="223"/>
      <c r="J1135" s="224">
        <f>ROUND(I1135*H1135,0)</f>
        <v>0</v>
      </c>
      <c r="K1135" s="225"/>
      <c r="L1135" s="43"/>
      <c r="M1135" s="226" t="s">
        <v>1</v>
      </c>
      <c r="N1135" s="227" t="s">
        <v>42</v>
      </c>
      <c r="O1135" s="90"/>
      <c r="P1135" s="228">
        <f>O1135*H1135</f>
        <v>0</v>
      </c>
      <c r="Q1135" s="228">
        <v>0.0003</v>
      </c>
      <c r="R1135" s="228">
        <f>Q1135*H1135</f>
        <v>0.025542</v>
      </c>
      <c r="S1135" s="228">
        <v>0</v>
      </c>
      <c r="T1135" s="229">
        <f>S1135*H1135</f>
        <v>0</v>
      </c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R1135" s="230" t="s">
        <v>249</v>
      </c>
      <c r="AT1135" s="230" t="s">
        <v>169</v>
      </c>
      <c r="AU1135" s="230" t="s">
        <v>86</v>
      </c>
      <c r="AY1135" s="16" t="s">
        <v>166</v>
      </c>
      <c r="BE1135" s="231">
        <f>IF(N1135="základní",J1135,0)</f>
        <v>0</v>
      </c>
      <c r="BF1135" s="231">
        <f>IF(N1135="snížená",J1135,0)</f>
        <v>0</v>
      </c>
      <c r="BG1135" s="231">
        <f>IF(N1135="zákl. přenesená",J1135,0)</f>
        <v>0</v>
      </c>
      <c r="BH1135" s="231">
        <f>IF(N1135="sníž. přenesená",J1135,0)</f>
        <v>0</v>
      </c>
      <c r="BI1135" s="231">
        <f>IF(N1135="nulová",J1135,0)</f>
        <v>0</v>
      </c>
      <c r="BJ1135" s="16" t="s">
        <v>8</v>
      </c>
      <c r="BK1135" s="231">
        <f>ROUND(I1135*H1135,0)</f>
        <v>0</v>
      </c>
      <c r="BL1135" s="16" t="s">
        <v>249</v>
      </c>
      <c r="BM1135" s="230" t="s">
        <v>2778</v>
      </c>
    </row>
    <row r="1136" spans="1:51" s="13" customFormat="1" ht="12">
      <c r="A1136" s="13"/>
      <c r="B1136" s="232"/>
      <c r="C1136" s="233"/>
      <c r="D1136" s="234" t="s">
        <v>175</v>
      </c>
      <c r="E1136" s="235" t="s">
        <v>1</v>
      </c>
      <c r="F1136" s="236" t="s">
        <v>2779</v>
      </c>
      <c r="G1136" s="233"/>
      <c r="H1136" s="237">
        <v>61.2</v>
      </c>
      <c r="I1136" s="238"/>
      <c r="J1136" s="233"/>
      <c r="K1136" s="233"/>
      <c r="L1136" s="239"/>
      <c r="M1136" s="240"/>
      <c r="N1136" s="241"/>
      <c r="O1136" s="241"/>
      <c r="P1136" s="241"/>
      <c r="Q1136" s="241"/>
      <c r="R1136" s="241"/>
      <c r="S1136" s="241"/>
      <c r="T1136" s="242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3" t="s">
        <v>175</v>
      </c>
      <c r="AU1136" s="243" t="s">
        <v>86</v>
      </c>
      <c r="AV1136" s="13" t="s">
        <v>86</v>
      </c>
      <c r="AW1136" s="13" t="s">
        <v>32</v>
      </c>
      <c r="AX1136" s="13" t="s">
        <v>77</v>
      </c>
      <c r="AY1136" s="243" t="s">
        <v>166</v>
      </c>
    </row>
    <row r="1137" spans="1:51" s="13" customFormat="1" ht="12">
      <c r="A1137" s="13"/>
      <c r="B1137" s="232"/>
      <c r="C1137" s="233"/>
      <c r="D1137" s="234" t="s">
        <v>175</v>
      </c>
      <c r="E1137" s="235" t="s">
        <v>1</v>
      </c>
      <c r="F1137" s="236" t="s">
        <v>2365</v>
      </c>
      <c r="G1137" s="233"/>
      <c r="H1137" s="237">
        <v>11.97</v>
      </c>
      <c r="I1137" s="238"/>
      <c r="J1137" s="233"/>
      <c r="K1137" s="233"/>
      <c r="L1137" s="239"/>
      <c r="M1137" s="240"/>
      <c r="N1137" s="241"/>
      <c r="O1137" s="241"/>
      <c r="P1137" s="241"/>
      <c r="Q1137" s="241"/>
      <c r="R1137" s="241"/>
      <c r="S1137" s="241"/>
      <c r="T1137" s="24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3" t="s">
        <v>175</v>
      </c>
      <c r="AU1137" s="243" t="s">
        <v>86</v>
      </c>
      <c r="AV1137" s="13" t="s">
        <v>86</v>
      </c>
      <c r="AW1137" s="13" t="s">
        <v>32</v>
      </c>
      <c r="AX1137" s="13" t="s">
        <v>77</v>
      </c>
      <c r="AY1137" s="243" t="s">
        <v>166</v>
      </c>
    </row>
    <row r="1138" spans="1:51" s="13" customFormat="1" ht="12">
      <c r="A1138" s="13"/>
      <c r="B1138" s="232"/>
      <c r="C1138" s="233"/>
      <c r="D1138" s="234" t="s">
        <v>175</v>
      </c>
      <c r="E1138" s="235" t="s">
        <v>1</v>
      </c>
      <c r="F1138" s="236" t="s">
        <v>2366</v>
      </c>
      <c r="G1138" s="233"/>
      <c r="H1138" s="237">
        <v>11.97</v>
      </c>
      <c r="I1138" s="238"/>
      <c r="J1138" s="233"/>
      <c r="K1138" s="233"/>
      <c r="L1138" s="239"/>
      <c r="M1138" s="240"/>
      <c r="N1138" s="241"/>
      <c r="O1138" s="241"/>
      <c r="P1138" s="241"/>
      <c r="Q1138" s="241"/>
      <c r="R1138" s="241"/>
      <c r="S1138" s="241"/>
      <c r="T1138" s="242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3" t="s">
        <v>175</v>
      </c>
      <c r="AU1138" s="243" t="s">
        <v>86</v>
      </c>
      <c r="AV1138" s="13" t="s">
        <v>86</v>
      </c>
      <c r="AW1138" s="13" t="s">
        <v>32</v>
      </c>
      <c r="AX1138" s="13" t="s">
        <v>77</v>
      </c>
      <c r="AY1138" s="243" t="s">
        <v>166</v>
      </c>
    </row>
    <row r="1139" spans="1:65" s="2" customFormat="1" ht="24.15" customHeight="1">
      <c r="A1139" s="37"/>
      <c r="B1139" s="38"/>
      <c r="C1139" s="218" t="s">
        <v>2780</v>
      </c>
      <c r="D1139" s="218" t="s">
        <v>169</v>
      </c>
      <c r="E1139" s="219" t="s">
        <v>735</v>
      </c>
      <c r="F1139" s="220" t="s">
        <v>736</v>
      </c>
      <c r="G1139" s="221" t="s">
        <v>215</v>
      </c>
      <c r="H1139" s="222">
        <v>10.1</v>
      </c>
      <c r="I1139" s="223"/>
      <c r="J1139" s="224">
        <f>ROUND(I1139*H1139,0)</f>
        <v>0</v>
      </c>
      <c r="K1139" s="225"/>
      <c r="L1139" s="43"/>
      <c r="M1139" s="226" t="s">
        <v>1</v>
      </c>
      <c r="N1139" s="227" t="s">
        <v>42</v>
      </c>
      <c r="O1139" s="90"/>
      <c r="P1139" s="228">
        <f>O1139*H1139</f>
        <v>0</v>
      </c>
      <c r="Q1139" s="228">
        <v>0.0002</v>
      </c>
      <c r="R1139" s="228">
        <f>Q1139*H1139</f>
        <v>0.00202</v>
      </c>
      <c r="S1139" s="228">
        <v>0</v>
      </c>
      <c r="T1139" s="229">
        <f>S1139*H1139</f>
        <v>0</v>
      </c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R1139" s="230" t="s">
        <v>249</v>
      </c>
      <c r="AT1139" s="230" t="s">
        <v>169</v>
      </c>
      <c r="AU1139" s="230" t="s">
        <v>86</v>
      </c>
      <c r="AY1139" s="16" t="s">
        <v>166</v>
      </c>
      <c r="BE1139" s="231">
        <f>IF(N1139="základní",J1139,0)</f>
        <v>0</v>
      </c>
      <c r="BF1139" s="231">
        <f>IF(N1139="snížená",J1139,0)</f>
        <v>0</v>
      </c>
      <c r="BG1139" s="231">
        <f>IF(N1139="zákl. přenesená",J1139,0)</f>
        <v>0</v>
      </c>
      <c r="BH1139" s="231">
        <f>IF(N1139="sníž. přenesená",J1139,0)</f>
        <v>0</v>
      </c>
      <c r="BI1139" s="231">
        <f>IF(N1139="nulová",J1139,0)</f>
        <v>0</v>
      </c>
      <c r="BJ1139" s="16" t="s">
        <v>8</v>
      </c>
      <c r="BK1139" s="231">
        <f>ROUND(I1139*H1139,0)</f>
        <v>0</v>
      </c>
      <c r="BL1139" s="16" t="s">
        <v>249</v>
      </c>
      <c r="BM1139" s="230" t="s">
        <v>2781</v>
      </c>
    </row>
    <row r="1140" spans="1:51" s="13" customFormat="1" ht="12">
      <c r="A1140" s="13"/>
      <c r="B1140" s="232"/>
      <c r="C1140" s="233"/>
      <c r="D1140" s="234" t="s">
        <v>175</v>
      </c>
      <c r="E1140" s="235" t="s">
        <v>1</v>
      </c>
      <c r="F1140" s="236" t="s">
        <v>2782</v>
      </c>
      <c r="G1140" s="233"/>
      <c r="H1140" s="237">
        <v>10.1</v>
      </c>
      <c r="I1140" s="238"/>
      <c r="J1140" s="233"/>
      <c r="K1140" s="233"/>
      <c r="L1140" s="239"/>
      <c r="M1140" s="240"/>
      <c r="N1140" s="241"/>
      <c r="O1140" s="241"/>
      <c r="P1140" s="241"/>
      <c r="Q1140" s="241"/>
      <c r="R1140" s="241"/>
      <c r="S1140" s="241"/>
      <c r="T1140" s="242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3" t="s">
        <v>175</v>
      </c>
      <c r="AU1140" s="243" t="s">
        <v>86</v>
      </c>
      <c r="AV1140" s="13" t="s">
        <v>86</v>
      </c>
      <c r="AW1140" s="13" t="s">
        <v>32</v>
      </c>
      <c r="AX1140" s="13" t="s">
        <v>77</v>
      </c>
      <c r="AY1140" s="243" t="s">
        <v>166</v>
      </c>
    </row>
    <row r="1141" spans="1:65" s="2" customFormat="1" ht="21.75" customHeight="1">
      <c r="A1141" s="37"/>
      <c r="B1141" s="38"/>
      <c r="C1141" s="254" t="s">
        <v>2783</v>
      </c>
      <c r="D1141" s="254" t="s">
        <v>266</v>
      </c>
      <c r="E1141" s="255" t="s">
        <v>740</v>
      </c>
      <c r="F1141" s="256" t="s">
        <v>741</v>
      </c>
      <c r="G1141" s="257" t="s">
        <v>215</v>
      </c>
      <c r="H1141" s="258">
        <v>11.11</v>
      </c>
      <c r="I1141" s="259"/>
      <c r="J1141" s="260">
        <f>ROUND(I1141*H1141,0)</f>
        <v>0</v>
      </c>
      <c r="K1141" s="261"/>
      <c r="L1141" s="262"/>
      <c r="M1141" s="263" t="s">
        <v>1</v>
      </c>
      <c r="N1141" s="264" t="s">
        <v>42</v>
      </c>
      <c r="O1141" s="90"/>
      <c r="P1141" s="228">
        <f>O1141*H1141</f>
        <v>0</v>
      </c>
      <c r="Q1141" s="228">
        <v>0.00026</v>
      </c>
      <c r="R1141" s="228">
        <f>Q1141*H1141</f>
        <v>0.0028885999999999994</v>
      </c>
      <c r="S1141" s="228">
        <v>0</v>
      </c>
      <c r="T1141" s="229">
        <f>S1141*H1141</f>
        <v>0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230" t="s">
        <v>331</v>
      </c>
      <c r="AT1141" s="230" t="s">
        <v>266</v>
      </c>
      <c r="AU1141" s="230" t="s">
        <v>86</v>
      </c>
      <c r="AY1141" s="16" t="s">
        <v>166</v>
      </c>
      <c r="BE1141" s="231">
        <f>IF(N1141="základní",J1141,0)</f>
        <v>0</v>
      </c>
      <c r="BF1141" s="231">
        <f>IF(N1141="snížená",J1141,0)</f>
        <v>0</v>
      </c>
      <c r="BG1141" s="231">
        <f>IF(N1141="zákl. přenesená",J1141,0)</f>
        <v>0</v>
      </c>
      <c r="BH1141" s="231">
        <f>IF(N1141="sníž. přenesená",J1141,0)</f>
        <v>0</v>
      </c>
      <c r="BI1141" s="231">
        <f>IF(N1141="nulová",J1141,0)</f>
        <v>0</v>
      </c>
      <c r="BJ1141" s="16" t="s">
        <v>8</v>
      </c>
      <c r="BK1141" s="231">
        <f>ROUND(I1141*H1141,0)</f>
        <v>0</v>
      </c>
      <c r="BL1141" s="16" t="s">
        <v>249</v>
      </c>
      <c r="BM1141" s="230" t="s">
        <v>2784</v>
      </c>
    </row>
    <row r="1142" spans="1:51" s="13" customFormat="1" ht="12">
      <c r="A1142" s="13"/>
      <c r="B1142" s="232"/>
      <c r="C1142" s="233"/>
      <c r="D1142" s="234" t="s">
        <v>175</v>
      </c>
      <c r="E1142" s="235" t="s">
        <v>1</v>
      </c>
      <c r="F1142" s="236" t="s">
        <v>2785</v>
      </c>
      <c r="G1142" s="233"/>
      <c r="H1142" s="237">
        <v>10.1</v>
      </c>
      <c r="I1142" s="238"/>
      <c r="J1142" s="233"/>
      <c r="K1142" s="233"/>
      <c r="L1142" s="239"/>
      <c r="M1142" s="240"/>
      <c r="N1142" s="241"/>
      <c r="O1142" s="241"/>
      <c r="P1142" s="241"/>
      <c r="Q1142" s="241"/>
      <c r="R1142" s="241"/>
      <c r="S1142" s="241"/>
      <c r="T1142" s="24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3" t="s">
        <v>175</v>
      </c>
      <c r="AU1142" s="243" t="s">
        <v>86</v>
      </c>
      <c r="AV1142" s="13" t="s">
        <v>86</v>
      </c>
      <c r="AW1142" s="13" t="s">
        <v>32</v>
      </c>
      <c r="AX1142" s="13" t="s">
        <v>8</v>
      </c>
      <c r="AY1142" s="243" t="s">
        <v>166</v>
      </c>
    </row>
    <row r="1143" spans="1:51" s="13" customFormat="1" ht="12">
      <c r="A1143" s="13"/>
      <c r="B1143" s="232"/>
      <c r="C1143" s="233"/>
      <c r="D1143" s="234" t="s">
        <v>175</v>
      </c>
      <c r="E1143" s="233"/>
      <c r="F1143" s="236" t="s">
        <v>2786</v>
      </c>
      <c r="G1143" s="233"/>
      <c r="H1143" s="237">
        <v>11.11</v>
      </c>
      <c r="I1143" s="238"/>
      <c r="J1143" s="233"/>
      <c r="K1143" s="233"/>
      <c r="L1143" s="239"/>
      <c r="M1143" s="240"/>
      <c r="N1143" s="241"/>
      <c r="O1143" s="241"/>
      <c r="P1143" s="241"/>
      <c r="Q1143" s="241"/>
      <c r="R1143" s="241"/>
      <c r="S1143" s="241"/>
      <c r="T1143" s="242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3" t="s">
        <v>175</v>
      </c>
      <c r="AU1143" s="243" t="s">
        <v>86</v>
      </c>
      <c r="AV1143" s="13" t="s">
        <v>86</v>
      </c>
      <c r="AW1143" s="13" t="s">
        <v>4</v>
      </c>
      <c r="AX1143" s="13" t="s">
        <v>8</v>
      </c>
      <c r="AY1143" s="243" t="s">
        <v>166</v>
      </c>
    </row>
    <row r="1144" spans="1:65" s="2" customFormat="1" ht="24.15" customHeight="1">
      <c r="A1144" s="37"/>
      <c r="B1144" s="38"/>
      <c r="C1144" s="218" t="s">
        <v>2787</v>
      </c>
      <c r="D1144" s="218" t="s">
        <v>169</v>
      </c>
      <c r="E1144" s="219" t="s">
        <v>2788</v>
      </c>
      <c r="F1144" s="220" t="s">
        <v>2789</v>
      </c>
      <c r="G1144" s="221" t="s">
        <v>215</v>
      </c>
      <c r="H1144" s="222">
        <v>28.375</v>
      </c>
      <c r="I1144" s="223"/>
      <c r="J1144" s="224">
        <f>ROUND(I1144*H1144,0)</f>
        <v>0</v>
      </c>
      <c r="K1144" s="225"/>
      <c r="L1144" s="43"/>
      <c r="M1144" s="226" t="s">
        <v>1</v>
      </c>
      <c r="N1144" s="227" t="s">
        <v>42</v>
      </c>
      <c r="O1144" s="90"/>
      <c r="P1144" s="228">
        <f>O1144*H1144</f>
        <v>0</v>
      </c>
      <c r="Q1144" s="228">
        <v>0.00043</v>
      </c>
      <c r="R1144" s="228">
        <f>Q1144*H1144</f>
        <v>0.01220125</v>
      </c>
      <c r="S1144" s="228">
        <v>0</v>
      </c>
      <c r="T1144" s="229">
        <f>S1144*H1144</f>
        <v>0</v>
      </c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R1144" s="230" t="s">
        <v>249</v>
      </c>
      <c r="AT1144" s="230" t="s">
        <v>169</v>
      </c>
      <c r="AU1144" s="230" t="s">
        <v>86</v>
      </c>
      <c r="AY1144" s="16" t="s">
        <v>166</v>
      </c>
      <c r="BE1144" s="231">
        <f>IF(N1144="základní",J1144,0)</f>
        <v>0</v>
      </c>
      <c r="BF1144" s="231">
        <f>IF(N1144="snížená",J1144,0)</f>
        <v>0</v>
      </c>
      <c r="BG1144" s="231">
        <f>IF(N1144="zákl. přenesená",J1144,0)</f>
        <v>0</v>
      </c>
      <c r="BH1144" s="231">
        <f>IF(N1144="sníž. přenesená",J1144,0)</f>
        <v>0</v>
      </c>
      <c r="BI1144" s="231">
        <f>IF(N1144="nulová",J1144,0)</f>
        <v>0</v>
      </c>
      <c r="BJ1144" s="16" t="s">
        <v>8</v>
      </c>
      <c r="BK1144" s="231">
        <f>ROUND(I1144*H1144,0)</f>
        <v>0</v>
      </c>
      <c r="BL1144" s="16" t="s">
        <v>249</v>
      </c>
      <c r="BM1144" s="230" t="s">
        <v>2790</v>
      </c>
    </row>
    <row r="1145" spans="1:51" s="13" customFormat="1" ht="12">
      <c r="A1145" s="13"/>
      <c r="B1145" s="232"/>
      <c r="C1145" s="233"/>
      <c r="D1145" s="234" t="s">
        <v>175</v>
      </c>
      <c r="E1145" s="235" t="s">
        <v>1</v>
      </c>
      <c r="F1145" s="236" t="s">
        <v>2791</v>
      </c>
      <c r="G1145" s="233"/>
      <c r="H1145" s="237">
        <v>15.425</v>
      </c>
      <c r="I1145" s="238"/>
      <c r="J1145" s="233"/>
      <c r="K1145" s="233"/>
      <c r="L1145" s="239"/>
      <c r="M1145" s="240"/>
      <c r="N1145" s="241"/>
      <c r="O1145" s="241"/>
      <c r="P1145" s="241"/>
      <c r="Q1145" s="241"/>
      <c r="R1145" s="241"/>
      <c r="S1145" s="241"/>
      <c r="T1145" s="242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3" t="s">
        <v>175</v>
      </c>
      <c r="AU1145" s="243" t="s">
        <v>86</v>
      </c>
      <c r="AV1145" s="13" t="s">
        <v>86</v>
      </c>
      <c r="AW1145" s="13" t="s">
        <v>32</v>
      </c>
      <c r="AX1145" s="13" t="s">
        <v>77</v>
      </c>
      <c r="AY1145" s="243" t="s">
        <v>166</v>
      </c>
    </row>
    <row r="1146" spans="1:51" s="13" customFormat="1" ht="12">
      <c r="A1146" s="13"/>
      <c r="B1146" s="232"/>
      <c r="C1146" s="233"/>
      <c r="D1146" s="234" t="s">
        <v>175</v>
      </c>
      <c r="E1146" s="235" t="s">
        <v>1</v>
      </c>
      <c r="F1146" s="236" t="s">
        <v>2792</v>
      </c>
      <c r="G1146" s="233"/>
      <c r="H1146" s="237">
        <v>12.95</v>
      </c>
      <c r="I1146" s="238"/>
      <c r="J1146" s="233"/>
      <c r="K1146" s="233"/>
      <c r="L1146" s="239"/>
      <c r="M1146" s="240"/>
      <c r="N1146" s="241"/>
      <c r="O1146" s="241"/>
      <c r="P1146" s="241"/>
      <c r="Q1146" s="241"/>
      <c r="R1146" s="241"/>
      <c r="S1146" s="241"/>
      <c r="T1146" s="24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3" t="s">
        <v>175</v>
      </c>
      <c r="AU1146" s="243" t="s">
        <v>86</v>
      </c>
      <c r="AV1146" s="13" t="s">
        <v>86</v>
      </c>
      <c r="AW1146" s="13" t="s">
        <v>32</v>
      </c>
      <c r="AX1146" s="13" t="s">
        <v>77</v>
      </c>
      <c r="AY1146" s="243" t="s">
        <v>166</v>
      </c>
    </row>
    <row r="1147" spans="1:65" s="2" customFormat="1" ht="24.15" customHeight="1">
      <c r="A1147" s="37"/>
      <c r="B1147" s="38"/>
      <c r="C1147" s="254" t="s">
        <v>2793</v>
      </c>
      <c r="D1147" s="254" t="s">
        <v>266</v>
      </c>
      <c r="E1147" s="255" t="s">
        <v>2794</v>
      </c>
      <c r="F1147" s="256" t="s">
        <v>2795</v>
      </c>
      <c r="G1147" s="257" t="s">
        <v>196</v>
      </c>
      <c r="H1147" s="258">
        <v>104.041</v>
      </c>
      <c r="I1147" s="259"/>
      <c r="J1147" s="260">
        <f>ROUND(I1147*H1147,0)</f>
        <v>0</v>
      </c>
      <c r="K1147" s="261"/>
      <c r="L1147" s="262"/>
      <c r="M1147" s="263" t="s">
        <v>1</v>
      </c>
      <c r="N1147" s="264" t="s">
        <v>42</v>
      </c>
      <c r="O1147" s="90"/>
      <c r="P1147" s="228">
        <f>O1147*H1147</f>
        <v>0</v>
      </c>
      <c r="Q1147" s="228">
        <v>0.00045</v>
      </c>
      <c r="R1147" s="228">
        <f>Q1147*H1147</f>
        <v>0.04681845</v>
      </c>
      <c r="S1147" s="228">
        <v>0</v>
      </c>
      <c r="T1147" s="229">
        <f>S1147*H1147</f>
        <v>0</v>
      </c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R1147" s="230" t="s">
        <v>331</v>
      </c>
      <c r="AT1147" s="230" t="s">
        <v>266</v>
      </c>
      <c r="AU1147" s="230" t="s">
        <v>86</v>
      </c>
      <c r="AY1147" s="16" t="s">
        <v>166</v>
      </c>
      <c r="BE1147" s="231">
        <f>IF(N1147="základní",J1147,0)</f>
        <v>0</v>
      </c>
      <c r="BF1147" s="231">
        <f>IF(N1147="snížená",J1147,0)</f>
        <v>0</v>
      </c>
      <c r="BG1147" s="231">
        <f>IF(N1147="zákl. přenesená",J1147,0)</f>
        <v>0</v>
      </c>
      <c r="BH1147" s="231">
        <f>IF(N1147="sníž. přenesená",J1147,0)</f>
        <v>0</v>
      </c>
      <c r="BI1147" s="231">
        <f>IF(N1147="nulová",J1147,0)</f>
        <v>0</v>
      </c>
      <c r="BJ1147" s="16" t="s">
        <v>8</v>
      </c>
      <c r="BK1147" s="231">
        <f>ROUND(I1147*H1147,0)</f>
        <v>0</v>
      </c>
      <c r="BL1147" s="16" t="s">
        <v>249</v>
      </c>
      <c r="BM1147" s="230" t="s">
        <v>2796</v>
      </c>
    </row>
    <row r="1148" spans="1:51" s="13" customFormat="1" ht="12">
      <c r="A1148" s="13"/>
      <c r="B1148" s="232"/>
      <c r="C1148" s="233"/>
      <c r="D1148" s="234" t="s">
        <v>175</v>
      </c>
      <c r="E1148" s="235" t="s">
        <v>1</v>
      </c>
      <c r="F1148" s="236" t="s">
        <v>2797</v>
      </c>
      <c r="G1148" s="233"/>
      <c r="H1148" s="237">
        <v>94.583</v>
      </c>
      <c r="I1148" s="238"/>
      <c r="J1148" s="233"/>
      <c r="K1148" s="233"/>
      <c r="L1148" s="239"/>
      <c r="M1148" s="240"/>
      <c r="N1148" s="241"/>
      <c r="O1148" s="241"/>
      <c r="P1148" s="241"/>
      <c r="Q1148" s="241"/>
      <c r="R1148" s="241"/>
      <c r="S1148" s="241"/>
      <c r="T1148" s="242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3" t="s">
        <v>175</v>
      </c>
      <c r="AU1148" s="243" t="s">
        <v>86</v>
      </c>
      <c r="AV1148" s="13" t="s">
        <v>86</v>
      </c>
      <c r="AW1148" s="13" t="s">
        <v>32</v>
      </c>
      <c r="AX1148" s="13" t="s">
        <v>8</v>
      </c>
      <c r="AY1148" s="243" t="s">
        <v>166</v>
      </c>
    </row>
    <row r="1149" spans="1:51" s="13" customFormat="1" ht="12">
      <c r="A1149" s="13"/>
      <c r="B1149" s="232"/>
      <c r="C1149" s="233"/>
      <c r="D1149" s="234" t="s">
        <v>175</v>
      </c>
      <c r="E1149" s="233"/>
      <c r="F1149" s="236" t="s">
        <v>2798</v>
      </c>
      <c r="G1149" s="233"/>
      <c r="H1149" s="237">
        <v>104.041</v>
      </c>
      <c r="I1149" s="238"/>
      <c r="J1149" s="233"/>
      <c r="K1149" s="233"/>
      <c r="L1149" s="239"/>
      <c r="M1149" s="240"/>
      <c r="N1149" s="241"/>
      <c r="O1149" s="241"/>
      <c r="P1149" s="241"/>
      <c r="Q1149" s="241"/>
      <c r="R1149" s="241"/>
      <c r="S1149" s="241"/>
      <c r="T1149" s="24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3" t="s">
        <v>175</v>
      </c>
      <c r="AU1149" s="243" t="s">
        <v>86</v>
      </c>
      <c r="AV1149" s="13" t="s">
        <v>86</v>
      </c>
      <c r="AW1149" s="13" t="s">
        <v>4</v>
      </c>
      <c r="AX1149" s="13" t="s">
        <v>8</v>
      </c>
      <c r="AY1149" s="243" t="s">
        <v>166</v>
      </c>
    </row>
    <row r="1150" spans="1:65" s="2" customFormat="1" ht="37.8" customHeight="1">
      <c r="A1150" s="37"/>
      <c r="B1150" s="38"/>
      <c r="C1150" s="218" t="s">
        <v>2799</v>
      </c>
      <c r="D1150" s="218" t="s">
        <v>169</v>
      </c>
      <c r="E1150" s="219" t="s">
        <v>746</v>
      </c>
      <c r="F1150" s="220" t="s">
        <v>747</v>
      </c>
      <c r="G1150" s="221" t="s">
        <v>188</v>
      </c>
      <c r="H1150" s="222">
        <v>85.14</v>
      </c>
      <c r="I1150" s="223"/>
      <c r="J1150" s="224">
        <f>ROUND(I1150*H1150,0)</f>
        <v>0</v>
      </c>
      <c r="K1150" s="225"/>
      <c r="L1150" s="43"/>
      <c r="M1150" s="226" t="s">
        <v>1</v>
      </c>
      <c r="N1150" s="227" t="s">
        <v>42</v>
      </c>
      <c r="O1150" s="90"/>
      <c r="P1150" s="228">
        <f>O1150*H1150</f>
        <v>0</v>
      </c>
      <c r="Q1150" s="228">
        <v>0.00689</v>
      </c>
      <c r="R1150" s="228">
        <f>Q1150*H1150</f>
        <v>0.5866146</v>
      </c>
      <c r="S1150" s="228">
        <v>0</v>
      </c>
      <c r="T1150" s="229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30" t="s">
        <v>249</v>
      </c>
      <c r="AT1150" s="230" t="s">
        <v>169</v>
      </c>
      <c r="AU1150" s="230" t="s">
        <v>86</v>
      </c>
      <c r="AY1150" s="16" t="s">
        <v>166</v>
      </c>
      <c r="BE1150" s="231">
        <f>IF(N1150="základní",J1150,0)</f>
        <v>0</v>
      </c>
      <c r="BF1150" s="231">
        <f>IF(N1150="snížená",J1150,0)</f>
        <v>0</v>
      </c>
      <c r="BG1150" s="231">
        <f>IF(N1150="zákl. přenesená",J1150,0)</f>
        <v>0</v>
      </c>
      <c r="BH1150" s="231">
        <f>IF(N1150="sníž. přenesená",J1150,0)</f>
        <v>0</v>
      </c>
      <c r="BI1150" s="231">
        <f>IF(N1150="nulová",J1150,0)</f>
        <v>0</v>
      </c>
      <c r="BJ1150" s="16" t="s">
        <v>8</v>
      </c>
      <c r="BK1150" s="231">
        <f>ROUND(I1150*H1150,0)</f>
        <v>0</v>
      </c>
      <c r="BL1150" s="16" t="s">
        <v>249</v>
      </c>
      <c r="BM1150" s="230" t="s">
        <v>2800</v>
      </c>
    </row>
    <row r="1151" spans="1:65" s="2" customFormat="1" ht="37.8" customHeight="1">
      <c r="A1151" s="37"/>
      <c r="B1151" s="38"/>
      <c r="C1151" s="254" t="s">
        <v>2801</v>
      </c>
      <c r="D1151" s="254" t="s">
        <v>266</v>
      </c>
      <c r="E1151" s="255" t="s">
        <v>750</v>
      </c>
      <c r="F1151" s="256" t="s">
        <v>751</v>
      </c>
      <c r="G1151" s="257" t="s">
        <v>188</v>
      </c>
      <c r="H1151" s="258">
        <v>93.654</v>
      </c>
      <c r="I1151" s="259"/>
      <c r="J1151" s="260">
        <f>ROUND(I1151*H1151,0)</f>
        <v>0</v>
      </c>
      <c r="K1151" s="261"/>
      <c r="L1151" s="262"/>
      <c r="M1151" s="263" t="s">
        <v>1</v>
      </c>
      <c r="N1151" s="264" t="s">
        <v>42</v>
      </c>
      <c r="O1151" s="90"/>
      <c r="P1151" s="228">
        <f>O1151*H1151</f>
        <v>0</v>
      </c>
      <c r="Q1151" s="228">
        <v>0.0192</v>
      </c>
      <c r="R1151" s="228">
        <f>Q1151*H1151</f>
        <v>1.7981567999999997</v>
      </c>
      <c r="S1151" s="228">
        <v>0</v>
      </c>
      <c r="T1151" s="229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230" t="s">
        <v>331</v>
      </c>
      <c r="AT1151" s="230" t="s">
        <v>266</v>
      </c>
      <c r="AU1151" s="230" t="s">
        <v>86</v>
      </c>
      <c r="AY1151" s="16" t="s">
        <v>166</v>
      </c>
      <c r="BE1151" s="231">
        <f>IF(N1151="základní",J1151,0)</f>
        <v>0</v>
      </c>
      <c r="BF1151" s="231">
        <f>IF(N1151="snížená",J1151,0)</f>
        <v>0</v>
      </c>
      <c r="BG1151" s="231">
        <f>IF(N1151="zákl. přenesená",J1151,0)</f>
        <v>0</v>
      </c>
      <c r="BH1151" s="231">
        <f>IF(N1151="sníž. přenesená",J1151,0)</f>
        <v>0</v>
      </c>
      <c r="BI1151" s="231">
        <f>IF(N1151="nulová",J1151,0)</f>
        <v>0</v>
      </c>
      <c r="BJ1151" s="16" t="s">
        <v>8</v>
      </c>
      <c r="BK1151" s="231">
        <f>ROUND(I1151*H1151,0)</f>
        <v>0</v>
      </c>
      <c r="BL1151" s="16" t="s">
        <v>249</v>
      </c>
      <c r="BM1151" s="230" t="s">
        <v>2802</v>
      </c>
    </row>
    <row r="1152" spans="1:51" s="13" customFormat="1" ht="12">
      <c r="A1152" s="13"/>
      <c r="B1152" s="232"/>
      <c r="C1152" s="233"/>
      <c r="D1152" s="234" t="s">
        <v>175</v>
      </c>
      <c r="E1152" s="235" t="s">
        <v>1</v>
      </c>
      <c r="F1152" s="236" t="s">
        <v>2803</v>
      </c>
      <c r="G1152" s="233"/>
      <c r="H1152" s="237">
        <v>85.14</v>
      </c>
      <c r="I1152" s="238"/>
      <c r="J1152" s="233"/>
      <c r="K1152" s="233"/>
      <c r="L1152" s="239"/>
      <c r="M1152" s="240"/>
      <c r="N1152" s="241"/>
      <c r="O1152" s="241"/>
      <c r="P1152" s="241"/>
      <c r="Q1152" s="241"/>
      <c r="R1152" s="241"/>
      <c r="S1152" s="241"/>
      <c r="T1152" s="242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3" t="s">
        <v>175</v>
      </c>
      <c r="AU1152" s="243" t="s">
        <v>86</v>
      </c>
      <c r="AV1152" s="13" t="s">
        <v>86</v>
      </c>
      <c r="AW1152" s="13" t="s">
        <v>32</v>
      </c>
      <c r="AX1152" s="13" t="s">
        <v>8</v>
      </c>
      <c r="AY1152" s="243" t="s">
        <v>166</v>
      </c>
    </row>
    <row r="1153" spans="1:51" s="13" customFormat="1" ht="12">
      <c r="A1153" s="13"/>
      <c r="B1153" s="232"/>
      <c r="C1153" s="233"/>
      <c r="D1153" s="234" t="s">
        <v>175</v>
      </c>
      <c r="E1153" s="233"/>
      <c r="F1153" s="236" t="s">
        <v>2804</v>
      </c>
      <c r="G1153" s="233"/>
      <c r="H1153" s="237">
        <v>93.654</v>
      </c>
      <c r="I1153" s="238"/>
      <c r="J1153" s="233"/>
      <c r="K1153" s="233"/>
      <c r="L1153" s="239"/>
      <c r="M1153" s="240"/>
      <c r="N1153" s="241"/>
      <c r="O1153" s="241"/>
      <c r="P1153" s="241"/>
      <c r="Q1153" s="241"/>
      <c r="R1153" s="241"/>
      <c r="S1153" s="241"/>
      <c r="T1153" s="24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3" t="s">
        <v>175</v>
      </c>
      <c r="AU1153" s="243" t="s">
        <v>86</v>
      </c>
      <c r="AV1153" s="13" t="s">
        <v>86</v>
      </c>
      <c r="AW1153" s="13" t="s">
        <v>4</v>
      </c>
      <c r="AX1153" s="13" t="s">
        <v>8</v>
      </c>
      <c r="AY1153" s="243" t="s">
        <v>166</v>
      </c>
    </row>
    <row r="1154" spans="1:65" s="2" customFormat="1" ht="24.15" customHeight="1">
      <c r="A1154" s="37"/>
      <c r="B1154" s="38"/>
      <c r="C1154" s="218" t="s">
        <v>2805</v>
      </c>
      <c r="D1154" s="218" t="s">
        <v>169</v>
      </c>
      <c r="E1154" s="219" t="s">
        <v>756</v>
      </c>
      <c r="F1154" s="220" t="s">
        <v>757</v>
      </c>
      <c r="G1154" s="221" t="s">
        <v>188</v>
      </c>
      <c r="H1154" s="222">
        <v>23.94</v>
      </c>
      <c r="I1154" s="223"/>
      <c r="J1154" s="224">
        <f>ROUND(I1154*H1154,0)</f>
        <v>0</v>
      </c>
      <c r="K1154" s="225"/>
      <c r="L1154" s="43"/>
      <c r="M1154" s="226" t="s">
        <v>1</v>
      </c>
      <c r="N1154" s="227" t="s">
        <v>42</v>
      </c>
      <c r="O1154" s="90"/>
      <c r="P1154" s="228">
        <f>O1154*H1154</f>
        <v>0</v>
      </c>
      <c r="Q1154" s="228">
        <v>0</v>
      </c>
      <c r="R1154" s="228">
        <f>Q1154*H1154</f>
        <v>0</v>
      </c>
      <c r="S1154" s="228">
        <v>0</v>
      </c>
      <c r="T1154" s="229">
        <f>S1154*H1154</f>
        <v>0</v>
      </c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R1154" s="230" t="s">
        <v>249</v>
      </c>
      <c r="AT1154" s="230" t="s">
        <v>169</v>
      </c>
      <c r="AU1154" s="230" t="s">
        <v>86</v>
      </c>
      <c r="AY1154" s="16" t="s">
        <v>166</v>
      </c>
      <c r="BE1154" s="231">
        <f>IF(N1154="základní",J1154,0)</f>
        <v>0</v>
      </c>
      <c r="BF1154" s="231">
        <f>IF(N1154="snížená",J1154,0)</f>
        <v>0</v>
      </c>
      <c r="BG1154" s="231">
        <f>IF(N1154="zákl. přenesená",J1154,0)</f>
        <v>0</v>
      </c>
      <c r="BH1154" s="231">
        <f>IF(N1154="sníž. přenesená",J1154,0)</f>
        <v>0</v>
      </c>
      <c r="BI1154" s="231">
        <f>IF(N1154="nulová",J1154,0)</f>
        <v>0</v>
      </c>
      <c r="BJ1154" s="16" t="s">
        <v>8</v>
      </c>
      <c r="BK1154" s="231">
        <f>ROUND(I1154*H1154,0)</f>
        <v>0</v>
      </c>
      <c r="BL1154" s="16" t="s">
        <v>249</v>
      </c>
      <c r="BM1154" s="230" t="s">
        <v>2806</v>
      </c>
    </row>
    <row r="1155" spans="1:51" s="13" customFormat="1" ht="12">
      <c r="A1155" s="13"/>
      <c r="B1155" s="232"/>
      <c r="C1155" s="233"/>
      <c r="D1155" s="234" t="s">
        <v>175</v>
      </c>
      <c r="E1155" s="235" t="s">
        <v>1</v>
      </c>
      <c r="F1155" s="236" t="s">
        <v>2365</v>
      </c>
      <c r="G1155" s="233"/>
      <c r="H1155" s="237">
        <v>11.97</v>
      </c>
      <c r="I1155" s="238"/>
      <c r="J1155" s="233"/>
      <c r="K1155" s="233"/>
      <c r="L1155" s="239"/>
      <c r="M1155" s="240"/>
      <c r="N1155" s="241"/>
      <c r="O1155" s="241"/>
      <c r="P1155" s="241"/>
      <c r="Q1155" s="241"/>
      <c r="R1155" s="241"/>
      <c r="S1155" s="241"/>
      <c r="T1155" s="24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3" t="s">
        <v>175</v>
      </c>
      <c r="AU1155" s="243" t="s">
        <v>86</v>
      </c>
      <c r="AV1155" s="13" t="s">
        <v>86</v>
      </c>
      <c r="AW1155" s="13" t="s">
        <v>32</v>
      </c>
      <c r="AX1155" s="13" t="s">
        <v>77</v>
      </c>
      <c r="AY1155" s="243" t="s">
        <v>166</v>
      </c>
    </row>
    <row r="1156" spans="1:51" s="13" customFormat="1" ht="12">
      <c r="A1156" s="13"/>
      <c r="B1156" s="232"/>
      <c r="C1156" s="233"/>
      <c r="D1156" s="234" t="s">
        <v>175</v>
      </c>
      <c r="E1156" s="235" t="s">
        <v>1</v>
      </c>
      <c r="F1156" s="236" t="s">
        <v>2366</v>
      </c>
      <c r="G1156" s="233"/>
      <c r="H1156" s="237">
        <v>11.97</v>
      </c>
      <c r="I1156" s="238"/>
      <c r="J1156" s="233"/>
      <c r="K1156" s="233"/>
      <c r="L1156" s="239"/>
      <c r="M1156" s="240"/>
      <c r="N1156" s="241"/>
      <c r="O1156" s="241"/>
      <c r="P1156" s="241"/>
      <c r="Q1156" s="241"/>
      <c r="R1156" s="241"/>
      <c r="S1156" s="241"/>
      <c r="T1156" s="242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3" t="s">
        <v>175</v>
      </c>
      <c r="AU1156" s="243" t="s">
        <v>86</v>
      </c>
      <c r="AV1156" s="13" t="s">
        <v>86</v>
      </c>
      <c r="AW1156" s="13" t="s">
        <v>32</v>
      </c>
      <c r="AX1156" s="13" t="s">
        <v>77</v>
      </c>
      <c r="AY1156" s="243" t="s">
        <v>166</v>
      </c>
    </row>
    <row r="1157" spans="1:65" s="2" customFormat="1" ht="24.15" customHeight="1">
      <c r="A1157" s="37"/>
      <c r="B1157" s="38"/>
      <c r="C1157" s="218" t="s">
        <v>2807</v>
      </c>
      <c r="D1157" s="218" t="s">
        <v>169</v>
      </c>
      <c r="E1157" s="219" t="s">
        <v>760</v>
      </c>
      <c r="F1157" s="220" t="s">
        <v>761</v>
      </c>
      <c r="G1157" s="221" t="s">
        <v>188</v>
      </c>
      <c r="H1157" s="222">
        <v>23.94</v>
      </c>
      <c r="I1157" s="223"/>
      <c r="J1157" s="224">
        <f>ROUND(I1157*H1157,0)</f>
        <v>0</v>
      </c>
      <c r="K1157" s="225"/>
      <c r="L1157" s="43"/>
      <c r="M1157" s="226" t="s">
        <v>1</v>
      </c>
      <c r="N1157" s="227" t="s">
        <v>42</v>
      </c>
      <c r="O1157" s="90"/>
      <c r="P1157" s="228">
        <f>O1157*H1157</f>
        <v>0</v>
      </c>
      <c r="Q1157" s="228">
        <v>0.0015</v>
      </c>
      <c r="R1157" s="228">
        <f>Q1157*H1157</f>
        <v>0.035910000000000004</v>
      </c>
      <c r="S1157" s="228">
        <v>0</v>
      </c>
      <c r="T1157" s="229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30" t="s">
        <v>249</v>
      </c>
      <c r="AT1157" s="230" t="s">
        <v>169</v>
      </c>
      <c r="AU1157" s="230" t="s">
        <v>86</v>
      </c>
      <c r="AY1157" s="16" t="s">
        <v>166</v>
      </c>
      <c r="BE1157" s="231">
        <f>IF(N1157="základní",J1157,0)</f>
        <v>0</v>
      </c>
      <c r="BF1157" s="231">
        <f>IF(N1157="snížená",J1157,0)</f>
        <v>0</v>
      </c>
      <c r="BG1157" s="231">
        <f>IF(N1157="zákl. přenesená",J1157,0)</f>
        <v>0</v>
      </c>
      <c r="BH1157" s="231">
        <f>IF(N1157="sníž. přenesená",J1157,0)</f>
        <v>0</v>
      </c>
      <c r="BI1157" s="231">
        <f>IF(N1157="nulová",J1157,0)</f>
        <v>0</v>
      </c>
      <c r="BJ1157" s="16" t="s">
        <v>8</v>
      </c>
      <c r="BK1157" s="231">
        <f>ROUND(I1157*H1157,0)</f>
        <v>0</v>
      </c>
      <c r="BL1157" s="16" t="s">
        <v>249</v>
      </c>
      <c r="BM1157" s="230" t="s">
        <v>2808</v>
      </c>
    </row>
    <row r="1158" spans="1:51" s="13" customFormat="1" ht="12">
      <c r="A1158" s="13"/>
      <c r="B1158" s="232"/>
      <c r="C1158" s="233"/>
      <c r="D1158" s="234" t="s">
        <v>175</v>
      </c>
      <c r="E1158" s="235" t="s">
        <v>1</v>
      </c>
      <c r="F1158" s="236" t="s">
        <v>2365</v>
      </c>
      <c r="G1158" s="233"/>
      <c r="H1158" s="237">
        <v>11.97</v>
      </c>
      <c r="I1158" s="238"/>
      <c r="J1158" s="233"/>
      <c r="K1158" s="233"/>
      <c r="L1158" s="239"/>
      <c r="M1158" s="240"/>
      <c r="N1158" s="241"/>
      <c r="O1158" s="241"/>
      <c r="P1158" s="241"/>
      <c r="Q1158" s="241"/>
      <c r="R1158" s="241"/>
      <c r="S1158" s="241"/>
      <c r="T1158" s="24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3" t="s">
        <v>175</v>
      </c>
      <c r="AU1158" s="243" t="s">
        <v>86</v>
      </c>
      <c r="AV1158" s="13" t="s">
        <v>86</v>
      </c>
      <c r="AW1158" s="13" t="s">
        <v>32</v>
      </c>
      <c r="AX1158" s="13" t="s">
        <v>77</v>
      </c>
      <c r="AY1158" s="243" t="s">
        <v>166</v>
      </c>
    </row>
    <row r="1159" spans="1:51" s="13" customFormat="1" ht="12">
      <c r="A1159" s="13"/>
      <c r="B1159" s="232"/>
      <c r="C1159" s="233"/>
      <c r="D1159" s="234" t="s">
        <v>175</v>
      </c>
      <c r="E1159" s="235" t="s">
        <v>1</v>
      </c>
      <c r="F1159" s="236" t="s">
        <v>2366</v>
      </c>
      <c r="G1159" s="233"/>
      <c r="H1159" s="237">
        <v>11.97</v>
      </c>
      <c r="I1159" s="238"/>
      <c r="J1159" s="233"/>
      <c r="K1159" s="233"/>
      <c r="L1159" s="239"/>
      <c r="M1159" s="240"/>
      <c r="N1159" s="241"/>
      <c r="O1159" s="241"/>
      <c r="P1159" s="241"/>
      <c r="Q1159" s="241"/>
      <c r="R1159" s="241"/>
      <c r="S1159" s="241"/>
      <c r="T1159" s="24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3" t="s">
        <v>175</v>
      </c>
      <c r="AU1159" s="243" t="s">
        <v>86</v>
      </c>
      <c r="AV1159" s="13" t="s">
        <v>86</v>
      </c>
      <c r="AW1159" s="13" t="s">
        <v>32</v>
      </c>
      <c r="AX1159" s="13" t="s">
        <v>77</v>
      </c>
      <c r="AY1159" s="243" t="s">
        <v>166</v>
      </c>
    </row>
    <row r="1160" spans="1:65" s="2" customFormat="1" ht="16.5" customHeight="1">
      <c r="A1160" s="37"/>
      <c r="B1160" s="38"/>
      <c r="C1160" s="218" t="s">
        <v>2809</v>
      </c>
      <c r="D1160" s="218" t="s">
        <v>169</v>
      </c>
      <c r="E1160" s="219" t="s">
        <v>764</v>
      </c>
      <c r="F1160" s="220" t="s">
        <v>765</v>
      </c>
      <c r="G1160" s="221" t="s">
        <v>196</v>
      </c>
      <c r="H1160" s="222">
        <v>32</v>
      </c>
      <c r="I1160" s="223"/>
      <c r="J1160" s="224">
        <f>ROUND(I1160*H1160,0)</f>
        <v>0</v>
      </c>
      <c r="K1160" s="225"/>
      <c r="L1160" s="43"/>
      <c r="M1160" s="226" t="s">
        <v>1</v>
      </c>
      <c r="N1160" s="227" t="s">
        <v>42</v>
      </c>
      <c r="O1160" s="90"/>
      <c r="P1160" s="228">
        <f>O1160*H1160</f>
        <v>0</v>
      </c>
      <c r="Q1160" s="228">
        <v>0.00021</v>
      </c>
      <c r="R1160" s="228">
        <f>Q1160*H1160</f>
        <v>0.00672</v>
      </c>
      <c r="S1160" s="228">
        <v>0</v>
      </c>
      <c r="T1160" s="229">
        <f>S1160*H1160</f>
        <v>0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30" t="s">
        <v>249</v>
      </c>
      <c r="AT1160" s="230" t="s">
        <v>169</v>
      </c>
      <c r="AU1160" s="230" t="s">
        <v>86</v>
      </c>
      <c r="AY1160" s="16" t="s">
        <v>166</v>
      </c>
      <c r="BE1160" s="231">
        <f>IF(N1160="základní",J1160,0)</f>
        <v>0</v>
      </c>
      <c r="BF1160" s="231">
        <f>IF(N1160="snížená",J1160,0)</f>
        <v>0</v>
      </c>
      <c r="BG1160" s="231">
        <f>IF(N1160="zákl. přenesená",J1160,0)</f>
        <v>0</v>
      </c>
      <c r="BH1160" s="231">
        <f>IF(N1160="sníž. přenesená",J1160,0)</f>
        <v>0</v>
      </c>
      <c r="BI1160" s="231">
        <f>IF(N1160="nulová",J1160,0)</f>
        <v>0</v>
      </c>
      <c r="BJ1160" s="16" t="s">
        <v>8</v>
      </c>
      <c r="BK1160" s="231">
        <f>ROUND(I1160*H1160,0)</f>
        <v>0</v>
      </c>
      <c r="BL1160" s="16" t="s">
        <v>249</v>
      </c>
      <c r="BM1160" s="230" t="s">
        <v>2810</v>
      </c>
    </row>
    <row r="1161" spans="1:51" s="13" customFormat="1" ht="12">
      <c r="A1161" s="13"/>
      <c r="B1161" s="232"/>
      <c r="C1161" s="233"/>
      <c r="D1161" s="234" t="s">
        <v>175</v>
      </c>
      <c r="E1161" s="235" t="s">
        <v>1</v>
      </c>
      <c r="F1161" s="236" t="s">
        <v>2811</v>
      </c>
      <c r="G1161" s="233"/>
      <c r="H1161" s="237">
        <v>16</v>
      </c>
      <c r="I1161" s="238"/>
      <c r="J1161" s="233"/>
      <c r="K1161" s="233"/>
      <c r="L1161" s="239"/>
      <c r="M1161" s="240"/>
      <c r="N1161" s="241"/>
      <c r="O1161" s="241"/>
      <c r="P1161" s="241"/>
      <c r="Q1161" s="241"/>
      <c r="R1161" s="241"/>
      <c r="S1161" s="241"/>
      <c r="T1161" s="24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3" t="s">
        <v>175</v>
      </c>
      <c r="AU1161" s="243" t="s">
        <v>86</v>
      </c>
      <c r="AV1161" s="13" t="s">
        <v>86</v>
      </c>
      <c r="AW1161" s="13" t="s">
        <v>32</v>
      </c>
      <c r="AX1161" s="13" t="s">
        <v>77</v>
      </c>
      <c r="AY1161" s="243" t="s">
        <v>166</v>
      </c>
    </row>
    <row r="1162" spans="1:51" s="13" customFormat="1" ht="12">
      <c r="A1162" s="13"/>
      <c r="B1162" s="232"/>
      <c r="C1162" s="233"/>
      <c r="D1162" s="234" t="s">
        <v>175</v>
      </c>
      <c r="E1162" s="235" t="s">
        <v>1</v>
      </c>
      <c r="F1162" s="236" t="s">
        <v>2812</v>
      </c>
      <c r="G1162" s="233"/>
      <c r="H1162" s="237">
        <v>16</v>
      </c>
      <c r="I1162" s="238"/>
      <c r="J1162" s="233"/>
      <c r="K1162" s="233"/>
      <c r="L1162" s="239"/>
      <c r="M1162" s="240"/>
      <c r="N1162" s="241"/>
      <c r="O1162" s="241"/>
      <c r="P1162" s="241"/>
      <c r="Q1162" s="241"/>
      <c r="R1162" s="241"/>
      <c r="S1162" s="241"/>
      <c r="T1162" s="24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3" t="s">
        <v>175</v>
      </c>
      <c r="AU1162" s="243" t="s">
        <v>86</v>
      </c>
      <c r="AV1162" s="13" t="s">
        <v>86</v>
      </c>
      <c r="AW1162" s="13" t="s">
        <v>32</v>
      </c>
      <c r="AX1162" s="13" t="s">
        <v>77</v>
      </c>
      <c r="AY1162" s="243" t="s">
        <v>166</v>
      </c>
    </row>
    <row r="1163" spans="1:65" s="2" customFormat="1" ht="16.5" customHeight="1">
      <c r="A1163" s="37"/>
      <c r="B1163" s="38"/>
      <c r="C1163" s="218" t="s">
        <v>2813</v>
      </c>
      <c r="D1163" s="218" t="s">
        <v>169</v>
      </c>
      <c r="E1163" s="219" t="s">
        <v>773</v>
      </c>
      <c r="F1163" s="220" t="s">
        <v>774</v>
      </c>
      <c r="G1163" s="221" t="s">
        <v>215</v>
      </c>
      <c r="H1163" s="222">
        <v>48.12</v>
      </c>
      <c r="I1163" s="223"/>
      <c r="J1163" s="224">
        <f>ROUND(I1163*H1163,0)</f>
        <v>0</v>
      </c>
      <c r="K1163" s="225"/>
      <c r="L1163" s="43"/>
      <c r="M1163" s="226" t="s">
        <v>1</v>
      </c>
      <c r="N1163" s="227" t="s">
        <v>42</v>
      </c>
      <c r="O1163" s="90"/>
      <c r="P1163" s="228">
        <f>O1163*H1163</f>
        <v>0</v>
      </c>
      <c r="Q1163" s="228">
        <v>0.00032</v>
      </c>
      <c r="R1163" s="228">
        <f>Q1163*H1163</f>
        <v>0.0153984</v>
      </c>
      <c r="S1163" s="228">
        <v>0</v>
      </c>
      <c r="T1163" s="229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30" t="s">
        <v>249</v>
      </c>
      <c r="AT1163" s="230" t="s">
        <v>169</v>
      </c>
      <c r="AU1163" s="230" t="s">
        <v>86</v>
      </c>
      <c r="AY1163" s="16" t="s">
        <v>166</v>
      </c>
      <c r="BE1163" s="231">
        <f>IF(N1163="základní",J1163,0)</f>
        <v>0</v>
      </c>
      <c r="BF1163" s="231">
        <f>IF(N1163="snížená",J1163,0)</f>
        <v>0</v>
      </c>
      <c r="BG1163" s="231">
        <f>IF(N1163="zákl. přenesená",J1163,0)</f>
        <v>0</v>
      </c>
      <c r="BH1163" s="231">
        <f>IF(N1163="sníž. přenesená",J1163,0)</f>
        <v>0</v>
      </c>
      <c r="BI1163" s="231">
        <f>IF(N1163="nulová",J1163,0)</f>
        <v>0</v>
      </c>
      <c r="BJ1163" s="16" t="s">
        <v>8</v>
      </c>
      <c r="BK1163" s="231">
        <f>ROUND(I1163*H1163,0)</f>
        <v>0</v>
      </c>
      <c r="BL1163" s="16" t="s">
        <v>249</v>
      </c>
      <c r="BM1163" s="230" t="s">
        <v>2814</v>
      </c>
    </row>
    <row r="1164" spans="1:51" s="13" customFormat="1" ht="12">
      <c r="A1164" s="13"/>
      <c r="B1164" s="232"/>
      <c r="C1164" s="233"/>
      <c r="D1164" s="234" t="s">
        <v>175</v>
      </c>
      <c r="E1164" s="235" t="s">
        <v>1</v>
      </c>
      <c r="F1164" s="236" t="s">
        <v>2815</v>
      </c>
      <c r="G1164" s="233"/>
      <c r="H1164" s="237">
        <v>24.06</v>
      </c>
      <c r="I1164" s="238"/>
      <c r="J1164" s="233"/>
      <c r="K1164" s="233"/>
      <c r="L1164" s="239"/>
      <c r="M1164" s="240"/>
      <c r="N1164" s="241"/>
      <c r="O1164" s="241"/>
      <c r="P1164" s="241"/>
      <c r="Q1164" s="241"/>
      <c r="R1164" s="241"/>
      <c r="S1164" s="241"/>
      <c r="T1164" s="24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3" t="s">
        <v>175</v>
      </c>
      <c r="AU1164" s="243" t="s">
        <v>86</v>
      </c>
      <c r="AV1164" s="13" t="s">
        <v>86</v>
      </c>
      <c r="AW1164" s="13" t="s">
        <v>32</v>
      </c>
      <c r="AX1164" s="13" t="s">
        <v>77</v>
      </c>
      <c r="AY1164" s="243" t="s">
        <v>166</v>
      </c>
    </row>
    <row r="1165" spans="1:51" s="13" customFormat="1" ht="12">
      <c r="A1165" s="13"/>
      <c r="B1165" s="232"/>
      <c r="C1165" s="233"/>
      <c r="D1165" s="234" t="s">
        <v>175</v>
      </c>
      <c r="E1165" s="235" t="s">
        <v>1</v>
      </c>
      <c r="F1165" s="236" t="s">
        <v>2816</v>
      </c>
      <c r="G1165" s="233"/>
      <c r="H1165" s="237">
        <v>24.06</v>
      </c>
      <c r="I1165" s="238"/>
      <c r="J1165" s="233"/>
      <c r="K1165" s="233"/>
      <c r="L1165" s="239"/>
      <c r="M1165" s="240"/>
      <c r="N1165" s="241"/>
      <c r="O1165" s="241"/>
      <c r="P1165" s="241"/>
      <c r="Q1165" s="241"/>
      <c r="R1165" s="241"/>
      <c r="S1165" s="241"/>
      <c r="T1165" s="242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3" t="s">
        <v>175</v>
      </c>
      <c r="AU1165" s="243" t="s">
        <v>86</v>
      </c>
      <c r="AV1165" s="13" t="s">
        <v>86</v>
      </c>
      <c r="AW1165" s="13" t="s">
        <v>32</v>
      </c>
      <c r="AX1165" s="13" t="s">
        <v>77</v>
      </c>
      <c r="AY1165" s="243" t="s">
        <v>166</v>
      </c>
    </row>
    <row r="1166" spans="1:65" s="2" customFormat="1" ht="24.15" customHeight="1">
      <c r="A1166" s="37"/>
      <c r="B1166" s="38"/>
      <c r="C1166" s="218" t="s">
        <v>2817</v>
      </c>
      <c r="D1166" s="218" t="s">
        <v>169</v>
      </c>
      <c r="E1166" s="219" t="s">
        <v>2818</v>
      </c>
      <c r="F1166" s="220" t="s">
        <v>2819</v>
      </c>
      <c r="G1166" s="221" t="s">
        <v>188</v>
      </c>
      <c r="H1166" s="222">
        <v>1.4</v>
      </c>
      <c r="I1166" s="223"/>
      <c r="J1166" s="224">
        <f>ROUND(I1166*H1166,0)</f>
        <v>0</v>
      </c>
      <c r="K1166" s="225"/>
      <c r="L1166" s="43"/>
      <c r="M1166" s="226" t="s">
        <v>1</v>
      </c>
      <c r="N1166" s="227" t="s">
        <v>42</v>
      </c>
      <c r="O1166" s="90"/>
      <c r="P1166" s="228">
        <f>O1166*H1166</f>
        <v>0</v>
      </c>
      <c r="Q1166" s="228">
        <v>0</v>
      </c>
      <c r="R1166" s="228">
        <f>Q1166*H1166</f>
        <v>0</v>
      </c>
      <c r="S1166" s="228">
        <v>0</v>
      </c>
      <c r="T1166" s="229">
        <f>S1166*H1166</f>
        <v>0</v>
      </c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R1166" s="230" t="s">
        <v>249</v>
      </c>
      <c r="AT1166" s="230" t="s">
        <v>169</v>
      </c>
      <c r="AU1166" s="230" t="s">
        <v>86</v>
      </c>
      <c r="AY1166" s="16" t="s">
        <v>166</v>
      </c>
      <c r="BE1166" s="231">
        <f>IF(N1166="základní",J1166,0)</f>
        <v>0</v>
      </c>
      <c r="BF1166" s="231">
        <f>IF(N1166="snížená",J1166,0)</f>
        <v>0</v>
      </c>
      <c r="BG1166" s="231">
        <f>IF(N1166="zákl. přenesená",J1166,0)</f>
        <v>0</v>
      </c>
      <c r="BH1166" s="231">
        <f>IF(N1166="sníž. přenesená",J1166,0)</f>
        <v>0</v>
      </c>
      <c r="BI1166" s="231">
        <f>IF(N1166="nulová",J1166,0)</f>
        <v>0</v>
      </c>
      <c r="BJ1166" s="16" t="s">
        <v>8</v>
      </c>
      <c r="BK1166" s="231">
        <f>ROUND(I1166*H1166,0)</f>
        <v>0</v>
      </c>
      <c r="BL1166" s="16" t="s">
        <v>249</v>
      </c>
      <c r="BM1166" s="230" t="s">
        <v>2820</v>
      </c>
    </row>
    <row r="1167" spans="1:51" s="13" customFormat="1" ht="12">
      <c r="A1167" s="13"/>
      <c r="B1167" s="232"/>
      <c r="C1167" s="233"/>
      <c r="D1167" s="234" t="s">
        <v>175</v>
      </c>
      <c r="E1167" s="235" t="s">
        <v>1</v>
      </c>
      <c r="F1167" s="236" t="s">
        <v>2821</v>
      </c>
      <c r="G1167" s="233"/>
      <c r="H1167" s="237">
        <v>1.4</v>
      </c>
      <c r="I1167" s="238"/>
      <c r="J1167" s="233"/>
      <c r="K1167" s="233"/>
      <c r="L1167" s="239"/>
      <c r="M1167" s="240"/>
      <c r="N1167" s="241"/>
      <c r="O1167" s="241"/>
      <c r="P1167" s="241"/>
      <c r="Q1167" s="241"/>
      <c r="R1167" s="241"/>
      <c r="S1167" s="241"/>
      <c r="T1167" s="242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3" t="s">
        <v>175</v>
      </c>
      <c r="AU1167" s="243" t="s">
        <v>86</v>
      </c>
      <c r="AV1167" s="13" t="s">
        <v>86</v>
      </c>
      <c r="AW1167" s="13" t="s">
        <v>32</v>
      </c>
      <c r="AX1167" s="13" t="s">
        <v>77</v>
      </c>
      <c r="AY1167" s="243" t="s">
        <v>166</v>
      </c>
    </row>
    <row r="1168" spans="1:65" s="2" customFormat="1" ht="24.15" customHeight="1">
      <c r="A1168" s="37"/>
      <c r="B1168" s="38"/>
      <c r="C1168" s="218" t="s">
        <v>2822</v>
      </c>
      <c r="D1168" s="218" t="s">
        <v>169</v>
      </c>
      <c r="E1168" s="219" t="s">
        <v>778</v>
      </c>
      <c r="F1168" s="220" t="s">
        <v>779</v>
      </c>
      <c r="G1168" s="221" t="s">
        <v>183</v>
      </c>
      <c r="H1168" s="222">
        <v>2.532</v>
      </c>
      <c r="I1168" s="223"/>
      <c r="J1168" s="224">
        <f>ROUND(I1168*H1168,0)</f>
        <v>0</v>
      </c>
      <c r="K1168" s="225"/>
      <c r="L1168" s="43"/>
      <c r="M1168" s="226" t="s">
        <v>1</v>
      </c>
      <c r="N1168" s="227" t="s">
        <v>42</v>
      </c>
      <c r="O1168" s="90"/>
      <c r="P1168" s="228">
        <f>O1168*H1168</f>
        <v>0</v>
      </c>
      <c r="Q1168" s="228">
        <v>0</v>
      </c>
      <c r="R1168" s="228">
        <f>Q1168*H1168</f>
        <v>0</v>
      </c>
      <c r="S1168" s="228">
        <v>0</v>
      </c>
      <c r="T1168" s="229">
        <f>S1168*H1168</f>
        <v>0</v>
      </c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R1168" s="230" t="s">
        <v>249</v>
      </c>
      <c r="AT1168" s="230" t="s">
        <v>169</v>
      </c>
      <c r="AU1168" s="230" t="s">
        <v>86</v>
      </c>
      <c r="AY1168" s="16" t="s">
        <v>166</v>
      </c>
      <c r="BE1168" s="231">
        <f>IF(N1168="základní",J1168,0)</f>
        <v>0</v>
      </c>
      <c r="BF1168" s="231">
        <f>IF(N1168="snížená",J1168,0)</f>
        <v>0</v>
      </c>
      <c r="BG1168" s="231">
        <f>IF(N1168="zákl. přenesená",J1168,0)</f>
        <v>0</v>
      </c>
      <c r="BH1168" s="231">
        <f>IF(N1168="sníž. přenesená",J1168,0)</f>
        <v>0</v>
      </c>
      <c r="BI1168" s="231">
        <f>IF(N1168="nulová",J1168,0)</f>
        <v>0</v>
      </c>
      <c r="BJ1168" s="16" t="s">
        <v>8</v>
      </c>
      <c r="BK1168" s="231">
        <f>ROUND(I1168*H1168,0)</f>
        <v>0</v>
      </c>
      <c r="BL1168" s="16" t="s">
        <v>249</v>
      </c>
      <c r="BM1168" s="230" t="s">
        <v>2823</v>
      </c>
    </row>
    <row r="1169" spans="1:63" s="12" customFormat="1" ht="22.8" customHeight="1">
      <c r="A1169" s="12"/>
      <c r="B1169" s="202"/>
      <c r="C1169" s="203"/>
      <c r="D1169" s="204" t="s">
        <v>76</v>
      </c>
      <c r="E1169" s="216" t="s">
        <v>785</v>
      </c>
      <c r="F1169" s="216" t="s">
        <v>786</v>
      </c>
      <c r="G1169" s="203"/>
      <c r="H1169" s="203"/>
      <c r="I1169" s="206"/>
      <c r="J1169" s="217">
        <f>BK1169</f>
        <v>0</v>
      </c>
      <c r="K1169" s="203"/>
      <c r="L1169" s="208"/>
      <c r="M1169" s="209"/>
      <c r="N1169" s="210"/>
      <c r="O1169" s="210"/>
      <c r="P1169" s="211">
        <f>SUM(P1170:P1209)</f>
        <v>0</v>
      </c>
      <c r="Q1169" s="210"/>
      <c r="R1169" s="211">
        <f>SUM(R1170:R1209)</f>
        <v>7.21293</v>
      </c>
      <c r="S1169" s="210"/>
      <c r="T1169" s="212">
        <f>SUM(T1170:T1209)</f>
        <v>0</v>
      </c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R1169" s="213" t="s">
        <v>86</v>
      </c>
      <c r="AT1169" s="214" t="s">
        <v>76</v>
      </c>
      <c r="AU1169" s="214" t="s">
        <v>8</v>
      </c>
      <c r="AY1169" s="213" t="s">
        <v>166</v>
      </c>
      <c r="BK1169" s="215">
        <f>SUM(BK1170:BK1209)</f>
        <v>0</v>
      </c>
    </row>
    <row r="1170" spans="1:65" s="2" customFormat="1" ht="24.15" customHeight="1">
      <c r="A1170" s="37"/>
      <c r="B1170" s="38"/>
      <c r="C1170" s="218" t="s">
        <v>2824</v>
      </c>
      <c r="D1170" s="218" t="s">
        <v>169</v>
      </c>
      <c r="E1170" s="219" t="s">
        <v>795</v>
      </c>
      <c r="F1170" s="220" t="s">
        <v>796</v>
      </c>
      <c r="G1170" s="221" t="s">
        <v>188</v>
      </c>
      <c r="H1170" s="222">
        <v>588.63</v>
      </c>
      <c r="I1170" s="223"/>
      <c r="J1170" s="224">
        <f>ROUND(I1170*H1170,0)</f>
        <v>0</v>
      </c>
      <c r="K1170" s="225"/>
      <c r="L1170" s="43"/>
      <c r="M1170" s="226" t="s">
        <v>1</v>
      </c>
      <c r="N1170" s="227" t="s">
        <v>42</v>
      </c>
      <c r="O1170" s="90"/>
      <c r="P1170" s="228">
        <f>O1170*H1170</f>
        <v>0</v>
      </c>
      <c r="Q1170" s="228">
        <v>0.0002</v>
      </c>
      <c r="R1170" s="228">
        <f>Q1170*H1170</f>
        <v>0.11772600000000001</v>
      </c>
      <c r="S1170" s="228">
        <v>0</v>
      </c>
      <c r="T1170" s="229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30" t="s">
        <v>249</v>
      </c>
      <c r="AT1170" s="230" t="s">
        <v>169</v>
      </c>
      <c r="AU1170" s="230" t="s">
        <v>86</v>
      </c>
      <c r="AY1170" s="16" t="s">
        <v>166</v>
      </c>
      <c r="BE1170" s="231">
        <f>IF(N1170="základní",J1170,0)</f>
        <v>0</v>
      </c>
      <c r="BF1170" s="231">
        <f>IF(N1170="snížená",J1170,0)</f>
        <v>0</v>
      </c>
      <c r="BG1170" s="231">
        <f>IF(N1170="zákl. přenesená",J1170,0)</f>
        <v>0</v>
      </c>
      <c r="BH1170" s="231">
        <f>IF(N1170="sníž. přenesená",J1170,0)</f>
        <v>0</v>
      </c>
      <c r="BI1170" s="231">
        <f>IF(N1170="nulová",J1170,0)</f>
        <v>0</v>
      </c>
      <c r="BJ1170" s="16" t="s">
        <v>8</v>
      </c>
      <c r="BK1170" s="231">
        <f>ROUND(I1170*H1170,0)</f>
        <v>0</v>
      </c>
      <c r="BL1170" s="16" t="s">
        <v>249</v>
      </c>
      <c r="BM1170" s="230" t="s">
        <v>2825</v>
      </c>
    </row>
    <row r="1171" spans="1:51" s="13" customFormat="1" ht="12">
      <c r="A1171" s="13"/>
      <c r="B1171" s="232"/>
      <c r="C1171" s="233"/>
      <c r="D1171" s="234" t="s">
        <v>175</v>
      </c>
      <c r="E1171" s="235" t="s">
        <v>1</v>
      </c>
      <c r="F1171" s="236" t="s">
        <v>2826</v>
      </c>
      <c r="G1171" s="233"/>
      <c r="H1171" s="237">
        <v>92.25</v>
      </c>
      <c r="I1171" s="238"/>
      <c r="J1171" s="233"/>
      <c r="K1171" s="233"/>
      <c r="L1171" s="239"/>
      <c r="M1171" s="240"/>
      <c r="N1171" s="241"/>
      <c r="O1171" s="241"/>
      <c r="P1171" s="241"/>
      <c r="Q1171" s="241"/>
      <c r="R1171" s="241"/>
      <c r="S1171" s="241"/>
      <c r="T1171" s="242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3" t="s">
        <v>175</v>
      </c>
      <c r="AU1171" s="243" t="s">
        <v>86</v>
      </c>
      <c r="AV1171" s="13" t="s">
        <v>86</v>
      </c>
      <c r="AW1171" s="13" t="s">
        <v>32</v>
      </c>
      <c r="AX1171" s="13" t="s">
        <v>77</v>
      </c>
      <c r="AY1171" s="243" t="s">
        <v>166</v>
      </c>
    </row>
    <row r="1172" spans="1:51" s="13" customFormat="1" ht="12">
      <c r="A1172" s="13"/>
      <c r="B1172" s="232"/>
      <c r="C1172" s="233"/>
      <c r="D1172" s="234" t="s">
        <v>175</v>
      </c>
      <c r="E1172" s="235" t="s">
        <v>1</v>
      </c>
      <c r="F1172" s="236" t="s">
        <v>2827</v>
      </c>
      <c r="G1172" s="233"/>
      <c r="H1172" s="237">
        <v>225.39</v>
      </c>
      <c r="I1172" s="238"/>
      <c r="J1172" s="233"/>
      <c r="K1172" s="233"/>
      <c r="L1172" s="239"/>
      <c r="M1172" s="240"/>
      <c r="N1172" s="241"/>
      <c r="O1172" s="241"/>
      <c r="P1172" s="241"/>
      <c r="Q1172" s="241"/>
      <c r="R1172" s="241"/>
      <c r="S1172" s="241"/>
      <c r="T1172" s="242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3" t="s">
        <v>175</v>
      </c>
      <c r="AU1172" s="243" t="s">
        <v>86</v>
      </c>
      <c r="AV1172" s="13" t="s">
        <v>86</v>
      </c>
      <c r="AW1172" s="13" t="s">
        <v>32</v>
      </c>
      <c r="AX1172" s="13" t="s">
        <v>77</v>
      </c>
      <c r="AY1172" s="243" t="s">
        <v>166</v>
      </c>
    </row>
    <row r="1173" spans="1:51" s="13" customFormat="1" ht="12">
      <c r="A1173" s="13"/>
      <c r="B1173" s="232"/>
      <c r="C1173" s="233"/>
      <c r="D1173" s="234" t="s">
        <v>175</v>
      </c>
      <c r="E1173" s="235" t="s">
        <v>1</v>
      </c>
      <c r="F1173" s="236" t="s">
        <v>1611</v>
      </c>
      <c r="G1173" s="233"/>
      <c r="H1173" s="237">
        <v>22.81</v>
      </c>
      <c r="I1173" s="238"/>
      <c r="J1173" s="233"/>
      <c r="K1173" s="233"/>
      <c r="L1173" s="239"/>
      <c r="M1173" s="240"/>
      <c r="N1173" s="241"/>
      <c r="O1173" s="241"/>
      <c r="P1173" s="241"/>
      <c r="Q1173" s="241"/>
      <c r="R1173" s="241"/>
      <c r="S1173" s="241"/>
      <c r="T1173" s="24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3" t="s">
        <v>175</v>
      </c>
      <c r="AU1173" s="243" t="s">
        <v>86</v>
      </c>
      <c r="AV1173" s="13" t="s">
        <v>86</v>
      </c>
      <c r="AW1173" s="13" t="s">
        <v>32</v>
      </c>
      <c r="AX1173" s="13" t="s">
        <v>77</v>
      </c>
      <c r="AY1173" s="243" t="s">
        <v>166</v>
      </c>
    </row>
    <row r="1174" spans="1:51" s="13" customFormat="1" ht="12">
      <c r="A1174" s="13"/>
      <c r="B1174" s="232"/>
      <c r="C1174" s="233"/>
      <c r="D1174" s="234" t="s">
        <v>175</v>
      </c>
      <c r="E1174" s="235" t="s">
        <v>1</v>
      </c>
      <c r="F1174" s="236" t="s">
        <v>2828</v>
      </c>
      <c r="G1174" s="233"/>
      <c r="H1174" s="237">
        <v>225.37</v>
      </c>
      <c r="I1174" s="238"/>
      <c r="J1174" s="233"/>
      <c r="K1174" s="233"/>
      <c r="L1174" s="239"/>
      <c r="M1174" s="240"/>
      <c r="N1174" s="241"/>
      <c r="O1174" s="241"/>
      <c r="P1174" s="241"/>
      <c r="Q1174" s="241"/>
      <c r="R1174" s="241"/>
      <c r="S1174" s="241"/>
      <c r="T1174" s="24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3" t="s">
        <v>175</v>
      </c>
      <c r="AU1174" s="243" t="s">
        <v>86</v>
      </c>
      <c r="AV1174" s="13" t="s">
        <v>86</v>
      </c>
      <c r="AW1174" s="13" t="s">
        <v>32</v>
      </c>
      <c r="AX1174" s="13" t="s">
        <v>77</v>
      </c>
      <c r="AY1174" s="243" t="s">
        <v>166</v>
      </c>
    </row>
    <row r="1175" spans="1:51" s="13" customFormat="1" ht="12">
      <c r="A1175" s="13"/>
      <c r="B1175" s="232"/>
      <c r="C1175" s="233"/>
      <c r="D1175" s="234" t="s">
        <v>175</v>
      </c>
      <c r="E1175" s="235" t="s">
        <v>1</v>
      </c>
      <c r="F1175" s="236" t="s">
        <v>1613</v>
      </c>
      <c r="G1175" s="233"/>
      <c r="H1175" s="237">
        <v>22.81</v>
      </c>
      <c r="I1175" s="238"/>
      <c r="J1175" s="233"/>
      <c r="K1175" s="233"/>
      <c r="L1175" s="239"/>
      <c r="M1175" s="240"/>
      <c r="N1175" s="241"/>
      <c r="O1175" s="241"/>
      <c r="P1175" s="241"/>
      <c r="Q1175" s="241"/>
      <c r="R1175" s="241"/>
      <c r="S1175" s="241"/>
      <c r="T1175" s="24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3" t="s">
        <v>175</v>
      </c>
      <c r="AU1175" s="243" t="s">
        <v>86</v>
      </c>
      <c r="AV1175" s="13" t="s">
        <v>86</v>
      </c>
      <c r="AW1175" s="13" t="s">
        <v>32</v>
      </c>
      <c r="AX1175" s="13" t="s">
        <v>77</v>
      </c>
      <c r="AY1175" s="243" t="s">
        <v>166</v>
      </c>
    </row>
    <row r="1176" spans="1:65" s="2" customFormat="1" ht="33" customHeight="1">
      <c r="A1176" s="37"/>
      <c r="B1176" s="38"/>
      <c r="C1176" s="218" t="s">
        <v>2829</v>
      </c>
      <c r="D1176" s="218" t="s">
        <v>169</v>
      </c>
      <c r="E1176" s="219" t="s">
        <v>800</v>
      </c>
      <c r="F1176" s="220" t="s">
        <v>801</v>
      </c>
      <c r="G1176" s="221" t="s">
        <v>188</v>
      </c>
      <c r="H1176" s="222">
        <v>588.63</v>
      </c>
      <c r="I1176" s="223"/>
      <c r="J1176" s="224">
        <f>ROUND(I1176*H1176,0)</f>
        <v>0</v>
      </c>
      <c r="K1176" s="225"/>
      <c r="L1176" s="43"/>
      <c r="M1176" s="226" t="s">
        <v>1</v>
      </c>
      <c r="N1176" s="227" t="s">
        <v>42</v>
      </c>
      <c r="O1176" s="90"/>
      <c r="P1176" s="228">
        <f>O1176*H1176</f>
        <v>0</v>
      </c>
      <c r="Q1176" s="228">
        <v>0.0075</v>
      </c>
      <c r="R1176" s="228">
        <f>Q1176*H1176</f>
        <v>4.414725</v>
      </c>
      <c r="S1176" s="228">
        <v>0</v>
      </c>
      <c r="T1176" s="229">
        <f>S1176*H1176</f>
        <v>0</v>
      </c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R1176" s="230" t="s">
        <v>249</v>
      </c>
      <c r="AT1176" s="230" t="s">
        <v>169</v>
      </c>
      <c r="AU1176" s="230" t="s">
        <v>86</v>
      </c>
      <c r="AY1176" s="16" t="s">
        <v>166</v>
      </c>
      <c r="BE1176" s="231">
        <f>IF(N1176="základní",J1176,0)</f>
        <v>0</v>
      </c>
      <c r="BF1176" s="231">
        <f>IF(N1176="snížená",J1176,0)</f>
        <v>0</v>
      </c>
      <c r="BG1176" s="231">
        <f>IF(N1176="zákl. přenesená",J1176,0)</f>
        <v>0</v>
      </c>
      <c r="BH1176" s="231">
        <f>IF(N1176="sníž. přenesená",J1176,0)</f>
        <v>0</v>
      </c>
      <c r="BI1176" s="231">
        <f>IF(N1176="nulová",J1176,0)</f>
        <v>0</v>
      </c>
      <c r="BJ1176" s="16" t="s">
        <v>8</v>
      </c>
      <c r="BK1176" s="231">
        <f>ROUND(I1176*H1176,0)</f>
        <v>0</v>
      </c>
      <c r="BL1176" s="16" t="s">
        <v>249</v>
      </c>
      <c r="BM1176" s="230" t="s">
        <v>2830</v>
      </c>
    </row>
    <row r="1177" spans="1:65" s="2" customFormat="1" ht="21.75" customHeight="1">
      <c r="A1177" s="37"/>
      <c r="B1177" s="38"/>
      <c r="C1177" s="218" t="s">
        <v>2831</v>
      </c>
      <c r="D1177" s="218" t="s">
        <v>169</v>
      </c>
      <c r="E1177" s="219" t="s">
        <v>808</v>
      </c>
      <c r="F1177" s="220" t="s">
        <v>809</v>
      </c>
      <c r="G1177" s="221" t="s">
        <v>188</v>
      </c>
      <c r="H1177" s="222">
        <v>588.63</v>
      </c>
      <c r="I1177" s="223"/>
      <c r="J1177" s="224">
        <f>ROUND(I1177*H1177,0)</f>
        <v>0</v>
      </c>
      <c r="K1177" s="225"/>
      <c r="L1177" s="43"/>
      <c r="M1177" s="226" t="s">
        <v>1</v>
      </c>
      <c r="N1177" s="227" t="s">
        <v>42</v>
      </c>
      <c r="O1177" s="90"/>
      <c r="P1177" s="228">
        <f>O1177*H1177</f>
        <v>0</v>
      </c>
      <c r="Q1177" s="228">
        <v>0.0003</v>
      </c>
      <c r="R1177" s="228">
        <f>Q1177*H1177</f>
        <v>0.176589</v>
      </c>
      <c r="S1177" s="228">
        <v>0</v>
      </c>
      <c r="T1177" s="229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30" t="s">
        <v>249</v>
      </c>
      <c r="AT1177" s="230" t="s">
        <v>169</v>
      </c>
      <c r="AU1177" s="230" t="s">
        <v>86</v>
      </c>
      <c r="AY1177" s="16" t="s">
        <v>166</v>
      </c>
      <c r="BE1177" s="231">
        <f>IF(N1177="základní",J1177,0)</f>
        <v>0</v>
      </c>
      <c r="BF1177" s="231">
        <f>IF(N1177="snížená",J1177,0)</f>
        <v>0</v>
      </c>
      <c r="BG1177" s="231">
        <f>IF(N1177="zákl. přenesená",J1177,0)</f>
        <v>0</v>
      </c>
      <c r="BH1177" s="231">
        <f>IF(N1177="sníž. přenesená",J1177,0)</f>
        <v>0</v>
      </c>
      <c r="BI1177" s="231">
        <f>IF(N1177="nulová",J1177,0)</f>
        <v>0</v>
      </c>
      <c r="BJ1177" s="16" t="s">
        <v>8</v>
      </c>
      <c r="BK1177" s="231">
        <f>ROUND(I1177*H1177,0)</f>
        <v>0</v>
      </c>
      <c r="BL1177" s="16" t="s">
        <v>249</v>
      </c>
      <c r="BM1177" s="230" t="s">
        <v>2832</v>
      </c>
    </row>
    <row r="1178" spans="1:65" s="2" customFormat="1" ht="44.25" customHeight="1">
      <c r="A1178" s="37"/>
      <c r="B1178" s="38"/>
      <c r="C1178" s="254" t="s">
        <v>2833</v>
      </c>
      <c r="D1178" s="254" t="s">
        <v>266</v>
      </c>
      <c r="E1178" s="255" t="s">
        <v>812</v>
      </c>
      <c r="F1178" s="256" t="s">
        <v>813</v>
      </c>
      <c r="G1178" s="257" t="s">
        <v>188</v>
      </c>
      <c r="H1178" s="258">
        <v>647.493</v>
      </c>
      <c r="I1178" s="259"/>
      <c r="J1178" s="260">
        <f>ROUND(I1178*H1178,0)</f>
        <v>0</v>
      </c>
      <c r="K1178" s="261"/>
      <c r="L1178" s="262"/>
      <c r="M1178" s="263" t="s">
        <v>1</v>
      </c>
      <c r="N1178" s="264" t="s">
        <v>42</v>
      </c>
      <c r="O1178" s="90"/>
      <c r="P1178" s="228">
        <f>O1178*H1178</f>
        <v>0</v>
      </c>
      <c r="Q1178" s="228">
        <v>0.00368</v>
      </c>
      <c r="R1178" s="228">
        <f>Q1178*H1178</f>
        <v>2.3827742400000003</v>
      </c>
      <c r="S1178" s="228">
        <v>0</v>
      </c>
      <c r="T1178" s="229">
        <f>S1178*H1178</f>
        <v>0</v>
      </c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R1178" s="230" t="s">
        <v>331</v>
      </c>
      <c r="AT1178" s="230" t="s">
        <v>266</v>
      </c>
      <c r="AU1178" s="230" t="s">
        <v>86</v>
      </c>
      <c r="AY1178" s="16" t="s">
        <v>166</v>
      </c>
      <c r="BE1178" s="231">
        <f>IF(N1178="základní",J1178,0)</f>
        <v>0</v>
      </c>
      <c r="BF1178" s="231">
        <f>IF(N1178="snížená",J1178,0)</f>
        <v>0</v>
      </c>
      <c r="BG1178" s="231">
        <f>IF(N1178="zákl. přenesená",J1178,0)</f>
        <v>0</v>
      </c>
      <c r="BH1178" s="231">
        <f>IF(N1178="sníž. přenesená",J1178,0)</f>
        <v>0</v>
      </c>
      <c r="BI1178" s="231">
        <f>IF(N1178="nulová",J1178,0)</f>
        <v>0</v>
      </c>
      <c r="BJ1178" s="16" t="s">
        <v>8</v>
      </c>
      <c r="BK1178" s="231">
        <f>ROUND(I1178*H1178,0)</f>
        <v>0</v>
      </c>
      <c r="BL1178" s="16" t="s">
        <v>249</v>
      </c>
      <c r="BM1178" s="230" t="s">
        <v>2834</v>
      </c>
    </row>
    <row r="1179" spans="1:51" s="13" customFormat="1" ht="12">
      <c r="A1179" s="13"/>
      <c r="B1179" s="232"/>
      <c r="C1179" s="233"/>
      <c r="D1179" s="234" t="s">
        <v>175</v>
      </c>
      <c r="E1179" s="235" t="s">
        <v>1</v>
      </c>
      <c r="F1179" s="236" t="s">
        <v>2835</v>
      </c>
      <c r="G1179" s="233"/>
      <c r="H1179" s="237">
        <v>588.63</v>
      </c>
      <c r="I1179" s="238"/>
      <c r="J1179" s="233"/>
      <c r="K1179" s="233"/>
      <c r="L1179" s="239"/>
      <c r="M1179" s="240"/>
      <c r="N1179" s="241"/>
      <c r="O1179" s="241"/>
      <c r="P1179" s="241"/>
      <c r="Q1179" s="241"/>
      <c r="R1179" s="241"/>
      <c r="S1179" s="241"/>
      <c r="T1179" s="24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3" t="s">
        <v>175</v>
      </c>
      <c r="AU1179" s="243" t="s">
        <v>86</v>
      </c>
      <c r="AV1179" s="13" t="s">
        <v>86</v>
      </c>
      <c r="AW1179" s="13" t="s">
        <v>32</v>
      </c>
      <c r="AX1179" s="13" t="s">
        <v>8</v>
      </c>
      <c r="AY1179" s="243" t="s">
        <v>166</v>
      </c>
    </row>
    <row r="1180" spans="1:51" s="13" customFormat="1" ht="12">
      <c r="A1180" s="13"/>
      <c r="B1180" s="232"/>
      <c r="C1180" s="233"/>
      <c r="D1180" s="234" t="s">
        <v>175</v>
      </c>
      <c r="E1180" s="233"/>
      <c r="F1180" s="236" t="s">
        <v>2836</v>
      </c>
      <c r="G1180" s="233"/>
      <c r="H1180" s="237">
        <v>647.493</v>
      </c>
      <c r="I1180" s="238"/>
      <c r="J1180" s="233"/>
      <c r="K1180" s="233"/>
      <c r="L1180" s="239"/>
      <c r="M1180" s="240"/>
      <c r="N1180" s="241"/>
      <c r="O1180" s="241"/>
      <c r="P1180" s="241"/>
      <c r="Q1180" s="241"/>
      <c r="R1180" s="241"/>
      <c r="S1180" s="241"/>
      <c r="T1180" s="242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3" t="s">
        <v>175</v>
      </c>
      <c r="AU1180" s="243" t="s">
        <v>86</v>
      </c>
      <c r="AV1180" s="13" t="s">
        <v>86</v>
      </c>
      <c r="AW1180" s="13" t="s">
        <v>4</v>
      </c>
      <c r="AX1180" s="13" t="s">
        <v>8</v>
      </c>
      <c r="AY1180" s="243" t="s">
        <v>166</v>
      </c>
    </row>
    <row r="1181" spans="1:65" s="2" customFormat="1" ht="24.15" customHeight="1">
      <c r="A1181" s="37"/>
      <c r="B1181" s="38"/>
      <c r="C1181" s="218" t="s">
        <v>2837</v>
      </c>
      <c r="D1181" s="218" t="s">
        <v>169</v>
      </c>
      <c r="E1181" s="219" t="s">
        <v>825</v>
      </c>
      <c r="F1181" s="220" t="s">
        <v>826</v>
      </c>
      <c r="G1181" s="221" t="s">
        <v>215</v>
      </c>
      <c r="H1181" s="222">
        <v>414.78</v>
      </c>
      <c r="I1181" s="223"/>
      <c r="J1181" s="224">
        <f>ROUND(I1181*H1181,0)</f>
        <v>0</v>
      </c>
      <c r="K1181" s="225"/>
      <c r="L1181" s="43"/>
      <c r="M1181" s="226" t="s">
        <v>1</v>
      </c>
      <c r="N1181" s="227" t="s">
        <v>42</v>
      </c>
      <c r="O1181" s="90"/>
      <c r="P1181" s="228">
        <f>O1181*H1181</f>
        <v>0</v>
      </c>
      <c r="Q1181" s="228">
        <v>5E-05</v>
      </c>
      <c r="R1181" s="228">
        <f>Q1181*H1181</f>
        <v>0.020739</v>
      </c>
      <c r="S1181" s="228">
        <v>0</v>
      </c>
      <c r="T1181" s="229">
        <f>S1181*H1181</f>
        <v>0</v>
      </c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R1181" s="230" t="s">
        <v>249</v>
      </c>
      <c r="AT1181" s="230" t="s">
        <v>169</v>
      </c>
      <c r="AU1181" s="230" t="s">
        <v>86</v>
      </c>
      <c r="AY1181" s="16" t="s">
        <v>166</v>
      </c>
      <c r="BE1181" s="231">
        <f>IF(N1181="základní",J1181,0)</f>
        <v>0</v>
      </c>
      <c r="BF1181" s="231">
        <f>IF(N1181="snížená",J1181,0)</f>
        <v>0</v>
      </c>
      <c r="BG1181" s="231">
        <f>IF(N1181="zákl. přenesená",J1181,0)</f>
        <v>0</v>
      </c>
      <c r="BH1181" s="231">
        <f>IF(N1181="sníž. přenesená",J1181,0)</f>
        <v>0</v>
      </c>
      <c r="BI1181" s="231">
        <f>IF(N1181="nulová",J1181,0)</f>
        <v>0</v>
      </c>
      <c r="BJ1181" s="16" t="s">
        <v>8</v>
      </c>
      <c r="BK1181" s="231">
        <f>ROUND(I1181*H1181,0)</f>
        <v>0</v>
      </c>
      <c r="BL1181" s="16" t="s">
        <v>249</v>
      </c>
      <c r="BM1181" s="230" t="s">
        <v>2838</v>
      </c>
    </row>
    <row r="1182" spans="1:51" s="13" customFormat="1" ht="12">
      <c r="A1182" s="13"/>
      <c r="B1182" s="232"/>
      <c r="C1182" s="233"/>
      <c r="D1182" s="234" t="s">
        <v>175</v>
      </c>
      <c r="E1182" s="235" t="s">
        <v>1</v>
      </c>
      <c r="F1182" s="236" t="s">
        <v>2839</v>
      </c>
      <c r="G1182" s="233"/>
      <c r="H1182" s="237">
        <v>18.9</v>
      </c>
      <c r="I1182" s="238"/>
      <c r="J1182" s="233"/>
      <c r="K1182" s="233"/>
      <c r="L1182" s="239"/>
      <c r="M1182" s="240"/>
      <c r="N1182" s="241"/>
      <c r="O1182" s="241"/>
      <c r="P1182" s="241"/>
      <c r="Q1182" s="241"/>
      <c r="R1182" s="241"/>
      <c r="S1182" s="241"/>
      <c r="T1182" s="242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3" t="s">
        <v>175</v>
      </c>
      <c r="AU1182" s="243" t="s">
        <v>86</v>
      </c>
      <c r="AV1182" s="13" t="s">
        <v>86</v>
      </c>
      <c r="AW1182" s="13" t="s">
        <v>32</v>
      </c>
      <c r="AX1182" s="13" t="s">
        <v>77</v>
      </c>
      <c r="AY1182" s="243" t="s">
        <v>166</v>
      </c>
    </row>
    <row r="1183" spans="1:51" s="13" customFormat="1" ht="12">
      <c r="A1183" s="13"/>
      <c r="B1183" s="232"/>
      <c r="C1183" s="233"/>
      <c r="D1183" s="234" t="s">
        <v>175</v>
      </c>
      <c r="E1183" s="235" t="s">
        <v>1</v>
      </c>
      <c r="F1183" s="236" t="s">
        <v>2840</v>
      </c>
      <c r="G1183" s="233"/>
      <c r="H1183" s="237">
        <v>25.85</v>
      </c>
      <c r="I1183" s="238"/>
      <c r="J1183" s="233"/>
      <c r="K1183" s="233"/>
      <c r="L1183" s="239"/>
      <c r="M1183" s="240"/>
      <c r="N1183" s="241"/>
      <c r="O1183" s="241"/>
      <c r="P1183" s="241"/>
      <c r="Q1183" s="241"/>
      <c r="R1183" s="241"/>
      <c r="S1183" s="241"/>
      <c r="T1183" s="242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3" t="s">
        <v>175</v>
      </c>
      <c r="AU1183" s="243" t="s">
        <v>86</v>
      </c>
      <c r="AV1183" s="13" t="s">
        <v>86</v>
      </c>
      <c r="AW1183" s="13" t="s">
        <v>32</v>
      </c>
      <c r="AX1183" s="13" t="s">
        <v>77</v>
      </c>
      <c r="AY1183" s="243" t="s">
        <v>166</v>
      </c>
    </row>
    <row r="1184" spans="1:51" s="13" customFormat="1" ht="12">
      <c r="A1184" s="13"/>
      <c r="B1184" s="232"/>
      <c r="C1184" s="233"/>
      <c r="D1184" s="234" t="s">
        <v>175</v>
      </c>
      <c r="E1184" s="235" t="s">
        <v>1</v>
      </c>
      <c r="F1184" s="236" t="s">
        <v>2841</v>
      </c>
      <c r="G1184" s="233"/>
      <c r="H1184" s="237">
        <v>22.57</v>
      </c>
      <c r="I1184" s="238"/>
      <c r="J1184" s="233"/>
      <c r="K1184" s="233"/>
      <c r="L1184" s="239"/>
      <c r="M1184" s="240"/>
      <c r="N1184" s="241"/>
      <c r="O1184" s="241"/>
      <c r="P1184" s="241"/>
      <c r="Q1184" s="241"/>
      <c r="R1184" s="241"/>
      <c r="S1184" s="241"/>
      <c r="T1184" s="242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3" t="s">
        <v>175</v>
      </c>
      <c r="AU1184" s="243" t="s">
        <v>86</v>
      </c>
      <c r="AV1184" s="13" t="s">
        <v>86</v>
      </c>
      <c r="AW1184" s="13" t="s">
        <v>32</v>
      </c>
      <c r="AX1184" s="13" t="s">
        <v>77</v>
      </c>
      <c r="AY1184" s="243" t="s">
        <v>166</v>
      </c>
    </row>
    <row r="1185" spans="1:51" s="13" customFormat="1" ht="12">
      <c r="A1185" s="13"/>
      <c r="B1185" s="232"/>
      <c r="C1185" s="233"/>
      <c r="D1185" s="234" t="s">
        <v>175</v>
      </c>
      <c r="E1185" s="235" t="s">
        <v>1</v>
      </c>
      <c r="F1185" s="236" t="s">
        <v>2842</v>
      </c>
      <c r="G1185" s="233"/>
      <c r="H1185" s="237">
        <v>13.25</v>
      </c>
      <c r="I1185" s="238"/>
      <c r="J1185" s="233"/>
      <c r="K1185" s="233"/>
      <c r="L1185" s="239"/>
      <c r="M1185" s="240"/>
      <c r="N1185" s="241"/>
      <c r="O1185" s="241"/>
      <c r="P1185" s="241"/>
      <c r="Q1185" s="241"/>
      <c r="R1185" s="241"/>
      <c r="S1185" s="241"/>
      <c r="T1185" s="24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3" t="s">
        <v>175</v>
      </c>
      <c r="AU1185" s="243" t="s">
        <v>86</v>
      </c>
      <c r="AV1185" s="13" t="s">
        <v>86</v>
      </c>
      <c r="AW1185" s="13" t="s">
        <v>32</v>
      </c>
      <c r="AX1185" s="13" t="s">
        <v>77</v>
      </c>
      <c r="AY1185" s="243" t="s">
        <v>166</v>
      </c>
    </row>
    <row r="1186" spans="1:51" s="13" customFormat="1" ht="12">
      <c r="A1186" s="13"/>
      <c r="B1186" s="232"/>
      <c r="C1186" s="233"/>
      <c r="D1186" s="234" t="s">
        <v>175</v>
      </c>
      <c r="E1186" s="235" t="s">
        <v>1</v>
      </c>
      <c r="F1186" s="236" t="s">
        <v>2843</v>
      </c>
      <c r="G1186" s="233"/>
      <c r="H1186" s="237">
        <v>20.35</v>
      </c>
      <c r="I1186" s="238"/>
      <c r="J1186" s="233"/>
      <c r="K1186" s="233"/>
      <c r="L1186" s="239"/>
      <c r="M1186" s="240"/>
      <c r="N1186" s="241"/>
      <c r="O1186" s="241"/>
      <c r="P1186" s="241"/>
      <c r="Q1186" s="241"/>
      <c r="R1186" s="241"/>
      <c r="S1186" s="241"/>
      <c r="T1186" s="24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3" t="s">
        <v>175</v>
      </c>
      <c r="AU1186" s="243" t="s">
        <v>86</v>
      </c>
      <c r="AV1186" s="13" t="s">
        <v>86</v>
      </c>
      <c r="AW1186" s="13" t="s">
        <v>32</v>
      </c>
      <c r="AX1186" s="13" t="s">
        <v>77</v>
      </c>
      <c r="AY1186" s="243" t="s">
        <v>166</v>
      </c>
    </row>
    <row r="1187" spans="1:51" s="13" customFormat="1" ht="12">
      <c r="A1187" s="13"/>
      <c r="B1187" s="232"/>
      <c r="C1187" s="233"/>
      <c r="D1187" s="234" t="s">
        <v>175</v>
      </c>
      <c r="E1187" s="235" t="s">
        <v>1</v>
      </c>
      <c r="F1187" s="236" t="s">
        <v>2844</v>
      </c>
      <c r="G1187" s="233"/>
      <c r="H1187" s="237">
        <v>18.96</v>
      </c>
      <c r="I1187" s="238"/>
      <c r="J1187" s="233"/>
      <c r="K1187" s="233"/>
      <c r="L1187" s="239"/>
      <c r="M1187" s="240"/>
      <c r="N1187" s="241"/>
      <c r="O1187" s="241"/>
      <c r="P1187" s="241"/>
      <c r="Q1187" s="241"/>
      <c r="R1187" s="241"/>
      <c r="S1187" s="241"/>
      <c r="T1187" s="24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3" t="s">
        <v>175</v>
      </c>
      <c r="AU1187" s="243" t="s">
        <v>86</v>
      </c>
      <c r="AV1187" s="13" t="s">
        <v>86</v>
      </c>
      <c r="AW1187" s="13" t="s">
        <v>32</v>
      </c>
      <c r="AX1187" s="13" t="s">
        <v>77</v>
      </c>
      <c r="AY1187" s="243" t="s">
        <v>166</v>
      </c>
    </row>
    <row r="1188" spans="1:51" s="13" customFormat="1" ht="12">
      <c r="A1188" s="13"/>
      <c r="B1188" s="232"/>
      <c r="C1188" s="233"/>
      <c r="D1188" s="234" t="s">
        <v>175</v>
      </c>
      <c r="E1188" s="235" t="s">
        <v>1</v>
      </c>
      <c r="F1188" s="236" t="s">
        <v>2845</v>
      </c>
      <c r="G1188" s="233"/>
      <c r="H1188" s="237">
        <v>14.17</v>
      </c>
      <c r="I1188" s="238"/>
      <c r="J1188" s="233"/>
      <c r="K1188" s="233"/>
      <c r="L1188" s="239"/>
      <c r="M1188" s="240"/>
      <c r="N1188" s="241"/>
      <c r="O1188" s="241"/>
      <c r="P1188" s="241"/>
      <c r="Q1188" s="241"/>
      <c r="R1188" s="241"/>
      <c r="S1188" s="241"/>
      <c r="T1188" s="242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3" t="s">
        <v>175</v>
      </c>
      <c r="AU1188" s="243" t="s">
        <v>86</v>
      </c>
      <c r="AV1188" s="13" t="s">
        <v>86</v>
      </c>
      <c r="AW1188" s="13" t="s">
        <v>32</v>
      </c>
      <c r="AX1188" s="13" t="s">
        <v>77</v>
      </c>
      <c r="AY1188" s="243" t="s">
        <v>166</v>
      </c>
    </row>
    <row r="1189" spans="1:51" s="13" customFormat="1" ht="12">
      <c r="A1189" s="13"/>
      <c r="B1189" s="232"/>
      <c r="C1189" s="233"/>
      <c r="D1189" s="234" t="s">
        <v>175</v>
      </c>
      <c r="E1189" s="235" t="s">
        <v>1</v>
      </c>
      <c r="F1189" s="236" t="s">
        <v>2846</v>
      </c>
      <c r="G1189" s="233"/>
      <c r="H1189" s="237">
        <v>13.95</v>
      </c>
      <c r="I1189" s="238"/>
      <c r="J1189" s="233"/>
      <c r="K1189" s="233"/>
      <c r="L1189" s="239"/>
      <c r="M1189" s="240"/>
      <c r="N1189" s="241"/>
      <c r="O1189" s="241"/>
      <c r="P1189" s="241"/>
      <c r="Q1189" s="241"/>
      <c r="R1189" s="241"/>
      <c r="S1189" s="241"/>
      <c r="T1189" s="24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3" t="s">
        <v>175</v>
      </c>
      <c r="AU1189" s="243" t="s">
        <v>86</v>
      </c>
      <c r="AV1189" s="13" t="s">
        <v>86</v>
      </c>
      <c r="AW1189" s="13" t="s">
        <v>32</v>
      </c>
      <c r="AX1189" s="13" t="s">
        <v>77</v>
      </c>
      <c r="AY1189" s="243" t="s">
        <v>166</v>
      </c>
    </row>
    <row r="1190" spans="1:51" s="13" customFormat="1" ht="12">
      <c r="A1190" s="13"/>
      <c r="B1190" s="232"/>
      <c r="C1190" s="233"/>
      <c r="D1190" s="234" t="s">
        <v>175</v>
      </c>
      <c r="E1190" s="235" t="s">
        <v>1</v>
      </c>
      <c r="F1190" s="236" t="s">
        <v>2847</v>
      </c>
      <c r="G1190" s="233"/>
      <c r="H1190" s="237">
        <v>24.85</v>
      </c>
      <c r="I1190" s="238"/>
      <c r="J1190" s="233"/>
      <c r="K1190" s="233"/>
      <c r="L1190" s="239"/>
      <c r="M1190" s="240"/>
      <c r="N1190" s="241"/>
      <c r="O1190" s="241"/>
      <c r="P1190" s="241"/>
      <c r="Q1190" s="241"/>
      <c r="R1190" s="241"/>
      <c r="S1190" s="241"/>
      <c r="T1190" s="242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3" t="s">
        <v>175</v>
      </c>
      <c r="AU1190" s="243" t="s">
        <v>86</v>
      </c>
      <c r="AV1190" s="13" t="s">
        <v>86</v>
      </c>
      <c r="AW1190" s="13" t="s">
        <v>32</v>
      </c>
      <c r="AX1190" s="13" t="s">
        <v>77</v>
      </c>
      <c r="AY1190" s="243" t="s">
        <v>166</v>
      </c>
    </row>
    <row r="1191" spans="1:51" s="13" customFormat="1" ht="12">
      <c r="A1191" s="13"/>
      <c r="B1191" s="232"/>
      <c r="C1191" s="233"/>
      <c r="D1191" s="234" t="s">
        <v>175</v>
      </c>
      <c r="E1191" s="235" t="s">
        <v>1</v>
      </c>
      <c r="F1191" s="236" t="s">
        <v>2848</v>
      </c>
      <c r="G1191" s="233"/>
      <c r="H1191" s="237">
        <v>26.57</v>
      </c>
      <c r="I1191" s="238"/>
      <c r="J1191" s="233"/>
      <c r="K1191" s="233"/>
      <c r="L1191" s="239"/>
      <c r="M1191" s="240"/>
      <c r="N1191" s="241"/>
      <c r="O1191" s="241"/>
      <c r="P1191" s="241"/>
      <c r="Q1191" s="241"/>
      <c r="R1191" s="241"/>
      <c r="S1191" s="241"/>
      <c r="T1191" s="242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3" t="s">
        <v>175</v>
      </c>
      <c r="AU1191" s="243" t="s">
        <v>86</v>
      </c>
      <c r="AV1191" s="13" t="s">
        <v>86</v>
      </c>
      <c r="AW1191" s="13" t="s">
        <v>32</v>
      </c>
      <c r="AX1191" s="13" t="s">
        <v>77</v>
      </c>
      <c r="AY1191" s="243" t="s">
        <v>166</v>
      </c>
    </row>
    <row r="1192" spans="1:51" s="13" customFormat="1" ht="12">
      <c r="A1192" s="13"/>
      <c r="B1192" s="232"/>
      <c r="C1192" s="233"/>
      <c r="D1192" s="234" t="s">
        <v>175</v>
      </c>
      <c r="E1192" s="235" t="s">
        <v>1</v>
      </c>
      <c r="F1192" s="236" t="s">
        <v>2849</v>
      </c>
      <c r="G1192" s="233"/>
      <c r="H1192" s="237">
        <v>25.97</v>
      </c>
      <c r="I1192" s="238"/>
      <c r="J1192" s="233"/>
      <c r="K1192" s="233"/>
      <c r="L1192" s="239"/>
      <c r="M1192" s="240"/>
      <c r="N1192" s="241"/>
      <c r="O1192" s="241"/>
      <c r="P1192" s="241"/>
      <c r="Q1192" s="241"/>
      <c r="R1192" s="241"/>
      <c r="S1192" s="241"/>
      <c r="T1192" s="242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3" t="s">
        <v>175</v>
      </c>
      <c r="AU1192" s="243" t="s">
        <v>86</v>
      </c>
      <c r="AV1192" s="13" t="s">
        <v>86</v>
      </c>
      <c r="AW1192" s="13" t="s">
        <v>32</v>
      </c>
      <c r="AX1192" s="13" t="s">
        <v>77</v>
      </c>
      <c r="AY1192" s="243" t="s">
        <v>166</v>
      </c>
    </row>
    <row r="1193" spans="1:51" s="13" customFormat="1" ht="12">
      <c r="A1193" s="13"/>
      <c r="B1193" s="232"/>
      <c r="C1193" s="233"/>
      <c r="D1193" s="234" t="s">
        <v>175</v>
      </c>
      <c r="E1193" s="235" t="s">
        <v>1</v>
      </c>
      <c r="F1193" s="236" t="s">
        <v>2850</v>
      </c>
      <c r="G1193" s="233"/>
      <c r="H1193" s="237">
        <v>19.16</v>
      </c>
      <c r="I1193" s="238"/>
      <c r="J1193" s="233"/>
      <c r="K1193" s="233"/>
      <c r="L1193" s="239"/>
      <c r="M1193" s="240"/>
      <c r="N1193" s="241"/>
      <c r="O1193" s="241"/>
      <c r="P1193" s="241"/>
      <c r="Q1193" s="241"/>
      <c r="R1193" s="241"/>
      <c r="S1193" s="241"/>
      <c r="T1193" s="24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3" t="s">
        <v>175</v>
      </c>
      <c r="AU1193" s="243" t="s">
        <v>86</v>
      </c>
      <c r="AV1193" s="13" t="s">
        <v>86</v>
      </c>
      <c r="AW1193" s="13" t="s">
        <v>32</v>
      </c>
      <c r="AX1193" s="13" t="s">
        <v>77</v>
      </c>
      <c r="AY1193" s="243" t="s">
        <v>166</v>
      </c>
    </row>
    <row r="1194" spans="1:51" s="13" customFormat="1" ht="12">
      <c r="A1194" s="13"/>
      <c r="B1194" s="232"/>
      <c r="C1194" s="233"/>
      <c r="D1194" s="234" t="s">
        <v>175</v>
      </c>
      <c r="E1194" s="235" t="s">
        <v>1</v>
      </c>
      <c r="F1194" s="236" t="s">
        <v>2851</v>
      </c>
      <c r="G1194" s="233"/>
      <c r="H1194" s="237">
        <v>20.45</v>
      </c>
      <c r="I1194" s="238"/>
      <c r="J1194" s="233"/>
      <c r="K1194" s="233"/>
      <c r="L1194" s="239"/>
      <c r="M1194" s="240"/>
      <c r="N1194" s="241"/>
      <c r="O1194" s="241"/>
      <c r="P1194" s="241"/>
      <c r="Q1194" s="241"/>
      <c r="R1194" s="241"/>
      <c r="S1194" s="241"/>
      <c r="T1194" s="242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3" t="s">
        <v>175</v>
      </c>
      <c r="AU1194" s="243" t="s">
        <v>86</v>
      </c>
      <c r="AV1194" s="13" t="s">
        <v>86</v>
      </c>
      <c r="AW1194" s="13" t="s">
        <v>32</v>
      </c>
      <c r="AX1194" s="13" t="s">
        <v>77</v>
      </c>
      <c r="AY1194" s="243" t="s">
        <v>166</v>
      </c>
    </row>
    <row r="1195" spans="1:51" s="13" customFormat="1" ht="12">
      <c r="A1195" s="13"/>
      <c r="B1195" s="232"/>
      <c r="C1195" s="233"/>
      <c r="D1195" s="234" t="s">
        <v>175</v>
      </c>
      <c r="E1195" s="235" t="s">
        <v>1</v>
      </c>
      <c r="F1195" s="236" t="s">
        <v>2852</v>
      </c>
      <c r="G1195" s="233"/>
      <c r="H1195" s="237">
        <v>26.6</v>
      </c>
      <c r="I1195" s="238"/>
      <c r="J1195" s="233"/>
      <c r="K1195" s="233"/>
      <c r="L1195" s="239"/>
      <c r="M1195" s="240"/>
      <c r="N1195" s="241"/>
      <c r="O1195" s="241"/>
      <c r="P1195" s="241"/>
      <c r="Q1195" s="241"/>
      <c r="R1195" s="241"/>
      <c r="S1195" s="241"/>
      <c r="T1195" s="24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3" t="s">
        <v>175</v>
      </c>
      <c r="AU1195" s="243" t="s">
        <v>86</v>
      </c>
      <c r="AV1195" s="13" t="s">
        <v>86</v>
      </c>
      <c r="AW1195" s="13" t="s">
        <v>32</v>
      </c>
      <c r="AX1195" s="13" t="s">
        <v>77</v>
      </c>
      <c r="AY1195" s="243" t="s">
        <v>166</v>
      </c>
    </row>
    <row r="1196" spans="1:51" s="13" customFormat="1" ht="12">
      <c r="A1196" s="13"/>
      <c r="B1196" s="232"/>
      <c r="C1196" s="233"/>
      <c r="D1196" s="234" t="s">
        <v>175</v>
      </c>
      <c r="E1196" s="235" t="s">
        <v>1</v>
      </c>
      <c r="F1196" s="236" t="s">
        <v>2853</v>
      </c>
      <c r="G1196" s="233"/>
      <c r="H1196" s="237">
        <v>7.49</v>
      </c>
      <c r="I1196" s="238"/>
      <c r="J1196" s="233"/>
      <c r="K1196" s="233"/>
      <c r="L1196" s="239"/>
      <c r="M1196" s="240"/>
      <c r="N1196" s="241"/>
      <c r="O1196" s="241"/>
      <c r="P1196" s="241"/>
      <c r="Q1196" s="241"/>
      <c r="R1196" s="241"/>
      <c r="S1196" s="241"/>
      <c r="T1196" s="24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3" t="s">
        <v>175</v>
      </c>
      <c r="AU1196" s="243" t="s">
        <v>86</v>
      </c>
      <c r="AV1196" s="13" t="s">
        <v>86</v>
      </c>
      <c r="AW1196" s="13" t="s">
        <v>32</v>
      </c>
      <c r="AX1196" s="13" t="s">
        <v>77</v>
      </c>
      <c r="AY1196" s="243" t="s">
        <v>166</v>
      </c>
    </row>
    <row r="1197" spans="1:51" s="13" customFormat="1" ht="12">
      <c r="A1197" s="13"/>
      <c r="B1197" s="232"/>
      <c r="C1197" s="233"/>
      <c r="D1197" s="234" t="s">
        <v>175</v>
      </c>
      <c r="E1197" s="235" t="s">
        <v>1</v>
      </c>
      <c r="F1197" s="236" t="s">
        <v>2854</v>
      </c>
      <c r="G1197" s="233"/>
      <c r="H1197" s="237">
        <v>13.95</v>
      </c>
      <c r="I1197" s="238"/>
      <c r="J1197" s="233"/>
      <c r="K1197" s="233"/>
      <c r="L1197" s="239"/>
      <c r="M1197" s="240"/>
      <c r="N1197" s="241"/>
      <c r="O1197" s="241"/>
      <c r="P1197" s="241"/>
      <c r="Q1197" s="241"/>
      <c r="R1197" s="241"/>
      <c r="S1197" s="241"/>
      <c r="T1197" s="24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3" t="s">
        <v>175</v>
      </c>
      <c r="AU1197" s="243" t="s">
        <v>86</v>
      </c>
      <c r="AV1197" s="13" t="s">
        <v>86</v>
      </c>
      <c r="AW1197" s="13" t="s">
        <v>32</v>
      </c>
      <c r="AX1197" s="13" t="s">
        <v>77</v>
      </c>
      <c r="AY1197" s="243" t="s">
        <v>166</v>
      </c>
    </row>
    <row r="1198" spans="1:51" s="13" customFormat="1" ht="12">
      <c r="A1198" s="13"/>
      <c r="B1198" s="232"/>
      <c r="C1198" s="233"/>
      <c r="D1198" s="234" t="s">
        <v>175</v>
      </c>
      <c r="E1198" s="235" t="s">
        <v>1</v>
      </c>
      <c r="F1198" s="236" t="s">
        <v>2855</v>
      </c>
      <c r="G1198" s="233"/>
      <c r="H1198" s="237">
        <v>24.85</v>
      </c>
      <c r="I1198" s="238"/>
      <c r="J1198" s="233"/>
      <c r="K1198" s="233"/>
      <c r="L1198" s="239"/>
      <c r="M1198" s="240"/>
      <c r="N1198" s="241"/>
      <c r="O1198" s="241"/>
      <c r="P1198" s="241"/>
      <c r="Q1198" s="241"/>
      <c r="R1198" s="241"/>
      <c r="S1198" s="241"/>
      <c r="T1198" s="242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3" t="s">
        <v>175</v>
      </c>
      <c r="AU1198" s="243" t="s">
        <v>86</v>
      </c>
      <c r="AV1198" s="13" t="s">
        <v>86</v>
      </c>
      <c r="AW1198" s="13" t="s">
        <v>32</v>
      </c>
      <c r="AX1198" s="13" t="s">
        <v>77</v>
      </c>
      <c r="AY1198" s="243" t="s">
        <v>166</v>
      </c>
    </row>
    <row r="1199" spans="1:51" s="13" customFormat="1" ht="12">
      <c r="A1199" s="13"/>
      <c r="B1199" s="232"/>
      <c r="C1199" s="233"/>
      <c r="D1199" s="234" t="s">
        <v>175</v>
      </c>
      <c r="E1199" s="235" t="s">
        <v>1</v>
      </c>
      <c r="F1199" s="236" t="s">
        <v>2856</v>
      </c>
      <c r="G1199" s="233"/>
      <c r="H1199" s="237">
        <v>26.57</v>
      </c>
      <c r="I1199" s="238"/>
      <c r="J1199" s="233"/>
      <c r="K1199" s="233"/>
      <c r="L1199" s="239"/>
      <c r="M1199" s="240"/>
      <c r="N1199" s="241"/>
      <c r="O1199" s="241"/>
      <c r="P1199" s="241"/>
      <c r="Q1199" s="241"/>
      <c r="R1199" s="241"/>
      <c r="S1199" s="241"/>
      <c r="T1199" s="242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3" t="s">
        <v>175</v>
      </c>
      <c r="AU1199" s="243" t="s">
        <v>86</v>
      </c>
      <c r="AV1199" s="13" t="s">
        <v>86</v>
      </c>
      <c r="AW1199" s="13" t="s">
        <v>32</v>
      </c>
      <c r="AX1199" s="13" t="s">
        <v>77</v>
      </c>
      <c r="AY1199" s="243" t="s">
        <v>166</v>
      </c>
    </row>
    <row r="1200" spans="1:51" s="13" customFormat="1" ht="12">
      <c r="A1200" s="13"/>
      <c r="B1200" s="232"/>
      <c r="C1200" s="233"/>
      <c r="D1200" s="234" t="s">
        <v>175</v>
      </c>
      <c r="E1200" s="235" t="s">
        <v>1</v>
      </c>
      <c r="F1200" s="236" t="s">
        <v>2857</v>
      </c>
      <c r="G1200" s="233"/>
      <c r="H1200" s="237">
        <v>11.89</v>
      </c>
      <c r="I1200" s="238"/>
      <c r="J1200" s="233"/>
      <c r="K1200" s="233"/>
      <c r="L1200" s="239"/>
      <c r="M1200" s="240"/>
      <c r="N1200" s="241"/>
      <c r="O1200" s="241"/>
      <c r="P1200" s="241"/>
      <c r="Q1200" s="241"/>
      <c r="R1200" s="241"/>
      <c r="S1200" s="241"/>
      <c r="T1200" s="24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3" t="s">
        <v>175</v>
      </c>
      <c r="AU1200" s="243" t="s">
        <v>86</v>
      </c>
      <c r="AV1200" s="13" t="s">
        <v>86</v>
      </c>
      <c r="AW1200" s="13" t="s">
        <v>32</v>
      </c>
      <c r="AX1200" s="13" t="s">
        <v>77</v>
      </c>
      <c r="AY1200" s="243" t="s">
        <v>166</v>
      </c>
    </row>
    <row r="1201" spans="1:51" s="13" customFormat="1" ht="12">
      <c r="A1201" s="13"/>
      <c r="B1201" s="232"/>
      <c r="C1201" s="233"/>
      <c r="D1201" s="234" t="s">
        <v>175</v>
      </c>
      <c r="E1201" s="235" t="s">
        <v>1</v>
      </c>
      <c r="F1201" s="236" t="s">
        <v>2858</v>
      </c>
      <c r="G1201" s="233"/>
      <c r="H1201" s="237">
        <v>19.27</v>
      </c>
      <c r="I1201" s="238"/>
      <c r="J1201" s="233"/>
      <c r="K1201" s="233"/>
      <c r="L1201" s="239"/>
      <c r="M1201" s="240"/>
      <c r="N1201" s="241"/>
      <c r="O1201" s="241"/>
      <c r="P1201" s="241"/>
      <c r="Q1201" s="241"/>
      <c r="R1201" s="241"/>
      <c r="S1201" s="241"/>
      <c r="T1201" s="242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3" t="s">
        <v>175</v>
      </c>
      <c r="AU1201" s="243" t="s">
        <v>86</v>
      </c>
      <c r="AV1201" s="13" t="s">
        <v>86</v>
      </c>
      <c r="AW1201" s="13" t="s">
        <v>32</v>
      </c>
      <c r="AX1201" s="13" t="s">
        <v>77</v>
      </c>
      <c r="AY1201" s="243" t="s">
        <v>166</v>
      </c>
    </row>
    <row r="1202" spans="1:51" s="13" customFormat="1" ht="12">
      <c r="A1202" s="13"/>
      <c r="B1202" s="232"/>
      <c r="C1202" s="233"/>
      <c r="D1202" s="234" t="s">
        <v>175</v>
      </c>
      <c r="E1202" s="235" t="s">
        <v>1</v>
      </c>
      <c r="F1202" s="236" t="s">
        <v>2859</v>
      </c>
      <c r="G1202" s="233"/>
      <c r="H1202" s="237">
        <v>19.16</v>
      </c>
      <c r="I1202" s="238"/>
      <c r="J1202" s="233"/>
      <c r="K1202" s="233"/>
      <c r="L1202" s="239"/>
      <c r="M1202" s="240"/>
      <c r="N1202" s="241"/>
      <c r="O1202" s="241"/>
      <c r="P1202" s="241"/>
      <c r="Q1202" s="241"/>
      <c r="R1202" s="241"/>
      <c r="S1202" s="241"/>
      <c r="T1202" s="24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3" t="s">
        <v>175</v>
      </c>
      <c r="AU1202" s="243" t="s">
        <v>86</v>
      </c>
      <c r="AV1202" s="13" t="s">
        <v>86</v>
      </c>
      <c r="AW1202" s="13" t="s">
        <v>32</v>
      </c>
      <c r="AX1202" s="13" t="s">
        <v>77</v>
      </c>
      <c r="AY1202" s="243" t="s">
        <v>166</v>
      </c>
    </row>
    <row r="1203" spans="1:65" s="2" customFormat="1" ht="24.15" customHeight="1">
      <c r="A1203" s="37"/>
      <c r="B1203" s="38"/>
      <c r="C1203" s="254" t="s">
        <v>2860</v>
      </c>
      <c r="D1203" s="254" t="s">
        <v>266</v>
      </c>
      <c r="E1203" s="255" t="s">
        <v>830</v>
      </c>
      <c r="F1203" s="256" t="s">
        <v>831</v>
      </c>
      <c r="G1203" s="257" t="s">
        <v>215</v>
      </c>
      <c r="H1203" s="258">
        <v>456.258</v>
      </c>
      <c r="I1203" s="259"/>
      <c r="J1203" s="260">
        <f>ROUND(I1203*H1203,0)</f>
        <v>0</v>
      </c>
      <c r="K1203" s="261"/>
      <c r="L1203" s="262"/>
      <c r="M1203" s="263" t="s">
        <v>1</v>
      </c>
      <c r="N1203" s="264" t="s">
        <v>42</v>
      </c>
      <c r="O1203" s="90"/>
      <c r="P1203" s="228">
        <f>O1203*H1203</f>
        <v>0</v>
      </c>
      <c r="Q1203" s="228">
        <v>0.0002</v>
      </c>
      <c r="R1203" s="228">
        <f>Q1203*H1203</f>
        <v>0.0912516</v>
      </c>
      <c r="S1203" s="228">
        <v>0</v>
      </c>
      <c r="T1203" s="229">
        <f>S1203*H1203</f>
        <v>0</v>
      </c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R1203" s="230" t="s">
        <v>331</v>
      </c>
      <c r="AT1203" s="230" t="s">
        <v>266</v>
      </c>
      <c r="AU1203" s="230" t="s">
        <v>86</v>
      </c>
      <c r="AY1203" s="16" t="s">
        <v>166</v>
      </c>
      <c r="BE1203" s="231">
        <f>IF(N1203="základní",J1203,0)</f>
        <v>0</v>
      </c>
      <c r="BF1203" s="231">
        <f>IF(N1203="snížená",J1203,0)</f>
        <v>0</v>
      </c>
      <c r="BG1203" s="231">
        <f>IF(N1203="zákl. přenesená",J1203,0)</f>
        <v>0</v>
      </c>
      <c r="BH1203" s="231">
        <f>IF(N1203="sníž. přenesená",J1203,0)</f>
        <v>0</v>
      </c>
      <c r="BI1203" s="231">
        <f>IF(N1203="nulová",J1203,0)</f>
        <v>0</v>
      </c>
      <c r="BJ1203" s="16" t="s">
        <v>8</v>
      </c>
      <c r="BK1203" s="231">
        <f>ROUND(I1203*H1203,0)</f>
        <v>0</v>
      </c>
      <c r="BL1203" s="16" t="s">
        <v>249</v>
      </c>
      <c r="BM1203" s="230" t="s">
        <v>2861</v>
      </c>
    </row>
    <row r="1204" spans="1:51" s="13" customFormat="1" ht="12">
      <c r="A1204" s="13"/>
      <c r="B1204" s="232"/>
      <c r="C1204" s="233"/>
      <c r="D1204" s="234" t="s">
        <v>175</v>
      </c>
      <c r="E1204" s="235" t="s">
        <v>1</v>
      </c>
      <c r="F1204" s="236" t="s">
        <v>2862</v>
      </c>
      <c r="G1204" s="233"/>
      <c r="H1204" s="237">
        <v>414.78</v>
      </c>
      <c r="I1204" s="238"/>
      <c r="J1204" s="233"/>
      <c r="K1204" s="233"/>
      <c r="L1204" s="239"/>
      <c r="M1204" s="240"/>
      <c r="N1204" s="241"/>
      <c r="O1204" s="241"/>
      <c r="P1204" s="241"/>
      <c r="Q1204" s="241"/>
      <c r="R1204" s="241"/>
      <c r="S1204" s="241"/>
      <c r="T1204" s="24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3" t="s">
        <v>175</v>
      </c>
      <c r="AU1204" s="243" t="s">
        <v>86</v>
      </c>
      <c r="AV1204" s="13" t="s">
        <v>86</v>
      </c>
      <c r="AW1204" s="13" t="s">
        <v>32</v>
      </c>
      <c r="AX1204" s="13" t="s">
        <v>8</v>
      </c>
      <c r="AY1204" s="243" t="s">
        <v>166</v>
      </c>
    </row>
    <row r="1205" spans="1:51" s="13" customFormat="1" ht="12">
      <c r="A1205" s="13"/>
      <c r="B1205" s="232"/>
      <c r="C1205" s="233"/>
      <c r="D1205" s="234" t="s">
        <v>175</v>
      </c>
      <c r="E1205" s="233"/>
      <c r="F1205" s="236" t="s">
        <v>2863</v>
      </c>
      <c r="G1205" s="233"/>
      <c r="H1205" s="237">
        <v>456.258</v>
      </c>
      <c r="I1205" s="238"/>
      <c r="J1205" s="233"/>
      <c r="K1205" s="233"/>
      <c r="L1205" s="239"/>
      <c r="M1205" s="240"/>
      <c r="N1205" s="241"/>
      <c r="O1205" s="241"/>
      <c r="P1205" s="241"/>
      <c r="Q1205" s="241"/>
      <c r="R1205" s="241"/>
      <c r="S1205" s="241"/>
      <c r="T1205" s="242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3" t="s">
        <v>175</v>
      </c>
      <c r="AU1205" s="243" t="s">
        <v>86</v>
      </c>
      <c r="AV1205" s="13" t="s">
        <v>86</v>
      </c>
      <c r="AW1205" s="13" t="s">
        <v>4</v>
      </c>
      <c r="AX1205" s="13" t="s">
        <v>8</v>
      </c>
      <c r="AY1205" s="243" t="s">
        <v>166</v>
      </c>
    </row>
    <row r="1206" spans="1:65" s="2" customFormat="1" ht="16.5" customHeight="1">
      <c r="A1206" s="37"/>
      <c r="B1206" s="38"/>
      <c r="C1206" s="254" t="s">
        <v>2864</v>
      </c>
      <c r="D1206" s="254" t="s">
        <v>266</v>
      </c>
      <c r="E1206" s="255" t="s">
        <v>836</v>
      </c>
      <c r="F1206" s="256" t="s">
        <v>837</v>
      </c>
      <c r="G1206" s="257" t="s">
        <v>215</v>
      </c>
      <c r="H1206" s="258">
        <v>456.258</v>
      </c>
      <c r="I1206" s="259"/>
      <c r="J1206" s="260">
        <f>ROUND(I1206*H1206,0)</f>
        <v>0</v>
      </c>
      <c r="K1206" s="261"/>
      <c r="L1206" s="262"/>
      <c r="M1206" s="263" t="s">
        <v>1</v>
      </c>
      <c r="N1206" s="264" t="s">
        <v>42</v>
      </c>
      <c r="O1206" s="90"/>
      <c r="P1206" s="228">
        <f>O1206*H1206</f>
        <v>0</v>
      </c>
      <c r="Q1206" s="228">
        <v>2E-05</v>
      </c>
      <c r="R1206" s="228">
        <f>Q1206*H1206</f>
        <v>0.00912516</v>
      </c>
      <c r="S1206" s="228">
        <v>0</v>
      </c>
      <c r="T1206" s="229">
        <f>S1206*H1206</f>
        <v>0</v>
      </c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R1206" s="230" t="s">
        <v>331</v>
      </c>
      <c r="AT1206" s="230" t="s">
        <v>266</v>
      </c>
      <c r="AU1206" s="230" t="s">
        <v>86</v>
      </c>
      <c r="AY1206" s="16" t="s">
        <v>166</v>
      </c>
      <c r="BE1206" s="231">
        <f>IF(N1206="základní",J1206,0)</f>
        <v>0</v>
      </c>
      <c r="BF1206" s="231">
        <f>IF(N1206="snížená",J1206,0)</f>
        <v>0</v>
      </c>
      <c r="BG1206" s="231">
        <f>IF(N1206="zákl. přenesená",J1206,0)</f>
        <v>0</v>
      </c>
      <c r="BH1206" s="231">
        <f>IF(N1206="sníž. přenesená",J1206,0)</f>
        <v>0</v>
      </c>
      <c r="BI1206" s="231">
        <f>IF(N1206="nulová",J1206,0)</f>
        <v>0</v>
      </c>
      <c r="BJ1206" s="16" t="s">
        <v>8</v>
      </c>
      <c r="BK1206" s="231">
        <f>ROUND(I1206*H1206,0)</f>
        <v>0</v>
      </c>
      <c r="BL1206" s="16" t="s">
        <v>249</v>
      </c>
      <c r="BM1206" s="230" t="s">
        <v>2865</v>
      </c>
    </row>
    <row r="1207" spans="1:51" s="13" customFormat="1" ht="12">
      <c r="A1207" s="13"/>
      <c r="B1207" s="232"/>
      <c r="C1207" s="233"/>
      <c r="D1207" s="234" t="s">
        <v>175</v>
      </c>
      <c r="E1207" s="235" t="s">
        <v>1</v>
      </c>
      <c r="F1207" s="236" t="s">
        <v>2862</v>
      </c>
      <c r="G1207" s="233"/>
      <c r="H1207" s="237">
        <v>414.78</v>
      </c>
      <c r="I1207" s="238"/>
      <c r="J1207" s="233"/>
      <c r="K1207" s="233"/>
      <c r="L1207" s="239"/>
      <c r="M1207" s="240"/>
      <c r="N1207" s="241"/>
      <c r="O1207" s="241"/>
      <c r="P1207" s="241"/>
      <c r="Q1207" s="241"/>
      <c r="R1207" s="241"/>
      <c r="S1207" s="241"/>
      <c r="T1207" s="24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3" t="s">
        <v>175</v>
      </c>
      <c r="AU1207" s="243" t="s">
        <v>86</v>
      </c>
      <c r="AV1207" s="13" t="s">
        <v>86</v>
      </c>
      <c r="AW1207" s="13" t="s">
        <v>32</v>
      </c>
      <c r="AX1207" s="13" t="s">
        <v>8</v>
      </c>
      <c r="AY1207" s="243" t="s">
        <v>166</v>
      </c>
    </row>
    <row r="1208" spans="1:51" s="13" customFormat="1" ht="12">
      <c r="A1208" s="13"/>
      <c r="B1208" s="232"/>
      <c r="C1208" s="233"/>
      <c r="D1208" s="234" t="s">
        <v>175</v>
      </c>
      <c r="E1208" s="233"/>
      <c r="F1208" s="236" t="s">
        <v>2863</v>
      </c>
      <c r="G1208" s="233"/>
      <c r="H1208" s="237">
        <v>456.258</v>
      </c>
      <c r="I1208" s="238"/>
      <c r="J1208" s="233"/>
      <c r="K1208" s="233"/>
      <c r="L1208" s="239"/>
      <c r="M1208" s="240"/>
      <c r="N1208" s="241"/>
      <c r="O1208" s="241"/>
      <c r="P1208" s="241"/>
      <c r="Q1208" s="241"/>
      <c r="R1208" s="241"/>
      <c r="S1208" s="241"/>
      <c r="T1208" s="24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3" t="s">
        <v>175</v>
      </c>
      <c r="AU1208" s="243" t="s">
        <v>86</v>
      </c>
      <c r="AV1208" s="13" t="s">
        <v>86</v>
      </c>
      <c r="AW1208" s="13" t="s">
        <v>4</v>
      </c>
      <c r="AX1208" s="13" t="s">
        <v>8</v>
      </c>
      <c r="AY1208" s="243" t="s">
        <v>166</v>
      </c>
    </row>
    <row r="1209" spans="1:65" s="2" customFormat="1" ht="24.15" customHeight="1">
      <c r="A1209" s="37"/>
      <c r="B1209" s="38"/>
      <c r="C1209" s="218" t="s">
        <v>2866</v>
      </c>
      <c r="D1209" s="218" t="s">
        <v>169</v>
      </c>
      <c r="E1209" s="219" t="s">
        <v>850</v>
      </c>
      <c r="F1209" s="220" t="s">
        <v>851</v>
      </c>
      <c r="G1209" s="221" t="s">
        <v>183</v>
      </c>
      <c r="H1209" s="222">
        <v>7.213</v>
      </c>
      <c r="I1209" s="223"/>
      <c r="J1209" s="224">
        <f>ROUND(I1209*H1209,0)</f>
        <v>0</v>
      </c>
      <c r="K1209" s="225"/>
      <c r="L1209" s="43"/>
      <c r="M1209" s="226" t="s">
        <v>1</v>
      </c>
      <c r="N1209" s="227" t="s">
        <v>42</v>
      </c>
      <c r="O1209" s="90"/>
      <c r="P1209" s="228">
        <f>O1209*H1209</f>
        <v>0</v>
      </c>
      <c r="Q1209" s="228">
        <v>0</v>
      </c>
      <c r="R1209" s="228">
        <f>Q1209*H1209</f>
        <v>0</v>
      </c>
      <c r="S1209" s="228">
        <v>0</v>
      </c>
      <c r="T1209" s="229">
        <f>S1209*H1209</f>
        <v>0</v>
      </c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R1209" s="230" t="s">
        <v>249</v>
      </c>
      <c r="AT1209" s="230" t="s">
        <v>169</v>
      </c>
      <c r="AU1209" s="230" t="s">
        <v>86</v>
      </c>
      <c r="AY1209" s="16" t="s">
        <v>166</v>
      </c>
      <c r="BE1209" s="231">
        <f>IF(N1209="základní",J1209,0)</f>
        <v>0</v>
      </c>
      <c r="BF1209" s="231">
        <f>IF(N1209="snížená",J1209,0)</f>
        <v>0</v>
      </c>
      <c r="BG1209" s="231">
        <f>IF(N1209="zákl. přenesená",J1209,0)</f>
        <v>0</v>
      </c>
      <c r="BH1209" s="231">
        <f>IF(N1209="sníž. přenesená",J1209,0)</f>
        <v>0</v>
      </c>
      <c r="BI1209" s="231">
        <f>IF(N1209="nulová",J1209,0)</f>
        <v>0</v>
      </c>
      <c r="BJ1209" s="16" t="s">
        <v>8</v>
      </c>
      <c r="BK1209" s="231">
        <f>ROUND(I1209*H1209,0)</f>
        <v>0</v>
      </c>
      <c r="BL1209" s="16" t="s">
        <v>249</v>
      </c>
      <c r="BM1209" s="230" t="s">
        <v>2867</v>
      </c>
    </row>
    <row r="1210" spans="1:63" s="12" customFormat="1" ht="22.8" customHeight="1">
      <c r="A1210" s="12"/>
      <c r="B1210" s="202"/>
      <c r="C1210" s="203"/>
      <c r="D1210" s="204" t="s">
        <v>76</v>
      </c>
      <c r="E1210" s="216" t="s">
        <v>2868</v>
      </c>
      <c r="F1210" s="216" t="s">
        <v>2869</v>
      </c>
      <c r="G1210" s="203"/>
      <c r="H1210" s="203"/>
      <c r="I1210" s="206"/>
      <c r="J1210" s="217">
        <f>BK1210</f>
        <v>0</v>
      </c>
      <c r="K1210" s="203"/>
      <c r="L1210" s="208"/>
      <c r="M1210" s="209"/>
      <c r="N1210" s="210"/>
      <c r="O1210" s="210"/>
      <c r="P1210" s="211">
        <f>SUM(P1211:P1216)</f>
        <v>0</v>
      </c>
      <c r="Q1210" s="210"/>
      <c r="R1210" s="211">
        <f>SUM(R1211:R1216)</f>
        <v>0.0449712</v>
      </c>
      <c r="S1210" s="210"/>
      <c r="T1210" s="212">
        <f>SUM(T1211:T1216)</f>
        <v>0</v>
      </c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R1210" s="213" t="s">
        <v>86</v>
      </c>
      <c r="AT1210" s="214" t="s">
        <v>76</v>
      </c>
      <c r="AU1210" s="214" t="s">
        <v>8</v>
      </c>
      <c r="AY1210" s="213" t="s">
        <v>166</v>
      </c>
      <c r="BK1210" s="215">
        <f>SUM(BK1211:BK1216)</f>
        <v>0</v>
      </c>
    </row>
    <row r="1211" spans="1:65" s="2" customFormat="1" ht="24.15" customHeight="1">
      <c r="A1211" s="37"/>
      <c r="B1211" s="38"/>
      <c r="C1211" s="218" t="s">
        <v>2870</v>
      </c>
      <c r="D1211" s="218" t="s">
        <v>169</v>
      </c>
      <c r="E1211" s="219" t="s">
        <v>2871</v>
      </c>
      <c r="F1211" s="220" t="s">
        <v>2872</v>
      </c>
      <c r="G1211" s="221" t="s">
        <v>188</v>
      </c>
      <c r="H1211" s="222">
        <v>83.28</v>
      </c>
      <c r="I1211" s="223"/>
      <c r="J1211" s="224">
        <f>ROUND(I1211*H1211,0)</f>
        <v>0</v>
      </c>
      <c r="K1211" s="225"/>
      <c r="L1211" s="43"/>
      <c r="M1211" s="226" t="s">
        <v>1</v>
      </c>
      <c r="N1211" s="227" t="s">
        <v>42</v>
      </c>
      <c r="O1211" s="90"/>
      <c r="P1211" s="228">
        <f>O1211*H1211</f>
        <v>0</v>
      </c>
      <c r="Q1211" s="228">
        <v>0.0003</v>
      </c>
      <c r="R1211" s="228">
        <f>Q1211*H1211</f>
        <v>0.024984</v>
      </c>
      <c r="S1211" s="228">
        <v>0</v>
      </c>
      <c r="T1211" s="229">
        <f>S1211*H1211</f>
        <v>0</v>
      </c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R1211" s="230" t="s">
        <v>249</v>
      </c>
      <c r="AT1211" s="230" t="s">
        <v>169</v>
      </c>
      <c r="AU1211" s="230" t="s">
        <v>86</v>
      </c>
      <c r="AY1211" s="16" t="s">
        <v>166</v>
      </c>
      <c r="BE1211" s="231">
        <f>IF(N1211="základní",J1211,0)</f>
        <v>0</v>
      </c>
      <c r="BF1211" s="231">
        <f>IF(N1211="snížená",J1211,0)</f>
        <v>0</v>
      </c>
      <c r="BG1211" s="231">
        <f>IF(N1211="zákl. přenesená",J1211,0)</f>
        <v>0</v>
      </c>
      <c r="BH1211" s="231">
        <f>IF(N1211="sníž. přenesená",J1211,0)</f>
        <v>0</v>
      </c>
      <c r="BI1211" s="231">
        <f>IF(N1211="nulová",J1211,0)</f>
        <v>0</v>
      </c>
      <c r="BJ1211" s="16" t="s">
        <v>8</v>
      </c>
      <c r="BK1211" s="231">
        <f>ROUND(I1211*H1211,0)</f>
        <v>0</v>
      </c>
      <c r="BL1211" s="16" t="s">
        <v>249</v>
      </c>
      <c r="BM1211" s="230" t="s">
        <v>2873</v>
      </c>
    </row>
    <row r="1212" spans="1:51" s="13" customFormat="1" ht="12">
      <c r="A1212" s="13"/>
      <c r="B1212" s="232"/>
      <c r="C1212" s="233"/>
      <c r="D1212" s="234" t="s">
        <v>175</v>
      </c>
      <c r="E1212" s="235" t="s">
        <v>1</v>
      </c>
      <c r="F1212" s="236" t="s">
        <v>1630</v>
      </c>
      <c r="G1212" s="233"/>
      <c r="H1212" s="237">
        <v>59.76</v>
      </c>
      <c r="I1212" s="238"/>
      <c r="J1212" s="233"/>
      <c r="K1212" s="233"/>
      <c r="L1212" s="239"/>
      <c r="M1212" s="240"/>
      <c r="N1212" s="241"/>
      <c r="O1212" s="241"/>
      <c r="P1212" s="241"/>
      <c r="Q1212" s="241"/>
      <c r="R1212" s="241"/>
      <c r="S1212" s="241"/>
      <c r="T1212" s="24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3" t="s">
        <v>175</v>
      </c>
      <c r="AU1212" s="243" t="s">
        <v>86</v>
      </c>
      <c r="AV1212" s="13" t="s">
        <v>86</v>
      </c>
      <c r="AW1212" s="13" t="s">
        <v>32</v>
      </c>
      <c r="AX1212" s="13" t="s">
        <v>77</v>
      </c>
      <c r="AY1212" s="243" t="s">
        <v>166</v>
      </c>
    </row>
    <row r="1213" spans="1:51" s="13" customFormat="1" ht="12">
      <c r="A1213" s="13"/>
      <c r="B1213" s="232"/>
      <c r="C1213" s="233"/>
      <c r="D1213" s="234" t="s">
        <v>175</v>
      </c>
      <c r="E1213" s="235" t="s">
        <v>1</v>
      </c>
      <c r="F1213" s="236" t="s">
        <v>2874</v>
      </c>
      <c r="G1213" s="233"/>
      <c r="H1213" s="237">
        <v>16.01</v>
      </c>
      <c r="I1213" s="238"/>
      <c r="J1213" s="233"/>
      <c r="K1213" s="233"/>
      <c r="L1213" s="239"/>
      <c r="M1213" s="240"/>
      <c r="N1213" s="241"/>
      <c r="O1213" s="241"/>
      <c r="P1213" s="241"/>
      <c r="Q1213" s="241"/>
      <c r="R1213" s="241"/>
      <c r="S1213" s="241"/>
      <c r="T1213" s="24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3" t="s">
        <v>175</v>
      </c>
      <c r="AU1213" s="243" t="s">
        <v>86</v>
      </c>
      <c r="AV1213" s="13" t="s">
        <v>86</v>
      </c>
      <c r="AW1213" s="13" t="s">
        <v>32</v>
      </c>
      <c r="AX1213" s="13" t="s">
        <v>77</v>
      </c>
      <c r="AY1213" s="243" t="s">
        <v>166</v>
      </c>
    </row>
    <row r="1214" spans="1:51" s="13" customFormat="1" ht="12">
      <c r="A1214" s="13"/>
      <c r="B1214" s="232"/>
      <c r="C1214" s="233"/>
      <c r="D1214" s="234" t="s">
        <v>175</v>
      </c>
      <c r="E1214" s="235" t="s">
        <v>1</v>
      </c>
      <c r="F1214" s="236" t="s">
        <v>2875</v>
      </c>
      <c r="G1214" s="233"/>
      <c r="H1214" s="237">
        <v>7.51</v>
      </c>
      <c r="I1214" s="238"/>
      <c r="J1214" s="233"/>
      <c r="K1214" s="233"/>
      <c r="L1214" s="239"/>
      <c r="M1214" s="240"/>
      <c r="N1214" s="241"/>
      <c r="O1214" s="241"/>
      <c r="P1214" s="241"/>
      <c r="Q1214" s="241"/>
      <c r="R1214" s="241"/>
      <c r="S1214" s="241"/>
      <c r="T1214" s="242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3" t="s">
        <v>175</v>
      </c>
      <c r="AU1214" s="243" t="s">
        <v>86</v>
      </c>
      <c r="AV1214" s="13" t="s">
        <v>86</v>
      </c>
      <c r="AW1214" s="13" t="s">
        <v>32</v>
      </c>
      <c r="AX1214" s="13" t="s">
        <v>77</v>
      </c>
      <c r="AY1214" s="243" t="s">
        <v>166</v>
      </c>
    </row>
    <row r="1215" spans="1:65" s="2" customFormat="1" ht="16.5" customHeight="1">
      <c r="A1215" s="37"/>
      <c r="B1215" s="38"/>
      <c r="C1215" s="218" t="s">
        <v>2876</v>
      </c>
      <c r="D1215" s="218" t="s">
        <v>169</v>
      </c>
      <c r="E1215" s="219" t="s">
        <v>2877</v>
      </c>
      <c r="F1215" s="220" t="s">
        <v>2878</v>
      </c>
      <c r="G1215" s="221" t="s">
        <v>188</v>
      </c>
      <c r="H1215" s="222">
        <v>83.28</v>
      </c>
      <c r="I1215" s="223"/>
      <c r="J1215" s="224">
        <f>ROUND(I1215*H1215,0)</f>
        <v>0</v>
      </c>
      <c r="K1215" s="225"/>
      <c r="L1215" s="43"/>
      <c r="M1215" s="226" t="s">
        <v>1</v>
      </c>
      <c r="N1215" s="227" t="s">
        <v>42</v>
      </c>
      <c r="O1215" s="90"/>
      <c r="P1215" s="228">
        <f>O1215*H1215</f>
        <v>0</v>
      </c>
      <c r="Q1215" s="228">
        <v>0.00024</v>
      </c>
      <c r="R1215" s="228">
        <f>Q1215*H1215</f>
        <v>0.0199872</v>
      </c>
      <c r="S1215" s="228">
        <v>0</v>
      </c>
      <c r="T1215" s="229">
        <f>S1215*H1215</f>
        <v>0</v>
      </c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R1215" s="230" t="s">
        <v>249</v>
      </c>
      <c r="AT1215" s="230" t="s">
        <v>169</v>
      </c>
      <c r="AU1215" s="230" t="s">
        <v>86</v>
      </c>
      <c r="AY1215" s="16" t="s">
        <v>166</v>
      </c>
      <c r="BE1215" s="231">
        <f>IF(N1215="základní",J1215,0)</f>
        <v>0</v>
      </c>
      <c r="BF1215" s="231">
        <f>IF(N1215="snížená",J1215,0)</f>
        <v>0</v>
      </c>
      <c r="BG1215" s="231">
        <f>IF(N1215="zákl. přenesená",J1215,0)</f>
        <v>0</v>
      </c>
      <c r="BH1215" s="231">
        <f>IF(N1215="sníž. přenesená",J1215,0)</f>
        <v>0</v>
      </c>
      <c r="BI1215" s="231">
        <f>IF(N1215="nulová",J1215,0)</f>
        <v>0</v>
      </c>
      <c r="BJ1215" s="16" t="s">
        <v>8</v>
      </c>
      <c r="BK1215" s="231">
        <f>ROUND(I1215*H1215,0)</f>
        <v>0</v>
      </c>
      <c r="BL1215" s="16" t="s">
        <v>249</v>
      </c>
      <c r="BM1215" s="230" t="s">
        <v>2879</v>
      </c>
    </row>
    <row r="1216" spans="1:65" s="2" customFormat="1" ht="24.15" customHeight="1">
      <c r="A1216" s="37"/>
      <c r="B1216" s="38"/>
      <c r="C1216" s="218" t="s">
        <v>2880</v>
      </c>
      <c r="D1216" s="218" t="s">
        <v>169</v>
      </c>
      <c r="E1216" s="219" t="s">
        <v>2881</v>
      </c>
      <c r="F1216" s="220" t="s">
        <v>2882</v>
      </c>
      <c r="G1216" s="221" t="s">
        <v>183</v>
      </c>
      <c r="H1216" s="222">
        <v>0.045</v>
      </c>
      <c r="I1216" s="223"/>
      <c r="J1216" s="224">
        <f>ROUND(I1216*H1216,0)</f>
        <v>0</v>
      </c>
      <c r="K1216" s="225"/>
      <c r="L1216" s="43"/>
      <c r="M1216" s="226" t="s">
        <v>1</v>
      </c>
      <c r="N1216" s="227" t="s">
        <v>42</v>
      </c>
      <c r="O1216" s="90"/>
      <c r="P1216" s="228">
        <f>O1216*H1216</f>
        <v>0</v>
      </c>
      <c r="Q1216" s="228">
        <v>0</v>
      </c>
      <c r="R1216" s="228">
        <f>Q1216*H1216</f>
        <v>0</v>
      </c>
      <c r="S1216" s="228">
        <v>0</v>
      </c>
      <c r="T1216" s="229">
        <f>S1216*H1216</f>
        <v>0</v>
      </c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R1216" s="230" t="s">
        <v>249</v>
      </c>
      <c r="AT1216" s="230" t="s">
        <v>169</v>
      </c>
      <c r="AU1216" s="230" t="s">
        <v>86</v>
      </c>
      <c r="AY1216" s="16" t="s">
        <v>166</v>
      </c>
      <c r="BE1216" s="231">
        <f>IF(N1216="základní",J1216,0)</f>
        <v>0</v>
      </c>
      <c r="BF1216" s="231">
        <f>IF(N1216="snížená",J1216,0)</f>
        <v>0</v>
      </c>
      <c r="BG1216" s="231">
        <f>IF(N1216="zákl. přenesená",J1216,0)</f>
        <v>0</v>
      </c>
      <c r="BH1216" s="231">
        <f>IF(N1216="sníž. přenesená",J1216,0)</f>
        <v>0</v>
      </c>
      <c r="BI1216" s="231">
        <f>IF(N1216="nulová",J1216,0)</f>
        <v>0</v>
      </c>
      <c r="BJ1216" s="16" t="s">
        <v>8</v>
      </c>
      <c r="BK1216" s="231">
        <f>ROUND(I1216*H1216,0)</f>
        <v>0</v>
      </c>
      <c r="BL1216" s="16" t="s">
        <v>249</v>
      </c>
      <c r="BM1216" s="230" t="s">
        <v>2883</v>
      </c>
    </row>
    <row r="1217" spans="1:63" s="12" customFormat="1" ht="22.8" customHeight="1">
      <c r="A1217" s="12"/>
      <c r="B1217" s="202"/>
      <c r="C1217" s="203"/>
      <c r="D1217" s="204" t="s">
        <v>76</v>
      </c>
      <c r="E1217" s="216" t="s">
        <v>857</v>
      </c>
      <c r="F1217" s="216" t="s">
        <v>858</v>
      </c>
      <c r="G1217" s="203"/>
      <c r="H1217" s="203"/>
      <c r="I1217" s="206"/>
      <c r="J1217" s="217">
        <f>BK1217</f>
        <v>0</v>
      </c>
      <c r="K1217" s="203"/>
      <c r="L1217" s="208"/>
      <c r="M1217" s="209"/>
      <c r="N1217" s="210"/>
      <c r="O1217" s="210"/>
      <c r="P1217" s="211">
        <f>SUM(P1218:P1253)</f>
        <v>0</v>
      </c>
      <c r="Q1217" s="210"/>
      <c r="R1217" s="211">
        <f>SUM(R1218:R1253)</f>
        <v>3.2113221</v>
      </c>
      <c r="S1217" s="210"/>
      <c r="T1217" s="212">
        <f>SUM(T1218:T1253)</f>
        <v>0</v>
      </c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R1217" s="213" t="s">
        <v>86</v>
      </c>
      <c r="AT1217" s="214" t="s">
        <v>76</v>
      </c>
      <c r="AU1217" s="214" t="s">
        <v>8</v>
      </c>
      <c r="AY1217" s="213" t="s">
        <v>166</v>
      </c>
      <c r="BK1217" s="215">
        <f>SUM(BK1218:BK1253)</f>
        <v>0</v>
      </c>
    </row>
    <row r="1218" spans="1:65" s="2" customFormat="1" ht="16.5" customHeight="1">
      <c r="A1218" s="37"/>
      <c r="B1218" s="38"/>
      <c r="C1218" s="218" t="s">
        <v>2884</v>
      </c>
      <c r="D1218" s="218" t="s">
        <v>169</v>
      </c>
      <c r="E1218" s="219" t="s">
        <v>860</v>
      </c>
      <c r="F1218" s="220" t="s">
        <v>861</v>
      </c>
      <c r="G1218" s="221" t="s">
        <v>188</v>
      </c>
      <c r="H1218" s="222">
        <v>162.869</v>
      </c>
      <c r="I1218" s="223"/>
      <c r="J1218" s="224">
        <f>ROUND(I1218*H1218,0)</f>
        <v>0</v>
      </c>
      <c r="K1218" s="225"/>
      <c r="L1218" s="43"/>
      <c r="M1218" s="226" t="s">
        <v>1</v>
      </c>
      <c r="N1218" s="227" t="s">
        <v>42</v>
      </c>
      <c r="O1218" s="90"/>
      <c r="P1218" s="228">
        <f>O1218*H1218</f>
        <v>0</v>
      </c>
      <c r="Q1218" s="228">
        <v>0.0003</v>
      </c>
      <c r="R1218" s="228">
        <f>Q1218*H1218</f>
        <v>0.04886069999999999</v>
      </c>
      <c r="S1218" s="228">
        <v>0</v>
      </c>
      <c r="T1218" s="229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30" t="s">
        <v>249</v>
      </c>
      <c r="AT1218" s="230" t="s">
        <v>169</v>
      </c>
      <c r="AU1218" s="230" t="s">
        <v>86</v>
      </c>
      <c r="AY1218" s="16" t="s">
        <v>166</v>
      </c>
      <c r="BE1218" s="231">
        <f>IF(N1218="základní",J1218,0)</f>
        <v>0</v>
      </c>
      <c r="BF1218" s="231">
        <f>IF(N1218="snížená",J1218,0)</f>
        <v>0</v>
      </c>
      <c r="BG1218" s="231">
        <f>IF(N1218="zákl. přenesená",J1218,0)</f>
        <v>0</v>
      </c>
      <c r="BH1218" s="231">
        <f>IF(N1218="sníž. přenesená",J1218,0)</f>
        <v>0</v>
      </c>
      <c r="BI1218" s="231">
        <f>IF(N1218="nulová",J1218,0)</f>
        <v>0</v>
      </c>
      <c r="BJ1218" s="16" t="s">
        <v>8</v>
      </c>
      <c r="BK1218" s="231">
        <f>ROUND(I1218*H1218,0)</f>
        <v>0</v>
      </c>
      <c r="BL1218" s="16" t="s">
        <v>249</v>
      </c>
      <c r="BM1218" s="230" t="s">
        <v>2885</v>
      </c>
    </row>
    <row r="1219" spans="1:51" s="13" customFormat="1" ht="12">
      <c r="A1219" s="13"/>
      <c r="B1219" s="232"/>
      <c r="C1219" s="233"/>
      <c r="D1219" s="234" t="s">
        <v>175</v>
      </c>
      <c r="E1219" s="235" t="s">
        <v>1</v>
      </c>
      <c r="F1219" s="236" t="s">
        <v>1723</v>
      </c>
      <c r="G1219" s="233"/>
      <c r="H1219" s="237">
        <v>39.875</v>
      </c>
      <c r="I1219" s="238"/>
      <c r="J1219" s="233"/>
      <c r="K1219" s="233"/>
      <c r="L1219" s="239"/>
      <c r="M1219" s="240"/>
      <c r="N1219" s="241"/>
      <c r="O1219" s="241"/>
      <c r="P1219" s="241"/>
      <c r="Q1219" s="241"/>
      <c r="R1219" s="241"/>
      <c r="S1219" s="241"/>
      <c r="T1219" s="242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3" t="s">
        <v>175</v>
      </c>
      <c r="AU1219" s="243" t="s">
        <v>86</v>
      </c>
      <c r="AV1219" s="13" t="s">
        <v>86</v>
      </c>
      <c r="AW1219" s="13" t="s">
        <v>32</v>
      </c>
      <c r="AX1219" s="13" t="s">
        <v>77</v>
      </c>
      <c r="AY1219" s="243" t="s">
        <v>166</v>
      </c>
    </row>
    <row r="1220" spans="1:51" s="13" customFormat="1" ht="12">
      <c r="A1220" s="13"/>
      <c r="B1220" s="232"/>
      <c r="C1220" s="233"/>
      <c r="D1220" s="234" t="s">
        <v>175</v>
      </c>
      <c r="E1220" s="235" t="s">
        <v>1</v>
      </c>
      <c r="F1220" s="236" t="s">
        <v>1724</v>
      </c>
      <c r="G1220" s="233"/>
      <c r="H1220" s="237">
        <v>22.836</v>
      </c>
      <c r="I1220" s="238"/>
      <c r="J1220" s="233"/>
      <c r="K1220" s="233"/>
      <c r="L1220" s="239"/>
      <c r="M1220" s="240"/>
      <c r="N1220" s="241"/>
      <c r="O1220" s="241"/>
      <c r="P1220" s="241"/>
      <c r="Q1220" s="241"/>
      <c r="R1220" s="241"/>
      <c r="S1220" s="241"/>
      <c r="T1220" s="24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3" t="s">
        <v>175</v>
      </c>
      <c r="AU1220" s="243" t="s">
        <v>86</v>
      </c>
      <c r="AV1220" s="13" t="s">
        <v>86</v>
      </c>
      <c r="AW1220" s="13" t="s">
        <v>32</v>
      </c>
      <c r="AX1220" s="13" t="s">
        <v>77</v>
      </c>
      <c r="AY1220" s="243" t="s">
        <v>166</v>
      </c>
    </row>
    <row r="1221" spans="1:51" s="13" customFormat="1" ht="12">
      <c r="A1221" s="13"/>
      <c r="B1221" s="232"/>
      <c r="C1221" s="233"/>
      <c r="D1221" s="234" t="s">
        <v>175</v>
      </c>
      <c r="E1221" s="235" t="s">
        <v>1</v>
      </c>
      <c r="F1221" s="236" t="s">
        <v>1725</v>
      </c>
      <c r="G1221" s="233"/>
      <c r="H1221" s="237">
        <v>4.5</v>
      </c>
      <c r="I1221" s="238"/>
      <c r="J1221" s="233"/>
      <c r="K1221" s="233"/>
      <c r="L1221" s="239"/>
      <c r="M1221" s="240"/>
      <c r="N1221" s="241"/>
      <c r="O1221" s="241"/>
      <c r="P1221" s="241"/>
      <c r="Q1221" s="241"/>
      <c r="R1221" s="241"/>
      <c r="S1221" s="241"/>
      <c r="T1221" s="242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3" t="s">
        <v>175</v>
      </c>
      <c r="AU1221" s="243" t="s">
        <v>86</v>
      </c>
      <c r="AV1221" s="13" t="s">
        <v>86</v>
      </c>
      <c r="AW1221" s="13" t="s">
        <v>32</v>
      </c>
      <c r="AX1221" s="13" t="s">
        <v>77</v>
      </c>
      <c r="AY1221" s="243" t="s">
        <v>166</v>
      </c>
    </row>
    <row r="1222" spans="1:51" s="13" customFormat="1" ht="12">
      <c r="A1222" s="13"/>
      <c r="B1222" s="232"/>
      <c r="C1222" s="233"/>
      <c r="D1222" s="234" t="s">
        <v>175</v>
      </c>
      <c r="E1222" s="235" t="s">
        <v>1</v>
      </c>
      <c r="F1222" s="236" t="s">
        <v>1726</v>
      </c>
      <c r="G1222" s="233"/>
      <c r="H1222" s="237">
        <v>4.5</v>
      </c>
      <c r="I1222" s="238"/>
      <c r="J1222" s="233"/>
      <c r="K1222" s="233"/>
      <c r="L1222" s="239"/>
      <c r="M1222" s="240"/>
      <c r="N1222" s="241"/>
      <c r="O1222" s="241"/>
      <c r="P1222" s="241"/>
      <c r="Q1222" s="241"/>
      <c r="R1222" s="241"/>
      <c r="S1222" s="241"/>
      <c r="T1222" s="24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3" t="s">
        <v>175</v>
      </c>
      <c r="AU1222" s="243" t="s">
        <v>86</v>
      </c>
      <c r="AV1222" s="13" t="s">
        <v>86</v>
      </c>
      <c r="AW1222" s="13" t="s">
        <v>32</v>
      </c>
      <c r="AX1222" s="13" t="s">
        <v>77</v>
      </c>
      <c r="AY1222" s="243" t="s">
        <v>166</v>
      </c>
    </row>
    <row r="1223" spans="1:51" s="13" customFormat="1" ht="12">
      <c r="A1223" s="13"/>
      <c r="B1223" s="232"/>
      <c r="C1223" s="233"/>
      <c r="D1223" s="234" t="s">
        <v>175</v>
      </c>
      <c r="E1223" s="235" t="s">
        <v>1</v>
      </c>
      <c r="F1223" s="236" t="s">
        <v>1727</v>
      </c>
      <c r="G1223" s="233"/>
      <c r="H1223" s="237">
        <v>33.444</v>
      </c>
      <c r="I1223" s="238"/>
      <c r="J1223" s="233"/>
      <c r="K1223" s="233"/>
      <c r="L1223" s="239"/>
      <c r="M1223" s="240"/>
      <c r="N1223" s="241"/>
      <c r="O1223" s="241"/>
      <c r="P1223" s="241"/>
      <c r="Q1223" s="241"/>
      <c r="R1223" s="241"/>
      <c r="S1223" s="241"/>
      <c r="T1223" s="242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3" t="s">
        <v>175</v>
      </c>
      <c r="AU1223" s="243" t="s">
        <v>86</v>
      </c>
      <c r="AV1223" s="13" t="s">
        <v>86</v>
      </c>
      <c r="AW1223" s="13" t="s">
        <v>32</v>
      </c>
      <c r="AX1223" s="13" t="s">
        <v>77</v>
      </c>
      <c r="AY1223" s="243" t="s">
        <v>166</v>
      </c>
    </row>
    <row r="1224" spans="1:51" s="13" customFormat="1" ht="12">
      <c r="A1224" s="13"/>
      <c r="B1224" s="232"/>
      <c r="C1224" s="233"/>
      <c r="D1224" s="234" t="s">
        <v>175</v>
      </c>
      <c r="E1224" s="235" t="s">
        <v>1</v>
      </c>
      <c r="F1224" s="236" t="s">
        <v>1728</v>
      </c>
      <c r="G1224" s="233"/>
      <c r="H1224" s="237">
        <v>8.22</v>
      </c>
      <c r="I1224" s="238"/>
      <c r="J1224" s="233"/>
      <c r="K1224" s="233"/>
      <c r="L1224" s="239"/>
      <c r="M1224" s="240"/>
      <c r="N1224" s="241"/>
      <c r="O1224" s="241"/>
      <c r="P1224" s="241"/>
      <c r="Q1224" s="241"/>
      <c r="R1224" s="241"/>
      <c r="S1224" s="241"/>
      <c r="T1224" s="24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3" t="s">
        <v>175</v>
      </c>
      <c r="AU1224" s="243" t="s">
        <v>86</v>
      </c>
      <c r="AV1224" s="13" t="s">
        <v>86</v>
      </c>
      <c r="AW1224" s="13" t="s">
        <v>32</v>
      </c>
      <c r="AX1224" s="13" t="s">
        <v>77</v>
      </c>
      <c r="AY1224" s="243" t="s">
        <v>166</v>
      </c>
    </row>
    <row r="1225" spans="1:51" s="13" customFormat="1" ht="12">
      <c r="A1225" s="13"/>
      <c r="B1225" s="232"/>
      <c r="C1225" s="233"/>
      <c r="D1225" s="234" t="s">
        <v>175</v>
      </c>
      <c r="E1225" s="235" t="s">
        <v>1</v>
      </c>
      <c r="F1225" s="236" t="s">
        <v>1729</v>
      </c>
      <c r="G1225" s="233"/>
      <c r="H1225" s="237">
        <v>7.83</v>
      </c>
      <c r="I1225" s="238"/>
      <c r="J1225" s="233"/>
      <c r="K1225" s="233"/>
      <c r="L1225" s="239"/>
      <c r="M1225" s="240"/>
      <c r="N1225" s="241"/>
      <c r="O1225" s="241"/>
      <c r="P1225" s="241"/>
      <c r="Q1225" s="241"/>
      <c r="R1225" s="241"/>
      <c r="S1225" s="241"/>
      <c r="T1225" s="24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3" t="s">
        <v>175</v>
      </c>
      <c r="AU1225" s="243" t="s">
        <v>86</v>
      </c>
      <c r="AV1225" s="13" t="s">
        <v>86</v>
      </c>
      <c r="AW1225" s="13" t="s">
        <v>32</v>
      </c>
      <c r="AX1225" s="13" t="s">
        <v>77</v>
      </c>
      <c r="AY1225" s="243" t="s">
        <v>166</v>
      </c>
    </row>
    <row r="1226" spans="1:51" s="13" customFormat="1" ht="12">
      <c r="A1226" s="13"/>
      <c r="B1226" s="232"/>
      <c r="C1226" s="233"/>
      <c r="D1226" s="234" t="s">
        <v>175</v>
      </c>
      <c r="E1226" s="235" t="s">
        <v>1</v>
      </c>
      <c r="F1226" s="236" t="s">
        <v>1730</v>
      </c>
      <c r="G1226" s="233"/>
      <c r="H1226" s="237">
        <v>33.444</v>
      </c>
      <c r="I1226" s="238"/>
      <c r="J1226" s="233"/>
      <c r="K1226" s="233"/>
      <c r="L1226" s="239"/>
      <c r="M1226" s="240"/>
      <c r="N1226" s="241"/>
      <c r="O1226" s="241"/>
      <c r="P1226" s="241"/>
      <c r="Q1226" s="241"/>
      <c r="R1226" s="241"/>
      <c r="S1226" s="241"/>
      <c r="T1226" s="242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3" t="s">
        <v>175</v>
      </c>
      <c r="AU1226" s="243" t="s">
        <v>86</v>
      </c>
      <c r="AV1226" s="13" t="s">
        <v>86</v>
      </c>
      <c r="AW1226" s="13" t="s">
        <v>32</v>
      </c>
      <c r="AX1226" s="13" t="s">
        <v>77</v>
      </c>
      <c r="AY1226" s="243" t="s">
        <v>166</v>
      </c>
    </row>
    <row r="1227" spans="1:51" s="13" customFormat="1" ht="12">
      <c r="A1227" s="13"/>
      <c r="B1227" s="232"/>
      <c r="C1227" s="233"/>
      <c r="D1227" s="234" t="s">
        <v>175</v>
      </c>
      <c r="E1227" s="235" t="s">
        <v>1</v>
      </c>
      <c r="F1227" s="236" t="s">
        <v>1731</v>
      </c>
      <c r="G1227" s="233"/>
      <c r="H1227" s="237">
        <v>8.22</v>
      </c>
      <c r="I1227" s="238"/>
      <c r="J1227" s="233"/>
      <c r="K1227" s="233"/>
      <c r="L1227" s="239"/>
      <c r="M1227" s="240"/>
      <c r="N1227" s="241"/>
      <c r="O1227" s="241"/>
      <c r="P1227" s="241"/>
      <c r="Q1227" s="241"/>
      <c r="R1227" s="241"/>
      <c r="S1227" s="241"/>
      <c r="T1227" s="24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3" t="s">
        <v>175</v>
      </c>
      <c r="AU1227" s="243" t="s">
        <v>86</v>
      </c>
      <c r="AV1227" s="13" t="s">
        <v>86</v>
      </c>
      <c r="AW1227" s="13" t="s">
        <v>32</v>
      </c>
      <c r="AX1227" s="13" t="s">
        <v>77</v>
      </c>
      <c r="AY1227" s="243" t="s">
        <v>166</v>
      </c>
    </row>
    <row r="1228" spans="1:65" s="2" customFormat="1" ht="24.15" customHeight="1">
      <c r="A1228" s="37"/>
      <c r="B1228" s="38"/>
      <c r="C1228" s="218" t="s">
        <v>2886</v>
      </c>
      <c r="D1228" s="218" t="s">
        <v>169</v>
      </c>
      <c r="E1228" s="219" t="s">
        <v>867</v>
      </c>
      <c r="F1228" s="220" t="s">
        <v>868</v>
      </c>
      <c r="G1228" s="221" t="s">
        <v>188</v>
      </c>
      <c r="H1228" s="222">
        <v>9.624</v>
      </c>
      <c r="I1228" s="223"/>
      <c r="J1228" s="224">
        <f>ROUND(I1228*H1228,0)</f>
        <v>0</v>
      </c>
      <c r="K1228" s="225"/>
      <c r="L1228" s="43"/>
      <c r="M1228" s="226" t="s">
        <v>1</v>
      </c>
      <c r="N1228" s="227" t="s">
        <v>42</v>
      </c>
      <c r="O1228" s="90"/>
      <c r="P1228" s="228">
        <f>O1228*H1228</f>
        <v>0</v>
      </c>
      <c r="Q1228" s="228">
        <v>0.0015</v>
      </c>
      <c r="R1228" s="228">
        <f>Q1228*H1228</f>
        <v>0.014436000000000001</v>
      </c>
      <c r="S1228" s="228">
        <v>0</v>
      </c>
      <c r="T1228" s="229">
        <f>S1228*H1228</f>
        <v>0</v>
      </c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R1228" s="230" t="s">
        <v>249</v>
      </c>
      <c r="AT1228" s="230" t="s">
        <v>169</v>
      </c>
      <c r="AU1228" s="230" t="s">
        <v>86</v>
      </c>
      <c r="AY1228" s="16" t="s">
        <v>166</v>
      </c>
      <c r="BE1228" s="231">
        <f>IF(N1228="základní",J1228,0)</f>
        <v>0</v>
      </c>
      <c r="BF1228" s="231">
        <f>IF(N1228="snížená",J1228,0)</f>
        <v>0</v>
      </c>
      <c r="BG1228" s="231">
        <f>IF(N1228="zákl. přenesená",J1228,0)</f>
        <v>0</v>
      </c>
      <c r="BH1228" s="231">
        <f>IF(N1228="sníž. přenesená",J1228,0)</f>
        <v>0</v>
      </c>
      <c r="BI1228" s="231">
        <f>IF(N1228="nulová",J1228,0)</f>
        <v>0</v>
      </c>
      <c r="BJ1228" s="16" t="s">
        <v>8</v>
      </c>
      <c r="BK1228" s="231">
        <f>ROUND(I1228*H1228,0)</f>
        <v>0</v>
      </c>
      <c r="BL1228" s="16" t="s">
        <v>249</v>
      </c>
      <c r="BM1228" s="230" t="s">
        <v>2887</v>
      </c>
    </row>
    <row r="1229" spans="1:51" s="14" customFormat="1" ht="12">
      <c r="A1229" s="14"/>
      <c r="B1229" s="244"/>
      <c r="C1229" s="245"/>
      <c r="D1229" s="234" t="s">
        <v>175</v>
      </c>
      <c r="E1229" s="246" t="s">
        <v>1</v>
      </c>
      <c r="F1229" s="247" t="s">
        <v>2888</v>
      </c>
      <c r="G1229" s="245"/>
      <c r="H1229" s="246" t="s">
        <v>1</v>
      </c>
      <c r="I1229" s="248"/>
      <c r="J1229" s="245"/>
      <c r="K1229" s="245"/>
      <c r="L1229" s="249"/>
      <c r="M1229" s="250"/>
      <c r="N1229" s="251"/>
      <c r="O1229" s="251"/>
      <c r="P1229" s="251"/>
      <c r="Q1229" s="251"/>
      <c r="R1229" s="251"/>
      <c r="S1229" s="251"/>
      <c r="T1229" s="25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3" t="s">
        <v>175</v>
      </c>
      <c r="AU1229" s="253" t="s">
        <v>86</v>
      </c>
      <c r="AV1229" s="14" t="s">
        <v>8</v>
      </c>
      <c r="AW1229" s="14" t="s">
        <v>32</v>
      </c>
      <c r="AX1229" s="14" t="s">
        <v>77</v>
      </c>
      <c r="AY1229" s="253" t="s">
        <v>166</v>
      </c>
    </row>
    <row r="1230" spans="1:51" s="13" customFormat="1" ht="12">
      <c r="A1230" s="13"/>
      <c r="B1230" s="232"/>
      <c r="C1230" s="233"/>
      <c r="D1230" s="234" t="s">
        <v>175</v>
      </c>
      <c r="E1230" s="235" t="s">
        <v>1</v>
      </c>
      <c r="F1230" s="236" t="s">
        <v>2889</v>
      </c>
      <c r="G1230" s="233"/>
      <c r="H1230" s="237">
        <v>4.812</v>
      </c>
      <c r="I1230" s="238"/>
      <c r="J1230" s="233"/>
      <c r="K1230" s="233"/>
      <c r="L1230" s="239"/>
      <c r="M1230" s="240"/>
      <c r="N1230" s="241"/>
      <c r="O1230" s="241"/>
      <c r="P1230" s="241"/>
      <c r="Q1230" s="241"/>
      <c r="R1230" s="241"/>
      <c r="S1230" s="241"/>
      <c r="T1230" s="24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3" t="s">
        <v>175</v>
      </c>
      <c r="AU1230" s="243" t="s">
        <v>86</v>
      </c>
      <c r="AV1230" s="13" t="s">
        <v>86</v>
      </c>
      <c r="AW1230" s="13" t="s">
        <v>32</v>
      </c>
      <c r="AX1230" s="13" t="s">
        <v>77</v>
      </c>
      <c r="AY1230" s="243" t="s">
        <v>166</v>
      </c>
    </row>
    <row r="1231" spans="1:51" s="13" customFormat="1" ht="12">
      <c r="A1231" s="13"/>
      <c r="B1231" s="232"/>
      <c r="C1231" s="233"/>
      <c r="D1231" s="234" t="s">
        <v>175</v>
      </c>
      <c r="E1231" s="235" t="s">
        <v>1</v>
      </c>
      <c r="F1231" s="236" t="s">
        <v>2890</v>
      </c>
      <c r="G1231" s="233"/>
      <c r="H1231" s="237">
        <v>4.812</v>
      </c>
      <c r="I1231" s="238"/>
      <c r="J1231" s="233"/>
      <c r="K1231" s="233"/>
      <c r="L1231" s="239"/>
      <c r="M1231" s="240"/>
      <c r="N1231" s="241"/>
      <c r="O1231" s="241"/>
      <c r="P1231" s="241"/>
      <c r="Q1231" s="241"/>
      <c r="R1231" s="241"/>
      <c r="S1231" s="241"/>
      <c r="T1231" s="24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3" t="s">
        <v>175</v>
      </c>
      <c r="AU1231" s="243" t="s">
        <v>86</v>
      </c>
      <c r="AV1231" s="13" t="s">
        <v>86</v>
      </c>
      <c r="AW1231" s="13" t="s">
        <v>32</v>
      </c>
      <c r="AX1231" s="13" t="s">
        <v>77</v>
      </c>
      <c r="AY1231" s="243" t="s">
        <v>166</v>
      </c>
    </row>
    <row r="1232" spans="1:65" s="2" customFormat="1" ht="33" customHeight="1">
      <c r="A1232" s="37"/>
      <c r="B1232" s="38"/>
      <c r="C1232" s="218" t="s">
        <v>2891</v>
      </c>
      <c r="D1232" s="218" t="s">
        <v>169</v>
      </c>
      <c r="E1232" s="219" t="s">
        <v>883</v>
      </c>
      <c r="F1232" s="220" t="s">
        <v>884</v>
      </c>
      <c r="G1232" s="221" t="s">
        <v>188</v>
      </c>
      <c r="H1232" s="222">
        <v>162.869</v>
      </c>
      <c r="I1232" s="223"/>
      <c r="J1232" s="224">
        <f>ROUND(I1232*H1232,0)</f>
        <v>0</v>
      </c>
      <c r="K1232" s="225"/>
      <c r="L1232" s="43"/>
      <c r="M1232" s="226" t="s">
        <v>1</v>
      </c>
      <c r="N1232" s="227" t="s">
        <v>42</v>
      </c>
      <c r="O1232" s="90"/>
      <c r="P1232" s="228">
        <f>O1232*H1232</f>
        <v>0</v>
      </c>
      <c r="Q1232" s="228">
        <v>0.006</v>
      </c>
      <c r="R1232" s="228">
        <f>Q1232*H1232</f>
        <v>0.977214</v>
      </c>
      <c r="S1232" s="228">
        <v>0</v>
      </c>
      <c r="T1232" s="229">
        <f>S1232*H1232</f>
        <v>0</v>
      </c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R1232" s="230" t="s">
        <v>249</v>
      </c>
      <c r="AT1232" s="230" t="s">
        <v>169</v>
      </c>
      <c r="AU1232" s="230" t="s">
        <v>86</v>
      </c>
      <c r="AY1232" s="16" t="s">
        <v>166</v>
      </c>
      <c r="BE1232" s="231">
        <f>IF(N1232="základní",J1232,0)</f>
        <v>0</v>
      </c>
      <c r="BF1232" s="231">
        <f>IF(N1232="snížená",J1232,0)</f>
        <v>0</v>
      </c>
      <c r="BG1232" s="231">
        <f>IF(N1232="zákl. přenesená",J1232,0)</f>
        <v>0</v>
      </c>
      <c r="BH1232" s="231">
        <f>IF(N1232="sníž. přenesená",J1232,0)</f>
        <v>0</v>
      </c>
      <c r="BI1232" s="231">
        <f>IF(N1232="nulová",J1232,0)</f>
        <v>0</v>
      </c>
      <c r="BJ1232" s="16" t="s">
        <v>8</v>
      </c>
      <c r="BK1232" s="231">
        <f>ROUND(I1232*H1232,0)</f>
        <v>0</v>
      </c>
      <c r="BL1232" s="16" t="s">
        <v>249</v>
      </c>
      <c r="BM1232" s="230" t="s">
        <v>2892</v>
      </c>
    </row>
    <row r="1233" spans="1:65" s="2" customFormat="1" ht="16.5" customHeight="1">
      <c r="A1233" s="37"/>
      <c r="B1233" s="38"/>
      <c r="C1233" s="254" t="s">
        <v>2893</v>
      </c>
      <c r="D1233" s="254" t="s">
        <v>266</v>
      </c>
      <c r="E1233" s="255" t="s">
        <v>887</v>
      </c>
      <c r="F1233" s="256" t="s">
        <v>888</v>
      </c>
      <c r="G1233" s="257" t="s">
        <v>188</v>
      </c>
      <c r="H1233" s="258">
        <v>179.156</v>
      </c>
      <c r="I1233" s="259"/>
      <c r="J1233" s="260">
        <f>ROUND(I1233*H1233,0)</f>
        <v>0</v>
      </c>
      <c r="K1233" s="261"/>
      <c r="L1233" s="262"/>
      <c r="M1233" s="263" t="s">
        <v>1</v>
      </c>
      <c r="N1233" s="264" t="s">
        <v>42</v>
      </c>
      <c r="O1233" s="90"/>
      <c r="P1233" s="228">
        <f>O1233*H1233</f>
        <v>0</v>
      </c>
      <c r="Q1233" s="228">
        <v>0.0118</v>
      </c>
      <c r="R1233" s="228">
        <f>Q1233*H1233</f>
        <v>2.1140408</v>
      </c>
      <c r="S1233" s="228">
        <v>0</v>
      </c>
      <c r="T1233" s="229">
        <f>S1233*H1233</f>
        <v>0</v>
      </c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R1233" s="230" t="s">
        <v>331</v>
      </c>
      <c r="AT1233" s="230" t="s">
        <v>266</v>
      </c>
      <c r="AU1233" s="230" t="s">
        <v>86</v>
      </c>
      <c r="AY1233" s="16" t="s">
        <v>166</v>
      </c>
      <c r="BE1233" s="231">
        <f>IF(N1233="základní",J1233,0)</f>
        <v>0</v>
      </c>
      <c r="BF1233" s="231">
        <f>IF(N1233="snížená",J1233,0)</f>
        <v>0</v>
      </c>
      <c r="BG1233" s="231">
        <f>IF(N1233="zákl. přenesená",J1233,0)</f>
        <v>0</v>
      </c>
      <c r="BH1233" s="231">
        <f>IF(N1233="sníž. přenesená",J1233,0)</f>
        <v>0</v>
      </c>
      <c r="BI1233" s="231">
        <f>IF(N1233="nulová",J1233,0)</f>
        <v>0</v>
      </c>
      <c r="BJ1233" s="16" t="s">
        <v>8</v>
      </c>
      <c r="BK1233" s="231">
        <f>ROUND(I1233*H1233,0)</f>
        <v>0</v>
      </c>
      <c r="BL1233" s="16" t="s">
        <v>249</v>
      </c>
      <c r="BM1233" s="230" t="s">
        <v>2894</v>
      </c>
    </row>
    <row r="1234" spans="1:51" s="13" customFormat="1" ht="12">
      <c r="A1234" s="13"/>
      <c r="B1234" s="232"/>
      <c r="C1234" s="233"/>
      <c r="D1234" s="234" t="s">
        <v>175</v>
      </c>
      <c r="E1234" s="235" t="s">
        <v>1</v>
      </c>
      <c r="F1234" s="236" t="s">
        <v>2895</v>
      </c>
      <c r="G1234" s="233"/>
      <c r="H1234" s="237">
        <v>162.869</v>
      </c>
      <c r="I1234" s="238"/>
      <c r="J1234" s="233"/>
      <c r="K1234" s="233"/>
      <c r="L1234" s="239"/>
      <c r="M1234" s="240"/>
      <c r="N1234" s="241"/>
      <c r="O1234" s="241"/>
      <c r="P1234" s="241"/>
      <c r="Q1234" s="241"/>
      <c r="R1234" s="241"/>
      <c r="S1234" s="241"/>
      <c r="T1234" s="24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3" t="s">
        <v>175</v>
      </c>
      <c r="AU1234" s="243" t="s">
        <v>86</v>
      </c>
      <c r="AV1234" s="13" t="s">
        <v>86</v>
      </c>
      <c r="AW1234" s="13" t="s">
        <v>32</v>
      </c>
      <c r="AX1234" s="13" t="s">
        <v>8</v>
      </c>
      <c r="AY1234" s="243" t="s">
        <v>166</v>
      </c>
    </row>
    <row r="1235" spans="1:51" s="13" customFormat="1" ht="12">
      <c r="A1235" s="13"/>
      <c r="B1235" s="232"/>
      <c r="C1235" s="233"/>
      <c r="D1235" s="234" t="s">
        <v>175</v>
      </c>
      <c r="E1235" s="233"/>
      <c r="F1235" s="236" t="s">
        <v>2896</v>
      </c>
      <c r="G1235" s="233"/>
      <c r="H1235" s="237">
        <v>179.156</v>
      </c>
      <c r="I1235" s="238"/>
      <c r="J1235" s="233"/>
      <c r="K1235" s="233"/>
      <c r="L1235" s="239"/>
      <c r="M1235" s="240"/>
      <c r="N1235" s="241"/>
      <c r="O1235" s="241"/>
      <c r="P1235" s="241"/>
      <c r="Q1235" s="241"/>
      <c r="R1235" s="241"/>
      <c r="S1235" s="241"/>
      <c r="T1235" s="242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3" t="s">
        <v>175</v>
      </c>
      <c r="AU1235" s="243" t="s">
        <v>86</v>
      </c>
      <c r="AV1235" s="13" t="s">
        <v>86</v>
      </c>
      <c r="AW1235" s="13" t="s">
        <v>4</v>
      </c>
      <c r="AX1235" s="13" t="s">
        <v>8</v>
      </c>
      <c r="AY1235" s="243" t="s">
        <v>166</v>
      </c>
    </row>
    <row r="1236" spans="1:65" s="2" customFormat="1" ht="24.15" customHeight="1">
      <c r="A1236" s="37"/>
      <c r="B1236" s="38"/>
      <c r="C1236" s="218" t="s">
        <v>2897</v>
      </c>
      <c r="D1236" s="218" t="s">
        <v>169</v>
      </c>
      <c r="E1236" s="219" t="s">
        <v>893</v>
      </c>
      <c r="F1236" s="220" t="s">
        <v>894</v>
      </c>
      <c r="G1236" s="221" t="s">
        <v>188</v>
      </c>
      <c r="H1236" s="222">
        <v>162.869</v>
      </c>
      <c r="I1236" s="223"/>
      <c r="J1236" s="224">
        <f>ROUND(I1236*H1236,0)</f>
        <v>0</v>
      </c>
      <c r="K1236" s="225"/>
      <c r="L1236" s="43"/>
      <c r="M1236" s="226" t="s">
        <v>1</v>
      </c>
      <c r="N1236" s="227" t="s">
        <v>42</v>
      </c>
      <c r="O1236" s="90"/>
      <c r="P1236" s="228">
        <f>O1236*H1236</f>
        <v>0</v>
      </c>
      <c r="Q1236" s="228">
        <v>0</v>
      </c>
      <c r="R1236" s="228">
        <f>Q1236*H1236</f>
        <v>0</v>
      </c>
      <c r="S1236" s="228">
        <v>0</v>
      </c>
      <c r="T1236" s="229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230" t="s">
        <v>249</v>
      </c>
      <c r="AT1236" s="230" t="s">
        <v>169</v>
      </c>
      <c r="AU1236" s="230" t="s">
        <v>86</v>
      </c>
      <c r="AY1236" s="16" t="s">
        <v>166</v>
      </c>
      <c r="BE1236" s="231">
        <f>IF(N1236="základní",J1236,0)</f>
        <v>0</v>
      </c>
      <c r="BF1236" s="231">
        <f>IF(N1236="snížená",J1236,0)</f>
        <v>0</v>
      </c>
      <c r="BG1236" s="231">
        <f>IF(N1236="zákl. přenesená",J1236,0)</f>
        <v>0</v>
      </c>
      <c r="BH1236" s="231">
        <f>IF(N1236="sníž. přenesená",J1236,0)</f>
        <v>0</v>
      </c>
      <c r="BI1236" s="231">
        <f>IF(N1236="nulová",J1236,0)</f>
        <v>0</v>
      </c>
      <c r="BJ1236" s="16" t="s">
        <v>8</v>
      </c>
      <c r="BK1236" s="231">
        <f>ROUND(I1236*H1236,0)</f>
        <v>0</v>
      </c>
      <c r="BL1236" s="16" t="s">
        <v>249</v>
      </c>
      <c r="BM1236" s="230" t="s">
        <v>2898</v>
      </c>
    </row>
    <row r="1237" spans="1:65" s="2" customFormat="1" ht="21.75" customHeight="1">
      <c r="A1237" s="37"/>
      <c r="B1237" s="38"/>
      <c r="C1237" s="218" t="s">
        <v>2899</v>
      </c>
      <c r="D1237" s="218" t="s">
        <v>169</v>
      </c>
      <c r="E1237" s="219" t="s">
        <v>897</v>
      </c>
      <c r="F1237" s="220" t="s">
        <v>898</v>
      </c>
      <c r="G1237" s="221" t="s">
        <v>215</v>
      </c>
      <c r="H1237" s="222">
        <v>15.89</v>
      </c>
      <c r="I1237" s="223"/>
      <c r="J1237" s="224">
        <f>ROUND(I1237*H1237,0)</f>
        <v>0</v>
      </c>
      <c r="K1237" s="225"/>
      <c r="L1237" s="43"/>
      <c r="M1237" s="226" t="s">
        <v>1</v>
      </c>
      <c r="N1237" s="227" t="s">
        <v>42</v>
      </c>
      <c r="O1237" s="90"/>
      <c r="P1237" s="228">
        <f>O1237*H1237</f>
        <v>0</v>
      </c>
      <c r="Q1237" s="228">
        <v>0.00055</v>
      </c>
      <c r="R1237" s="228">
        <f>Q1237*H1237</f>
        <v>0.0087395</v>
      </c>
      <c r="S1237" s="228">
        <v>0</v>
      </c>
      <c r="T1237" s="229">
        <f>S1237*H1237</f>
        <v>0</v>
      </c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R1237" s="230" t="s">
        <v>249</v>
      </c>
      <c r="AT1237" s="230" t="s">
        <v>169</v>
      </c>
      <c r="AU1237" s="230" t="s">
        <v>86</v>
      </c>
      <c r="AY1237" s="16" t="s">
        <v>166</v>
      </c>
      <c r="BE1237" s="231">
        <f>IF(N1237="základní",J1237,0)</f>
        <v>0</v>
      </c>
      <c r="BF1237" s="231">
        <f>IF(N1237="snížená",J1237,0)</f>
        <v>0</v>
      </c>
      <c r="BG1237" s="231">
        <f>IF(N1237="zákl. přenesená",J1237,0)</f>
        <v>0</v>
      </c>
      <c r="BH1237" s="231">
        <f>IF(N1237="sníž. přenesená",J1237,0)</f>
        <v>0</v>
      </c>
      <c r="BI1237" s="231">
        <f>IF(N1237="nulová",J1237,0)</f>
        <v>0</v>
      </c>
      <c r="BJ1237" s="16" t="s">
        <v>8</v>
      </c>
      <c r="BK1237" s="231">
        <f>ROUND(I1237*H1237,0)</f>
        <v>0</v>
      </c>
      <c r="BL1237" s="16" t="s">
        <v>249</v>
      </c>
      <c r="BM1237" s="230" t="s">
        <v>2900</v>
      </c>
    </row>
    <row r="1238" spans="1:51" s="13" customFormat="1" ht="12">
      <c r="A1238" s="13"/>
      <c r="B1238" s="232"/>
      <c r="C1238" s="233"/>
      <c r="D1238" s="234" t="s">
        <v>175</v>
      </c>
      <c r="E1238" s="235" t="s">
        <v>1</v>
      </c>
      <c r="F1238" s="236" t="s">
        <v>2901</v>
      </c>
      <c r="G1238" s="233"/>
      <c r="H1238" s="237">
        <v>15.89</v>
      </c>
      <c r="I1238" s="238"/>
      <c r="J1238" s="233"/>
      <c r="K1238" s="233"/>
      <c r="L1238" s="239"/>
      <c r="M1238" s="240"/>
      <c r="N1238" s="241"/>
      <c r="O1238" s="241"/>
      <c r="P1238" s="241"/>
      <c r="Q1238" s="241"/>
      <c r="R1238" s="241"/>
      <c r="S1238" s="241"/>
      <c r="T1238" s="242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3" t="s">
        <v>175</v>
      </c>
      <c r="AU1238" s="243" t="s">
        <v>86</v>
      </c>
      <c r="AV1238" s="13" t="s">
        <v>86</v>
      </c>
      <c r="AW1238" s="13" t="s">
        <v>32</v>
      </c>
      <c r="AX1238" s="13" t="s">
        <v>77</v>
      </c>
      <c r="AY1238" s="243" t="s">
        <v>166</v>
      </c>
    </row>
    <row r="1239" spans="1:65" s="2" customFormat="1" ht="21.75" customHeight="1">
      <c r="A1239" s="37"/>
      <c r="B1239" s="38"/>
      <c r="C1239" s="218" t="s">
        <v>2902</v>
      </c>
      <c r="D1239" s="218" t="s">
        <v>169</v>
      </c>
      <c r="E1239" s="219" t="s">
        <v>901</v>
      </c>
      <c r="F1239" s="220" t="s">
        <v>902</v>
      </c>
      <c r="G1239" s="221" t="s">
        <v>215</v>
      </c>
      <c r="H1239" s="222">
        <v>93.175</v>
      </c>
      <c r="I1239" s="223"/>
      <c r="J1239" s="224">
        <f>ROUND(I1239*H1239,0)</f>
        <v>0</v>
      </c>
      <c r="K1239" s="225"/>
      <c r="L1239" s="43"/>
      <c r="M1239" s="226" t="s">
        <v>1</v>
      </c>
      <c r="N1239" s="227" t="s">
        <v>42</v>
      </c>
      <c r="O1239" s="90"/>
      <c r="P1239" s="228">
        <f>O1239*H1239</f>
        <v>0</v>
      </c>
      <c r="Q1239" s="228">
        <v>0.0005</v>
      </c>
      <c r="R1239" s="228">
        <f>Q1239*H1239</f>
        <v>0.0465875</v>
      </c>
      <c r="S1239" s="228">
        <v>0</v>
      </c>
      <c r="T1239" s="229">
        <f>S1239*H1239</f>
        <v>0</v>
      </c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R1239" s="230" t="s">
        <v>249</v>
      </c>
      <c r="AT1239" s="230" t="s">
        <v>169</v>
      </c>
      <c r="AU1239" s="230" t="s">
        <v>86</v>
      </c>
      <c r="AY1239" s="16" t="s">
        <v>166</v>
      </c>
      <c r="BE1239" s="231">
        <f>IF(N1239="základní",J1239,0)</f>
        <v>0</v>
      </c>
      <c r="BF1239" s="231">
        <f>IF(N1239="snížená",J1239,0)</f>
        <v>0</v>
      </c>
      <c r="BG1239" s="231">
        <f>IF(N1239="zákl. přenesená",J1239,0)</f>
        <v>0</v>
      </c>
      <c r="BH1239" s="231">
        <f>IF(N1239="sníž. přenesená",J1239,0)</f>
        <v>0</v>
      </c>
      <c r="BI1239" s="231">
        <f>IF(N1239="nulová",J1239,0)</f>
        <v>0</v>
      </c>
      <c r="BJ1239" s="16" t="s">
        <v>8</v>
      </c>
      <c r="BK1239" s="231">
        <f>ROUND(I1239*H1239,0)</f>
        <v>0</v>
      </c>
      <c r="BL1239" s="16" t="s">
        <v>249</v>
      </c>
      <c r="BM1239" s="230" t="s">
        <v>2903</v>
      </c>
    </row>
    <row r="1240" spans="1:51" s="13" customFormat="1" ht="12">
      <c r="A1240" s="13"/>
      <c r="B1240" s="232"/>
      <c r="C1240" s="233"/>
      <c r="D1240" s="234" t="s">
        <v>175</v>
      </c>
      <c r="E1240" s="235" t="s">
        <v>1</v>
      </c>
      <c r="F1240" s="236" t="s">
        <v>2904</v>
      </c>
      <c r="G1240" s="233"/>
      <c r="H1240" s="237">
        <v>18.125</v>
      </c>
      <c r="I1240" s="238"/>
      <c r="J1240" s="233"/>
      <c r="K1240" s="233"/>
      <c r="L1240" s="239"/>
      <c r="M1240" s="240"/>
      <c r="N1240" s="241"/>
      <c r="O1240" s="241"/>
      <c r="P1240" s="241"/>
      <c r="Q1240" s="241"/>
      <c r="R1240" s="241"/>
      <c r="S1240" s="241"/>
      <c r="T1240" s="24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3" t="s">
        <v>175</v>
      </c>
      <c r="AU1240" s="243" t="s">
        <v>86</v>
      </c>
      <c r="AV1240" s="13" t="s">
        <v>86</v>
      </c>
      <c r="AW1240" s="13" t="s">
        <v>32</v>
      </c>
      <c r="AX1240" s="13" t="s">
        <v>77</v>
      </c>
      <c r="AY1240" s="243" t="s">
        <v>166</v>
      </c>
    </row>
    <row r="1241" spans="1:51" s="13" customFormat="1" ht="12">
      <c r="A1241" s="13"/>
      <c r="B1241" s="232"/>
      <c r="C1241" s="233"/>
      <c r="D1241" s="234" t="s">
        <v>175</v>
      </c>
      <c r="E1241" s="235" t="s">
        <v>1</v>
      </c>
      <c r="F1241" s="236" t="s">
        <v>2905</v>
      </c>
      <c r="G1241" s="233"/>
      <c r="H1241" s="237">
        <v>10.38</v>
      </c>
      <c r="I1241" s="238"/>
      <c r="J1241" s="233"/>
      <c r="K1241" s="233"/>
      <c r="L1241" s="239"/>
      <c r="M1241" s="240"/>
      <c r="N1241" s="241"/>
      <c r="O1241" s="241"/>
      <c r="P1241" s="241"/>
      <c r="Q1241" s="241"/>
      <c r="R1241" s="241"/>
      <c r="S1241" s="241"/>
      <c r="T1241" s="242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3" t="s">
        <v>175</v>
      </c>
      <c r="AU1241" s="243" t="s">
        <v>86</v>
      </c>
      <c r="AV1241" s="13" t="s">
        <v>86</v>
      </c>
      <c r="AW1241" s="13" t="s">
        <v>32</v>
      </c>
      <c r="AX1241" s="13" t="s">
        <v>77</v>
      </c>
      <c r="AY1241" s="243" t="s">
        <v>166</v>
      </c>
    </row>
    <row r="1242" spans="1:51" s="13" customFormat="1" ht="12">
      <c r="A1242" s="13"/>
      <c r="B1242" s="232"/>
      <c r="C1242" s="233"/>
      <c r="D1242" s="234" t="s">
        <v>175</v>
      </c>
      <c r="E1242" s="235" t="s">
        <v>1</v>
      </c>
      <c r="F1242" s="236" t="s">
        <v>2906</v>
      </c>
      <c r="G1242" s="233"/>
      <c r="H1242" s="237">
        <v>4.3</v>
      </c>
      <c r="I1242" s="238"/>
      <c r="J1242" s="233"/>
      <c r="K1242" s="233"/>
      <c r="L1242" s="239"/>
      <c r="M1242" s="240"/>
      <c r="N1242" s="241"/>
      <c r="O1242" s="241"/>
      <c r="P1242" s="241"/>
      <c r="Q1242" s="241"/>
      <c r="R1242" s="241"/>
      <c r="S1242" s="241"/>
      <c r="T1242" s="242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3" t="s">
        <v>175</v>
      </c>
      <c r="AU1242" s="243" t="s">
        <v>86</v>
      </c>
      <c r="AV1242" s="13" t="s">
        <v>86</v>
      </c>
      <c r="AW1242" s="13" t="s">
        <v>32</v>
      </c>
      <c r="AX1242" s="13" t="s">
        <v>77</v>
      </c>
      <c r="AY1242" s="243" t="s">
        <v>166</v>
      </c>
    </row>
    <row r="1243" spans="1:51" s="13" customFormat="1" ht="12">
      <c r="A1243" s="13"/>
      <c r="B1243" s="232"/>
      <c r="C1243" s="233"/>
      <c r="D1243" s="234" t="s">
        <v>175</v>
      </c>
      <c r="E1243" s="235" t="s">
        <v>1</v>
      </c>
      <c r="F1243" s="236" t="s">
        <v>2907</v>
      </c>
      <c r="G1243" s="233"/>
      <c r="H1243" s="237">
        <v>4.3</v>
      </c>
      <c r="I1243" s="238"/>
      <c r="J1243" s="233"/>
      <c r="K1243" s="233"/>
      <c r="L1243" s="239"/>
      <c r="M1243" s="240"/>
      <c r="N1243" s="241"/>
      <c r="O1243" s="241"/>
      <c r="P1243" s="241"/>
      <c r="Q1243" s="241"/>
      <c r="R1243" s="241"/>
      <c r="S1243" s="241"/>
      <c r="T1243" s="24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3" t="s">
        <v>175</v>
      </c>
      <c r="AU1243" s="243" t="s">
        <v>86</v>
      </c>
      <c r="AV1243" s="13" t="s">
        <v>86</v>
      </c>
      <c r="AW1243" s="13" t="s">
        <v>32</v>
      </c>
      <c r="AX1243" s="13" t="s">
        <v>77</v>
      </c>
      <c r="AY1243" s="243" t="s">
        <v>166</v>
      </c>
    </row>
    <row r="1244" spans="1:51" s="13" customFormat="1" ht="12">
      <c r="A1244" s="13"/>
      <c r="B1244" s="232"/>
      <c r="C1244" s="233"/>
      <c r="D1244" s="234" t="s">
        <v>175</v>
      </c>
      <c r="E1244" s="235" t="s">
        <v>1</v>
      </c>
      <c r="F1244" s="236" t="s">
        <v>2908</v>
      </c>
      <c r="G1244" s="233"/>
      <c r="H1244" s="237">
        <v>18.58</v>
      </c>
      <c r="I1244" s="238"/>
      <c r="J1244" s="233"/>
      <c r="K1244" s="233"/>
      <c r="L1244" s="239"/>
      <c r="M1244" s="240"/>
      <c r="N1244" s="241"/>
      <c r="O1244" s="241"/>
      <c r="P1244" s="241"/>
      <c r="Q1244" s="241"/>
      <c r="R1244" s="241"/>
      <c r="S1244" s="241"/>
      <c r="T1244" s="24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3" t="s">
        <v>175</v>
      </c>
      <c r="AU1244" s="243" t="s">
        <v>86</v>
      </c>
      <c r="AV1244" s="13" t="s">
        <v>86</v>
      </c>
      <c r="AW1244" s="13" t="s">
        <v>32</v>
      </c>
      <c r="AX1244" s="13" t="s">
        <v>77</v>
      </c>
      <c r="AY1244" s="243" t="s">
        <v>166</v>
      </c>
    </row>
    <row r="1245" spans="1:51" s="13" customFormat="1" ht="12">
      <c r="A1245" s="13"/>
      <c r="B1245" s="232"/>
      <c r="C1245" s="233"/>
      <c r="D1245" s="234" t="s">
        <v>175</v>
      </c>
      <c r="E1245" s="235" t="s">
        <v>1</v>
      </c>
      <c r="F1245" s="236" t="s">
        <v>2909</v>
      </c>
      <c r="G1245" s="233"/>
      <c r="H1245" s="237">
        <v>5.48</v>
      </c>
      <c r="I1245" s="238"/>
      <c r="J1245" s="233"/>
      <c r="K1245" s="233"/>
      <c r="L1245" s="239"/>
      <c r="M1245" s="240"/>
      <c r="N1245" s="241"/>
      <c r="O1245" s="241"/>
      <c r="P1245" s="241"/>
      <c r="Q1245" s="241"/>
      <c r="R1245" s="241"/>
      <c r="S1245" s="241"/>
      <c r="T1245" s="242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3" t="s">
        <v>175</v>
      </c>
      <c r="AU1245" s="243" t="s">
        <v>86</v>
      </c>
      <c r="AV1245" s="13" t="s">
        <v>86</v>
      </c>
      <c r="AW1245" s="13" t="s">
        <v>32</v>
      </c>
      <c r="AX1245" s="13" t="s">
        <v>77</v>
      </c>
      <c r="AY1245" s="243" t="s">
        <v>166</v>
      </c>
    </row>
    <row r="1246" spans="1:51" s="13" customFormat="1" ht="12">
      <c r="A1246" s="13"/>
      <c r="B1246" s="232"/>
      <c r="C1246" s="233"/>
      <c r="D1246" s="234" t="s">
        <v>175</v>
      </c>
      <c r="E1246" s="235" t="s">
        <v>1</v>
      </c>
      <c r="F1246" s="236" t="s">
        <v>2910</v>
      </c>
      <c r="G1246" s="233"/>
      <c r="H1246" s="237">
        <v>7.95</v>
      </c>
      <c r="I1246" s="238"/>
      <c r="J1246" s="233"/>
      <c r="K1246" s="233"/>
      <c r="L1246" s="239"/>
      <c r="M1246" s="240"/>
      <c r="N1246" s="241"/>
      <c r="O1246" s="241"/>
      <c r="P1246" s="241"/>
      <c r="Q1246" s="241"/>
      <c r="R1246" s="241"/>
      <c r="S1246" s="241"/>
      <c r="T1246" s="24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3" t="s">
        <v>175</v>
      </c>
      <c r="AU1246" s="243" t="s">
        <v>86</v>
      </c>
      <c r="AV1246" s="13" t="s">
        <v>86</v>
      </c>
      <c r="AW1246" s="13" t="s">
        <v>32</v>
      </c>
      <c r="AX1246" s="13" t="s">
        <v>77</v>
      </c>
      <c r="AY1246" s="243" t="s">
        <v>166</v>
      </c>
    </row>
    <row r="1247" spans="1:51" s="13" customFormat="1" ht="12">
      <c r="A1247" s="13"/>
      <c r="B1247" s="232"/>
      <c r="C1247" s="233"/>
      <c r="D1247" s="234" t="s">
        <v>175</v>
      </c>
      <c r="E1247" s="235" t="s">
        <v>1</v>
      </c>
      <c r="F1247" s="236" t="s">
        <v>2911</v>
      </c>
      <c r="G1247" s="233"/>
      <c r="H1247" s="237">
        <v>18.58</v>
      </c>
      <c r="I1247" s="238"/>
      <c r="J1247" s="233"/>
      <c r="K1247" s="233"/>
      <c r="L1247" s="239"/>
      <c r="M1247" s="240"/>
      <c r="N1247" s="241"/>
      <c r="O1247" s="241"/>
      <c r="P1247" s="241"/>
      <c r="Q1247" s="241"/>
      <c r="R1247" s="241"/>
      <c r="S1247" s="241"/>
      <c r="T1247" s="24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3" t="s">
        <v>175</v>
      </c>
      <c r="AU1247" s="243" t="s">
        <v>86</v>
      </c>
      <c r="AV1247" s="13" t="s">
        <v>86</v>
      </c>
      <c r="AW1247" s="13" t="s">
        <v>32</v>
      </c>
      <c r="AX1247" s="13" t="s">
        <v>77</v>
      </c>
      <c r="AY1247" s="243" t="s">
        <v>166</v>
      </c>
    </row>
    <row r="1248" spans="1:51" s="13" customFormat="1" ht="12">
      <c r="A1248" s="13"/>
      <c r="B1248" s="232"/>
      <c r="C1248" s="233"/>
      <c r="D1248" s="234" t="s">
        <v>175</v>
      </c>
      <c r="E1248" s="235" t="s">
        <v>1</v>
      </c>
      <c r="F1248" s="236" t="s">
        <v>2912</v>
      </c>
      <c r="G1248" s="233"/>
      <c r="H1248" s="237">
        <v>5.48</v>
      </c>
      <c r="I1248" s="238"/>
      <c r="J1248" s="233"/>
      <c r="K1248" s="233"/>
      <c r="L1248" s="239"/>
      <c r="M1248" s="240"/>
      <c r="N1248" s="241"/>
      <c r="O1248" s="241"/>
      <c r="P1248" s="241"/>
      <c r="Q1248" s="241"/>
      <c r="R1248" s="241"/>
      <c r="S1248" s="241"/>
      <c r="T1248" s="24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3" t="s">
        <v>175</v>
      </c>
      <c r="AU1248" s="243" t="s">
        <v>86</v>
      </c>
      <c r="AV1248" s="13" t="s">
        <v>86</v>
      </c>
      <c r="AW1248" s="13" t="s">
        <v>32</v>
      </c>
      <c r="AX1248" s="13" t="s">
        <v>77</v>
      </c>
      <c r="AY1248" s="243" t="s">
        <v>166</v>
      </c>
    </row>
    <row r="1249" spans="1:65" s="2" customFormat="1" ht="16.5" customHeight="1">
      <c r="A1249" s="37"/>
      <c r="B1249" s="38"/>
      <c r="C1249" s="218" t="s">
        <v>2913</v>
      </c>
      <c r="D1249" s="218" t="s">
        <v>169</v>
      </c>
      <c r="E1249" s="219" t="s">
        <v>908</v>
      </c>
      <c r="F1249" s="220" t="s">
        <v>909</v>
      </c>
      <c r="G1249" s="221" t="s">
        <v>215</v>
      </c>
      <c r="H1249" s="222">
        <v>48.12</v>
      </c>
      <c r="I1249" s="223"/>
      <c r="J1249" s="224">
        <f>ROUND(I1249*H1249,0)</f>
        <v>0</v>
      </c>
      <c r="K1249" s="225"/>
      <c r="L1249" s="43"/>
      <c r="M1249" s="226" t="s">
        <v>1</v>
      </c>
      <c r="N1249" s="227" t="s">
        <v>42</v>
      </c>
      <c r="O1249" s="90"/>
      <c r="P1249" s="228">
        <f>O1249*H1249</f>
        <v>0</v>
      </c>
      <c r="Q1249" s="228">
        <v>3E-05</v>
      </c>
      <c r="R1249" s="228">
        <f>Q1249*H1249</f>
        <v>0.0014436</v>
      </c>
      <c r="S1249" s="228">
        <v>0</v>
      </c>
      <c r="T1249" s="229">
        <f>S1249*H1249</f>
        <v>0</v>
      </c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R1249" s="230" t="s">
        <v>249</v>
      </c>
      <c r="AT1249" s="230" t="s">
        <v>169</v>
      </c>
      <c r="AU1249" s="230" t="s">
        <v>86</v>
      </c>
      <c r="AY1249" s="16" t="s">
        <v>166</v>
      </c>
      <c r="BE1249" s="231">
        <f>IF(N1249="základní",J1249,0)</f>
        <v>0</v>
      </c>
      <c r="BF1249" s="231">
        <f>IF(N1249="snížená",J1249,0)</f>
        <v>0</v>
      </c>
      <c r="BG1249" s="231">
        <f>IF(N1249="zákl. přenesená",J1249,0)</f>
        <v>0</v>
      </c>
      <c r="BH1249" s="231">
        <f>IF(N1249="sníž. přenesená",J1249,0)</f>
        <v>0</v>
      </c>
      <c r="BI1249" s="231">
        <f>IF(N1249="nulová",J1249,0)</f>
        <v>0</v>
      </c>
      <c r="BJ1249" s="16" t="s">
        <v>8</v>
      </c>
      <c r="BK1249" s="231">
        <f>ROUND(I1249*H1249,0)</f>
        <v>0</v>
      </c>
      <c r="BL1249" s="16" t="s">
        <v>249</v>
      </c>
      <c r="BM1249" s="230" t="s">
        <v>2914</v>
      </c>
    </row>
    <row r="1250" spans="1:51" s="14" customFormat="1" ht="12">
      <c r="A1250" s="14"/>
      <c r="B1250" s="244"/>
      <c r="C1250" s="245"/>
      <c r="D1250" s="234" t="s">
        <v>175</v>
      </c>
      <c r="E1250" s="246" t="s">
        <v>1</v>
      </c>
      <c r="F1250" s="247" t="s">
        <v>2915</v>
      </c>
      <c r="G1250" s="245"/>
      <c r="H1250" s="246" t="s">
        <v>1</v>
      </c>
      <c r="I1250" s="248"/>
      <c r="J1250" s="245"/>
      <c r="K1250" s="245"/>
      <c r="L1250" s="249"/>
      <c r="M1250" s="250"/>
      <c r="N1250" s="251"/>
      <c r="O1250" s="251"/>
      <c r="P1250" s="251"/>
      <c r="Q1250" s="251"/>
      <c r="R1250" s="251"/>
      <c r="S1250" s="251"/>
      <c r="T1250" s="252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3" t="s">
        <v>175</v>
      </c>
      <c r="AU1250" s="253" t="s">
        <v>86</v>
      </c>
      <c r="AV1250" s="14" t="s">
        <v>8</v>
      </c>
      <c r="AW1250" s="14" t="s">
        <v>32</v>
      </c>
      <c r="AX1250" s="14" t="s">
        <v>77</v>
      </c>
      <c r="AY1250" s="253" t="s">
        <v>166</v>
      </c>
    </row>
    <row r="1251" spans="1:51" s="13" customFormat="1" ht="12">
      <c r="A1251" s="13"/>
      <c r="B1251" s="232"/>
      <c r="C1251" s="233"/>
      <c r="D1251" s="234" t="s">
        <v>175</v>
      </c>
      <c r="E1251" s="235" t="s">
        <v>1</v>
      </c>
      <c r="F1251" s="236" t="s">
        <v>2815</v>
      </c>
      <c r="G1251" s="233"/>
      <c r="H1251" s="237">
        <v>24.06</v>
      </c>
      <c r="I1251" s="238"/>
      <c r="J1251" s="233"/>
      <c r="K1251" s="233"/>
      <c r="L1251" s="239"/>
      <c r="M1251" s="240"/>
      <c r="N1251" s="241"/>
      <c r="O1251" s="241"/>
      <c r="P1251" s="241"/>
      <c r="Q1251" s="241"/>
      <c r="R1251" s="241"/>
      <c r="S1251" s="241"/>
      <c r="T1251" s="24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3" t="s">
        <v>175</v>
      </c>
      <c r="AU1251" s="243" t="s">
        <v>86</v>
      </c>
      <c r="AV1251" s="13" t="s">
        <v>86</v>
      </c>
      <c r="AW1251" s="13" t="s">
        <v>32</v>
      </c>
      <c r="AX1251" s="13" t="s">
        <v>77</v>
      </c>
      <c r="AY1251" s="243" t="s">
        <v>166</v>
      </c>
    </row>
    <row r="1252" spans="1:51" s="13" customFormat="1" ht="12">
      <c r="A1252" s="13"/>
      <c r="B1252" s="232"/>
      <c r="C1252" s="233"/>
      <c r="D1252" s="234" t="s">
        <v>175</v>
      </c>
      <c r="E1252" s="235" t="s">
        <v>1</v>
      </c>
      <c r="F1252" s="236" t="s">
        <v>2816</v>
      </c>
      <c r="G1252" s="233"/>
      <c r="H1252" s="237">
        <v>24.06</v>
      </c>
      <c r="I1252" s="238"/>
      <c r="J1252" s="233"/>
      <c r="K1252" s="233"/>
      <c r="L1252" s="239"/>
      <c r="M1252" s="240"/>
      <c r="N1252" s="241"/>
      <c r="O1252" s="241"/>
      <c r="P1252" s="241"/>
      <c r="Q1252" s="241"/>
      <c r="R1252" s="241"/>
      <c r="S1252" s="241"/>
      <c r="T1252" s="24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3" t="s">
        <v>175</v>
      </c>
      <c r="AU1252" s="243" t="s">
        <v>86</v>
      </c>
      <c r="AV1252" s="13" t="s">
        <v>86</v>
      </c>
      <c r="AW1252" s="13" t="s">
        <v>32</v>
      </c>
      <c r="AX1252" s="13" t="s">
        <v>77</v>
      </c>
      <c r="AY1252" s="243" t="s">
        <v>166</v>
      </c>
    </row>
    <row r="1253" spans="1:65" s="2" customFormat="1" ht="24.15" customHeight="1">
      <c r="A1253" s="37"/>
      <c r="B1253" s="38"/>
      <c r="C1253" s="218" t="s">
        <v>2916</v>
      </c>
      <c r="D1253" s="218" t="s">
        <v>169</v>
      </c>
      <c r="E1253" s="219" t="s">
        <v>2917</v>
      </c>
      <c r="F1253" s="220" t="s">
        <v>2918</v>
      </c>
      <c r="G1253" s="221" t="s">
        <v>183</v>
      </c>
      <c r="H1253" s="222">
        <v>3.211</v>
      </c>
      <c r="I1253" s="223"/>
      <c r="J1253" s="224">
        <f>ROUND(I1253*H1253,0)</f>
        <v>0</v>
      </c>
      <c r="K1253" s="225"/>
      <c r="L1253" s="43"/>
      <c r="M1253" s="226" t="s">
        <v>1</v>
      </c>
      <c r="N1253" s="227" t="s">
        <v>42</v>
      </c>
      <c r="O1253" s="90"/>
      <c r="P1253" s="228">
        <f>O1253*H1253</f>
        <v>0</v>
      </c>
      <c r="Q1253" s="228">
        <v>0</v>
      </c>
      <c r="R1253" s="228">
        <f>Q1253*H1253</f>
        <v>0</v>
      </c>
      <c r="S1253" s="228">
        <v>0</v>
      </c>
      <c r="T1253" s="229">
        <f>S1253*H1253</f>
        <v>0</v>
      </c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R1253" s="230" t="s">
        <v>249</v>
      </c>
      <c r="AT1253" s="230" t="s">
        <v>169</v>
      </c>
      <c r="AU1253" s="230" t="s">
        <v>86</v>
      </c>
      <c r="AY1253" s="16" t="s">
        <v>166</v>
      </c>
      <c r="BE1253" s="231">
        <f>IF(N1253="základní",J1253,0)</f>
        <v>0</v>
      </c>
      <c r="BF1253" s="231">
        <f>IF(N1253="snížená",J1253,0)</f>
        <v>0</v>
      </c>
      <c r="BG1253" s="231">
        <f>IF(N1253="zákl. přenesená",J1253,0)</f>
        <v>0</v>
      </c>
      <c r="BH1253" s="231">
        <f>IF(N1253="sníž. přenesená",J1253,0)</f>
        <v>0</v>
      </c>
      <c r="BI1253" s="231">
        <f>IF(N1253="nulová",J1253,0)</f>
        <v>0</v>
      </c>
      <c r="BJ1253" s="16" t="s">
        <v>8</v>
      </c>
      <c r="BK1253" s="231">
        <f>ROUND(I1253*H1253,0)</f>
        <v>0</v>
      </c>
      <c r="BL1253" s="16" t="s">
        <v>249</v>
      </c>
      <c r="BM1253" s="230" t="s">
        <v>2919</v>
      </c>
    </row>
    <row r="1254" spans="1:63" s="12" customFormat="1" ht="22.8" customHeight="1">
      <c r="A1254" s="12"/>
      <c r="B1254" s="202"/>
      <c r="C1254" s="203"/>
      <c r="D1254" s="204" t="s">
        <v>76</v>
      </c>
      <c r="E1254" s="216" t="s">
        <v>923</v>
      </c>
      <c r="F1254" s="216" t="s">
        <v>924</v>
      </c>
      <c r="G1254" s="203"/>
      <c r="H1254" s="203"/>
      <c r="I1254" s="206"/>
      <c r="J1254" s="217">
        <f>BK1254</f>
        <v>0</v>
      </c>
      <c r="K1254" s="203"/>
      <c r="L1254" s="208"/>
      <c r="M1254" s="209"/>
      <c r="N1254" s="210"/>
      <c r="O1254" s="210"/>
      <c r="P1254" s="211">
        <f>SUM(P1255:P1264)</f>
        <v>0</v>
      </c>
      <c r="Q1254" s="210"/>
      <c r="R1254" s="211">
        <f>SUM(R1255:R1264)</f>
        <v>0.048779920000000004</v>
      </c>
      <c r="S1254" s="210"/>
      <c r="T1254" s="212">
        <f>SUM(T1255:T1264)</f>
        <v>0</v>
      </c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R1254" s="213" t="s">
        <v>86</v>
      </c>
      <c r="AT1254" s="214" t="s">
        <v>76</v>
      </c>
      <c r="AU1254" s="214" t="s">
        <v>8</v>
      </c>
      <c r="AY1254" s="213" t="s">
        <v>166</v>
      </c>
      <c r="BK1254" s="215">
        <f>SUM(BK1255:BK1264)</f>
        <v>0</v>
      </c>
    </row>
    <row r="1255" spans="1:65" s="2" customFormat="1" ht="24.15" customHeight="1">
      <c r="A1255" s="37"/>
      <c r="B1255" s="38"/>
      <c r="C1255" s="218" t="s">
        <v>2920</v>
      </c>
      <c r="D1255" s="218" t="s">
        <v>169</v>
      </c>
      <c r="E1255" s="219" t="s">
        <v>2921</v>
      </c>
      <c r="F1255" s="220" t="s">
        <v>2922</v>
      </c>
      <c r="G1255" s="221" t="s">
        <v>188</v>
      </c>
      <c r="H1255" s="222">
        <v>135.532</v>
      </c>
      <c r="I1255" s="223"/>
      <c r="J1255" s="224">
        <f>ROUND(I1255*H1255,0)</f>
        <v>0</v>
      </c>
      <c r="K1255" s="225"/>
      <c r="L1255" s="43"/>
      <c r="M1255" s="226" t="s">
        <v>1</v>
      </c>
      <c r="N1255" s="227" t="s">
        <v>42</v>
      </c>
      <c r="O1255" s="90"/>
      <c r="P1255" s="228">
        <f>O1255*H1255</f>
        <v>0</v>
      </c>
      <c r="Q1255" s="228">
        <v>0.00025</v>
      </c>
      <c r="R1255" s="228">
        <f>Q1255*H1255</f>
        <v>0.033883</v>
      </c>
      <c r="S1255" s="228">
        <v>0</v>
      </c>
      <c r="T1255" s="229">
        <f>S1255*H1255</f>
        <v>0</v>
      </c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R1255" s="230" t="s">
        <v>249</v>
      </c>
      <c r="AT1255" s="230" t="s">
        <v>169</v>
      </c>
      <c r="AU1255" s="230" t="s">
        <v>86</v>
      </c>
      <c r="AY1255" s="16" t="s">
        <v>166</v>
      </c>
      <c r="BE1255" s="231">
        <f>IF(N1255="základní",J1255,0)</f>
        <v>0</v>
      </c>
      <c r="BF1255" s="231">
        <f>IF(N1255="snížená",J1255,0)</f>
        <v>0</v>
      </c>
      <c r="BG1255" s="231">
        <f>IF(N1255="zákl. přenesená",J1255,0)</f>
        <v>0</v>
      </c>
      <c r="BH1255" s="231">
        <f>IF(N1255="sníž. přenesená",J1255,0)</f>
        <v>0</v>
      </c>
      <c r="BI1255" s="231">
        <f>IF(N1255="nulová",J1255,0)</f>
        <v>0</v>
      </c>
      <c r="BJ1255" s="16" t="s">
        <v>8</v>
      </c>
      <c r="BK1255" s="231">
        <f>ROUND(I1255*H1255,0)</f>
        <v>0</v>
      </c>
      <c r="BL1255" s="16" t="s">
        <v>249</v>
      </c>
      <c r="BM1255" s="230" t="s">
        <v>2923</v>
      </c>
    </row>
    <row r="1256" spans="1:51" s="13" customFormat="1" ht="12">
      <c r="A1256" s="13"/>
      <c r="B1256" s="232"/>
      <c r="C1256" s="233"/>
      <c r="D1256" s="234" t="s">
        <v>175</v>
      </c>
      <c r="E1256" s="235" t="s">
        <v>1</v>
      </c>
      <c r="F1256" s="236" t="s">
        <v>2924</v>
      </c>
      <c r="G1256" s="233"/>
      <c r="H1256" s="237">
        <v>78.886</v>
      </c>
      <c r="I1256" s="238"/>
      <c r="J1256" s="233"/>
      <c r="K1256" s="233"/>
      <c r="L1256" s="239"/>
      <c r="M1256" s="240"/>
      <c r="N1256" s="241"/>
      <c r="O1256" s="241"/>
      <c r="P1256" s="241"/>
      <c r="Q1256" s="241"/>
      <c r="R1256" s="241"/>
      <c r="S1256" s="241"/>
      <c r="T1256" s="242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3" t="s">
        <v>175</v>
      </c>
      <c r="AU1256" s="243" t="s">
        <v>86</v>
      </c>
      <c r="AV1256" s="13" t="s">
        <v>86</v>
      </c>
      <c r="AW1256" s="13" t="s">
        <v>32</v>
      </c>
      <c r="AX1256" s="13" t="s">
        <v>77</v>
      </c>
      <c r="AY1256" s="243" t="s">
        <v>166</v>
      </c>
    </row>
    <row r="1257" spans="1:51" s="13" customFormat="1" ht="12">
      <c r="A1257" s="13"/>
      <c r="B1257" s="232"/>
      <c r="C1257" s="233"/>
      <c r="D1257" s="234" t="s">
        <v>175</v>
      </c>
      <c r="E1257" s="235" t="s">
        <v>1</v>
      </c>
      <c r="F1257" s="236" t="s">
        <v>2925</v>
      </c>
      <c r="G1257" s="233"/>
      <c r="H1257" s="237">
        <v>47.93</v>
      </c>
      <c r="I1257" s="238"/>
      <c r="J1257" s="233"/>
      <c r="K1257" s="233"/>
      <c r="L1257" s="239"/>
      <c r="M1257" s="240"/>
      <c r="N1257" s="241"/>
      <c r="O1257" s="241"/>
      <c r="P1257" s="241"/>
      <c r="Q1257" s="241"/>
      <c r="R1257" s="241"/>
      <c r="S1257" s="241"/>
      <c r="T1257" s="24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3" t="s">
        <v>175</v>
      </c>
      <c r="AU1257" s="243" t="s">
        <v>86</v>
      </c>
      <c r="AV1257" s="13" t="s">
        <v>86</v>
      </c>
      <c r="AW1257" s="13" t="s">
        <v>32</v>
      </c>
      <c r="AX1257" s="13" t="s">
        <v>77</v>
      </c>
      <c r="AY1257" s="243" t="s">
        <v>166</v>
      </c>
    </row>
    <row r="1258" spans="1:51" s="13" customFormat="1" ht="12">
      <c r="A1258" s="13"/>
      <c r="B1258" s="232"/>
      <c r="C1258" s="233"/>
      <c r="D1258" s="234" t="s">
        <v>175</v>
      </c>
      <c r="E1258" s="235" t="s">
        <v>1</v>
      </c>
      <c r="F1258" s="236" t="s">
        <v>2926</v>
      </c>
      <c r="G1258" s="233"/>
      <c r="H1258" s="237">
        <v>8.716</v>
      </c>
      <c r="I1258" s="238"/>
      <c r="J1258" s="233"/>
      <c r="K1258" s="233"/>
      <c r="L1258" s="239"/>
      <c r="M1258" s="240"/>
      <c r="N1258" s="241"/>
      <c r="O1258" s="241"/>
      <c r="P1258" s="241"/>
      <c r="Q1258" s="241"/>
      <c r="R1258" s="241"/>
      <c r="S1258" s="241"/>
      <c r="T1258" s="24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3" t="s">
        <v>175</v>
      </c>
      <c r="AU1258" s="243" t="s">
        <v>86</v>
      </c>
      <c r="AV1258" s="13" t="s">
        <v>86</v>
      </c>
      <c r="AW1258" s="13" t="s">
        <v>32</v>
      </c>
      <c r="AX1258" s="13" t="s">
        <v>77</v>
      </c>
      <c r="AY1258" s="243" t="s">
        <v>166</v>
      </c>
    </row>
    <row r="1259" spans="1:65" s="2" customFormat="1" ht="24.15" customHeight="1">
      <c r="A1259" s="37"/>
      <c r="B1259" s="38"/>
      <c r="C1259" s="218" t="s">
        <v>2927</v>
      </c>
      <c r="D1259" s="218" t="s">
        <v>169</v>
      </c>
      <c r="E1259" s="219" t="s">
        <v>926</v>
      </c>
      <c r="F1259" s="220" t="s">
        <v>927</v>
      </c>
      <c r="G1259" s="221" t="s">
        <v>188</v>
      </c>
      <c r="H1259" s="222">
        <v>43.17</v>
      </c>
      <c r="I1259" s="223"/>
      <c r="J1259" s="224">
        <f>ROUND(I1259*H1259,0)</f>
        <v>0</v>
      </c>
      <c r="K1259" s="225"/>
      <c r="L1259" s="43"/>
      <c r="M1259" s="226" t="s">
        <v>1</v>
      </c>
      <c r="N1259" s="227" t="s">
        <v>42</v>
      </c>
      <c r="O1259" s="90"/>
      <c r="P1259" s="228">
        <f>O1259*H1259</f>
        <v>0</v>
      </c>
      <c r="Q1259" s="228">
        <v>0.00014</v>
      </c>
      <c r="R1259" s="228">
        <f>Q1259*H1259</f>
        <v>0.006043799999999999</v>
      </c>
      <c r="S1259" s="228">
        <v>0</v>
      </c>
      <c r="T1259" s="229">
        <f>S1259*H1259</f>
        <v>0</v>
      </c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R1259" s="230" t="s">
        <v>249</v>
      </c>
      <c r="AT1259" s="230" t="s">
        <v>169</v>
      </c>
      <c r="AU1259" s="230" t="s">
        <v>86</v>
      </c>
      <c r="AY1259" s="16" t="s">
        <v>166</v>
      </c>
      <c r="BE1259" s="231">
        <f>IF(N1259="základní",J1259,0)</f>
        <v>0</v>
      </c>
      <c r="BF1259" s="231">
        <f>IF(N1259="snížená",J1259,0)</f>
        <v>0</v>
      </c>
      <c r="BG1259" s="231">
        <f>IF(N1259="zákl. přenesená",J1259,0)</f>
        <v>0</v>
      </c>
      <c r="BH1259" s="231">
        <f>IF(N1259="sníž. přenesená",J1259,0)</f>
        <v>0</v>
      </c>
      <c r="BI1259" s="231">
        <f>IF(N1259="nulová",J1259,0)</f>
        <v>0</v>
      </c>
      <c r="BJ1259" s="16" t="s">
        <v>8</v>
      </c>
      <c r="BK1259" s="231">
        <f>ROUND(I1259*H1259,0)</f>
        <v>0</v>
      </c>
      <c r="BL1259" s="16" t="s">
        <v>249</v>
      </c>
      <c r="BM1259" s="230" t="s">
        <v>2928</v>
      </c>
    </row>
    <row r="1260" spans="1:51" s="14" customFormat="1" ht="12">
      <c r="A1260" s="14"/>
      <c r="B1260" s="244"/>
      <c r="C1260" s="245"/>
      <c r="D1260" s="234" t="s">
        <v>175</v>
      </c>
      <c r="E1260" s="246" t="s">
        <v>1</v>
      </c>
      <c r="F1260" s="247" t="s">
        <v>2929</v>
      </c>
      <c r="G1260" s="245"/>
      <c r="H1260" s="246" t="s">
        <v>1</v>
      </c>
      <c r="I1260" s="248"/>
      <c r="J1260" s="245"/>
      <c r="K1260" s="245"/>
      <c r="L1260" s="249"/>
      <c r="M1260" s="250"/>
      <c r="N1260" s="251"/>
      <c r="O1260" s="251"/>
      <c r="P1260" s="251"/>
      <c r="Q1260" s="251"/>
      <c r="R1260" s="251"/>
      <c r="S1260" s="251"/>
      <c r="T1260" s="252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3" t="s">
        <v>175</v>
      </c>
      <c r="AU1260" s="253" t="s">
        <v>86</v>
      </c>
      <c r="AV1260" s="14" t="s">
        <v>8</v>
      </c>
      <c r="AW1260" s="14" t="s">
        <v>32</v>
      </c>
      <c r="AX1260" s="14" t="s">
        <v>77</v>
      </c>
      <c r="AY1260" s="253" t="s">
        <v>166</v>
      </c>
    </row>
    <row r="1261" spans="1:51" s="13" customFormat="1" ht="12">
      <c r="A1261" s="13"/>
      <c r="B1261" s="232"/>
      <c r="C1261" s="233"/>
      <c r="D1261" s="234" t="s">
        <v>175</v>
      </c>
      <c r="E1261" s="235" t="s">
        <v>1</v>
      </c>
      <c r="F1261" s="236" t="s">
        <v>2930</v>
      </c>
      <c r="G1261" s="233"/>
      <c r="H1261" s="237">
        <v>28.77</v>
      </c>
      <c r="I1261" s="238"/>
      <c r="J1261" s="233"/>
      <c r="K1261" s="233"/>
      <c r="L1261" s="239"/>
      <c r="M1261" s="240"/>
      <c r="N1261" s="241"/>
      <c r="O1261" s="241"/>
      <c r="P1261" s="241"/>
      <c r="Q1261" s="241"/>
      <c r="R1261" s="241"/>
      <c r="S1261" s="241"/>
      <c r="T1261" s="24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3" t="s">
        <v>175</v>
      </c>
      <c r="AU1261" s="243" t="s">
        <v>86</v>
      </c>
      <c r="AV1261" s="13" t="s">
        <v>86</v>
      </c>
      <c r="AW1261" s="13" t="s">
        <v>32</v>
      </c>
      <c r="AX1261" s="13" t="s">
        <v>77</v>
      </c>
      <c r="AY1261" s="243" t="s">
        <v>166</v>
      </c>
    </row>
    <row r="1262" spans="1:51" s="13" customFormat="1" ht="12">
      <c r="A1262" s="13"/>
      <c r="B1262" s="232"/>
      <c r="C1262" s="233"/>
      <c r="D1262" s="234" t="s">
        <v>175</v>
      </c>
      <c r="E1262" s="235" t="s">
        <v>1</v>
      </c>
      <c r="F1262" s="236" t="s">
        <v>2931</v>
      </c>
      <c r="G1262" s="233"/>
      <c r="H1262" s="237">
        <v>14.4</v>
      </c>
      <c r="I1262" s="238"/>
      <c r="J1262" s="233"/>
      <c r="K1262" s="233"/>
      <c r="L1262" s="239"/>
      <c r="M1262" s="240"/>
      <c r="N1262" s="241"/>
      <c r="O1262" s="241"/>
      <c r="P1262" s="241"/>
      <c r="Q1262" s="241"/>
      <c r="R1262" s="241"/>
      <c r="S1262" s="241"/>
      <c r="T1262" s="24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3" t="s">
        <v>175</v>
      </c>
      <c r="AU1262" s="243" t="s">
        <v>86</v>
      </c>
      <c r="AV1262" s="13" t="s">
        <v>86</v>
      </c>
      <c r="AW1262" s="13" t="s">
        <v>32</v>
      </c>
      <c r="AX1262" s="13" t="s">
        <v>77</v>
      </c>
      <c r="AY1262" s="243" t="s">
        <v>166</v>
      </c>
    </row>
    <row r="1263" spans="1:65" s="2" customFormat="1" ht="24.15" customHeight="1">
      <c r="A1263" s="37"/>
      <c r="B1263" s="38"/>
      <c r="C1263" s="218" t="s">
        <v>2932</v>
      </c>
      <c r="D1263" s="218" t="s">
        <v>169</v>
      </c>
      <c r="E1263" s="219" t="s">
        <v>931</v>
      </c>
      <c r="F1263" s="220" t="s">
        <v>932</v>
      </c>
      <c r="G1263" s="221" t="s">
        <v>188</v>
      </c>
      <c r="H1263" s="222">
        <v>73.776</v>
      </c>
      <c r="I1263" s="223"/>
      <c r="J1263" s="224">
        <f>ROUND(I1263*H1263,0)</f>
        <v>0</v>
      </c>
      <c r="K1263" s="225"/>
      <c r="L1263" s="43"/>
      <c r="M1263" s="226" t="s">
        <v>1</v>
      </c>
      <c r="N1263" s="227" t="s">
        <v>42</v>
      </c>
      <c r="O1263" s="90"/>
      <c r="P1263" s="228">
        <f>O1263*H1263</f>
        <v>0</v>
      </c>
      <c r="Q1263" s="228">
        <v>0.00012</v>
      </c>
      <c r="R1263" s="228">
        <f>Q1263*H1263</f>
        <v>0.008853119999999999</v>
      </c>
      <c r="S1263" s="228">
        <v>0</v>
      </c>
      <c r="T1263" s="229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30" t="s">
        <v>249</v>
      </c>
      <c r="AT1263" s="230" t="s">
        <v>169</v>
      </c>
      <c r="AU1263" s="230" t="s">
        <v>86</v>
      </c>
      <c r="AY1263" s="16" t="s">
        <v>166</v>
      </c>
      <c r="BE1263" s="231">
        <f>IF(N1263="základní",J1263,0)</f>
        <v>0</v>
      </c>
      <c r="BF1263" s="231">
        <f>IF(N1263="snížená",J1263,0)</f>
        <v>0</v>
      </c>
      <c r="BG1263" s="231">
        <f>IF(N1263="zákl. přenesená",J1263,0)</f>
        <v>0</v>
      </c>
      <c r="BH1263" s="231">
        <f>IF(N1263="sníž. přenesená",J1263,0)</f>
        <v>0</v>
      </c>
      <c r="BI1263" s="231">
        <f>IF(N1263="nulová",J1263,0)</f>
        <v>0</v>
      </c>
      <c r="BJ1263" s="16" t="s">
        <v>8</v>
      </c>
      <c r="BK1263" s="231">
        <f>ROUND(I1263*H1263,0)</f>
        <v>0</v>
      </c>
      <c r="BL1263" s="16" t="s">
        <v>249</v>
      </c>
      <c r="BM1263" s="230" t="s">
        <v>2933</v>
      </c>
    </row>
    <row r="1264" spans="1:51" s="13" customFormat="1" ht="12">
      <c r="A1264" s="13"/>
      <c r="B1264" s="232"/>
      <c r="C1264" s="233"/>
      <c r="D1264" s="234" t="s">
        <v>175</v>
      </c>
      <c r="E1264" s="235" t="s">
        <v>1</v>
      </c>
      <c r="F1264" s="236" t="s">
        <v>2934</v>
      </c>
      <c r="G1264" s="233"/>
      <c r="H1264" s="237">
        <v>73.776</v>
      </c>
      <c r="I1264" s="238"/>
      <c r="J1264" s="233"/>
      <c r="K1264" s="233"/>
      <c r="L1264" s="239"/>
      <c r="M1264" s="240"/>
      <c r="N1264" s="241"/>
      <c r="O1264" s="241"/>
      <c r="P1264" s="241"/>
      <c r="Q1264" s="241"/>
      <c r="R1264" s="241"/>
      <c r="S1264" s="241"/>
      <c r="T1264" s="242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3" t="s">
        <v>175</v>
      </c>
      <c r="AU1264" s="243" t="s">
        <v>86</v>
      </c>
      <c r="AV1264" s="13" t="s">
        <v>86</v>
      </c>
      <c r="AW1264" s="13" t="s">
        <v>32</v>
      </c>
      <c r="AX1264" s="13" t="s">
        <v>77</v>
      </c>
      <c r="AY1264" s="243" t="s">
        <v>166</v>
      </c>
    </row>
    <row r="1265" spans="1:63" s="12" customFormat="1" ht="22.8" customHeight="1">
      <c r="A1265" s="12"/>
      <c r="B1265" s="202"/>
      <c r="C1265" s="203"/>
      <c r="D1265" s="204" t="s">
        <v>76</v>
      </c>
      <c r="E1265" s="216" t="s">
        <v>935</v>
      </c>
      <c r="F1265" s="216" t="s">
        <v>936</v>
      </c>
      <c r="G1265" s="203"/>
      <c r="H1265" s="203"/>
      <c r="I1265" s="206"/>
      <c r="J1265" s="217">
        <f>BK1265</f>
        <v>0</v>
      </c>
      <c r="K1265" s="203"/>
      <c r="L1265" s="208"/>
      <c r="M1265" s="209"/>
      <c r="N1265" s="210"/>
      <c r="O1265" s="210"/>
      <c r="P1265" s="211">
        <f>SUM(P1266:P1270)</f>
        <v>0</v>
      </c>
      <c r="Q1265" s="210"/>
      <c r="R1265" s="211">
        <f>SUM(R1266:R1270)</f>
        <v>1.33253785</v>
      </c>
      <c r="S1265" s="210"/>
      <c r="T1265" s="212">
        <f>SUM(T1266:T1270)</f>
        <v>0</v>
      </c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R1265" s="213" t="s">
        <v>86</v>
      </c>
      <c r="AT1265" s="214" t="s">
        <v>76</v>
      </c>
      <c r="AU1265" s="214" t="s">
        <v>8</v>
      </c>
      <c r="AY1265" s="213" t="s">
        <v>166</v>
      </c>
      <c r="BK1265" s="215">
        <f>SUM(BK1266:BK1270)</f>
        <v>0</v>
      </c>
    </row>
    <row r="1266" spans="1:65" s="2" customFormat="1" ht="24.15" customHeight="1">
      <c r="A1266" s="37"/>
      <c r="B1266" s="38"/>
      <c r="C1266" s="218" t="s">
        <v>2935</v>
      </c>
      <c r="D1266" s="218" t="s">
        <v>169</v>
      </c>
      <c r="E1266" s="219" t="s">
        <v>938</v>
      </c>
      <c r="F1266" s="220" t="s">
        <v>939</v>
      </c>
      <c r="G1266" s="221" t="s">
        <v>188</v>
      </c>
      <c r="H1266" s="222">
        <v>2719.465</v>
      </c>
      <c r="I1266" s="223"/>
      <c r="J1266" s="224">
        <f>ROUND(I1266*H1266,0)</f>
        <v>0</v>
      </c>
      <c r="K1266" s="225"/>
      <c r="L1266" s="43"/>
      <c r="M1266" s="226" t="s">
        <v>1</v>
      </c>
      <c r="N1266" s="227" t="s">
        <v>42</v>
      </c>
      <c r="O1266" s="90"/>
      <c r="P1266" s="228">
        <f>O1266*H1266</f>
        <v>0</v>
      </c>
      <c r="Q1266" s="228">
        <v>0.0002</v>
      </c>
      <c r="R1266" s="228">
        <f>Q1266*H1266</f>
        <v>0.5438930000000001</v>
      </c>
      <c r="S1266" s="228">
        <v>0</v>
      </c>
      <c r="T1266" s="229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30" t="s">
        <v>249</v>
      </c>
      <c r="AT1266" s="230" t="s">
        <v>169</v>
      </c>
      <c r="AU1266" s="230" t="s">
        <v>86</v>
      </c>
      <c r="AY1266" s="16" t="s">
        <v>166</v>
      </c>
      <c r="BE1266" s="231">
        <f>IF(N1266="základní",J1266,0)</f>
        <v>0</v>
      </c>
      <c r="BF1266" s="231">
        <f>IF(N1266="snížená",J1266,0)</f>
        <v>0</v>
      </c>
      <c r="BG1266" s="231">
        <f>IF(N1266="zákl. přenesená",J1266,0)</f>
        <v>0</v>
      </c>
      <c r="BH1266" s="231">
        <f>IF(N1266="sníž. přenesená",J1266,0)</f>
        <v>0</v>
      </c>
      <c r="BI1266" s="231">
        <f>IF(N1266="nulová",J1266,0)</f>
        <v>0</v>
      </c>
      <c r="BJ1266" s="16" t="s">
        <v>8</v>
      </c>
      <c r="BK1266" s="231">
        <f>ROUND(I1266*H1266,0)</f>
        <v>0</v>
      </c>
      <c r="BL1266" s="16" t="s">
        <v>249</v>
      </c>
      <c r="BM1266" s="230" t="s">
        <v>2936</v>
      </c>
    </row>
    <row r="1267" spans="1:51" s="13" customFormat="1" ht="12">
      <c r="A1267" s="13"/>
      <c r="B1267" s="232"/>
      <c r="C1267" s="233"/>
      <c r="D1267" s="234" t="s">
        <v>175</v>
      </c>
      <c r="E1267" s="235" t="s">
        <v>1</v>
      </c>
      <c r="F1267" s="236" t="s">
        <v>2937</v>
      </c>
      <c r="G1267" s="233"/>
      <c r="H1267" s="237">
        <v>2600.399</v>
      </c>
      <c r="I1267" s="238"/>
      <c r="J1267" s="233"/>
      <c r="K1267" s="233"/>
      <c r="L1267" s="239"/>
      <c r="M1267" s="240"/>
      <c r="N1267" s="241"/>
      <c r="O1267" s="241"/>
      <c r="P1267" s="241"/>
      <c r="Q1267" s="241"/>
      <c r="R1267" s="241"/>
      <c r="S1267" s="241"/>
      <c r="T1267" s="24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3" t="s">
        <v>175</v>
      </c>
      <c r="AU1267" s="243" t="s">
        <v>86</v>
      </c>
      <c r="AV1267" s="13" t="s">
        <v>86</v>
      </c>
      <c r="AW1267" s="13" t="s">
        <v>32</v>
      </c>
      <c r="AX1267" s="13" t="s">
        <v>77</v>
      </c>
      <c r="AY1267" s="243" t="s">
        <v>166</v>
      </c>
    </row>
    <row r="1268" spans="1:51" s="13" customFormat="1" ht="12">
      <c r="A1268" s="13"/>
      <c r="B1268" s="232"/>
      <c r="C1268" s="233"/>
      <c r="D1268" s="234" t="s">
        <v>175</v>
      </c>
      <c r="E1268" s="235" t="s">
        <v>1</v>
      </c>
      <c r="F1268" s="236" t="s">
        <v>2938</v>
      </c>
      <c r="G1268" s="233"/>
      <c r="H1268" s="237">
        <v>102.136</v>
      </c>
      <c r="I1268" s="238"/>
      <c r="J1268" s="233"/>
      <c r="K1268" s="233"/>
      <c r="L1268" s="239"/>
      <c r="M1268" s="240"/>
      <c r="N1268" s="241"/>
      <c r="O1268" s="241"/>
      <c r="P1268" s="241"/>
      <c r="Q1268" s="241"/>
      <c r="R1268" s="241"/>
      <c r="S1268" s="241"/>
      <c r="T1268" s="242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3" t="s">
        <v>175</v>
      </c>
      <c r="AU1268" s="243" t="s">
        <v>86</v>
      </c>
      <c r="AV1268" s="13" t="s">
        <v>86</v>
      </c>
      <c r="AW1268" s="13" t="s">
        <v>32</v>
      </c>
      <c r="AX1268" s="13" t="s">
        <v>77</v>
      </c>
      <c r="AY1268" s="243" t="s">
        <v>166</v>
      </c>
    </row>
    <row r="1269" spans="1:51" s="13" customFormat="1" ht="12">
      <c r="A1269" s="13"/>
      <c r="B1269" s="232"/>
      <c r="C1269" s="233"/>
      <c r="D1269" s="234" t="s">
        <v>175</v>
      </c>
      <c r="E1269" s="235" t="s">
        <v>1</v>
      </c>
      <c r="F1269" s="236" t="s">
        <v>2939</v>
      </c>
      <c r="G1269" s="233"/>
      <c r="H1269" s="237">
        <v>16.93</v>
      </c>
      <c r="I1269" s="238"/>
      <c r="J1269" s="233"/>
      <c r="K1269" s="233"/>
      <c r="L1269" s="239"/>
      <c r="M1269" s="240"/>
      <c r="N1269" s="241"/>
      <c r="O1269" s="241"/>
      <c r="P1269" s="241"/>
      <c r="Q1269" s="241"/>
      <c r="R1269" s="241"/>
      <c r="S1269" s="241"/>
      <c r="T1269" s="24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3" t="s">
        <v>175</v>
      </c>
      <c r="AU1269" s="243" t="s">
        <v>86</v>
      </c>
      <c r="AV1269" s="13" t="s">
        <v>86</v>
      </c>
      <c r="AW1269" s="13" t="s">
        <v>32</v>
      </c>
      <c r="AX1269" s="13" t="s">
        <v>77</v>
      </c>
      <c r="AY1269" s="243" t="s">
        <v>166</v>
      </c>
    </row>
    <row r="1270" spans="1:65" s="2" customFormat="1" ht="24.15" customHeight="1">
      <c r="A1270" s="37"/>
      <c r="B1270" s="38"/>
      <c r="C1270" s="218" t="s">
        <v>2940</v>
      </c>
      <c r="D1270" s="218" t="s">
        <v>169</v>
      </c>
      <c r="E1270" s="219" t="s">
        <v>950</v>
      </c>
      <c r="F1270" s="220" t="s">
        <v>951</v>
      </c>
      <c r="G1270" s="221" t="s">
        <v>188</v>
      </c>
      <c r="H1270" s="222">
        <v>2719.465</v>
      </c>
      <c r="I1270" s="223"/>
      <c r="J1270" s="224">
        <f>ROUND(I1270*H1270,0)</f>
        <v>0</v>
      </c>
      <c r="K1270" s="225"/>
      <c r="L1270" s="43"/>
      <c r="M1270" s="226" t="s">
        <v>1</v>
      </c>
      <c r="N1270" s="227" t="s">
        <v>42</v>
      </c>
      <c r="O1270" s="90"/>
      <c r="P1270" s="228">
        <f>O1270*H1270</f>
        <v>0</v>
      </c>
      <c r="Q1270" s="228">
        <v>0.00029</v>
      </c>
      <c r="R1270" s="228">
        <f>Q1270*H1270</f>
        <v>0.7886448500000001</v>
      </c>
      <c r="S1270" s="228">
        <v>0</v>
      </c>
      <c r="T1270" s="229">
        <f>S1270*H1270</f>
        <v>0</v>
      </c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R1270" s="230" t="s">
        <v>249</v>
      </c>
      <c r="AT1270" s="230" t="s">
        <v>169</v>
      </c>
      <c r="AU1270" s="230" t="s">
        <v>86</v>
      </c>
      <c r="AY1270" s="16" t="s">
        <v>166</v>
      </c>
      <c r="BE1270" s="231">
        <f>IF(N1270="základní",J1270,0)</f>
        <v>0</v>
      </c>
      <c r="BF1270" s="231">
        <f>IF(N1270="snížená",J1270,0)</f>
        <v>0</v>
      </c>
      <c r="BG1270" s="231">
        <f>IF(N1270="zákl. přenesená",J1270,0)</f>
        <v>0</v>
      </c>
      <c r="BH1270" s="231">
        <f>IF(N1270="sníž. přenesená",J1270,0)</f>
        <v>0</v>
      </c>
      <c r="BI1270" s="231">
        <f>IF(N1270="nulová",J1270,0)</f>
        <v>0</v>
      </c>
      <c r="BJ1270" s="16" t="s">
        <v>8</v>
      </c>
      <c r="BK1270" s="231">
        <f>ROUND(I1270*H1270,0)</f>
        <v>0</v>
      </c>
      <c r="BL1270" s="16" t="s">
        <v>249</v>
      </c>
      <c r="BM1270" s="230" t="s">
        <v>2941</v>
      </c>
    </row>
    <row r="1271" spans="1:63" s="12" customFormat="1" ht="22.8" customHeight="1">
      <c r="A1271" s="12"/>
      <c r="B1271" s="202"/>
      <c r="C1271" s="203"/>
      <c r="D1271" s="204" t="s">
        <v>76</v>
      </c>
      <c r="E1271" s="216" t="s">
        <v>2942</v>
      </c>
      <c r="F1271" s="216" t="s">
        <v>2943</v>
      </c>
      <c r="G1271" s="203"/>
      <c r="H1271" s="203"/>
      <c r="I1271" s="206"/>
      <c r="J1271" s="217">
        <f>BK1271</f>
        <v>0</v>
      </c>
      <c r="K1271" s="203"/>
      <c r="L1271" s="208"/>
      <c r="M1271" s="209"/>
      <c r="N1271" s="210"/>
      <c r="O1271" s="210"/>
      <c r="P1271" s="211">
        <f>SUM(P1272:P1274)</f>
        <v>0</v>
      </c>
      <c r="Q1271" s="210"/>
      <c r="R1271" s="211">
        <f>SUM(R1272:R1274)</f>
        <v>0</v>
      </c>
      <c r="S1271" s="210"/>
      <c r="T1271" s="212">
        <f>SUM(T1272:T1274)</f>
        <v>0</v>
      </c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R1271" s="213" t="s">
        <v>86</v>
      </c>
      <c r="AT1271" s="214" t="s">
        <v>76</v>
      </c>
      <c r="AU1271" s="214" t="s">
        <v>8</v>
      </c>
      <c r="AY1271" s="213" t="s">
        <v>166</v>
      </c>
      <c r="BK1271" s="215">
        <f>SUM(BK1272:BK1274)</f>
        <v>0</v>
      </c>
    </row>
    <row r="1272" spans="1:65" s="2" customFormat="1" ht="24.15" customHeight="1">
      <c r="A1272" s="37"/>
      <c r="B1272" s="38"/>
      <c r="C1272" s="218" t="s">
        <v>2944</v>
      </c>
      <c r="D1272" s="218" t="s">
        <v>169</v>
      </c>
      <c r="E1272" s="219" t="s">
        <v>2945</v>
      </c>
      <c r="F1272" s="220" t="s">
        <v>2946</v>
      </c>
      <c r="G1272" s="221" t="s">
        <v>188</v>
      </c>
      <c r="H1272" s="222">
        <v>53.308</v>
      </c>
      <c r="I1272" s="223"/>
      <c r="J1272" s="224">
        <f>ROUND(I1272*H1272,0)</f>
        <v>0</v>
      </c>
      <c r="K1272" s="225"/>
      <c r="L1272" s="43"/>
      <c r="M1272" s="226" t="s">
        <v>1</v>
      </c>
      <c r="N1272" s="227" t="s">
        <v>42</v>
      </c>
      <c r="O1272" s="90"/>
      <c r="P1272" s="228">
        <f>O1272*H1272</f>
        <v>0</v>
      </c>
      <c r="Q1272" s="228">
        <v>0</v>
      </c>
      <c r="R1272" s="228">
        <f>Q1272*H1272</f>
        <v>0</v>
      </c>
      <c r="S1272" s="228">
        <v>0</v>
      </c>
      <c r="T1272" s="229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30" t="s">
        <v>249</v>
      </c>
      <c r="AT1272" s="230" t="s">
        <v>169</v>
      </c>
      <c r="AU1272" s="230" t="s">
        <v>86</v>
      </c>
      <c r="AY1272" s="16" t="s">
        <v>166</v>
      </c>
      <c r="BE1272" s="231">
        <f>IF(N1272="základní",J1272,0)</f>
        <v>0</v>
      </c>
      <c r="BF1272" s="231">
        <f>IF(N1272="snížená",J1272,0)</f>
        <v>0</v>
      </c>
      <c r="BG1272" s="231">
        <f>IF(N1272="zákl. přenesená",J1272,0)</f>
        <v>0</v>
      </c>
      <c r="BH1272" s="231">
        <f>IF(N1272="sníž. přenesená",J1272,0)</f>
        <v>0</v>
      </c>
      <c r="BI1272" s="231">
        <f>IF(N1272="nulová",J1272,0)</f>
        <v>0</v>
      </c>
      <c r="BJ1272" s="16" t="s">
        <v>8</v>
      </c>
      <c r="BK1272" s="231">
        <f>ROUND(I1272*H1272,0)</f>
        <v>0</v>
      </c>
      <c r="BL1272" s="16" t="s">
        <v>249</v>
      </c>
      <c r="BM1272" s="230" t="s">
        <v>2947</v>
      </c>
    </row>
    <row r="1273" spans="1:51" s="13" customFormat="1" ht="12">
      <c r="A1273" s="13"/>
      <c r="B1273" s="232"/>
      <c r="C1273" s="233"/>
      <c r="D1273" s="234" t="s">
        <v>175</v>
      </c>
      <c r="E1273" s="235" t="s">
        <v>1</v>
      </c>
      <c r="F1273" s="236" t="s">
        <v>2948</v>
      </c>
      <c r="G1273" s="233"/>
      <c r="H1273" s="237">
        <v>53.308</v>
      </c>
      <c r="I1273" s="238"/>
      <c r="J1273" s="233"/>
      <c r="K1273" s="233"/>
      <c r="L1273" s="239"/>
      <c r="M1273" s="240"/>
      <c r="N1273" s="241"/>
      <c r="O1273" s="241"/>
      <c r="P1273" s="241"/>
      <c r="Q1273" s="241"/>
      <c r="R1273" s="241"/>
      <c r="S1273" s="241"/>
      <c r="T1273" s="242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3" t="s">
        <v>175</v>
      </c>
      <c r="AU1273" s="243" t="s">
        <v>86</v>
      </c>
      <c r="AV1273" s="13" t="s">
        <v>86</v>
      </c>
      <c r="AW1273" s="13" t="s">
        <v>32</v>
      </c>
      <c r="AX1273" s="13" t="s">
        <v>77</v>
      </c>
      <c r="AY1273" s="243" t="s">
        <v>166</v>
      </c>
    </row>
    <row r="1274" spans="1:65" s="2" customFormat="1" ht="24.15" customHeight="1">
      <c r="A1274" s="37"/>
      <c r="B1274" s="38"/>
      <c r="C1274" s="218" t="s">
        <v>2949</v>
      </c>
      <c r="D1274" s="218" t="s">
        <v>169</v>
      </c>
      <c r="E1274" s="219" t="s">
        <v>2950</v>
      </c>
      <c r="F1274" s="220" t="s">
        <v>2951</v>
      </c>
      <c r="G1274" s="221" t="s">
        <v>405</v>
      </c>
      <c r="H1274" s="265"/>
      <c r="I1274" s="223"/>
      <c r="J1274" s="224">
        <f>ROUND(I1274*H1274,0)</f>
        <v>0</v>
      </c>
      <c r="K1274" s="225"/>
      <c r="L1274" s="43"/>
      <c r="M1274" s="226" t="s">
        <v>1</v>
      </c>
      <c r="N1274" s="227" t="s">
        <v>42</v>
      </c>
      <c r="O1274" s="90"/>
      <c r="P1274" s="228">
        <f>O1274*H1274</f>
        <v>0</v>
      </c>
      <c r="Q1274" s="228">
        <v>0</v>
      </c>
      <c r="R1274" s="228">
        <f>Q1274*H1274</f>
        <v>0</v>
      </c>
      <c r="S1274" s="228">
        <v>0</v>
      </c>
      <c r="T1274" s="229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230" t="s">
        <v>249</v>
      </c>
      <c r="AT1274" s="230" t="s">
        <v>169</v>
      </c>
      <c r="AU1274" s="230" t="s">
        <v>86</v>
      </c>
      <c r="AY1274" s="16" t="s">
        <v>166</v>
      </c>
      <c r="BE1274" s="231">
        <f>IF(N1274="základní",J1274,0)</f>
        <v>0</v>
      </c>
      <c r="BF1274" s="231">
        <f>IF(N1274="snížená",J1274,0)</f>
        <v>0</v>
      </c>
      <c r="BG1274" s="231">
        <f>IF(N1274="zákl. přenesená",J1274,0)</f>
        <v>0</v>
      </c>
      <c r="BH1274" s="231">
        <f>IF(N1274="sníž. přenesená",J1274,0)</f>
        <v>0</v>
      </c>
      <c r="BI1274" s="231">
        <f>IF(N1274="nulová",J1274,0)</f>
        <v>0</v>
      </c>
      <c r="BJ1274" s="16" t="s">
        <v>8</v>
      </c>
      <c r="BK1274" s="231">
        <f>ROUND(I1274*H1274,0)</f>
        <v>0</v>
      </c>
      <c r="BL1274" s="16" t="s">
        <v>249</v>
      </c>
      <c r="BM1274" s="230" t="s">
        <v>2952</v>
      </c>
    </row>
    <row r="1275" spans="1:63" s="12" customFormat="1" ht="25.9" customHeight="1">
      <c r="A1275" s="12"/>
      <c r="B1275" s="202"/>
      <c r="C1275" s="203"/>
      <c r="D1275" s="204" t="s">
        <v>76</v>
      </c>
      <c r="E1275" s="205" t="s">
        <v>266</v>
      </c>
      <c r="F1275" s="205" t="s">
        <v>2953</v>
      </c>
      <c r="G1275" s="203"/>
      <c r="H1275" s="203"/>
      <c r="I1275" s="206"/>
      <c r="J1275" s="207">
        <f>BK1275</f>
        <v>0</v>
      </c>
      <c r="K1275" s="203"/>
      <c r="L1275" s="208"/>
      <c r="M1275" s="209"/>
      <c r="N1275" s="210"/>
      <c r="O1275" s="210"/>
      <c r="P1275" s="211">
        <f>P1276</f>
        <v>0</v>
      </c>
      <c r="Q1275" s="210"/>
      <c r="R1275" s="211">
        <f>R1276</f>
        <v>0</v>
      </c>
      <c r="S1275" s="210"/>
      <c r="T1275" s="212">
        <f>T1276</f>
        <v>0</v>
      </c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R1275" s="213" t="s">
        <v>167</v>
      </c>
      <c r="AT1275" s="214" t="s">
        <v>76</v>
      </c>
      <c r="AU1275" s="214" t="s">
        <v>77</v>
      </c>
      <c r="AY1275" s="213" t="s">
        <v>166</v>
      </c>
      <c r="BK1275" s="215">
        <f>BK1276</f>
        <v>0</v>
      </c>
    </row>
    <row r="1276" spans="1:63" s="12" customFormat="1" ht="22.8" customHeight="1">
      <c r="A1276" s="12"/>
      <c r="B1276" s="202"/>
      <c r="C1276" s="203"/>
      <c r="D1276" s="204" t="s">
        <v>76</v>
      </c>
      <c r="E1276" s="216" t="s">
        <v>2954</v>
      </c>
      <c r="F1276" s="216" t="s">
        <v>2955</v>
      </c>
      <c r="G1276" s="203"/>
      <c r="H1276" s="203"/>
      <c r="I1276" s="206"/>
      <c r="J1276" s="217">
        <f>BK1276</f>
        <v>0</v>
      </c>
      <c r="K1276" s="203"/>
      <c r="L1276" s="208"/>
      <c r="M1276" s="209"/>
      <c r="N1276" s="210"/>
      <c r="O1276" s="210"/>
      <c r="P1276" s="211">
        <f>SUM(P1277:P1278)</f>
        <v>0</v>
      </c>
      <c r="Q1276" s="210"/>
      <c r="R1276" s="211">
        <f>SUM(R1277:R1278)</f>
        <v>0</v>
      </c>
      <c r="S1276" s="210"/>
      <c r="T1276" s="212">
        <f>SUM(T1277:T1278)</f>
        <v>0</v>
      </c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R1276" s="213" t="s">
        <v>167</v>
      </c>
      <c r="AT1276" s="214" t="s">
        <v>76</v>
      </c>
      <c r="AU1276" s="214" t="s">
        <v>8</v>
      </c>
      <c r="AY1276" s="213" t="s">
        <v>166</v>
      </c>
      <c r="BK1276" s="215">
        <f>SUM(BK1277:BK1278)</f>
        <v>0</v>
      </c>
    </row>
    <row r="1277" spans="1:65" s="2" customFormat="1" ht="24.15" customHeight="1">
      <c r="A1277" s="37"/>
      <c r="B1277" s="38"/>
      <c r="C1277" s="218" t="s">
        <v>2956</v>
      </c>
      <c r="D1277" s="218" t="s">
        <v>169</v>
      </c>
      <c r="E1277" s="219" t="s">
        <v>2957</v>
      </c>
      <c r="F1277" s="220" t="s">
        <v>2958</v>
      </c>
      <c r="G1277" s="221" t="s">
        <v>2959</v>
      </c>
      <c r="H1277" s="222">
        <v>1</v>
      </c>
      <c r="I1277" s="223"/>
      <c r="J1277" s="224">
        <f>ROUND(I1277*H1277,0)</f>
        <v>0</v>
      </c>
      <c r="K1277" s="225"/>
      <c r="L1277" s="43"/>
      <c r="M1277" s="226" t="s">
        <v>1</v>
      </c>
      <c r="N1277" s="227" t="s">
        <v>42</v>
      </c>
      <c r="O1277" s="90"/>
      <c r="P1277" s="228">
        <f>O1277*H1277</f>
        <v>0</v>
      </c>
      <c r="Q1277" s="228">
        <v>0</v>
      </c>
      <c r="R1277" s="228">
        <f>Q1277*H1277</f>
        <v>0</v>
      </c>
      <c r="S1277" s="228">
        <v>0</v>
      </c>
      <c r="T1277" s="229">
        <f>S1277*H1277</f>
        <v>0</v>
      </c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R1277" s="230" t="s">
        <v>487</v>
      </c>
      <c r="AT1277" s="230" t="s">
        <v>169</v>
      </c>
      <c r="AU1277" s="230" t="s">
        <v>86</v>
      </c>
      <c r="AY1277" s="16" t="s">
        <v>166</v>
      </c>
      <c r="BE1277" s="231">
        <f>IF(N1277="základní",J1277,0)</f>
        <v>0</v>
      </c>
      <c r="BF1277" s="231">
        <f>IF(N1277="snížená",J1277,0)</f>
        <v>0</v>
      </c>
      <c r="BG1277" s="231">
        <f>IF(N1277="zákl. přenesená",J1277,0)</f>
        <v>0</v>
      </c>
      <c r="BH1277" s="231">
        <f>IF(N1277="sníž. přenesená",J1277,0)</f>
        <v>0</v>
      </c>
      <c r="BI1277" s="231">
        <f>IF(N1277="nulová",J1277,0)</f>
        <v>0</v>
      </c>
      <c r="BJ1277" s="16" t="s">
        <v>8</v>
      </c>
      <c r="BK1277" s="231">
        <f>ROUND(I1277*H1277,0)</f>
        <v>0</v>
      </c>
      <c r="BL1277" s="16" t="s">
        <v>487</v>
      </c>
      <c r="BM1277" s="230" t="s">
        <v>2960</v>
      </c>
    </row>
    <row r="1278" spans="1:65" s="2" customFormat="1" ht="16.5" customHeight="1">
      <c r="A1278" s="37"/>
      <c r="B1278" s="38"/>
      <c r="C1278" s="218" t="s">
        <v>2961</v>
      </c>
      <c r="D1278" s="218" t="s">
        <v>169</v>
      </c>
      <c r="E1278" s="219" t="s">
        <v>2962</v>
      </c>
      <c r="F1278" s="220" t="s">
        <v>404</v>
      </c>
      <c r="G1278" s="221" t="s">
        <v>405</v>
      </c>
      <c r="H1278" s="265"/>
      <c r="I1278" s="223"/>
      <c r="J1278" s="224">
        <f>ROUND(I1278*H1278,0)</f>
        <v>0</v>
      </c>
      <c r="K1278" s="225"/>
      <c r="L1278" s="43"/>
      <c r="M1278" s="226" t="s">
        <v>1</v>
      </c>
      <c r="N1278" s="227" t="s">
        <v>42</v>
      </c>
      <c r="O1278" s="90"/>
      <c r="P1278" s="228">
        <f>O1278*H1278</f>
        <v>0</v>
      </c>
      <c r="Q1278" s="228">
        <v>0</v>
      </c>
      <c r="R1278" s="228">
        <f>Q1278*H1278</f>
        <v>0</v>
      </c>
      <c r="S1278" s="228">
        <v>0</v>
      </c>
      <c r="T1278" s="229">
        <f>S1278*H1278</f>
        <v>0</v>
      </c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R1278" s="230" t="s">
        <v>487</v>
      </c>
      <c r="AT1278" s="230" t="s">
        <v>169</v>
      </c>
      <c r="AU1278" s="230" t="s">
        <v>86</v>
      </c>
      <c r="AY1278" s="16" t="s">
        <v>166</v>
      </c>
      <c r="BE1278" s="231">
        <f>IF(N1278="základní",J1278,0)</f>
        <v>0</v>
      </c>
      <c r="BF1278" s="231">
        <f>IF(N1278="snížená",J1278,0)</f>
        <v>0</v>
      </c>
      <c r="BG1278" s="231">
        <f>IF(N1278="zákl. přenesená",J1278,0)</f>
        <v>0</v>
      </c>
      <c r="BH1278" s="231">
        <f>IF(N1278="sníž. přenesená",J1278,0)</f>
        <v>0</v>
      </c>
      <c r="BI1278" s="231">
        <f>IF(N1278="nulová",J1278,0)</f>
        <v>0</v>
      </c>
      <c r="BJ1278" s="16" t="s">
        <v>8</v>
      </c>
      <c r="BK1278" s="231">
        <f>ROUND(I1278*H1278,0)</f>
        <v>0</v>
      </c>
      <c r="BL1278" s="16" t="s">
        <v>487</v>
      </c>
      <c r="BM1278" s="230" t="s">
        <v>2963</v>
      </c>
    </row>
    <row r="1279" spans="1:63" s="12" customFormat="1" ht="25.9" customHeight="1">
      <c r="A1279" s="12"/>
      <c r="B1279" s="202"/>
      <c r="C1279" s="203"/>
      <c r="D1279" s="204" t="s">
        <v>76</v>
      </c>
      <c r="E1279" s="205" t="s">
        <v>959</v>
      </c>
      <c r="F1279" s="205" t="s">
        <v>960</v>
      </c>
      <c r="G1279" s="203"/>
      <c r="H1279" s="203"/>
      <c r="I1279" s="206"/>
      <c r="J1279" s="207">
        <f>BK1279</f>
        <v>0</v>
      </c>
      <c r="K1279" s="203"/>
      <c r="L1279" s="208"/>
      <c r="M1279" s="209"/>
      <c r="N1279" s="210"/>
      <c r="O1279" s="210"/>
      <c r="P1279" s="211">
        <f>P1280+P1286</f>
        <v>0</v>
      </c>
      <c r="Q1279" s="210"/>
      <c r="R1279" s="211">
        <f>R1280+R1286</f>
        <v>0</v>
      </c>
      <c r="S1279" s="210"/>
      <c r="T1279" s="212">
        <f>T1280+T1286</f>
        <v>0</v>
      </c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R1279" s="213" t="s">
        <v>193</v>
      </c>
      <c r="AT1279" s="214" t="s">
        <v>76</v>
      </c>
      <c r="AU1279" s="214" t="s">
        <v>77</v>
      </c>
      <c r="AY1279" s="213" t="s">
        <v>166</v>
      </c>
      <c r="BK1279" s="215">
        <f>BK1280+BK1286</f>
        <v>0</v>
      </c>
    </row>
    <row r="1280" spans="1:63" s="12" customFormat="1" ht="22.8" customHeight="1">
      <c r="A1280" s="12"/>
      <c r="B1280" s="202"/>
      <c r="C1280" s="203"/>
      <c r="D1280" s="204" t="s">
        <v>76</v>
      </c>
      <c r="E1280" s="216" t="s">
        <v>2964</v>
      </c>
      <c r="F1280" s="216" t="s">
        <v>2965</v>
      </c>
      <c r="G1280" s="203"/>
      <c r="H1280" s="203"/>
      <c r="I1280" s="206"/>
      <c r="J1280" s="217">
        <f>BK1280</f>
        <v>0</v>
      </c>
      <c r="K1280" s="203"/>
      <c r="L1280" s="208"/>
      <c r="M1280" s="209"/>
      <c r="N1280" s="210"/>
      <c r="O1280" s="210"/>
      <c r="P1280" s="211">
        <f>SUM(P1281:P1285)</f>
        <v>0</v>
      </c>
      <c r="Q1280" s="210"/>
      <c r="R1280" s="211">
        <f>SUM(R1281:R1285)</f>
        <v>0</v>
      </c>
      <c r="S1280" s="210"/>
      <c r="T1280" s="212">
        <f>SUM(T1281:T1285)</f>
        <v>0</v>
      </c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R1280" s="213" t="s">
        <v>193</v>
      </c>
      <c r="AT1280" s="214" t="s">
        <v>76</v>
      </c>
      <c r="AU1280" s="214" t="s">
        <v>8</v>
      </c>
      <c r="AY1280" s="213" t="s">
        <v>166</v>
      </c>
      <c r="BK1280" s="215">
        <f>SUM(BK1281:BK1285)</f>
        <v>0</v>
      </c>
    </row>
    <row r="1281" spans="1:65" s="2" customFormat="1" ht="16.5" customHeight="1">
      <c r="A1281" s="37"/>
      <c r="B1281" s="38"/>
      <c r="C1281" s="218" t="s">
        <v>2966</v>
      </c>
      <c r="D1281" s="218" t="s">
        <v>169</v>
      </c>
      <c r="E1281" s="219" t="s">
        <v>2967</v>
      </c>
      <c r="F1281" s="220" t="s">
        <v>2968</v>
      </c>
      <c r="G1281" s="221" t="s">
        <v>2969</v>
      </c>
      <c r="H1281" s="222">
        <v>1</v>
      </c>
      <c r="I1281" s="223"/>
      <c r="J1281" s="224">
        <f>ROUND(I1281*H1281,0)</f>
        <v>0</v>
      </c>
      <c r="K1281" s="225"/>
      <c r="L1281" s="43"/>
      <c r="M1281" s="226" t="s">
        <v>1</v>
      </c>
      <c r="N1281" s="227" t="s">
        <v>42</v>
      </c>
      <c r="O1281" s="90"/>
      <c r="P1281" s="228">
        <f>O1281*H1281</f>
        <v>0</v>
      </c>
      <c r="Q1281" s="228">
        <v>0</v>
      </c>
      <c r="R1281" s="228">
        <f>Q1281*H1281</f>
        <v>0</v>
      </c>
      <c r="S1281" s="228">
        <v>0</v>
      </c>
      <c r="T1281" s="229">
        <f>S1281*H1281</f>
        <v>0</v>
      </c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R1281" s="230" t="s">
        <v>965</v>
      </c>
      <c r="AT1281" s="230" t="s">
        <v>169</v>
      </c>
      <c r="AU1281" s="230" t="s">
        <v>86</v>
      </c>
      <c r="AY1281" s="16" t="s">
        <v>166</v>
      </c>
      <c r="BE1281" s="231">
        <f>IF(N1281="základní",J1281,0)</f>
        <v>0</v>
      </c>
      <c r="BF1281" s="231">
        <f>IF(N1281="snížená",J1281,0)</f>
        <v>0</v>
      </c>
      <c r="BG1281" s="231">
        <f>IF(N1281="zákl. přenesená",J1281,0)</f>
        <v>0</v>
      </c>
      <c r="BH1281" s="231">
        <f>IF(N1281="sníž. přenesená",J1281,0)</f>
        <v>0</v>
      </c>
      <c r="BI1281" s="231">
        <f>IF(N1281="nulová",J1281,0)</f>
        <v>0</v>
      </c>
      <c r="BJ1281" s="16" t="s">
        <v>8</v>
      </c>
      <c r="BK1281" s="231">
        <f>ROUND(I1281*H1281,0)</f>
        <v>0</v>
      </c>
      <c r="BL1281" s="16" t="s">
        <v>965</v>
      </c>
      <c r="BM1281" s="230" t="s">
        <v>2970</v>
      </c>
    </row>
    <row r="1282" spans="1:65" s="2" customFormat="1" ht="21.75" customHeight="1">
      <c r="A1282" s="37"/>
      <c r="B1282" s="38"/>
      <c r="C1282" s="218" t="s">
        <v>2971</v>
      </c>
      <c r="D1282" s="218" t="s">
        <v>169</v>
      </c>
      <c r="E1282" s="219" t="s">
        <v>2972</v>
      </c>
      <c r="F1282" s="220" t="s">
        <v>2973</v>
      </c>
      <c r="G1282" s="221" t="s">
        <v>2969</v>
      </c>
      <c r="H1282" s="222">
        <v>1</v>
      </c>
      <c r="I1282" s="223"/>
      <c r="J1282" s="224">
        <f>ROUND(I1282*H1282,0)</f>
        <v>0</v>
      </c>
      <c r="K1282" s="225"/>
      <c r="L1282" s="43"/>
      <c r="M1282" s="226" t="s">
        <v>1</v>
      </c>
      <c r="N1282" s="227" t="s">
        <v>42</v>
      </c>
      <c r="O1282" s="90"/>
      <c r="P1282" s="228">
        <f>O1282*H1282</f>
        <v>0</v>
      </c>
      <c r="Q1282" s="228">
        <v>0</v>
      </c>
      <c r="R1282" s="228">
        <f>Q1282*H1282</f>
        <v>0</v>
      </c>
      <c r="S1282" s="228">
        <v>0</v>
      </c>
      <c r="T1282" s="229">
        <f>S1282*H1282</f>
        <v>0</v>
      </c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R1282" s="230" t="s">
        <v>965</v>
      </c>
      <c r="AT1282" s="230" t="s">
        <v>169</v>
      </c>
      <c r="AU1282" s="230" t="s">
        <v>86</v>
      </c>
      <c r="AY1282" s="16" t="s">
        <v>166</v>
      </c>
      <c r="BE1282" s="231">
        <f>IF(N1282="základní",J1282,0)</f>
        <v>0</v>
      </c>
      <c r="BF1282" s="231">
        <f>IF(N1282="snížená",J1282,0)</f>
        <v>0</v>
      </c>
      <c r="BG1282" s="231">
        <f>IF(N1282="zákl. přenesená",J1282,0)</f>
        <v>0</v>
      </c>
      <c r="BH1282" s="231">
        <f>IF(N1282="sníž. přenesená",J1282,0)</f>
        <v>0</v>
      </c>
      <c r="BI1282" s="231">
        <f>IF(N1282="nulová",J1282,0)</f>
        <v>0</v>
      </c>
      <c r="BJ1282" s="16" t="s">
        <v>8</v>
      </c>
      <c r="BK1282" s="231">
        <f>ROUND(I1282*H1282,0)</f>
        <v>0</v>
      </c>
      <c r="BL1282" s="16" t="s">
        <v>965</v>
      </c>
      <c r="BM1282" s="230" t="s">
        <v>2974</v>
      </c>
    </row>
    <row r="1283" spans="1:65" s="2" customFormat="1" ht="16.5" customHeight="1">
      <c r="A1283" s="37"/>
      <c r="B1283" s="38"/>
      <c r="C1283" s="218" t="s">
        <v>2975</v>
      </c>
      <c r="D1283" s="218" t="s">
        <v>169</v>
      </c>
      <c r="E1283" s="219" t="s">
        <v>2976</v>
      </c>
      <c r="F1283" s="220" t="s">
        <v>2977</v>
      </c>
      <c r="G1283" s="221" t="s">
        <v>2969</v>
      </c>
      <c r="H1283" s="222">
        <v>1</v>
      </c>
      <c r="I1283" s="223"/>
      <c r="J1283" s="224">
        <f>ROUND(I1283*H1283,0)</f>
        <v>0</v>
      </c>
      <c r="K1283" s="225"/>
      <c r="L1283" s="43"/>
      <c r="M1283" s="226" t="s">
        <v>1</v>
      </c>
      <c r="N1283" s="227" t="s">
        <v>42</v>
      </c>
      <c r="O1283" s="90"/>
      <c r="P1283" s="228">
        <f>O1283*H1283</f>
        <v>0</v>
      </c>
      <c r="Q1283" s="228">
        <v>0</v>
      </c>
      <c r="R1283" s="228">
        <f>Q1283*H1283</f>
        <v>0</v>
      </c>
      <c r="S1283" s="228">
        <v>0</v>
      </c>
      <c r="T1283" s="229">
        <f>S1283*H1283</f>
        <v>0</v>
      </c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R1283" s="230" t="s">
        <v>965</v>
      </c>
      <c r="AT1283" s="230" t="s">
        <v>169</v>
      </c>
      <c r="AU1283" s="230" t="s">
        <v>86</v>
      </c>
      <c r="AY1283" s="16" t="s">
        <v>166</v>
      </c>
      <c r="BE1283" s="231">
        <f>IF(N1283="základní",J1283,0)</f>
        <v>0</v>
      </c>
      <c r="BF1283" s="231">
        <f>IF(N1283="snížená",J1283,0)</f>
        <v>0</v>
      </c>
      <c r="BG1283" s="231">
        <f>IF(N1283="zákl. přenesená",J1283,0)</f>
        <v>0</v>
      </c>
      <c r="BH1283" s="231">
        <f>IF(N1283="sníž. přenesená",J1283,0)</f>
        <v>0</v>
      </c>
      <c r="BI1283" s="231">
        <f>IF(N1283="nulová",J1283,0)</f>
        <v>0</v>
      </c>
      <c r="BJ1283" s="16" t="s">
        <v>8</v>
      </c>
      <c r="BK1283" s="231">
        <f>ROUND(I1283*H1283,0)</f>
        <v>0</v>
      </c>
      <c r="BL1283" s="16" t="s">
        <v>965</v>
      </c>
      <c r="BM1283" s="230" t="s">
        <v>2978</v>
      </c>
    </row>
    <row r="1284" spans="1:65" s="2" customFormat="1" ht="33" customHeight="1">
      <c r="A1284" s="37"/>
      <c r="B1284" s="38"/>
      <c r="C1284" s="218" t="s">
        <v>2979</v>
      </c>
      <c r="D1284" s="218" t="s">
        <v>169</v>
      </c>
      <c r="E1284" s="219" t="s">
        <v>2980</v>
      </c>
      <c r="F1284" s="220" t="s">
        <v>2981</v>
      </c>
      <c r="G1284" s="221" t="s">
        <v>2969</v>
      </c>
      <c r="H1284" s="222">
        <v>1</v>
      </c>
      <c r="I1284" s="223"/>
      <c r="J1284" s="224">
        <f>ROUND(I1284*H1284,0)</f>
        <v>0</v>
      </c>
      <c r="K1284" s="225"/>
      <c r="L1284" s="43"/>
      <c r="M1284" s="226" t="s">
        <v>1</v>
      </c>
      <c r="N1284" s="227" t="s">
        <v>42</v>
      </c>
      <c r="O1284" s="90"/>
      <c r="P1284" s="228">
        <f>O1284*H1284</f>
        <v>0</v>
      </c>
      <c r="Q1284" s="228">
        <v>0</v>
      </c>
      <c r="R1284" s="228">
        <f>Q1284*H1284</f>
        <v>0</v>
      </c>
      <c r="S1284" s="228">
        <v>0</v>
      </c>
      <c r="T1284" s="229">
        <f>S1284*H1284</f>
        <v>0</v>
      </c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R1284" s="230" t="s">
        <v>965</v>
      </c>
      <c r="AT1284" s="230" t="s">
        <v>169</v>
      </c>
      <c r="AU1284" s="230" t="s">
        <v>86</v>
      </c>
      <c r="AY1284" s="16" t="s">
        <v>166</v>
      </c>
      <c r="BE1284" s="231">
        <f>IF(N1284="základní",J1284,0)</f>
        <v>0</v>
      </c>
      <c r="BF1284" s="231">
        <f>IF(N1284="snížená",J1284,0)</f>
        <v>0</v>
      </c>
      <c r="BG1284" s="231">
        <f>IF(N1284="zákl. přenesená",J1284,0)</f>
        <v>0</v>
      </c>
      <c r="BH1284" s="231">
        <f>IF(N1284="sníž. přenesená",J1284,0)</f>
        <v>0</v>
      </c>
      <c r="BI1284" s="231">
        <f>IF(N1284="nulová",J1284,0)</f>
        <v>0</v>
      </c>
      <c r="BJ1284" s="16" t="s">
        <v>8</v>
      </c>
      <c r="BK1284" s="231">
        <f>ROUND(I1284*H1284,0)</f>
        <v>0</v>
      </c>
      <c r="BL1284" s="16" t="s">
        <v>965</v>
      </c>
      <c r="BM1284" s="230" t="s">
        <v>2982</v>
      </c>
    </row>
    <row r="1285" spans="1:65" s="2" customFormat="1" ht="16.5" customHeight="1">
      <c r="A1285" s="37"/>
      <c r="B1285" s="38"/>
      <c r="C1285" s="218" t="s">
        <v>2983</v>
      </c>
      <c r="D1285" s="218" t="s">
        <v>169</v>
      </c>
      <c r="E1285" s="219" t="s">
        <v>2984</v>
      </c>
      <c r="F1285" s="220" t="s">
        <v>2985</v>
      </c>
      <c r="G1285" s="221" t="s">
        <v>2969</v>
      </c>
      <c r="H1285" s="222">
        <v>1</v>
      </c>
      <c r="I1285" s="223"/>
      <c r="J1285" s="224">
        <f>ROUND(I1285*H1285,0)</f>
        <v>0</v>
      </c>
      <c r="K1285" s="225"/>
      <c r="L1285" s="43"/>
      <c r="M1285" s="226" t="s">
        <v>1</v>
      </c>
      <c r="N1285" s="227" t="s">
        <v>42</v>
      </c>
      <c r="O1285" s="90"/>
      <c r="P1285" s="228">
        <f>O1285*H1285</f>
        <v>0</v>
      </c>
      <c r="Q1285" s="228">
        <v>0</v>
      </c>
      <c r="R1285" s="228">
        <f>Q1285*H1285</f>
        <v>0</v>
      </c>
      <c r="S1285" s="228">
        <v>0</v>
      </c>
      <c r="T1285" s="229">
        <f>S1285*H1285</f>
        <v>0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230" t="s">
        <v>965</v>
      </c>
      <c r="AT1285" s="230" t="s">
        <v>169</v>
      </c>
      <c r="AU1285" s="230" t="s">
        <v>86</v>
      </c>
      <c r="AY1285" s="16" t="s">
        <v>166</v>
      </c>
      <c r="BE1285" s="231">
        <f>IF(N1285="základní",J1285,0)</f>
        <v>0</v>
      </c>
      <c r="BF1285" s="231">
        <f>IF(N1285="snížená",J1285,0)</f>
        <v>0</v>
      </c>
      <c r="BG1285" s="231">
        <f>IF(N1285="zákl. přenesená",J1285,0)</f>
        <v>0</v>
      </c>
      <c r="BH1285" s="231">
        <f>IF(N1285="sníž. přenesená",J1285,0)</f>
        <v>0</v>
      </c>
      <c r="BI1285" s="231">
        <f>IF(N1285="nulová",J1285,0)</f>
        <v>0</v>
      </c>
      <c r="BJ1285" s="16" t="s">
        <v>8</v>
      </c>
      <c r="BK1285" s="231">
        <f>ROUND(I1285*H1285,0)</f>
        <v>0</v>
      </c>
      <c r="BL1285" s="16" t="s">
        <v>965</v>
      </c>
      <c r="BM1285" s="230" t="s">
        <v>2986</v>
      </c>
    </row>
    <row r="1286" spans="1:63" s="12" customFormat="1" ht="22.8" customHeight="1">
      <c r="A1286" s="12"/>
      <c r="B1286" s="202"/>
      <c r="C1286" s="203"/>
      <c r="D1286" s="204" t="s">
        <v>76</v>
      </c>
      <c r="E1286" s="216" t="s">
        <v>961</v>
      </c>
      <c r="F1286" s="216" t="s">
        <v>962</v>
      </c>
      <c r="G1286" s="203"/>
      <c r="H1286" s="203"/>
      <c r="I1286" s="206"/>
      <c r="J1286" s="217">
        <f>BK1286</f>
        <v>0</v>
      </c>
      <c r="K1286" s="203"/>
      <c r="L1286" s="208"/>
      <c r="M1286" s="209"/>
      <c r="N1286" s="210"/>
      <c r="O1286" s="210"/>
      <c r="P1286" s="211">
        <f>P1287</f>
        <v>0</v>
      </c>
      <c r="Q1286" s="210"/>
      <c r="R1286" s="211">
        <f>R1287</f>
        <v>0</v>
      </c>
      <c r="S1286" s="210"/>
      <c r="T1286" s="212">
        <f>T1287</f>
        <v>0</v>
      </c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R1286" s="213" t="s">
        <v>193</v>
      </c>
      <c r="AT1286" s="214" t="s">
        <v>76</v>
      </c>
      <c r="AU1286" s="214" t="s">
        <v>8</v>
      </c>
      <c r="AY1286" s="213" t="s">
        <v>166</v>
      </c>
      <c r="BK1286" s="215">
        <f>BK1287</f>
        <v>0</v>
      </c>
    </row>
    <row r="1287" spans="1:65" s="2" customFormat="1" ht="16.5" customHeight="1">
      <c r="A1287" s="37"/>
      <c r="B1287" s="38"/>
      <c r="C1287" s="218" t="s">
        <v>2987</v>
      </c>
      <c r="D1287" s="218" t="s">
        <v>169</v>
      </c>
      <c r="E1287" s="219" t="s">
        <v>964</v>
      </c>
      <c r="F1287" s="220" t="s">
        <v>962</v>
      </c>
      <c r="G1287" s="221" t="s">
        <v>405</v>
      </c>
      <c r="H1287" s="265"/>
      <c r="I1287" s="223"/>
      <c r="J1287" s="224">
        <f>ROUND(I1287*H1287,0)</f>
        <v>0</v>
      </c>
      <c r="K1287" s="225"/>
      <c r="L1287" s="43"/>
      <c r="M1287" s="266" t="s">
        <v>1</v>
      </c>
      <c r="N1287" s="267" t="s">
        <v>42</v>
      </c>
      <c r="O1287" s="268"/>
      <c r="P1287" s="269">
        <f>O1287*H1287</f>
        <v>0</v>
      </c>
      <c r="Q1287" s="269">
        <v>0</v>
      </c>
      <c r="R1287" s="269">
        <f>Q1287*H1287</f>
        <v>0</v>
      </c>
      <c r="S1287" s="269">
        <v>0</v>
      </c>
      <c r="T1287" s="270">
        <f>S1287*H1287</f>
        <v>0</v>
      </c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R1287" s="230" t="s">
        <v>965</v>
      </c>
      <c r="AT1287" s="230" t="s">
        <v>169</v>
      </c>
      <c r="AU1287" s="230" t="s">
        <v>86</v>
      </c>
      <c r="AY1287" s="16" t="s">
        <v>166</v>
      </c>
      <c r="BE1287" s="231">
        <f>IF(N1287="základní",J1287,0)</f>
        <v>0</v>
      </c>
      <c r="BF1287" s="231">
        <f>IF(N1287="snížená",J1287,0)</f>
        <v>0</v>
      </c>
      <c r="BG1287" s="231">
        <f>IF(N1287="zákl. přenesená",J1287,0)</f>
        <v>0</v>
      </c>
      <c r="BH1287" s="231">
        <f>IF(N1287="sníž. přenesená",J1287,0)</f>
        <v>0</v>
      </c>
      <c r="BI1287" s="231">
        <f>IF(N1287="nulová",J1287,0)</f>
        <v>0</v>
      </c>
      <c r="BJ1287" s="16" t="s">
        <v>8</v>
      </c>
      <c r="BK1287" s="231">
        <f>ROUND(I1287*H1287,0)</f>
        <v>0</v>
      </c>
      <c r="BL1287" s="16" t="s">
        <v>965</v>
      </c>
      <c r="BM1287" s="230" t="s">
        <v>2988</v>
      </c>
    </row>
    <row r="1288" spans="1:31" s="2" customFormat="1" ht="6.95" customHeight="1">
      <c r="A1288" s="37"/>
      <c r="B1288" s="65"/>
      <c r="C1288" s="66"/>
      <c r="D1288" s="66"/>
      <c r="E1288" s="66"/>
      <c r="F1288" s="66"/>
      <c r="G1288" s="66"/>
      <c r="H1288" s="66"/>
      <c r="I1288" s="66"/>
      <c r="J1288" s="66"/>
      <c r="K1288" s="66"/>
      <c r="L1288" s="43"/>
      <c r="M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</row>
  </sheetData>
  <sheetProtection password="F695" sheet="1" objects="1" scenarios="1" formatColumns="0" formatRows="0" autoFilter="0"/>
  <autoFilter ref="C151:K1287"/>
  <mergeCells count="9">
    <mergeCell ref="E7:H7"/>
    <mergeCell ref="E9:H9"/>
    <mergeCell ref="E18:H18"/>
    <mergeCell ref="E27:H27"/>
    <mergeCell ref="E85:H85"/>
    <mergeCell ref="E87:H87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2989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ROUND(J132,0)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ROUND((SUM(BE132:BE443)),0)</f>
        <v>0</v>
      </c>
      <c r="G33" s="37"/>
      <c r="H33" s="37"/>
      <c r="I33" s="154">
        <v>0.21</v>
      </c>
      <c r="J33" s="153">
        <f>ROUND(((SUM(BE132:BE443))*I33),0)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ROUND((SUM(BF132:BF443)),0)</f>
        <v>0</v>
      </c>
      <c r="G34" s="37"/>
      <c r="H34" s="37"/>
      <c r="I34" s="154">
        <v>0.15</v>
      </c>
      <c r="J34" s="153">
        <f>ROUND(((SUM(BF132:BF443))*I34),0)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ROUND((SUM(BG132:BG443)),0)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ROUND((SUM(BH132:BH443)),0)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ROUND((SUM(BI132:BI443)),0)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021 - SO 01  Východní přístavba - ZTI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J132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J133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973</v>
      </c>
      <c r="E98" s="187"/>
      <c r="F98" s="187"/>
      <c r="G98" s="187"/>
      <c r="H98" s="187"/>
      <c r="I98" s="187"/>
      <c r="J98" s="188">
        <f>J134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974</v>
      </c>
      <c r="E99" s="187"/>
      <c r="F99" s="187"/>
      <c r="G99" s="187"/>
      <c r="H99" s="187"/>
      <c r="I99" s="187"/>
      <c r="J99" s="188">
        <f>J236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975</v>
      </c>
      <c r="E100" s="187"/>
      <c r="F100" s="187"/>
      <c r="G100" s="187"/>
      <c r="H100" s="187"/>
      <c r="I100" s="187"/>
      <c r="J100" s="188">
        <f>J241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976</v>
      </c>
      <c r="E101" s="187"/>
      <c r="F101" s="187"/>
      <c r="G101" s="187"/>
      <c r="H101" s="187"/>
      <c r="I101" s="187"/>
      <c r="J101" s="188">
        <f>J246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2990</v>
      </c>
      <c r="E102" s="187"/>
      <c r="F102" s="187"/>
      <c r="G102" s="187"/>
      <c r="H102" s="187"/>
      <c r="I102" s="187"/>
      <c r="J102" s="188">
        <f>J251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981</v>
      </c>
      <c r="E103" s="187"/>
      <c r="F103" s="187"/>
      <c r="G103" s="187"/>
      <c r="H103" s="187"/>
      <c r="I103" s="187"/>
      <c r="J103" s="188">
        <f>J291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126</v>
      </c>
      <c r="E104" s="187"/>
      <c r="F104" s="187"/>
      <c r="G104" s="187"/>
      <c r="H104" s="187"/>
      <c r="I104" s="187"/>
      <c r="J104" s="188">
        <f>J298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127</v>
      </c>
      <c r="E105" s="187"/>
      <c r="F105" s="187"/>
      <c r="G105" s="187"/>
      <c r="H105" s="187"/>
      <c r="I105" s="187"/>
      <c r="J105" s="188">
        <f>J304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128</v>
      </c>
      <c r="E106" s="181"/>
      <c r="F106" s="181"/>
      <c r="G106" s="181"/>
      <c r="H106" s="181"/>
      <c r="I106" s="181"/>
      <c r="J106" s="182">
        <f>J306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4"/>
      <c r="C107" s="185"/>
      <c r="D107" s="186" t="s">
        <v>130</v>
      </c>
      <c r="E107" s="187"/>
      <c r="F107" s="187"/>
      <c r="G107" s="187"/>
      <c r="H107" s="187"/>
      <c r="I107" s="187"/>
      <c r="J107" s="188">
        <f>J307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131</v>
      </c>
      <c r="E108" s="187"/>
      <c r="F108" s="187"/>
      <c r="G108" s="187"/>
      <c r="H108" s="187"/>
      <c r="I108" s="187"/>
      <c r="J108" s="188">
        <f>J344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132</v>
      </c>
      <c r="E109" s="187"/>
      <c r="F109" s="187"/>
      <c r="G109" s="187"/>
      <c r="H109" s="187"/>
      <c r="I109" s="187"/>
      <c r="J109" s="188">
        <f>J413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8"/>
      <c r="C110" s="179"/>
      <c r="D110" s="180" t="s">
        <v>148</v>
      </c>
      <c r="E110" s="181"/>
      <c r="F110" s="181"/>
      <c r="G110" s="181"/>
      <c r="H110" s="181"/>
      <c r="I110" s="181"/>
      <c r="J110" s="182">
        <f>J438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4"/>
      <c r="C111" s="185"/>
      <c r="D111" s="186" t="s">
        <v>994</v>
      </c>
      <c r="E111" s="187"/>
      <c r="F111" s="187"/>
      <c r="G111" s="187"/>
      <c r="H111" s="187"/>
      <c r="I111" s="187"/>
      <c r="J111" s="188">
        <f>J439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149</v>
      </c>
      <c r="E112" s="187"/>
      <c r="F112" s="187"/>
      <c r="G112" s="187"/>
      <c r="H112" s="187"/>
      <c r="I112" s="187"/>
      <c r="J112" s="188">
        <f>J442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2" t="s">
        <v>151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6.25" customHeight="1">
      <c r="A122" s="37"/>
      <c r="B122" s="38"/>
      <c r="C122" s="39"/>
      <c r="D122" s="39"/>
      <c r="E122" s="173" t="str">
        <f>E7</f>
        <v>Východní přístavba a stavební úpravy Nemocnice následné péče LDN Horažďovice</v>
      </c>
      <c r="F122" s="31"/>
      <c r="G122" s="31"/>
      <c r="H122" s="31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115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E9</f>
        <v xml:space="preserve">021 - SO 01  Východní přístavba - ZTI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21</v>
      </c>
      <c r="D126" s="39"/>
      <c r="E126" s="39"/>
      <c r="F126" s="26" t="str">
        <f>F12</f>
        <v>Horažďovice</v>
      </c>
      <c r="G126" s="39"/>
      <c r="H126" s="39"/>
      <c r="I126" s="31" t="s">
        <v>23</v>
      </c>
      <c r="J126" s="78" t="str">
        <f>IF(J12="","",J12)</f>
        <v>26. 5. 2023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25</v>
      </c>
      <c r="D128" s="39"/>
      <c r="E128" s="39"/>
      <c r="F128" s="26" t="str">
        <f>E15</f>
        <v>Plzeňský kraj</v>
      </c>
      <c r="G128" s="39"/>
      <c r="H128" s="39"/>
      <c r="I128" s="31" t="s">
        <v>31</v>
      </c>
      <c r="J128" s="35" t="str">
        <f>E21</f>
        <v>Ing. arch. Jiří Kučera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29</v>
      </c>
      <c r="D129" s="39"/>
      <c r="E129" s="39"/>
      <c r="F129" s="26" t="str">
        <f>IF(E18="","",E18)</f>
        <v>Vyplň údaj</v>
      </c>
      <c r="G129" s="39"/>
      <c r="H129" s="39"/>
      <c r="I129" s="31" t="s">
        <v>34</v>
      </c>
      <c r="J129" s="35" t="str">
        <f>E24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90"/>
      <c r="B131" s="191"/>
      <c r="C131" s="192" t="s">
        <v>152</v>
      </c>
      <c r="D131" s="193" t="s">
        <v>62</v>
      </c>
      <c r="E131" s="193" t="s">
        <v>58</v>
      </c>
      <c r="F131" s="193" t="s">
        <v>59</v>
      </c>
      <c r="G131" s="193" t="s">
        <v>153</v>
      </c>
      <c r="H131" s="193" t="s">
        <v>154</v>
      </c>
      <c r="I131" s="193" t="s">
        <v>155</v>
      </c>
      <c r="J131" s="194" t="s">
        <v>119</v>
      </c>
      <c r="K131" s="195" t="s">
        <v>156</v>
      </c>
      <c r="L131" s="196"/>
      <c r="M131" s="99" t="s">
        <v>1</v>
      </c>
      <c r="N131" s="100" t="s">
        <v>41</v>
      </c>
      <c r="O131" s="100" t="s">
        <v>157</v>
      </c>
      <c r="P131" s="100" t="s">
        <v>158</v>
      </c>
      <c r="Q131" s="100" t="s">
        <v>159</v>
      </c>
      <c r="R131" s="100" t="s">
        <v>160</v>
      </c>
      <c r="S131" s="100" t="s">
        <v>161</v>
      </c>
      <c r="T131" s="101" t="s">
        <v>162</v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</row>
    <row r="132" spans="1:63" s="2" customFormat="1" ht="22.8" customHeight="1">
      <c r="A132" s="37"/>
      <c r="B132" s="38"/>
      <c r="C132" s="106" t="s">
        <v>163</v>
      </c>
      <c r="D132" s="39"/>
      <c r="E132" s="39"/>
      <c r="F132" s="39"/>
      <c r="G132" s="39"/>
      <c r="H132" s="39"/>
      <c r="I132" s="39"/>
      <c r="J132" s="197">
        <f>BK132</f>
        <v>0</v>
      </c>
      <c r="K132" s="39"/>
      <c r="L132" s="43"/>
      <c r="M132" s="102"/>
      <c r="N132" s="198"/>
      <c r="O132" s="103"/>
      <c r="P132" s="199">
        <f>P133+P306+P438</f>
        <v>0</v>
      </c>
      <c r="Q132" s="103"/>
      <c r="R132" s="199">
        <f>R133+R306+R438</f>
        <v>96.41426301</v>
      </c>
      <c r="S132" s="103"/>
      <c r="T132" s="200">
        <f>T133+T306+T438</f>
        <v>50.169636000000004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76</v>
      </c>
      <c r="AU132" s="16" t="s">
        <v>121</v>
      </c>
      <c r="BK132" s="201">
        <f>BK133+BK306+BK438</f>
        <v>0</v>
      </c>
    </row>
    <row r="133" spans="1:63" s="12" customFormat="1" ht="25.9" customHeight="1">
      <c r="A133" s="12"/>
      <c r="B133" s="202"/>
      <c r="C133" s="203"/>
      <c r="D133" s="204" t="s">
        <v>76</v>
      </c>
      <c r="E133" s="205" t="s">
        <v>164</v>
      </c>
      <c r="F133" s="205" t="s">
        <v>165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P134+P236+P241+P246+P251+P291+P298+P304</f>
        <v>0</v>
      </c>
      <c r="Q133" s="210"/>
      <c r="R133" s="211">
        <f>R134+R236+R241+R246+R251+R291+R298+R304</f>
        <v>95.22875901</v>
      </c>
      <c r="S133" s="210"/>
      <c r="T133" s="212">
        <f>T134+T236+T241+T246+T251+T291+T298+T304</f>
        <v>50.169636000000004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</v>
      </c>
      <c r="AT133" s="214" t="s">
        <v>76</v>
      </c>
      <c r="AU133" s="214" t="s">
        <v>77</v>
      </c>
      <c r="AY133" s="213" t="s">
        <v>166</v>
      </c>
      <c r="BK133" s="215">
        <f>BK134+BK236+BK241+BK246+BK251+BK291+BK298+BK304</f>
        <v>0</v>
      </c>
    </row>
    <row r="134" spans="1:63" s="12" customFormat="1" ht="22.8" customHeight="1">
      <c r="A134" s="12"/>
      <c r="B134" s="202"/>
      <c r="C134" s="203"/>
      <c r="D134" s="204" t="s">
        <v>76</v>
      </c>
      <c r="E134" s="216" t="s">
        <v>8</v>
      </c>
      <c r="F134" s="216" t="s">
        <v>995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SUM(P135:P235)</f>
        <v>0</v>
      </c>
      <c r="Q134" s="210"/>
      <c r="R134" s="211">
        <f>SUM(R135:R235)</f>
        <v>0.14105916</v>
      </c>
      <c r="S134" s="210"/>
      <c r="T134" s="212">
        <f>SUM(T135:T235)</f>
        <v>50.156196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</v>
      </c>
      <c r="AT134" s="214" t="s">
        <v>76</v>
      </c>
      <c r="AU134" s="214" t="s">
        <v>8</v>
      </c>
      <c r="AY134" s="213" t="s">
        <v>166</v>
      </c>
      <c r="BK134" s="215">
        <f>SUM(BK135:BK235)</f>
        <v>0</v>
      </c>
    </row>
    <row r="135" spans="1:65" s="2" customFormat="1" ht="33" customHeight="1">
      <c r="A135" s="37"/>
      <c r="B135" s="38"/>
      <c r="C135" s="218" t="s">
        <v>8</v>
      </c>
      <c r="D135" s="218" t="s">
        <v>169</v>
      </c>
      <c r="E135" s="219" t="s">
        <v>2991</v>
      </c>
      <c r="F135" s="220" t="s">
        <v>2992</v>
      </c>
      <c r="G135" s="221" t="s">
        <v>188</v>
      </c>
      <c r="H135" s="222">
        <v>82.766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0.29</v>
      </c>
      <c r="T135" s="229">
        <f>S135*H135</f>
        <v>24.00214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86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2993</v>
      </c>
    </row>
    <row r="136" spans="1:51" s="13" customFormat="1" ht="12">
      <c r="A136" s="13"/>
      <c r="B136" s="232"/>
      <c r="C136" s="233"/>
      <c r="D136" s="234" t="s">
        <v>175</v>
      </c>
      <c r="E136" s="235" t="s">
        <v>1</v>
      </c>
      <c r="F136" s="236" t="s">
        <v>2994</v>
      </c>
      <c r="G136" s="233"/>
      <c r="H136" s="237">
        <v>82.766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175</v>
      </c>
      <c r="AU136" s="243" t="s">
        <v>86</v>
      </c>
      <c r="AV136" s="13" t="s">
        <v>86</v>
      </c>
      <c r="AW136" s="13" t="s">
        <v>32</v>
      </c>
      <c r="AX136" s="13" t="s">
        <v>77</v>
      </c>
      <c r="AY136" s="243" t="s">
        <v>166</v>
      </c>
    </row>
    <row r="137" spans="1:65" s="2" customFormat="1" ht="24.15" customHeight="1">
      <c r="A137" s="37"/>
      <c r="B137" s="38"/>
      <c r="C137" s="218" t="s">
        <v>86</v>
      </c>
      <c r="D137" s="218" t="s">
        <v>169</v>
      </c>
      <c r="E137" s="219" t="s">
        <v>2995</v>
      </c>
      <c r="F137" s="220" t="s">
        <v>2996</v>
      </c>
      <c r="G137" s="221" t="s">
        <v>188</v>
      </c>
      <c r="H137" s="222">
        <v>82.766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0.316</v>
      </c>
      <c r="T137" s="229">
        <f>S137*H137</f>
        <v>26.154056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2997</v>
      </c>
    </row>
    <row r="138" spans="1:65" s="2" customFormat="1" ht="24.15" customHeight="1">
      <c r="A138" s="37"/>
      <c r="B138" s="38"/>
      <c r="C138" s="218" t="s">
        <v>167</v>
      </c>
      <c r="D138" s="218" t="s">
        <v>169</v>
      </c>
      <c r="E138" s="219" t="s">
        <v>2998</v>
      </c>
      <c r="F138" s="220" t="s">
        <v>2999</v>
      </c>
      <c r="G138" s="221" t="s">
        <v>188</v>
      </c>
      <c r="H138" s="222">
        <v>121.86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86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3000</v>
      </c>
    </row>
    <row r="139" spans="1:51" s="13" customFormat="1" ht="12">
      <c r="A139" s="13"/>
      <c r="B139" s="232"/>
      <c r="C139" s="233"/>
      <c r="D139" s="234" t="s">
        <v>175</v>
      </c>
      <c r="E139" s="235" t="s">
        <v>1</v>
      </c>
      <c r="F139" s="236" t="s">
        <v>3001</v>
      </c>
      <c r="G139" s="233"/>
      <c r="H139" s="237">
        <v>121.86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175</v>
      </c>
      <c r="AU139" s="243" t="s">
        <v>86</v>
      </c>
      <c r="AV139" s="13" t="s">
        <v>86</v>
      </c>
      <c r="AW139" s="13" t="s">
        <v>32</v>
      </c>
      <c r="AX139" s="13" t="s">
        <v>77</v>
      </c>
      <c r="AY139" s="243" t="s">
        <v>166</v>
      </c>
    </row>
    <row r="140" spans="1:65" s="2" customFormat="1" ht="33" customHeight="1">
      <c r="A140" s="37"/>
      <c r="B140" s="38"/>
      <c r="C140" s="218" t="s">
        <v>173</v>
      </c>
      <c r="D140" s="218" t="s">
        <v>169</v>
      </c>
      <c r="E140" s="219" t="s">
        <v>3002</v>
      </c>
      <c r="F140" s="220" t="s">
        <v>3003</v>
      </c>
      <c r="G140" s="221" t="s">
        <v>172</v>
      </c>
      <c r="H140" s="222">
        <v>39.573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86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3004</v>
      </c>
    </row>
    <row r="141" spans="1:51" s="14" customFormat="1" ht="12">
      <c r="A141" s="14"/>
      <c r="B141" s="244"/>
      <c r="C141" s="245"/>
      <c r="D141" s="234" t="s">
        <v>175</v>
      </c>
      <c r="E141" s="246" t="s">
        <v>1</v>
      </c>
      <c r="F141" s="247" t="s">
        <v>3005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175</v>
      </c>
      <c r="AU141" s="253" t="s">
        <v>86</v>
      </c>
      <c r="AV141" s="14" t="s">
        <v>8</v>
      </c>
      <c r="AW141" s="14" t="s">
        <v>32</v>
      </c>
      <c r="AX141" s="14" t="s">
        <v>77</v>
      </c>
      <c r="AY141" s="253" t="s">
        <v>166</v>
      </c>
    </row>
    <row r="142" spans="1:51" s="13" customFormat="1" ht="12">
      <c r="A142" s="13"/>
      <c r="B142" s="232"/>
      <c r="C142" s="233"/>
      <c r="D142" s="234" t="s">
        <v>175</v>
      </c>
      <c r="E142" s="235" t="s">
        <v>1</v>
      </c>
      <c r="F142" s="236" t="s">
        <v>3006</v>
      </c>
      <c r="G142" s="233"/>
      <c r="H142" s="237">
        <v>39.573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175</v>
      </c>
      <c r="AU142" s="243" t="s">
        <v>86</v>
      </c>
      <c r="AV142" s="13" t="s">
        <v>86</v>
      </c>
      <c r="AW142" s="13" t="s">
        <v>32</v>
      </c>
      <c r="AX142" s="13" t="s">
        <v>77</v>
      </c>
      <c r="AY142" s="243" t="s">
        <v>166</v>
      </c>
    </row>
    <row r="143" spans="1:65" s="2" customFormat="1" ht="33" customHeight="1">
      <c r="A143" s="37"/>
      <c r="B143" s="38"/>
      <c r="C143" s="218" t="s">
        <v>193</v>
      </c>
      <c r="D143" s="218" t="s">
        <v>169</v>
      </c>
      <c r="E143" s="219" t="s">
        <v>3007</v>
      </c>
      <c r="F143" s="220" t="s">
        <v>3008</v>
      </c>
      <c r="G143" s="221" t="s">
        <v>172</v>
      </c>
      <c r="H143" s="222">
        <v>39.573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86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3009</v>
      </c>
    </row>
    <row r="144" spans="1:51" s="14" customFormat="1" ht="12">
      <c r="A144" s="14"/>
      <c r="B144" s="244"/>
      <c r="C144" s="245"/>
      <c r="D144" s="234" t="s">
        <v>175</v>
      </c>
      <c r="E144" s="246" t="s">
        <v>1</v>
      </c>
      <c r="F144" s="247" t="s">
        <v>3010</v>
      </c>
      <c r="G144" s="245"/>
      <c r="H144" s="246" t="s">
        <v>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175</v>
      </c>
      <c r="AU144" s="253" t="s">
        <v>86</v>
      </c>
      <c r="AV144" s="14" t="s">
        <v>8</v>
      </c>
      <c r="AW144" s="14" t="s">
        <v>32</v>
      </c>
      <c r="AX144" s="14" t="s">
        <v>77</v>
      </c>
      <c r="AY144" s="253" t="s">
        <v>166</v>
      </c>
    </row>
    <row r="145" spans="1:51" s="13" customFormat="1" ht="12">
      <c r="A145" s="13"/>
      <c r="B145" s="232"/>
      <c r="C145" s="233"/>
      <c r="D145" s="234" t="s">
        <v>175</v>
      </c>
      <c r="E145" s="235" t="s">
        <v>1</v>
      </c>
      <c r="F145" s="236" t="s">
        <v>3006</v>
      </c>
      <c r="G145" s="233"/>
      <c r="H145" s="237">
        <v>39.573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175</v>
      </c>
      <c r="AU145" s="243" t="s">
        <v>86</v>
      </c>
      <c r="AV145" s="13" t="s">
        <v>86</v>
      </c>
      <c r="AW145" s="13" t="s">
        <v>32</v>
      </c>
      <c r="AX145" s="13" t="s">
        <v>77</v>
      </c>
      <c r="AY145" s="243" t="s">
        <v>166</v>
      </c>
    </row>
    <row r="146" spans="1:65" s="2" customFormat="1" ht="33" customHeight="1">
      <c r="A146" s="37"/>
      <c r="B146" s="38"/>
      <c r="C146" s="218" t="s">
        <v>191</v>
      </c>
      <c r="D146" s="218" t="s">
        <v>169</v>
      </c>
      <c r="E146" s="219" t="s">
        <v>3011</v>
      </c>
      <c r="F146" s="220" t="s">
        <v>3012</v>
      </c>
      <c r="G146" s="221" t="s">
        <v>172</v>
      </c>
      <c r="H146" s="222">
        <v>39.573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86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3013</v>
      </c>
    </row>
    <row r="147" spans="1:51" s="14" customFormat="1" ht="12">
      <c r="A147" s="14"/>
      <c r="B147" s="244"/>
      <c r="C147" s="245"/>
      <c r="D147" s="234" t="s">
        <v>175</v>
      </c>
      <c r="E147" s="246" t="s">
        <v>1</v>
      </c>
      <c r="F147" s="247" t="s">
        <v>3014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175</v>
      </c>
      <c r="AU147" s="253" t="s">
        <v>86</v>
      </c>
      <c r="AV147" s="14" t="s">
        <v>8</v>
      </c>
      <c r="AW147" s="14" t="s">
        <v>32</v>
      </c>
      <c r="AX147" s="14" t="s">
        <v>77</v>
      </c>
      <c r="AY147" s="253" t="s">
        <v>166</v>
      </c>
    </row>
    <row r="148" spans="1:51" s="13" customFormat="1" ht="12">
      <c r="A148" s="13"/>
      <c r="B148" s="232"/>
      <c r="C148" s="233"/>
      <c r="D148" s="234" t="s">
        <v>175</v>
      </c>
      <c r="E148" s="235" t="s">
        <v>1</v>
      </c>
      <c r="F148" s="236" t="s">
        <v>3006</v>
      </c>
      <c r="G148" s="233"/>
      <c r="H148" s="237">
        <v>39.573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175</v>
      </c>
      <c r="AU148" s="243" t="s">
        <v>86</v>
      </c>
      <c r="AV148" s="13" t="s">
        <v>86</v>
      </c>
      <c r="AW148" s="13" t="s">
        <v>32</v>
      </c>
      <c r="AX148" s="13" t="s">
        <v>77</v>
      </c>
      <c r="AY148" s="243" t="s">
        <v>166</v>
      </c>
    </row>
    <row r="149" spans="1:65" s="2" customFormat="1" ht="33" customHeight="1">
      <c r="A149" s="37"/>
      <c r="B149" s="38"/>
      <c r="C149" s="218" t="s">
        <v>203</v>
      </c>
      <c r="D149" s="218" t="s">
        <v>169</v>
      </c>
      <c r="E149" s="219" t="s">
        <v>3015</v>
      </c>
      <c r="F149" s="220" t="s">
        <v>3016</v>
      </c>
      <c r="G149" s="221" t="s">
        <v>172</v>
      </c>
      <c r="H149" s="222">
        <v>2.656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86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3017</v>
      </c>
    </row>
    <row r="150" spans="1:51" s="14" customFormat="1" ht="12">
      <c r="A150" s="14"/>
      <c r="B150" s="244"/>
      <c r="C150" s="245"/>
      <c r="D150" s="234" t="s">
        <v>175</v>
      </c>
      <c r="E150" s="246" t="s">
        <v>1</v>
      </c>
      <c r="F150" s="247" t="s">
        <v>3018</v>
      </c>
      <c r="G150" s="245"/>
      <c r="H150" s="246" t="s">
        <v>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175</v>
      </c>
      <c r="AU150" s="253" t="s">
        <v>86</v>
      </c>
      <c r="AV150" s="14" t="s">
        <v>8</v>
      </c>
      <c r="AW150" s="14" t="s">
        <v>32</v>
      </c>
      <c r="AX150" s="14" t="s">
        <v>77</v>
      </c>
      <c r="AY150" s="253" t="s">
        <v>166</v>
      </c>
    </row>
    <row r="151" spans="1:51" s="13" customFormat="1" ht="12">
      <c r="A151" s="13"/>
      <c r="B151" s="232"/>
      <c r="C151" s="233"/>
      <c r="D151" s="234" t="s">
        <v>175</v>
      </c>
      <c r="E151" s="235" t="s">
        <v>1</v>
      </c>
      <c r="F151" s="236" t="s">
        <v>3019</v>
      </c>
      <c r="G151" s="233"/>
      <c r="H151" s="237">
        <v>2.656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175</v>
      </c>
      <c r="AU151" s="243" t="s">
        <v>86</v>
      </c>
      <c r="AV151" s="13" t="s">
        <v>86</v>
      </c>
      <c r="AW151" s="13" t="s">
        <v>32</v>
      </c>
      <c r="AX151" s="13" t="s">
        <v>77</v>
      </c>
      <c r="AY151" s="243" t="s">
        <v>166</v>
      </c>
    </row>
    <row r="152" spans="1:65" s="2" customFormat="1" ht="33" customHeight="1">
      <c r="A152" s="37"/>
      <c r="B152" s="38"/>
      <c r="C152" s="218" t="s">
        <v>208</v>
      </c>
      <c r="D152" s="218" t="s">
        <v>169</v>
      </c>
      <c r="E152" s="219" t="s">
        <v>3020</v>
      </c>
      <c r="F152" s="220" t="s">
        <v>3021</v>
      </c>
      <c r="G152" s="221" t="s">
        <v>172</v>
      </c>
      <c r="H152" s="222">
        <v>39.573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86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3022</v>
      </c>
    </row>
    <row r="153" spans="1:51" s="14" customFormat="1" ht="12">
      <c r="A153" s="14"/>
      <c r="B153" s="244"/>
      <c r="C153" s="245"/>
      <c r="D153" s="234" t="s">
        <v>175</v>
      </c>
      <c r="E153" s="246" t="s">
        <v>1</v>
      </c>
      <c r="F153" s="247" t="s">
        <v>3023</v>
      </c>
      <c r="G153" s="245"/>
      <c r="H153" s="246" t="s">
        <v>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175</v>
      </c>
      <c r="AU153" s="253" t="s">
        <v>86</v>
      </c>
      <c r="AV153" s="14" t="s">
        <v>8</v>
      </c>
      <c r="AW153" s="14" t="s">
        <v>32</v>
      </c>
      <c r="AX153" s="14" t="s">
        <v>77</v>
      </c>
      <c r="AY153" s="253" t="s">
        <v>166</v>
      </c>
    </row>
    <row r="154" spans="1:51" s="13" customFormat="1" ht="12">
      <c r="A154" s="13"/>
      <c r="B154" s="232"/>
      <c r="C154" s="233"/>
      <c r="D154" s="234" t="s">
        <v>175</v>
      </c>
      <c r="E154" s="235" t="s">
        <v>1</v>
      </c>
      <c r="F154" s="236" t="s">
        <v>3006</v>
      </c>
      <c r="G154" s="233"/>
      <c r="H154" s="237">
        <v>39.573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175</v>
      </c>
      <c r="AU154" s="243" t="s">
        <v>86</v>
      </c>
      <c r="AV154" s="13" t="s">
        <v>86</v>
      </c>
      <c r="AW154" s="13" t="s">
        <v>32</v>
      </c>
      <c r="AX154" s="13" t="s">
        <v>77</v>
      </c>
      <c r="AY154" s="243" t="s">
        <v>166</v>
      </c>
    </row>
    <row r="155" spans="1:65" s="2" customFormat="1" ht="33" customHeight="1">
      <c r="A155" s="37"/>
      <c r="B155" s="38"/>
      <c r="C155" s="218" t="s">
        <v>212</v>
      </c>
      <c r="D155" s="218" t="s">
        <v>169</v>
      </c>
      <c r="E155" s="219" t="s">
        <v>3024</v>
      </c>
      <c r="F155" s="220" t="s">
        <v>3025</v>
      </c>
      <c r="G155" s="221" t="s">
        <v>172</v>
      </c>
      <c r="H155" s="222">
        <v>29.613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86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3026</v>
      </c>
    </row>
    <row r="156" spans="1:51" s="14" customFormat="1" ht="12">
      <c r="A156" s="14"/>
      <c r="B156" s="244"/>
      <c r="C156" s="245"/>
      <c r="D156" s="234" t="s">
        <v>175</v>
      </c>
      <c r="E156" s="246" t="s">
        <v>1</v>
      </c>
      <c r="F156" s="247" t="s">
        <v>3027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175</v>
      </c>
      <c r="AU156" s="253" t="s">
        <v>86</v>
      </c>
      <c r="AV156" s="14" t="s">
        <v>8</v>
      </c>
      <c r="AW156" s="14" t="s">
        <v>32</v>
      </c>
      <c r="AX156" s="14" t="s">
        <v>77</v>
      </c>
      <c r="AY156" s="253" t="s">
        <v>166</v>
      </c>
    </row>
    <row r="157" spans="1:51" s="13" customFormat="1" ht="12">
      <c r="A157" s="13"/>
      <c r="B157" s="232"/>
      <c r="C157" s="233"/>
      <c r="D157" s="234" t="s">
        <v>175</v>
      </c>
      <c r="E157" s="235" t="s">
        <v>1</v>
      </c>
      <c r="F157" s="236" t="s">
        <v>3028</v>
      </c>
      <c r="G157" s="233"/>
      <c r="H157" s="237">
        <v>29.613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175</v>
      </c>
      <c r="AU157" s="243" t="s">
        <v>86</v>
      </c>
      <c r="AV157" s="13" t="s">
        <v>86</v>
      </c>
      <c r="AW157" s="13" t="s">
        <v>32</v>
      </c>
      <c r="AX157" s="13" t="s">
        <v>77</v>
      </c>
      <c r="AY157" s="243" t="s">
        <v>166</v>
      </c>
    </row>
    <row r="158" spans="1:65" s="2" customFormat="1" ht="33" customHeight="1">
      <c r="A158" s="37"/>
      <c r="B158" s="38"/>
      <c r="C158" s="218" t="s">
        <v>218</v>
      </c>
      <c r="D158" s="218" t="s">
        <v>169</v>
      </c>
      <c r="E158" s="219" t="s">
        <v>3029</v>
      </c>
      <c r="F158" s="220" t="s">
        <v>3030</v>
      </c>
      <c r="G158" s="221" t="s">
        <v>172</v>
      </c>
      <c r="H158" s="222">
        <v>8.976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173</v>
      </c>
      <c r="AT158" s="230" t="s">
        <v>169</v>
      </c>
      <c r="AU158" s="230" t="s">
        <v>86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173</v>
      </c>
      <c r="BM158" s="230" t="s">
        <v>3031</v>
      </c>
    </row>
    <row r="159" spans="1:51" s="13" customFormat="1" ht="12">
      <c r="A159" s="13"/>
      <c r="B159" s="232"/>
      <c r="C159" s="233"/>
      <c r="D159" s="234" t="s">
        <v>175</v>
      </c>
      <c r="E159" s="235" t="s">
        <v>1</v>
      </c>
      <c r="F159" s="236" t="s">
        <v>3032</v>
      </c>
      <c r="G159" s="233"/>
      <c r="H159" s="237">
        <v>8.976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175</v>
      </c>
      <c r="AU159" s="243" t="s">
        <v>86</v>
      </c>
      <c r="AV159" s="13" t="s">
        <v>86</v>
      </c>
      <c r="AW159" s="13" t="s">
        <v>32</v>
      </c>
      <c r="AX159" s="13" t="s">
        <v>77</v>
      </c>
      <c r="AY159" s="243" t="s">
        <v>166</v>
      </c>
    </row>
    <row r="160" spans="1:65" s="2" customFormat="1" ht="33" customHeight="1">
      <c r="A160" s="37"/>
      <c r="B160" s="38"/>
      <c r="C160" s="218" t="s">
        <v>225</v>
      </c>
      <c r="D160" s="218" t="s">
        <v>169</v>
      </c>
      <c r="E160" s="219" t="s">
        <v>3033</v>
      </c>
      <c r="F160" s="220" t="s">
        <v>3034</v>
      </c>
      <c r="G160" s="221" t="s">
        <v>172</v>
      </c>
      <c r="H160" s="222">
        <v>2.656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86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3035</v>
      </c>
    </row>
    <row r="161" spans="1:51" s="14" customFormat="1" ht="12">
      <c r="A161" s="14"/>
      <c r="B161" s="244"/>
      <c r="C161" s="245"/>
      <c r="D161" s="234" t="s">
        <v>175</v>
      </c>
      <c r="E161" s="246" t="s">
        <v>1</v>
      </c>
      <c r="F161" s="247" t="s">
        <v>3036</v>
      </c>
      <c r="G161" s="245"/>
      <c r="H161" s="246" t="s">
        <v>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175</v>
      </c>
      <c r="AU161" s="253" t="s">
        <v>86</v>
      </c>
      <c r="AV161" s="14" t="s">
        <v>8</v>
      </c>
      <c r="AW161" s="14" t="s">
        <v>32</v>
      </c>
      <c r="AX161" s="14" t="s">
        <v>77</v>
      </c>
      <c r="AY161" s="253" t="s">
        <v>166</v>
      </c>
    </row>
    <row r="162" spans="1:51" s="13" customFormat="1" ht="12">
      <c r="A162" s="13"/>
      <c r="B162" s="232"/>
      <c r="C162" s="233"/>
      <c r="D162" s="234" t="s">
        <v>175</v>
      </c>
      <c r="E162" s="235" t="s">
        <v>1</v>
      </c>
      <c r="F162" s="236" t="s">
        <v>3019</v>
      </c>
      <c r="G162" s="233"/>
      <c r="H162" s="237">
        <v>2.656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175</v>
      </c>
      <c r="AU162" s="243" t="s">
        <v>86</v>
      </c>
      <c r="AV162" s="13" t="s">
        <v>86</v>
      </c>
      <c r="AW162" s="13" t="s">
        <v>32</v>
      </c>
      <c r="AX162" s="13" t="s">
        <v>77</v>
      </c>
      <c r="AY162" s="243" t="s">
        <v>166</v>
      </c>
    </row>
    <row r="163" spans="1:65" s="2" customFormat="1" ht="33" customHeight="1">
      <c r="A163" s="37"/>
      <c r="B163" s="38"/>
      <c r="C163" s="218" t="s">
        <v>229</v>
      </c>
      <c r="D163" s="218" t="s">
        <v>169</v>
      </c>
      <c r="E163" s="219" t="s">
        <v>3037</v>
      </c>
      <c r="F163" s="220" t="s">
        <v>3038</v>
      </c>
      <c r="G163" s="221" t="s">
        <v>172</v>
      </c>
      <c r="H163" s="222">
        <v>29.613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86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3039</v>
      </c>
    </row>
    <row r="164" spans="1:51" s="14" customFormat="1" ht="12">
      <c r="A164" s="14"/>
      <c r="B164" s="244"/>
      <c r="C164" s="245"/>
      <c r="D164" s="234" t="s">
        <v>175</v>
      </c>
      <c r="E164" s="246" t="s">
        <v>1</v>
      </c>
      <c r="F164" s="247" t="s">
        <v>3040</v>
      </c>
      <c r="G164" s="245"/>
      <c r="H164" s="246" t="s">
        <v>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175</v>
      </c>
      <c r="AU164" s="253" t="s">
        <v>86</v>
      </c>
      <c r="AV164" s="14" t="s">
        <v>8</v>
      </c>
      <c r="AW164" s="14" t="s">
        <v>32</v>
      </c>
      <c r="AX164" s="14" t="s">
        <v>77</v>
      </c>
      <c r="AY164" s="253" t="s">
        <v>166</v>
      </c>
    </row>
    <row r="165" spans="1:51" s="13" customFormat="1" ht="12">
      <c r="A165" s="13"/>
      <c r="B165" s="232"/>
      <c r="C165" s="233"/>
      <c r="D165" s="234" t="s">
        <v>175</v>
      </c>
      <c r="E165" s="235" t="s">
        <v>1</v>
      </c>
      <c r="F165" s="236" t="s">
        <v>3028</v>
      </c>
      <c r="G165" s="233"/>
      <c r="H165" s="237">
        <v>29.613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175</v>
      </c>
      <c r="AU165" s="243" t="s">
        <v>86</v>
      </c>
      <c r="AV165" s="13" t="s">
        <v>86</v>
      </c>
      <c r="AW165" s="13" t="s">
        <v>32</v>
      </c>
      <c r="AX165" s="13" t="s">
        <v>77</v>
      </c>
      <c r="AY165" s="243" t="s">
        <v>166</v>
      </c>
    </row>
    <row r="166" spans="1:65" s="2" customFormat="1" ht="33" customHeight="1">
      <c r="A166" s="37"/>
      <c r="B166" s="38"/>
      <c r="C166" s="218" t="s">
        <v>233</v>
      </c>
      <c r="D166" s="218" t="s">
        <v>169</v>
      </c>
      <c r="E166" s="219" t="s">
        <v>3041</v>
      </c>
      <c r="F166" s="220" t="s">
        <v>3042</v>
      </c>
      <c r="G166" s="221" t="s">
        <v>172</v>
      </c>
      <c r="H166" s="222">
        <v>2.656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86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3043</v>
      </c>
    </row>
    <row r="167" spans="1:51" s="14" customFormat="1" ht="12">
      <c r="A167" s="14"/>
      <c r="B167" s="244"/>
      <c r="C167" s="245"/>
      <c r="D167" s="234" t="s">
        <v>175</v>
      </c>
      <c r="E167" s="246" t="s">
        <v>1</v>
      </c>
      <c r="F167" s="247" t="s">
        <v>3044</v>
      </c>
      <c r="G167" s="245"/>
      <c r="H167" s="246" t="s">
        <v>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175</v>
      </c>
      <c r="AU167" s="253" t="s">
        <v>86</v>
      </c>
      <c r="AV167" s="14" t="s">
        <v>8</v>
      </c>
      <c r="AW167" s="14" t="s">
        <v>32</v>
      </c>
      <c r="AX167" s="14" t="s">
        <v>77</v>
      </c>
      <c r="AY167" s="253" t="s">
        <v>166</v>
      </c>
    </row>
    <row r="168" spans="1:51" s="13" customFormat="1" ht="12">
      <c r="A168" s="13"/>
      <c r="B168" s="232"/>
      <c r="C168" s="233"/>
      <c r="D168" s="234" t="s">
        <v>175</v>
      </c>
      <c r="E168" s="235" t="s">
        <v>1</v>
      </c>
      <c r="F168" s="236" t="s">
        <v>3019</v>
      </c>
      <c r="G168" s="233"/>
      <c r="H168" s="237">
        <v>2.656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175</v>
      </c>
      <c r="AU168" s="243" t="s">
        <v>86</v>
      </c>
      <c r="AV168" s="13" t="s">
        <v>86</v>
      </c>
      <c r="AW168" s="13" t="s">
        <v>32</v>
      </c>
      <c r="AX168" s="13" t="s">
        <v>77</v>
      </c>
      <c r="AY168" s="243" t="s">
        <v>166</v>
      </c>
    </row>
    <row r="169" spans="1:65" s="2" customFormat="1" ht="33" customHeight="1">
      <c r="A169" s="37"/>
      <c r="B169" s="38"/>
      <c r="C169" s="218" t="s">
        <v>237</v>
      </c>
      <c r="D169" s="218" t="s">
        <v>169</v>
      </c>
      <c r="E169" s="219" t="s">
        <v>3045</v>
      </c>
      <c r="F169" s="220" t="s">
        <v>3046</v>
      </c>
      <c r="G169" s="221" t="s">
        <v>172</v>
      </c>
      <c r="H169" s="222">
        <v>29.613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86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3047</v>
      </c>
    </row>
    <row r="170" spans="1:51" s="14" customFormat="1" ht="12">
      <c r="A170" s="14"/>
      <c r="B170" s="244"/>
      <c r="C170" s="245"/>
      <c r="D170" s="234" t="s">
        <v>175</v>
      </c>
      <c r="E170" s="246" t="s">
        <v>1</v>
      </c>
      <c r="F170" s="247" t="s">
        <v>3048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175</v>
      </c>
      <c r="AU170" s="253" t="s">
        <v>86</v>
      </c>
      <c r="AV170" s="14" t="s">
        <v>8</v>
      </c>
      <c r="AW170" s="14" t="s">
        <v>32</v>
      </c>
      <c r="AX170" s="14" t="s">
        <v>77</v>
      </c>
      <c r="AY170" s="253" t="s">
        <v>166</v>
      </c>
    </row>
    <row r="171" spans="1:51" s="13" customFormat="1" ht="12">
      <c r="A171" s="13"/>
      <c r="B171" s="232"/>
      <c r="C171" s="233"/>
      <c r="D171" s="234" t="s">
        <v>175</v>
      </c>
      <c r="E171" s="235" t="s">
        <v>1</v>
      </c>
      <c r="F171" s="236" t="s">
        <v>3028</v>
      </c>
      <c r="G171" s="233"/>
      <c r="H171" s="237">
        <v>29.613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175</v>
      </c>
      <c r="AU171" s="243" t="s">
        <v>86</v>
      </c>
      <c r="AV171" s="13" t="s">
        <v>86</v>
      </c>
      <c r="AW171" s="13" t="s">
        <v>32</v>
      </c>
      <c r="AX171" s="13" t="s">
        <v>77</v>
      </c>
      <c r="AY171" s="243" t="s">
        <v>166</v>
      </c>
    </row>
    <row r="172" spans="1:65" s="2" customFormat="1" ht="33" customHeight="1">
      <c r="A172" s="37"/>
      <c r="B172" s="38"/>
      <c r="C172" s="218" t="s">
        <v>9</v>
      </c>
      <c r="D172" s="218" t="s">
        <v>169</v>
      </c>
      <c r="E172" s="219" t="s">
        <v>3049</v>
      </c>
      <c r="F172" s="220" t="s">
        <v>3050</v>
      </c>
      <c r="G172" s="221" t="s">
        <v>172</v>
      </c>
      <c r="H172" s="222">
        <v>29.613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86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3051</v>
      </c>
    </row>
    <row r="173" spans="1:51" s="14" customFormat="1" ht="12">
      <c r="A173" s="14"/>
      <c r="B173" s="244"/>
      <c r="C173" s="245"/>
      <c r="D173" s="234" t="s">
        <v>175</v>
      </c>
      <c r="E173" s="246" t="s">
        <v>1</v>
      </c>
      <c r="F173" s="247" t="s">
        <v>3052</v>
      </c>
      <c r="G173" s="245"/>
      <c r="H173" s="246" t="s">
        <v>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175</v>
      </c>
      <c r="AU173" s="253" t="s">
        <v>86</v>
      </c>
      <c r="AV173" s="14" t="s">
        <v>8</v>
      </c>
      <c r="AW173" s="14" t="s">
        <v>32</v>
      </c>
      <c r="AX173" s="14" t="s">
        <v>77</v>
      </c>
      <c r="AY173" s="253" t="s">
        <v>166</v>
      </c>
    </row>
    <row r="174" spans="1:51" s="13" customFormat="1" ht="12">
      <c r="A174" s="13"/>
      <c r="B174" s="232"/>
      <c r="C174" s="233"/>
      <c r="D174" s="234" t="s">
        <v>175</v>
      </c>
      <c r="E174" s="235" t="s">
        <v>1</v>
      </c>
      <c r="F174" s="236" t="s">
        <v>3028</v>
      </c>
      <c r="G174" s="233"/>
      <c r="H174" s="237">
        <v>29.613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175</v>
      </c>
      <c r="AU174" s="243" t="s">
        <v>86</v>
      </c>
      <c r="AV174" s="13" t="s">
        <v>86</v>
      </c>
      <c r="AW174" s="13" t="s">
        <v>32</v>
      </c>
      <c r="AX174" s="13" t="s">
        <v>77</v>
      </c>
      <c r="AY174" s="243" t="s">
        <v>166</v>
      </c>
    </row>
    <row r="175" spans="1:65" s="2" customFormat="1" ht="24.15" customHeight="1">
      <c r="A175" s="37"/>
      <c r="B175" s="38"/>
      <c r="C175" s="218" t="s">
        <v>249</v>
      </c>
      <c r="D175" s="218" t="s">
        <v>169</v>
      </c>
      <c r="E175" s="219" t="s">
        <v>1070</v>
      </c>
      <c r="F175" s="220" t="s">
        <v>1071</v>
      </c>
      <c r="G175" s="221" t="s">
        <v>172</v>
      </c>
      <c r="H175" s="222">
        <v>4.485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86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3053</v>
      </c>
    </row>
    <row r="176" spans="1:51" s="14" customFormat="1" ht="12">
      <c r="A176" s="14"/>
      <c r="B176" s="244"/>
      <c r="C176" s="245"/>
      <c r="D176" s="234" t="s">
        <v>175</v>
      </c>
      <c r="E176" s="246" t="s">
        <v>1</v>
      </c>
      <c r="F176" s="247" t="s">
        <v>3005</v>
      </c>
      <c r="G176" s="245"/>
      <c r="H176" s="246" t="s">
        <v>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175</v>
      </c>
      <c r="AU176" s="253" t="s">
        <v>86</v>
      </c>
      <c r="AV176" s="14" t="s">
        <v>8</v>
      </c>
      <c r="AW176" s="14" t="s">
        <v>32</v>
      </c>
      <c r="AX176" s="14" t="s">
        <v>77</v>
      </c>
      <c r="AY176" s="253" t="s">
        <v>166</v>
      </c>
    </row>
    <row r="177" spans="1:51" s="13" customFormat="1" ht="12">
      <c r="A177" s="13"/>
      <c r="B177" s="232"/>
      <c r="C177" s="233"/>
      <c r="D177" s="234" t="s">
        <v>175</v>
      </c>
      <c r="E177" s="235" t="s">
        <v>1</v>
      </c>
      <c r="F177" s="236" t="s">
        <v>3054</v>
      </c>
      <c r="G177" s="233"/>
      <c r="H177" s="237">
        <v>3.97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175</v>
      </c>
      <c r="AU177" s="243" t="s">
        <v>86</v>
      </c>
      <c r="AV177" s="13" t="s">
        <v>86</v>
      </c>
      <c r="AW177" s="13" t="s">
        <v>32</v>
      </c>
      <c r="AX177" s="13" t="s">
        <v>77</v>
      </c>
      <c r="AY177" s="243" t="s">
        <v>166</v>
      </c>
    </row>
    <row r="178" spans="1:51" s="13" customFormat="1" ht="12">
      <c r="A178" s="13"/>
      <c r="B178" s="232"/>
      <c r="C178" s="233"/>
      <c r="D178" s="234" t="s">
        <v>175</v>
      </c>
      <c r="E178" s="235" t="s">
        <v>1</v>
      </c>
      <c r="F178" s="236" t="s">
        <v>3055</v>
      </c>
      <c r="G178" s="233"/>
      <c r="H178" s="237">
        <v>0.515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175</v>
      </c>
      <c r="AU178" s="243" t="s">
        <v>86</v>
      </c>
      <c r="AV178" s="13" t="s">
        <v>86</v>
      </c>
      <c r="AW178" s="13" t="s">
        <v>32</v>
      </c>
      <c r="AX178" s="13" t="s">
        <v>77</v>
      </c>
      <c r="AY178" s="243" t="s">
        <v>166</v>
      </c>
    </row>
    <row r="179" spans="1:65" s="2" customFormat="1" ht="24.15" customHeight="1">
      <c r="A179" s="37"/>
      <c r="B179" s="38"/>
      <c r="C179" s="218" t="s">
        <v>256</v>
      </c>
      <c r="D179" s="218" t="s">
        <v>169</v>
      </c>
      <c r="E179" s="219" t="s">
        <v>1077</v>
      </c>
      <c r="F179" s="220" t="s">
        <v>1078</v>
      </c>
      <c r="G179" s="221" t="s">
        <v>172</v>
      </c>
      <c r="H179" s="222">
        <v>4.485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86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3056</v>
      </c>
    </row>
    <row r="180" spans="1:51" s="14" customFormat="1" ht="12">
      <c r="A180" s="14"/>
      <c r="B180" s="244"/>
      <c r="C180" s="245"/>
      <c r="D180" s="234" t="s">
        <v>175</v>
      </c>
      <c r="E180" s="246" t="s">
        <v>1</v>
      </c>
      <c r="F180" s="247" t="s">
        <v>3010</v>
      </c>
      <c r="G180" s="245"/>
      <c r="H180" s="246" t="s">
        <v>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175</v>
      </c>
      <c r="AU180" s="253" t="s">
        <v>86</v>
      </c>
      <c r="AV180" s="14" t="s">
        <v>8</v>
      </c>
      <c r="AW180" s="14" t="s">
        <v>32</v>
      </c>
      <c r="AX180" s="14" t="s">
        <v>77</v>
      </c>
      <c r="AY180" s="253" t="s">
        <v>166</v>
      </c>
    </row>
    <row r="181" spans="1:51" s="13" customFormat="1" ht="12">
      <c r="A181" s="13"/>
      <c r="B181" s="232"/>
      <c r="C181" s="233"/>
      <c r="D181" s="234" t="s">
        <v>175</v>
      </c>
      <c r="E181" s="235" t="s">
        <v>1</v>
      </c>
      <c r="F181" s="236" t="s">
        <v>3054</v>
      </c>
      <c r="G181" s="233"/>
      <c r="H181" s="237">
        <v>3.97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175</v>
      </c>
      <c r="AU181" s="243" t="s">
        <v>86</v>
      </c>
      <c r="AV181" s="13" t="s">
        <v>86</v>
      </c>
      <c r="AW181" s="13" t="s">
        <v>32</v>
      </c>
      <c r="AX181" s="13" t="s">
        <v>77</v>
      </c>
      <c r="AY181" s="243" t="s">
        <v>166</v>
      </c>
    </row>
    <row r="182" spans="1:51" s="13" customFormat="1" ht="12">
      <c r="A182" s="13"/>
      <c r="B182" s="232"/>
      <c r="C182" s="233"/>
      <c r="D182" s="234" t="s">
        <v>175</v>
      </c>
      <c r="E182" s="235" t="s">
        <v>1</v>
      </c>
      <c r="F182" s="236" t="s">
        <v>3055</v>
      </c>
      <c r="G182" s="233"/>
      <c r="H182" s="237">
        <v>0.515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175</v>
      </c>
      <c r="AU182" s="243" t="s">
        <v>86</v>
      </c>
      <c r="AV182" s="13" t="s">
        <v>86</v>
      </c>
      <c r="AW182" s="13" t="s">
        <v>32</v>
      </c>
      <c r="AX182" s="13" t="s">
        <v>77</v>
      </c>
      <c r="AY182" s="243" t="s">
        <v>166</v>
      </c>
    </row>
    <row r="183" spans="1:65" s="2" customFormat="1" ht="24.15" customHeight="1">
      <c r="A183" s="37"/>
      <c r="B183" s="38"/>
      <c r="C183" s="218" t="s">
        <v>261</v>
      </c>
      <c r="D183" s="218" t="s">
        <v>169</v>
      </c>
      <c r="E183" s="219" t="s">
        <v>1081</v>
      </c>
      <c r="F183" s="220" t="s">
        <v>1082</v>
      </c>
      <c r="G183" s="221" t="s">
        <v>172</v>
      </c>
      <c r="H183" s="222">
        <v>4.485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86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3057</v>
      </c>
    </row>
    <row r="184" spans="1:51" s="14" customFormat="1" ht="12">
      <c r="A184" s="14"/>
      <c r="B184" s="244"/>
      <c r="C184" s="245"/>
      <c r="D184" s="234" t="s">
        <v>175</v>
      </c>
      <c r="E184" s="246" t="s">
        <v>1</v>
      </c>
      <c r="F184" s="247" t="s">
        <v>3014</v>
      </c>
      <c r="G184" s="245"/>
      <c r="H184" s="246" t="s">
        <v>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175</v>
      </c>
      <c r="AU184" s="253" t="s">
        <v>86</v>
      </c>
      <c r="AV184" s="14" t="s">
        <v>8</v>
      </c>
      <c r="AW184" s="14" t="s">
        <v>32</v>
      </c>
      <c r="AX184" s="14" t="s">
        <v>77</v>
      </c>
      <c r="AY184" s="253" t="s">
        <v>166</v>
      </c>
    </row>
    <row r="185" spans="1:51" s="13" customFormat="1" ht="12">
      <c r="A185" s="13"/>
      <c r="B185" s="232"/>
      <c r="C185" s="233"/>
      <c r="D185" s="234" t="s">
        <v>175</v>
      </c>
      <c r="E185" s="235" t="s">
        <v>1</v>
      </c>
      <c r="F185" s="236" t="s">
        <v>3054</v>
      </c>
      <c r="G185" s="233"/>
      <c r="H185" s="237">
        <v>3.97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175</v>
      </c>
      <c r="AU185" s="243" t="s">
        <v>86</v>
      </c>
      <c r="AV185" s="13" t="s">
        <v>86</v>
      </c>
      <c r="AW185" s="13" t="s">
        <v>32</v>
      </c>
      <c r="AX185" s="13" t="s">
        <v>77</v>
      </c>
      <c r="AY185" s="243" t="s">
        <v>166</v>
      </c>
    </row>
    <row r="186" spans="1:51" s="13" customFormat="1" ht="12">
      <c r="A186" s="13"/>
      <c r="B186" s="232"/>
      <c r="C186" s="233"/>
      <c r="D186" s="234" t="s">
        <v>175</v>
      </c>
      <c r="E186" s="235" t="s">
        <v>1</v>
      </c>
      <c r="F186" s="236" t="s">
        <v>3055</v>
      </c>
      <c r="G186" s="233"/>
      <c r="H186" s="237">
        <v>0.515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175</v>
      </c>
      <c r="AU186" s="243" t="s">
        <v>86</v>
      </c>
      <c r="AV186" s="13" t="s">
        <v>86</v>
      </c>
      <c r="AW186" s="13" t="s">
        <v>32</v>
      </c>
      <c r="AX186" s="13" t="s">
        <v>77</v>
      </c>
      <c r="AY186" s="243" t="s">
        <v>166</v>
      </c>
    </row>
    <row r="187" spans="1:65" s="2" customFormat="1" ht="24.15" customHeight="1">
      <c r="A187" s="37"/>
      <c r="B187" s="38"/>
      <c r="C187" s="218" t="s">
        <v>265</v>
      </c>
      <c r="D187" s="218" t="s">
        <v>169</v>
      </c>
      <c r="E187" s="219" t="s">
        <v>1085</v>
      </c>
      <c r="F187" s="220" t="s">
        <v>1086</v>
      </c>
      <c r="G187" s="221" t="s">
        <v>172</v>
      </c>
      <c r="H187" s="222">
        <v>4.485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173</v>
      </c>
      <c r="AT187" s="230" t="s">
        <v>169</v>
      </c>
      <c r="AU187" s="230" t="s">
        <v>86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173</v>
      </c>
      <c r="BM187" s="230" t="s">
        <v>3058</v>
      </c>
    </row>
    <row r="188" spans="1:51" s="14" customFormat="1" ht="12">
      <c r="A188" s="14"/>
      <c r="B188" s="244"/>
      <c r="C188" s="245"/>
      <c r="D188" s="234" t="s">
        <v>175</v>
      </c>
      <c r="E188" s="246" t="s">
        <v>1</v>
      </c>
      <c r="F188" s="247" t="s">
        <v>3023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175</v>
      </c>
      <c r="AU188" s="253" t="s">
        <v>86</v>
      </c>
      <c r="AV188" s="14" t="s">
        <v>8</v>
      </c>
      <c r="AW188" s="14" t="s">
        <v>32</v>
      </c>
      <c r="AX188" s="14" t="s">
        <v>77</v>
      </c>
      <c r="AY188" s="253" t="s">
        <v>166</v>
      </c>
    </row>
    <row r="189" spans="1:51" s="13" customFormat="1" ht="12">
      <c r="A189" s="13"/>
      <c r="B189" s="232"/>
      <c r="C189" s="233"/>
      <c r="D189" s="234" t="s">
        <v>175</v>
      </c>
      <c r="E189" s="235" t="s">
        <v>1</v>
      </c>
      <c r="F189" s="236" t="s">
        <v>3054</v>
      </c>
      <c r="G189" s="233"/>
      <c r="H189" s="237">
        <v>3.97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175</v>
      </c>
      <c r="AU189" s="243" t="s">
        <v>86</v>
      </c>
      <c r="AV189" s="13" t="s">
        <v>86</v>
      </c>
      <c r="AW189" s="13" t="s">
        <v>32</v>
      </c>
      <c r="AX189" s="13" t="s">
        <v>77</v>
      </c>
      <c r="AY189" s="243" t="s">
        <v>166</v>
      </c>
    </row>
    <row r="190" spans="1:51" s="13" customFormat="1" ht="12">
      <c r="A190" s="13"/>
      <c r="B190" s="232"/>
      <c r="C190" s="233"/>
      <c r="D190" s="234" t="s">
        <v>175</v>
      </c>
      <c r="E190" s="235" t="s">
        <v>1</v>
      </c>
      <c r="F190" s="236" t="s">
        <v>3055</v>
      </c>
      <c r="G190" s="233"/>
      <c r="H190" s="237">
        <v>0.515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175</v>
      </c>
      <c r="AU190" s="243" t="s">
        <v>86</v>
      </c>
      <c r="AV190" s="13" t="s">
        <v>86</v>
      </c>
      <c r="AW190" s="13" t="s">
        <v>32</v>
      </c>
      <c r="AX190" s="13" t="s">
        <v>77</v>
      </c>
      <c r="AY190" s="243" t="s">
        <v>166</v>
      </c>
    </row>
    <row r="191" spans="1:65" s="2" customFormat="1" ht="21.75" customHeight="1">
      <c r="A191" s="37"/>
      <c r="B191" s="38"/>
      <c r="C191" s="218" t="s">
        <v>271</v>
      </c>
      <c r="D191" s="218" t="s">
        <v>169</v>
      </c>
      <c r="E191" s="219" t="s">
        <v>3059</v>
      </c>
      <c r="F191" s="220" t="s">
        <v>3060</v>
      </c>
      <c r="G191" s="221" t="s">
        <v>188</v>
      </c>
      <c r="H191" s="222">
        <v>236.902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0.00058</v>
      </c>
      <c r="R191" s="228">
        <f>Q191*H191</f>
        <v>0.13740316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86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3061</v>
      </c>
    </row>
    <row r="192" spans="1:51" s="13" customFormat="1" ht="12">
      <c r="A192" s="13"/>
      <c r="B192" s="232"/>
      <c r="C192" s="233"/>
      <c r="D192" s="234" t="s">
        <v>175</v>
      </c>
      <c r="E192" s="235" t="s">
        <v>1</v>
      </c>
      <c r="F192" s="236" t="s">
        <v>3062</v>
      </c>
      <c r="G192" s="233"/>
      <c r="H192" s="237">
        <v>236.902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175</v>
      </c>
      <c r="AU192" s="243" t="s">
        <v>86</v>
      </c>
      <c r="AV192" s="13" t="s">
        <v>86</v>
      </c>
      <c r="AW192" s="13" t="s">
        <v>32</v>
      </c>
      <c r="AX192" s="13" t="s">
        <v>77</v>
      </c>
      <c r="AY192" s="243" t="s">
        <v>166</v>
      </c>
    </row>
    <row r="193" spans="1:65" s="2" customFormat="1" ht="21.75" customHeight="1">
      <c r="A193" s="37"/>
      <c r="B193" s="38"/>
      <c r="C193" s="218" t="s">
        <v>7</v>
      </c>
      <c r="D193" s="218" t="s">
        <v>169</v>
      </c>
      <c r="E193" s="219" t="s">
        <v>3063</v>
      </c>
      <c r="F193" s="220" t="s">
        <v>3064</v>
      </c>
      <c r="G193" s="221" t="s">
        <v>188</v>
      </c>
      <c r="H193" s="222">
        <v>236.902</v>
      </c>
      <c r="I193" s="223"/>
      <c r="J193" s="224">
        <f>ROUND(I193*H193,0)</f>
        <v>0</v>
      </c>
      <c r="K193" s="225"/>
      <c r="L193" s="43"/>
      <c r="M193" s="226" t="s">
        <v>1</v>
      </c>
      <c r="N193" s="227" t="s">
        <v>42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173</v>
      </c>
      <c r="AT193" s="230" t="s">
        <v>169</v>
      </c>
      <c r="AU193" s="230" t="s">
        <v>86</v>
      </c>
      <c r="AY193" s="16" t="s">
        <v>166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</v>
      </c>
      <c r="BK193" s="231">
        <f>ROUND(I193*H193,0)</f>
        <v>0</v>
      </c>
      <c r="BL193" s="16" t="s">
        <v>173</v>
      </c>
      <c r="BM193" s="230" t="s">
        <v>3065</v>
      </c>
    </row>
    <row r="194" spans="1:65" s="2" customFormat="1" ht="37.8" customHeight="1">
      <c r="A194" s="37"/>
      <c r="B194" s="38"/>
      <c r="C194" s="218" t="s">
        <v>279</v>
      </c>
      <c r="D194" s="218" t="s">
        <v>169</v>
      </c>
      <c r="E194" s="219" t="s">
        <v>3066</v>
      </c>
      <c r="F194" s="220" t="s">
        <v>3067</v>
      </c>
      <c r="G194" s="221" t="s">
        <v>172</v>
      </c>
      <c r="H194" s="222">
        <v>323.26</v>
      </c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173</v>
      </c>
      <c r="AT194" s="230" t="s">
        <v>169</v>
      </c>
      <c r="AU194" s="230" t="s">
        <v>86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173</v>
      </c>
      <c r="BM194" s="230" t="s">
        <v>3068</v>
      </c>
    </row>
    <row r="195" spans="1:51" s="13" customFormat="1" ht="12">
      <c r="A195" s="13"/>
      <c r="B195" s="232"/>
      <c r="C195" s="233"/>
      <c r="D195" s="234" t="s">
        <v>175</v>
      </c>
      <c r="E195" s="235" t="s">
        <v>1</v>
      </c>
      <c r="F195" s="236" t="s">
        <v>3069</v>
      </c>
      <c r="G195" s="233"/>
      <c r="H195" s="237">
        <v>161.63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175</v>
      </c>
      <c r="AU195" s="243" t="s">
        <v>86</v>
      </c>
      <c r="AV195" s="13" t="s">
        <v>86</v>
      </c>
      <c r="AW195" s="13" t="s">
        <v>32</v>
      </c>
      <c r="AX195" s="13" t="s">
        <v>77</v>
      </c>
      <c r="AY195" s="243" t="s">
        <v>166</v>
      </c>
    </row>
    <row r="196" spans="1:51" s="13" customFormat="1" ht="12">
      <c r="A196" s="13"/>
      <c r="B196" s="232"/>
      <c r="C196" s="233"/>
      <c r="D196" s="234" t="s">
        <v>175</v>
      </c>
      <c r="E196" s="235" t="s">
        <v>1</v>
      </c>
      <c r="F196" s="236" t="s">
        <v>3070</v>
      </c>
      <c r="G196" s="233"/>
      <c r="H196" s="237">
        <v>161.63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175</v>
      </c>
      <c r="AU196" s="243" t="s">
        <v>86</v>
      </c>
      <c r="AV196" s="13" t="s">
        <v>86</v>
      </c>
      <c r="AW196" s="13" t="s">
        <v>32</v>
      </c>
      <c r="AX196" s="13" t="s">
        <v>77</v>
      </c>
      <c r="AY196" s="243" t="s">
        <v>166</v>
      </c>
    </row>
    <row r="197" spans="1:65" s="2" customFormat="1" ht="37.8" customHeight="1">
      <c r="A197" s="37"/>
      <c r="B197" s="38"/>
      <c r="C197" s="218" t="s">
        <v>285</v>
      </c>
      <c r="D197" s="218" t="s">
        <v>169</v>
      </c>
      <c r="E197" s="219" t="s">
        <v>3071</v>
      </c>
      <c r="F197" s="220" t="s">
        <v>3072</v>
      </c>
      <c r="G197" s="221" t="s">
        <v>172</v>
      </c>
      <c r="H197" s="222">
        <v>221.724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173</v>
      </c>
      <c r="AT197" s="230" t="s">
        <v>169</v>
      </c>
      <c r="AU197" s="230" t="s">
        <v>86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173</v>
      </c>
      <c r="BM197" s="230" t="s">
        <v>3073</v>
      </c>
    </row>
    <row r="198" spans="1:51" s="13" customFormat="1" ht="12">
      <c r="A198" s="13"/>
      <c r="B198" s="232"/>
      <c r="C198" s="233"/>
      <c r="D198" s="234" t="s">
        <v>175</v>
      </c>
      <c r="E198" s="235" t="s">
        <v>1</v>
      </c>
      <c r="F198" s="236" t="s">
        <v>3074</v>
      </c>
      <c r="G198" s="233"/>
      <c r="H198" s="237">
        <v>149.998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175</v>
      </c>
      <c r="AU198" s="243" t="s">
        <v>86</v>
      </c>
      <c r="AV198" s="13" t="s">
        <v>86</v>
      </c>
      <c r="AW198" s="13" t="s">
        <v>32</v>
      </c>
      <c r="AX198" s="13" t="s">
        <v>77</v>
      </c>
      <c r="AY198" s="243" t="s">
        <v>166</v>
      </c>
    </row>
    <row r="199" spans="1:51" s="13" customFormat="1" ht="12">
      <c r="A199" s="13"/>
      <c r="B199" s="232"/>
      <c r="C199" s="233"/>
      <c r="D199" s="234" t="s">
        <v>175</v>
      </c>
      <c r="E199" s="235" t="s">
        <v>1</v>
      </c>
      <c r="F199" s="236" t="s">
        <v>3075</v>
      </c>
      <c r="G199" s="233"/>
      <c r="H199" s="237">
        <v>71.726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175</v>
      </c>
      <c r="AU199" s="243" t="s">
        <v>86</v>
      </c>
      <c r="AV199" s="13" t="s">
        <v>86</v>
      </c>
      <c r="AW199" s="13" t="s">
        <v>32</v>
      </c>
      <c r="AX199" s="13" t="s">
        <v>77</v>
      </c>
      <c r="AY199" s="243" t="s">
        <v>166</v>
      </c>
    </row>
    <row r="200" spans="1:65" s="2" customFormat="1" ht="37.8" customHeight="1">
      <c r="A200" s="37"/>
      <c r="B200" s="38"/>
      <c r="C200" s="218" t="s">
        <v>290</v>
      </c>
      <c r="D200" s="218" t="s">
        <v>169</v>
      </c>
      <c r="E200" s="219" t="s">
        <v>1097</v>
      </c>
      <c r="F200" s="220" t="s">
        <v>1098</v>
      </c>
      <c r="G200" s="221" t="s">
        <v>172</v>
      </c>
      <c r="H200" s="222">
        <v>78.272</v>
      </c>
      <c r="I200" s="223"/>
      <c r="J200" s="224">
        <f>ROUND(I200*H200,0)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173</v>
      </c>
      <c r="AT200" s="230" t="s">
        <v>169</v>
      </c>
      <c r="AU200" s="230" t="s">
        <v>86</v>
      </c>
      <c r="AY200" s="16" t="s">
        <v>166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</v>
      </c>
      <c r="BK200" s="231">
        <f>ROUND(I200*H200,0)</f>
        <v>0</v>
      </c>
      <c r="BL200" s="16" t="s">
        <v>173</v>
      </c>
      <c r="BM200" s="230" t="s">
        <v>3076</v>
      </c>
    </row>
    <row r="201" spans="1:51" s="13" customFormat="1" ht="12">
      <c r="A201" s="13"/>
      <c r="B201" s="232"/>
      <c r="C201" s="233"/>
      <c r="D201" s="234" t="s">
        <v>175</v>
      </c>
      <c r="E201" s="235" t="s">
        <v>1</v>
      </c>
      <c r="F201" s="236" t="s">
        <v>3077</v>
      </c>
      <c r="G201" s="233"/>
      <c r="H201" s="237">
        <v>149.998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175</v>
      </c>
      <c r="AU201" s="243" t="s">
        <v>86</v>
      </c>
      <c r="AV201" s="13" t="s">
        <v>86</v>
      </c>
      <c r="AW201" s="13" t="s">
        <v>32</v>
      </c>
      <c r="AX201" s="13" t="s">
        <v>77</v>
      </c>
      <c r="AY201" s="243" t="s">
        <v>166</v>
      </c>
    </row>
    <row r="202" spans="1:51" s="13" customFormat="1" ht="12">
      <c r="A202" s="13"/>
      <c r="B202" s="232"/>
      <c r="C202" s="233"/>
      <c r="D202" s="234" t="s">
        <v>175</v>
      </c>
      <c r="E202" s="235" t="s">
        <v>1</v>
      </c>
      <c r="F202" s="236" t="s">
        <v>3078</v>
      </c>
      <c r="G202" s="233"/>
      <c r="H202" s="237">
        <v>-233.356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175</v>
      </c>
      <c r="AU202" s="243" t="s">
        <v>86</v>
      </c>
      <c r="AV202" s="13" t="s">
        <v>86</v>
      </c>
      <c r="AW202" s="13" t="s">
        <v>32</v>
      </c>
      <c r="AX202" s="13" t="s">
        <v>77</v>
      </c>
      <c r="AY202" s="243" t="s">
        <v>166</v>
      </c>
    </row>
    <row r="203" spans="1:51" s="13" customFormat="1" ht="12">
      <c r="A203" s="13"/>
      <c r="B203" s="232"/>
      <c r="C203" s="233"/>
      <c r="D203" s="234" t="s">
        <v>175</v>
      </c>
      <c r="E203" s="235" t="s">
        <v>1</v>
      </c>
      <c r="F203" s="236" t="s">
        <v>3079</v>
      </c>
      <c r="G203" s="233"/>
      <c r="H203" s="237">
        <v>161.63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175</v>
      </c>
      <c r="AU203" s="243" t="s">
        <v>86</v>
      </c>
      <c r="AV203" s="13" t="s">
        <v>86</v>
      </c>
      <c r="AW203" s="13" t="s">
        <v>32</v>
      </c>
      <c r="AX203" s="13" t="s">
        <v>77</v>
      </c>
      <c r="AY203" s="243" t="s">
        <v>166</v>
      </c>
    </row>
    <row r="204" spans="1:65" s="2" customFormat="1" ht="37.8" customHeight="1">
      <c r="A204" s="37"/>
      <c r="B204" s="38"/>
      <c r="C204" s="218" t="s">
        <v>295</v>
      </c>
      <c r="D204" s="218" t="s">
        <v>169</v>
      </c>
      <c r="E204" s="219" t="s">
        <v>1101</v>
      </c>
      <c r="F204" s="220" t="s">
        <v>1102</v>
      </c>
      <c r="G204" s="221" t="s">
        <v>172</v>
      </c>
      <c r="H204" s="222">
        <v>626.176</v>
      </c>
      <c r="I204" s="223"/>
      <c r="J204" s="224">
        <f>ROUND(I204*H204,0)</f>
        <v>0</v>
      </c>
      <c r="K204" s="225"/>
      <c r="L204" s="43"/>
      <c r="M204" s="226" t="s">
        <v>1</v>
      </c>
      <c r="N204" s="227" t="s">
        <v>42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173</v>
      </c>
      <c r="AT204" s="230" t="s">
        <v>169</v>
      </c>
      <c r="AU204" s="230" t="s">
        <v>86</v>
      </c>
      <c r="AY204" s="16" t="s">
        <v>166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</v>
      </c>
      <c r="BK204" s="231">
        <f>ROUND(I204*H204,0)</f>
        <v>0</v>
      </c>
      <c r="BL204" s="16" t="s">
        <v>173</v>
      </c>
      <c r="BM204" s="230" t="s">
        <v>3080</v>
      </c>
    </row>
    <row r="205" spans="1:51" s="13" customFormat="1" ht="12">
      <c r="A205" s="13"/>
      <c r="B205" s="232"/>
      <c r="C205" s="233"/>
      <c r="D205" s="234" t="s">
        <v>175</v>
      </c>
      <c r="E205" s="235" t="s">
        <v>1</v>
      </c>
      <c r="F205" s="236" t="s">
        <v>3081</v>
      </c>
      <c r="G205" s="233"/>
      <c r="H205" s="237">
        <v>626.176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175</v>
      </c>
      <c r="AU205" s="243" t="s">
        <v>86</v>
      </c>
      <c r="AV205" s="13" t="s">
        <v>86</v>
      </c>
      <c r="AW205" s="13" t="s">
        <v>32</v>
      </c>
      <c r="AX205" s="13" t="s">
        <v>77</v>
      </c>
      <c r="AY205" s="243" t="s">
        <v>166</v>
      </c>
    </row>
    <row r="206" spans="1:65" s="2" customFormat="1" ht="24.15" customHeight="1">
      <c r="A206" s="37"/>
      <c r="B206" s="38"/>
      <c r="C206" s="218" t="s">
        <v>300</v>
      </c>
      <c r="D206" s="218" t="s">
        <v>169</v>
      </c>
      <c r="E206" s="219" t="s">
        <v>3082</v>
      </c>
      <c r="F206" s="220" t="s">
        <v>3083</v>
      </c>
      <c r="G206" s="221" t="s">
        <v>172</v>
      </c>
      <c r="H206" s="222">
        <v>161.63</v>
      </c>
      <c r="I206" s="223"/>
      <c r="J206" s="224">
        <f>ROUND(I206*H206,0)</f>
        <v>0</v>
      </c>
      <c r="K206" s="225"/>
      <c r="L206" s="43"/>
      <c r="M206" s="226" t="s">
        <v>1</v>
      </c>
      <c r="N206" s="227" t="s">
        <v>42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173</v>
      </c>
      <c r="AT206" s="230" t="s">
        <v>169</v>
      </c>
      <c r="AU206" s="230" t="s">
        <v>86</v>
      </c>
      <c r="AY206" s="16" t="s">
        <v>166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</v>
      </c>
      <c r="BK206" s="231">
        <f>ROUND(I206*H206,0)</f>
        <v>0</v>
      </c>
      <c r="BL206" s="16" t="s">
        <v>173</v>
      </c>
      <c r="BM206" s="230" t="s">
        <v>3084</v>
      </c>
    </row>
    <row r="207" spans="1:51" s="13" customFormat="1" ht="12">
      <c r="A207" s="13"/>
      <c r="B207" s="232"/>
      <c r="C207" s="233"/>
      <c r="D207" s="234" t="s">
        <v>175</v>
      </c>
      <c r="E207" s="235" t="s">
        <v>1</v>
      </c>
      <c r="F207" s="236" t="s">
        <v>3070</v>
      </c>
      <c r="G207" s="233"/>
      <c r="H207" s="237">
        <v>161.63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175</v>
      </c>
      <c r="AU207" s="243" t="s">
        <v>86</v>
      </c>
      <c r="AV207" s="13" t="s">
        <v>86</v>
      </c>
      <c r="AW207" s="13" t="s">
        <v>32</v>
      </c>
      <c r="AX207" s="13" t="s">
        <v>77</v>
      </c>
      <c r="AY207" s="243" t="s">
        <v>166</v>
      </c>
    </row>
    <row r="208" spans="1:65" s="2" customFormat="1" ht="24.15" customHeight="1">
      <c r="A208" s="37"/>
      <c r="B208" s="38"/>
      <c r="C208" s="218" t="s">
        <v>305</v>
      </c>
      <c r="D208" s="218" t="s">
        <v>169</v>
      </c>
      <c r="E208" s="219" t="s">
        <v>3085</v>
      </c>
      <c r="F208" s="220" t="s">
        <v>3086</v>
      </c>
      <c r="G208" s="221" t="s">
        <v>172</v>
      </c>
      <c r="H208" s="222">
        <v>221.724</v>
      </c>
      <c r="I208" s="223"/>
      <c r="J208" s="224">
        <f>ROUND(I208*H208,0)</f>
        <v>0</v>
      </c>
      <c r="K208" s="225"/>
      <c r="L208" s="43"/>
      <c r="M208" s="226" t="s">
        <v>1</v>
      </c>
      <c r="N208" s="227" t="s">
        <v>42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173</v>
      </c>
      <c r="AT208" s="230" t="s">
        <v>169</v>
      </c>
      <c r="AU208" s="230" t="s">
        <v>86</v>
      </c>
      <c r="AY208" s="16" t="s">
        <v>166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</v>
      </c>
      <c r="BK208" s="231">
        <f>ROUND(I208*H208,0)</f>
        <v>0</v>
      </c>
      <c r="BL208" s="16" t="s">
        <v>173</v>
      </c>
      <c r="BM208" s="230" t="s">
        <v>3087</v>
      </c>
    </row>
    <row r="209" spans="1:51" s="13" customFormat="1" ht="12">
      <c r="A209" s="13"/>
      <c r="B209" s="232"/>
      <c r="C209" s="233"/>
      <c r="D209" s="234" t="s">
        <v>175</v>
      </c>
      <c r="E209" s="235" t="s">
        <v>1</v>
      </c>
      <c r="F209" s="236" t="s">
        <v>3077</v>
      </c>
      <c r="G209" s="233"/>
      <c r="H209" s="237">
        <v>149.998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175</v>
      </c>
      <c r="AU209" s="243" t="s">
        <v>86</v>
      </c>
      <c r="AV209" s="13" t="s">
        <v>86</v>
      </c>
      <c r="AW209" s="13" t="s">
        <v>32</v>
      </c>
      <c r="AX209" s="13" t="s">
        <v>77</v>
      </c>
      <c r="AY209" s="243" t="s">
        <v>166</v>
      </c>
    </row>
    <row r="210" spans="1:51" s="13" customFormat="1" ht="12">
      <c r="A210" s="13"/>
      <c r="B210" s="232"/>
      <c r="C210" s="233"/>
      <c r="D210" s="234" t="s">
        <v>175</v>
      </c>
      <c r="E210" s="235" t="s">
        <v>1</v>
      </c>
      <c r="F210" s="236" t="s">
        <v>3088</v>
      </c>
      <c r="G210" s="233"/>
      <c r="H210" s="237">
        <v>71.726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175</v>
      </c>
      <c r="AU210" s="243" t="s">
        <v>86</v>
      </c>
      <c r="AV210" s="13" t="s">
        <v>86</v>
      </c>
      <c r="AW210" s="13" t="s">
        <v>32</v>
      </c>
      <c r="AX210" s="13" t="s">
        <v>77</v>
      </c>
      <c r="AY210" s="243" t="s">
        <v>166</v>
      </c>
    </row>
    <row r="211" spans="1:65" s="2" customFormat="1" ht="33" customHeight="1">
      <c r="A211" s="37"/>
      <c r="B211" s="38"/>
      <c r="C211" s="218" t="s">
        <v>310</v>
      </c>
      <c r="D211" s="218" t="s">
        <v>169</v>
      </c>
      <c r="E211" s="219" t="s">
        <v>1105</v>
      </c>
      <c r="F211" s="220" t="s">
        <v>1106</v>
      </c>
      <c r="G211" s="221" t="s">
        <v>183</v>
      </c>
      <c r="H211" s="222">
        <v>136.976</v>
      </c>
      <c r="I211" s="223"/>
      <c r="J211" s="224">
        <f>ROUND(I211*H211,0)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173</v>
      </c>
      <c r="AT211" s="230" t="s">
        <v>169</v>
      </c>
      <c r="AU211" s="230" t="s">
        <v>86</v>
      </c>
      <c r="AY211" s="16" t="s">
        <v>166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</v>
      </c>
      <c r="BK211" s="231">
        <f>ROUND(I211*H211,0)</f>
        <v>0</v>
      </c>
      <c r="BL211" s="16" t="s">
        <v>173</v>
      </c>
      <c r="BM211" s="230" t="s">
        <v>3089</v>
      </c>
    </row>
    <row r="212" spans="1:51" s="13" customFormat="1" ht="12">
      <c r="A212" s="13"/>
      <c r="B212" s="232"/>
      <c r="C212" s="233"/>
      <c r="D212" s="234" t="s">
        <v>175</v>
      </c>
      <c r="E212" s="235" t="s">
        <v>1</v>
      </c>
      <c r="F212" s="236" t="s">
        <v>3090</v>
      </c>
      <c r="G212" s="233"/>
      <c r="H212" s="237">
        <v>136.976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175</v>
      </c>
      <c r="AU212" s="243" t="s">
        <v>86</v>
      </c>
      <c r="AV212" s="13" t="s">
        <v>86</v>
      </c>
      <c r="AW212" s="13" t="s">
        <v>32</v>
      </c>
      <c r="AX212" s="13" t="s">
        <v>77</v>
      </c>
      <c r="AY212" s="243" t="s">
        <v>166</v>
      </c>
    </row>
    <row r="213" spans="1:65" s="2" customFormat="1" ht="16.5" customHeight="1">
      <c r="A213" s="37"/>
      <c r="B213" s="38"/>
      <c r="C213" s="218" t="s">
        <v>318</v>
      </c>
      <c r="D213" s="218" t="s">
        <v>169</v>
      </c>
      <c r="E213" s="219" t="s">
        <v>1109</v>
      </c>
      <c r="F213" s="220" t="s">
        <v>1110</v>
      </c>
      <c r="G213" s="221" t="s">
        <v>172</v>
      </c>
      <c r="H213" s="222">
        <v>78.272</v>
      </c>
      <c r="I213" s="223"/>
      <c r="J213" s="224">
        <f>ROUND(I213*H213,0)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173</v>
      </c>
      <c r="AT213" s="230" t="s">
        <v>169</v>
      </c>
      <c r="AU213" s="230" t="s">
        <v>86</v>
      </c>
      <c r="AY213" s="16" t="s">
        <v>166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</v>
      </c>
      <c r="BK213" s="231">
        <f>ROUND(I213*H213,0)</f>
        <v>0</v>
      </c>
      <c r="BL213" s="16" t="s">
        <v>173</v>
      </c>
      <c r="BM213" s="230" t="s">
        <v>3091</v>
      </c>
    </row>
    <row r="214" spans="1:65" s="2" customFormat="1" ht="24.15" customHeight="1">
      <c r="A214" s="37"/>
      <c r="B214" s="38"/>
      <c r="C214" s="218" t="s">
        <v>322</v>
      </c>
      <c r="D214" s="218" t="s">
        <v>169</v>
      </c>
      <c r="E214" s="219" t="s">
        <v>3092</v>
      </c>
      <c r="F214" s="220" t="s">
        <v>3093</v>
      </c>
      <c r="G214" s="221" t="s">
        <v>172</v>
      </c>
      <c r="H214" s="222">
        <v>3.927</v>
      </c>
      <c r="I214" s="223"/>
      <c r="J214" s="224">
        <f>ROUND(I214*H214,0)</f>
        <v>0</v>
      </c>
      <c r="K214" s="225"/>
      <c r="L214" s="43"/>
      <c r="M214" s="226" t="s">
        <v>1</v>
      </c>
      <c r="N214" s="227" t="s">
        <v>42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173</v>
      </c>
      <c r="AT214" s="230" t="s">
        <v>169</v>
      </c>
      <c r="AU214" s="230" t="s">
        <v>86</v>
      </c>
      <c r="AY214" s="16" t="s">
        <v>166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</v>
      </c>
      <c r="BK214" s="231">
        <f>ROUND(I214*H214,0)</f>
        <v>0</v>
      </c>
      <c r="BL214" s="16" t="s">
        <v>173</v>
      </c>
      <c r="BM214" s="230" t="s">
        <v>3094</v>
      </c>
    </row>
    <row r="215" spans="1:51" s="13" customFormat="1" ht="12">
      <c r="A215" s="13"/>
      <c r="B215" s="232"/>
      <c r="C215" s="233"/>
      <c r="D215" s="234" t="s">
        <v>175</v>
      </c>
      <c r="E215" s="235" t="s">
        <v>1</v>
      </c>
      <c r="F215" s="236" t="s">
        <v>3095</v>
      </c>
      <c r="G215" s="233"/>
      <c r="H215" s="237">
        <v>3.927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175</v>
      </c>
      <c r="AU215" s="243" t="s">
        <v>86</v>
      </c>
      <c r="AV215" s="13" t="s">
        <v>86</v>
      </c>
      <c r="AW215" s="13" t="s">
        <v>32</v>
      </c>
      <c r="AX215" s="13" t="s">
        <v>77</v>
      </c>
      <c r="AY215" s="243" t="s">
        <v>166</v>
      </c>
    </row>
    <row r="216" spans="1:65" s="2" customFormat="1" ht="24.15" customHeight="1">
      <c r="A216" s="37"/>
      <c r="B216" s="38"/>
      <c r="C216" s="218" t="s">
        <v>326</v>
      </c>
      <c r="D216" s="218" t="s">
        <v>169</v>
      </c>
      <c r="E216" s="219" t="s">
        <v>3096</v>
      </c>
      <c r="F216" s="220" t="s">
        <v>3097</v>
      </c>
      <c r="G216" s="221" t="s">
        <v>172</v>
      </c>
      <c r="H216" s="222">
        <v>227.884</v>
      </c>
      <c r="I216" s="223"/>
      <c r="J216" s="224">
        <f>ROUND(I216*H216,0)</f>
        <v>0</v>
      </c>
      <c r="K216" s="225"/>
      <c r="L216" s="43"/>
      <c r="M216" s="226" t="s">
        <v>1</v>
      </c>
      <c r="N216" s="227" t="s">
        <v>42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173</v>
      </c>
      <c r="AT216" s="230" t="s">
        <v>169</v>
      </c>
      <c r="AU216" s="230" t="s">
        <v>86</v>
      </c>
      <c r="AY216" s="16" t="s">
        <v>166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</v>
      </c>
      <c r="BK216" s="231">
        <f>ROUND(I216*H216,0)</f>
        <v>0</v>
      </c>
      <c r="BL216" s="16" t="s">
        <v>173</v>
      </c>
      <c r="BM216" s="230" t="s">
        <v>3098</v>
      </c>
    </row>
    <row r="217" spans="1:51" s="13" customFormat="1" ht="12">
      <c r="A217" s="13"/>
      <c r="B217" s="232"/>
      <c r="C217" s="233"/>
      <c r="D217" s="234" t="s">
        <v>175</v>
      </c>
      <c r="E217" s="235" t="s">
        <v>1</v>
      </c>
      <c r="F217" s="236" t="s">
        <v>3099</v>
      </c>
      <c r="G217" s="233"/>
      <c r="H217" s="237">
        <v>129.009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175</v>
      </c>
      <c r="AU217" s="243" t="s">
        <v>86</v>
      </c>
      <c r="AV217" s="13" t="s">
        <v>86</v>
      </c>
      <c r="AW217" s="13" t="s">
        <v>32</v>
      </c>
      <c r="AX217" s="13" t="s">
        <v>77</v>
      </c>
      <c r="AY217" s="243" t="s">
        <v>166</v>
      </c>
    </row>
    <row r="218" spans="1:51" s="13" customFormat="1" ht="12">
      <c r="A218" s="13"/>
      <c r="B218" s="232"/>
      <c r="C218" s="233"/>
      <c r="D218" s="234" t="s">
        <v>175</v>
      </c>
      <c r="E218" s="235" t="s">
        <v>1</v>
      </c>
      <c r="F218" s="236" t="s">
        <v>3100</v>
      </c>
      <c r="G218" s="233"/>
      <c r="H218" s="237">
        <v>4.98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175</v>
      </c>
      <c r="AU218" s="243" t="s">
        <v>86</v>
      </c>
      <c r="AV218" s="13" t="s">
        <v>86</v>
      </c>
      <c r="AW218" s="13" t="s">
        <v>32</v>
      </c>
      <c r="AX218" s="13" t="s">
        <v>77</v>
      </c>
      <c r="AY218" s="243" t="s">
        <v>166</v>
      </c>
    </row>
    <row r="219" spans="1:51" s="13" customFormat="1" ht="12">
      <c r="A219" s="13"/>
      <c r="B219" s="232"/>
      <c r="C219" s="233"/>
      <c r="D219" s="234" t="s">
        <v>175</v>
      </c>
      <c r="E219" s="235" t="s">
        <v>1</v>
      </c>
      <c r="F219" s="236" t="s">
        <v>3101</v>
      </c>
      <c r="G219" s="233"/>
      <c r="H219" s="237">
        <v>81.435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175</v>
      </c>
      <c r="AU219" s="243" t="s">
        <v>86</v>
      </c>
      <c r="AV219" s="13" t="s">
        <v>86</v>
      </c>
      <c r="AW219" s="13" t="s">
        <v>32</v>
      </c>
      <c r="AX219" s="13" t="s">
        <v>77</v>
      </c>
      <c r="AY219" s="243" t="s">
        <v>166</v>
      </c>
    </row>
    <row r="220" spans="1:51" s="13" customFormat="1" ht="12">
      <c r="A220" s="13"/>
      <c r="B220" s="232"/>
      <c r="C220" s="233"/>
      <c r="D220" s="234" t="s">
        <v>175</v>
      </c>
      <c r="E220" s="235" t="s">
        <v>1</v>
      </c>
      <c r="F220" s="236" t="s">
        <v>3102</v>
      </c>
      <c r="G220" s="233"/>
      <c r="H220" s="237">
        <v>12.46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175</v>
      </c>
      <c r="AU220" s="243" t="s">
        <v>86</v>
      </c>
      <c r="AV220" s="13" t="s">
        <v>86</v>
      </c>
      <c r="AW220" s="13" t="s">
        <v>32</v>
      </c>
      <c r="AX220" s="13" t="s">
        <v>77</v>
      </c>
      <c r="AY220" s="243" t="s">
        <v>166</v>
      </c>
    </row>
    <row r="221" spans="1:65" s="2" customFormat="1" ht="24.15" customHeight="1">
      <c r="A221" s="37"/>
      <c r="B221" s="38"/>
      <c r="C221" s="218" t="s">
        <v>331</v>
      </c>
      <c r="D221" s="218" t="s">
        <v>169</v>
      </c>
      <c r="E221" s="219" t="s">
        <v>3103</v>
      </c>
      <c r="F221" s="220" t="s">
        <v>3104</v>
      </c>
      <c r="G221" s="221" t="s">
        <v>172</v>
      </c>
      <c r="H221" s="222">
        <v>3.927</v>
      </c>
      <c r="I221" s="223"/>
      <c r="J221" s="224">
        <f>ROUND(I221*H221,0)</f>
        <v>0</v>
      </c>
      <c r="K221" s="225"/>
      <c r="L221" s="43"/>
      <c r="M221" s="226" t="s">
        <v>1</v>
      </c>
      <c r="N221" s="227" t="s">
        <v>42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173</v>
      </c>
      <c r="AT221" s="230" t="s">
        <v>169</v>
      </c>
      <c r="AU221" s="230" t="s">
        <v>86</v>
      </c>
      <c r="AY221" s="16" t="s">
        <v>166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</v>
      </c>
      <c r="BK221" s="231">
        <f>ROUND(I221*H221,0)</f>
        <v>0</v>
      </c>
      <c r="BL221" s="16" t="s">
        <v>173</v>
      </c>
      <c r="BM221" s="230" t="s">
        <v>3105</v>
      </c>
    </row>
    <row r="222" spans="1:51" s="13" customFormat="1" ht="12">
      <c r="A222" s="13"/>
      <c r="B222" s="232"/>
      <c r="C222" s="233"/>
      <c r="D222" s="234" t="s">
        <v>175</v>
      </c>
      <c r="E222" s="235" t="s">
        <v>1</v>
      </c>
      <c r="F222" s="236" t="s">
        <v>3106</v>
      </c>
      <c r="G222" s="233"/>
      <c r="H222" s="237">
        <v>3.927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175</v>
      </c>
      <c r="AU222" s="243" t="s">
        <v>86</v>
      </c>
      <c r="AV222" s="13" t="s">
        <v>86</v>
      </c>
      <c r="AW222" s="13" t="s">
        <v>32</v>
      </c>
      <c r="AX222" s="13" t="s">
        <v>77</v>
      </c>
      <c r="AY222" s="243" t="s">
        <v>166</v>
      </c>
    </row>
    <row r="223" spans="1:65" s="2" customFormat="1" ht="33" customHeight="1">
      <c r="A223" s="37"/>
      <c r="B223" s="38"/>
      <c r="C223" s="218" t="s">
        <v>337</v>
      </c>
      <c r="D223" s="218" t="s">
        <v>169</v>
      </c>
      <c r="E223" s="219" t="s">
        <v>3107</v>
      </c>
      <c r="F223" s="220" t="s">
        <v>3108</v>
      </c>
      <c r="G223" s="221" t="s">
        <v>172</v>
      </c>
      <c r="H223" s="222">
        <v>1.545</v>
      </c>
      <c r="I223" s="223"/>
      <c r="J223" s="224">
        <f>ROUND(I223*H223,0)</f>
        <v>0</v>
      </c>
      <c r="K223" s="225"/>
      <c r="L223" s="43"/>
      <c r="M223" s="226" t="s">
        <v>1</v>
      </c>
      <c r="N223" s="227" t="s">
        <v>42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173</v>
      </c>
      <c r="AT223" s="230" t="s">
        <v>169</v>
      </c>
      <c r="AU223" s="230" t="s">
        <v>86</v>
      </c>
      <c r="AY223" s="16" t="s">
        <v>166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</v>
      </c>
      <c r="BK223" s="231">
        <f>ROUND(I223*H223,0)</f>
        <v>0</v>
      </c>
      <c r="BL223" s="16" t="s">
        <v>173</v>
      </c>
      <c r="BM223" s="230" t="s">
        <v>3109</v>
      </c>
    </row>
    <row r="224" spans="1:51" s="13" customFormat="1" ht="12">
      <c r="A224" s="13"/>
      <c r="B224" s="232"/>
      <c r="C224" s="233"/>
      <c r="D224" s="234" t="s">
        <v>175</v>
      </c>
      <c r="E224" s="235" t="s">
        <v>1</v>
      </c>
      <c r="F224" s="236" t="s">
        <v>3110</v>
      </c>
      <c r="G224" s="233"/>
      <c r="H224" s="237">
        <v>1.545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175</v>
      </c>
      <c r="AU224" s="243" t="s">
        <v>86</v>
      </c>
      <c r="AV224" s="13" t="s">
        <v>86</v>
      </c>
      <c r="AW224" s="13" t="s">
        <v>32</v>
      </c>
      <c r="AX224" s="13" t="s">
        <v>77</v>
      </c>
      <c r="AY224" s="243" t="s">
        <v>166</v>
      </c>
    </row>
    <row r="225" spans="1:65" s="2" customFormat="1" ht="24.15" customHeight="1">
      <c r="A225" s="37"/>
      <c r="B225" s="38"/>
      <c r="C225" s="218" t="s">
        <v>345</v>
      </c>
      <c r="D225" s="218" t="s">
        <v>169</v>
      </c>
      <c r="E225" s="219" t="s">
        <v>3111</v>
      </c>
      <c r="F225" s="220" t="s">
        <v>3112</v>
      </c>
      <c r="G225" s="221" t="s">
        <v>172</v>
      </c>
      <c r="H225" s="222">
        <v>1.545</v>
      </c>
      <c r="I225" s="223"/>
      <c r="J225" s="224">
        <f>ROUND(I225*H225,0)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173</v>
      </c>
      <c r="AT225" s="230" t="s">
        <v>169</v>
      </c>
      <c r="AU225" s="230" t="s">
        <v>86</v>
      </c>
      <c r="AY225" s="16" t="s">
        <v>166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</v>
      </c>
      <c r="BK225" s="231">
        <f>ROUND(I225*H225,0)</f>
        <v>0</v>
      </c>
      <c r="BL225" s="16" t="s">
        <v>173</v>
      </c>
      <c r="BM225" s="230" t="s">
        <v>3113</v>
      </c>
    </row>
    <row r="226" spans="1:65" s="2" customFormat="1" ht="24.15" customHeight="1">
      <c r="A226" s="37"/>
      <c r="B226" s="38"/>
      <c r="C226" s="218" t="s">
        <v>349</v>
      </c>
      <c r="D226" s="218" t="s">
        <v>169</v>
      </c>
      <c r="E226" s="219" t="s">
        <v>3114</v>
      </c>
      <c r="F226" s="220" t="s">
        <v>3115</v>
      </c>
      <c r="G226" s="221" t="s">
        <v>172</v>
      </c>
      <c r="H226" s="222">
        <v>31.937</v>
      </c>
      <c r="I226" s="223"/>
      <c r="J226" s="224">
        <f>ROUND(I226*H226,0)</f>
        <v>0</v>
      </c>
      <c r="K226" s="225"/>
      <c r="L226" s="43"/>
      <c r="M226" s="226" t="s">
        <v>1</v>
      </c>
      <c r="N226" s="227" t="s">
        <v>42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173</v>
      </c>
      <c r="AT226" s="230" t="s">
        <v>169</v>
      </c>
      <c r="AU226" s="230" t="s">
        <v>86</v>
      </c>
      <c r="AY226" s="16" t="s">
        <v>166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</v>
      </c>
      <c r="BK226" s="231">
        <f>ROUND(I226*H226,0)</f>
        <v>0</v>
      </c>
      <c r="BL226" s="16" t="s">
        <v>173</v>
      </c>
      <c r="BM226" s="230" t="s">
        <v>3116</v>
      </c>
    </row>
    <row r="227" spans="1:51" s="13" customFormat="1" ht="12">
      <c r="A227" s="13"/>
      <c r="B227" s="232"/>
      <c r="C227" s="233"/>
      <c r="D227" s="234" t="s">
        <v>175</v>
      </c>
      <c r="E227" s="235" t="s">
        <v>1</v>
      </c>
      <c r="F227" s="236" t="s">
        <v>3117</v>
      </c>
      <c r="G227" s="233"/>
      <c r="H227" s="237">
        <v>2.324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175</v>
      </c>
      <c r="AU227" s="243" t="s">
        <v>86</v>
      </c>
      <c r="AV227" s="13" t="s">
        <v>86</v>
      </c>
      <c r="AW227" s="13" t="s">
        <v>32</v>
      </c>
      <c r="AX227" s="13" t="s">
        <v>77</v>
      </c>
      <c r="AY227" s="243" t="s">
        <v>166</v>
      </c>
    </row>
    <row r="228" spans="1:51" s="13" customFormat="1" ht="12">
      <c r="A228" s="13"/>
      <c r="B228" s="232"/>
      <c r="C228" s="233"/>
      <c r="D228" s="234" t="s">
        <v>175</v>
      </c>
      <c r="E228" s="235" t="s">
        <v>1</v>
      </c>
      <c r="F228" s="236" t="s">
        <v>3118</v>
      </c>
      <c r="G228" s="233"/>
      <c r="H228" s="237">
        <v>29.613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175</v>
      </c>
      <c r="AU228" s="243" t="s">
        <v>86</v>
      </c>
      <c r="AV228" s="13" t="s">
        <v>86</v>
      </c>
      <c r="AW228" s="13" t="s">
        <v>32</v>
      </c>
      <c r="AX228" s="13" t="s">
        <v>77</v>
      </c>
      <c r="AY228" s="243" t="s">
        <v>166</v>
      </c>
    </row>
    <row r="229" spans="1:65" s="2" customFormat="1" ht="16.5" customHeight="1">
      <c r="A229" s="37"/>
      <c r="B229" s="38"/>
      <c r="C229" s="254" t="s">
        <v>355</v>
      </c>
      <c r="D229" s="254" t="s">
        <v>266</v>
      </c>
      <c r="E229" s="255" t="s">
        <v>3119</v>
      </c>
      <c r="F229" s="256" t="s">
        <v>3120</v>
      </c>
      <c r="G229" s="257" t="s">
        <v>183</v>
      </c>
      <c r="H229" s="258">
        <v>71.728</v>
      </c>
      <c r="I229" s="259"/>
      <c r="J229" s="260">
        <f>ROUND(I229*H229,0)</f>
        <v>0</v>
      </c>
      <c r="K229" s="261"/>
      <c r="L229" s="262"/>
      <c r="M229" s="263" t="s">
        <v>1</v>
      </c>
      <c r="N229" s="264" t="s">
        <v>42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208</v>
      </c>
      <c r="AT229" s="230" t="s">
        <v>266</v>
      </c>
      <c r="AU229" s="230" t="s">
        <v>86</v>
      </c>
      <c r="AY229" s="16" t="s">
        <v>166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</v>
      </c>
      <c r="BK229" s="231">
        <f>ROUND(I229*H229,0)</f>
        <v>0</v>
      </c>
      <c r="BL229" s="16" t="s">
        <v>173</v>
      </c>
      <c r="BM229" s="230" t="s">
        <v>3121</v>
      </c>
    </row>
    <row r="230" spans="1:51" s="13" customFormat="1" ht="12">
      <c r="A230" s="13"/>
      <c r="B230" s="232"/>
      <c r="C230" s="233"/>
      <c r="D230" s="234" t="s">
        <v>175</v>
      </c>
      <c r="E230" s="235" t="s">
        <v>1</v>
      </c>
      <c r="F230" s="236" t="s">
        <v>3122</v>
      </c>
      <c r="G230" s="233"/>
      <c r="H230" s="237">
        <v>35.864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175</v>
      </c>
      <c r="AU230" s="243" t="s">
        <v>86</v>
      </c>
      <c r="AV230" s="13" t="s">
        <v>86</v>
      </c>
      <c r="AW230" s="13" t="s">
        <v>32</v>
      </c>
      <c r="AX230" s="13" t="s">
        <v>8</v>
      </c>
      <c r="AY230" s="243" t="s">
        <v>166</v>
      </c>
    </row>
    <row r="231" spans="1:51" s="13" customFormat="1" ht="12">
      <c r="A231" s="13"/>
      <c r="B231" s="232"/>
      <c r="C231" s="233"/>
      <c r="D231" s="234" t="s">
        <v>175</v>
      </c>
      <c r="E231" s="233"/>
      <c r="F231" s="236" t="s">
        <v>3123</v>
      </c>
      <c r="G231" s="233"/>
      <c r="H231" s="237">
        <v>71.728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175</v>
      </c>
      <c r="AU231" s="243" t="s">
        <v>86</v>
      </c>
      <c r="AV231" s="13" t="s">
        <v>86</v>
      </c>
      <c r="AW231" s="13" t="s">
        <v>4</v>
      </c>
      <c r="AX231" s="13" t="s">
        <v>8</v>
      </c>
      <c r="AY231" s="243" t="s">
        <v>166</v>
      </c>
    </row>
    <row r="232" spans="1:65" s="2" customFormat="1" ht="24.15" customHeight="1">
      <c r="A232" s="37"/>
      <c r="B232" s="38"/>
      <c r="C232" s="218" t="s">
        <v>359</v>
      </c>
      <c r="D232" s="218" t="s">
        <v>169</v>
      </c>
      <c r="E232" s="219" t="s">
        <v>1121</v>
      </c>
      <c r="F232" s="220" t="s">
        <v>1122</v>
      </c>
      <c r="G232" s="221" t="s">
        <v>188</v>
      </c>
      <c r="H232" s="222">
        <v>121.86</v>
      </c>
      <c r="I232" s="223"/>
      <c r="J232" s="224">
        <f>ROUND(I232*H232,0)</f>
        <v>0</v>
      </c>
      <c r="K232" s="225"/>
      <c r="L232" s="43"/>
      <c r="M232" s="226" t="s">
        <v>1</v>
      </c>
      <c r="N232" s="227" t="s">
        <v>42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173</v>
      </c>
      <c r="AT232" s="230" t="s">
        <v>169</v>
      </c>
      <c r="AU232" s="230" t="s">
        <v>86</v>
      </c>
      <c r="AY232" s="16" t="s">
        <v>166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</v>
      </c>
      <c r="BK232" s="231">
        <f>ROUND(I232*H232,0)</f>
        <v>0</v>
      </c>
      <c r="BL232" s="16" t="s">
        <v>173</v>
      </c>
      <c r="BM232" s="230" t="s">
        <v>3124</v>
      </c>
    </row>
    <row r="233" spans="1:65" s="2" customFormat="1" ht="24.15" customHeight="1">
      <c r="A233" s="37"/>
      <c r="B233" s="38"/>
      <c r="C233" s="218" t="s">
        <v>365</v>
      </c>
      <c r="D233" s="218" t="s">
        <v>169</v>
      </c>
      <c r="E233" s="219" t="s">
        <v>1125</v>
      </c>
      <c r="F233" s="220" t="s">
        <v>1126</v>
      </c>
      <c r="G233" s="221" t="s">
        <v>188</v>
      </c>
      <c r="H233" s="222">
        <v>121.86</v>
      </c>
      <c r="I233" s="223"/>
      <c r="J233" s="224">
        <f>ROUND(I233*H233,0)</f>
        <v>0</v>
      </c>
      <c r="K233" s="225"/>
      <c r="L233" s="43"/>
      <c r="M233" s="226" t="s">
        <v>1</v>
      </c>
      <c r="N233" s="227" t="s">
        <v>42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173</v>
      </c>
      <c r="AT233" s="230" t="s">
        <v>169</v>
      </c>
      <c r="AU233" s="230" t="s">
        <v>86</v>
      </c>
      <c r="AY233" s="16" t="s">
        <v>166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</v>
      </c>
      <c r="BK233" s="231">
        <f>ROUND(I233*H233,0)</f>
        <v>0</v>
      </c>
      <c r="BL233" s="16" t="s">
        <v>173</v>
      </c>
      <c r="BM233" s="230" t="s">
        <v>3125</v>
      </c>
    </row>
    <row r="234" spans="1:65" s="2" customFormat="1" ht="16.5" customHeight="1">
      <c r="A234" s="37"/>
      <c r="B234" s="38"/>
      <c r="C234" s="254" t="s">
        <v>371</v>
      </c>
      <c r="D234" s="254" t="s">
        <v>266</v>
      </c>
      <c r="E234" s="255" t="s">
        <v>1131</v>
      </c>
      <c r="F234" s="256" t="s">
        <v>1132</v>
      </c>
      <c r="G234" s="257" t="s">
        <v>1133</v>
      </c>
      <c r="H234" s="258">
        <v>3.656</v>
      </c>
      <c r="I234" s="259"/>
      <c r="J234" s="260">
        <f>ROUND(I234*H234,0)</f>
        <v>0</v>
      </c>
      <c r="K234" s="261"/>
      <c r="L234" s="262"/>
      <c r="M234" s="263" t="s">
        <v>1</v>
      </c>
      <c r="N234" s="264" t="s">
        <v>42</v>
      </c>
      <c r="O234" s="90"/>
      <c r="P234" s="228">
        <f>O234*H234</f>
        <v>0</v>
      </c>
      <c r="Q234" s="228">
        <v>0.001</v>
      </c>
      <c r="R234" s="228">
        <f>Q234*H234</f>
        <v>0.0036560000000000004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208</v>
      </c>
      <c r="AT234" s="230" t="s">
        <v>266</v>
      </c>
      <c r="AU234" s="230" t="s">
        <v>86</v>
      </c>
      <c r="AY234" s="16" t="s">
        <v>166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</v>
      </c>
      <c r="BK234" s="231">
        <f>ROUND(I234*H234,0)</f>
        <v>0</v>
      </c>
      <c r="BL234" s="16" t="s">
        <v>173</v>
      </c>
      <c r="BM234" s="230" t="s">
        <v>3126</v>
      </c>
    </row>
    <row r="235" spans="1:51" s="13" customFormat="1" ht="12">
      <c r="A235" s="13"/>
      <c r="B235" s="232"/>
      <c r="C235" s="233"/>
      <c r="D235" s="234" t="s">
        <v>175</v>
      </c>
      <c r="E235" s="235" t="s">
        <v>1</v>
      </c>
      <c r="F235" s="236" t="s">
        <v>3127</v>
      </c>
      <c r="G235" s="233"/>
      <c r="H235" s="237">
        <v>3.656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175</v>
      </c>
      <c r="AU235" s="243" t="s">
        <v>86</v>
      </c>
      <c r="AV235" s="13" t="s">
        <v>86</v>
      </c>
      <c r="AW235" s="13" t="s">
        <v>32</v>
      </c>
      <c r="AX235" s="13" t="s">
        <v>8</v>
      </c>
      <c r="AY235" s="243" t="s">
        <v>166</v>
      </c>
    </row>
    <row r="236" spans="1:63" s="12" customFormat="1" ht="22.8" customHeight="1">
      <c r="A236" s="12"/>
      <c r="B236" s="202"/>
      <c r="C236" s="203"/>
      <c r="D236" s="204" t="s">
        <v>76</v>
      </c>
      <c r="E236" s="216" t="s">
        <v>86</v>
      </c>
      <c r="F236" s="216" t="s">
        <v>1148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SUM(P237:P240)</f>
        <v>0</v>
      </c>
      <c r="Q236" s="210"/>
      <c r="R236" s="211">
        <f>SUM(R237:R240)</f>
        <v>0</v>
      </c>
      <c r="S236" s="210"/>
      <c r="T236" s="212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</v>
      </c>
      <c r="AT236" s="214" t="s">
        <v>76</v>
      </c>
      <c r="AU236" s="214" t="s">
        <v>8</v>
      </c>
      <c r="AY236" s="213" t="s">
        <v>166</v>
      </c>
      <c r="BK236" s="215">
        <f>SUM(BK237:BK240)</f>
        <v>0</v>
      </c>
    </row>
    <row r="237" spans="1:65" s="2" customFormat="1" ht="33" customHeight="1">
      <c r="A237" s="37"/>
      <c r="B237" s="38"/>
      <c r="C237" s="218" t="s">
        <v>376</v>
      </c>
      <c r="D237" s="218" t="s">
        <v>169</v>
      </c>
      <c r="E237" s="219" t="s">
        <v>3128</v>
      </c>
      <c r="F237" s="220" t="s">
        <v>3129</v>
      </c>
      <c r="G237" s="221" t="s">
        <v>172</v>
      </c>
      <c r="H237" s="222">
        <v>12.687</v>
      </c>
      <c r="I237" s="223"/>
      <c r="J237" s="224">
        <f>ROUND(I237*H237,0)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173</v>
      </c>
      <c r="AT237" s="230" t="s">
        <v>169</v>
      </c>
      <c r="AU237" s="230" t="s">
        <v>86</v>
      </c>
      <c r="AY237" s="16" t="s">
        <v>166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</v>
      </c>
      <c r="BK237" s="231">
        <f>ROUND(I237*H237,0)</f>
        <v>0</v>
      </c>
      <c r="BL237" s="16" t="s">
        <v>173</v>
      </c>
      <c r="BM237" s="230" t="s">
        <v>3130</v>
      </c>
    </row>
    <row r="238" spans="1:51" s="13" customFormat="1" ht="12">
      <c r="A238" s="13"/>
      <c r="B238" s="232"/>
      <c r="C238" s="233"/>
      <c r="D238" s="234" t="s">
        <v>175</v>
      </c>
      <c r="E238" s="235" t="s">
        <v>1</v>
      </c>
      <c r="F238" s="236" t="s">
        <v>3131</v>
      </c>
      <c r="G238" s="233"/>
      <c r="H238" s="237">
        <v>0.603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175</v>
      </c>
      <c r="AU238" s="243" t="s">
        <v>86</v>
      </c>
      <c r="AV238" s="13" t="s">
        <v>86</v>
      </c>
      <c r="AW238" s="13" t="s">
        <v>32</v>
      </c>
      <c r="AX238" s="13" t="s">
        <v>77</v>
      </c>
      <c r="AY238" s="243" t="s">
        <v>166</v>
      </c>
    </row>
    <row r="239" spans="1:51" s="13" customFormat="1" ht="12">
      <c r="A239" s="13"/>
      <c r="B239" s="232"/>
      <c r="C239" s="233"/>
      <c r="D239" s="234" t="s">
        <v>175</v>
      </c>
      <c r="E239" s="235" t="s">
        <v>1</v>
      </c>
      <c r="F239" s="236" t="s">
        <v>3132</v>
      </c>
      <c r="G239" s="233"/>
      <c r="H239" s="237">
        <v>7.956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175</v>
      </c>
      <c r="AU239" s="243" t="s">
        <v>86</v>
      </c>
      <c r="AV239" s="13" t="s">
        <v>86</v>
      </c>
      <c r="AW239" s="13" t="s">
        <v>32</v>
      </c>
      <c r="AX239" s="13" t="s">
        <v>77</v>
      </c>
      <c r="AY239" s="243" t="s">
        <v>166</v>
      </c>
    </row>
    <row r="240" spans="1:51" s="13" customFormat="1" ht="12">
      <c r="A240" s="13"/>
      <c r="B240" s="232"/>
      <c r="C240" s="233"/>
      <c r="D240" s="234" t="s">
        <v>175</v>
      </c>
      <c r="E240" s="235" t="s">
        <v>1</v>
      </c>
      <c r="F240" s="236" t="s">
        <v>3133</v>
      </c>
      <c r="G240" s="233"/>
      <c r="H240" s="237">
        <v>4.128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175</v>
      </c>
      <c r="AU240" s="243" t="s">
        <v>86</v>
      </c>
      <c r="AV240" s="13" t="s">
        <v>86</v>
      </c>
      <c r="AW240" s="13" t="s">
        <v>32</v>
      </c>
      <c r="AX240" s="13" t="s">
        <v>77</v>
      </c>
      <c r="AY240" s="243" t="s">
        <v>166</v>
      </c>
    </row>
    <row r="241" spans="1:63" s="12" customFormat="1" ht="22.8" customHeight="1">
      <c r="A241" s="12"/>
      <c r="B241" s="202"/>
      <c r="C241" s="203"/>
      <c r="D241" s="204" t="s">
        <v>76</v>
      </c>
      <c r="E241" s="216" t="s">
        <v>173</v>
      </c>
      <c r="F241" s="216" t="s">
        <v>1363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SUM(P242:P245)</f>
        <v>0</v>
      </c>
      <c r="Q241" s="210"/>
      <c r="R241" s="211">
        <f>SUM(R242:R245)</f>
        <v>17.37428553</v>
      </c>
      <c r="S241" s="210"/>
      <c r="T241" s="212">
        <f>SUM(T242:T245)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</v>
      </c>
      <c r="AT241" s="214" t="s">
        <v>76</v>
      </c>
      <c r="AU241" s="214" t="s">
        <v>8</v>
      </c>
      <c r="AY241" s="213" t="s">
        <v>166</v>
      </c>
      <c r="BK241" s="215">
        <f>SUM(BK242:BK245)</f>
        <v>0</v>
      </c>
    </row>
    <row r="242" spans="1:65" s="2" customFormat="1" ht="24.15" customHeight="1">
      <c r="A242" s="37"/>
      <c r="B242" s="38"/>
      <c r="C242" s="218" t="s">
        <v>381</v>
      </c>
      <c r="D242" s="218" t="s">
        <v>169</v>
      </c>
      <c r="E242" s="219" t="s">
        <v>3134</v>
      </c>
      <c r="F242" s="220" t="s">
        <v>3135</v>
      </c>
      <c r="G242" s="221" t="s">
        <v>172</v>
      </c>
      <c r="H242" s="222">
        <v>9.189</v>
      </c>
      <c r="I242" s="223"/>
      <c r="J242" s="224">
        <f>ROUND(I242*H242,0)</f>
        <v>0</v>
      </c>
      <c r="K242" s="225"/>
      <c r="L242" s="43"/>
      <c r="M242" s="226" t="s">
        <v>1</v>
      </c>
      <c r="N242" s="227" t="s">
        <v>42</v>
      </c>
      <c r="O242" s="90"/>
      <c r="P242" s="228">
        <f>O242*H242</f>
        <v>0</v>
      </c>
      <c r="Q242" s="228">
        <v>1.89077</v>
      </c>
      <c r="R242" s="228">
        <f>Q242*H242</f>
        <v>17.37428553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173</v>
      </c>
      <c r="AT242" s="230" t="s">
        <v>169</v>
      </c>
      <c r="AU242" s="230" t="s">
        <v>86</v>
      </c>
      <c r="AY242" s="16" t="s">
        <v>166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</v>
      </c>
      <c r="BK242" s="231">
        <f>ROUND(I242*H242,0)</f>
        <v>0</v>
      </c>
      <c r="BL242" s="16" t="s">
        <v>173</v>
      </c>
      <c r="BM242" s="230" t="s">
        <v>3136</v>
      </c>
    </row>
    <row r="243" spans="1:51" s="13" customFormat="1" ht="12">
      <c r="A243" s="13"/>
      <c r="B243" s="232"/>
      <c r="C243" s="233"/>
      <c r="D243" s="234" t="s">
        <v>175</v>
      </c>
      <c r="E243" s="235" t="s">
        <v>1</v>
      </c>
      <c r="F243" s="236" t="s">
        <v>3137</v>
      </c>
      <c r="G243" s="233"/>
      <c r="H243" s="237">
        <v>1.122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175</v>
      </c>
      <c r="AU243" s="243" t="s">
        <v>86</v>
      </c>
      <c r="AV243" s="13" t="s">
        <v>86</v>
      </c>
      <c r="AW243" s="13" t="s">
        <v>32</v>
      </c>
      <c r="AX243" s="13" t="s">
        <v>77</v>
      </c>
      <c r="AY243" s="243" t="s">
        <v>166</v>
      </c>
    </row>
    <row r="244" spans="1:51" s="13" customFormat="1" ht="12">
      <c r="A244" s="13"/>
      <c r="B244" s="232"/>
      <c r="C244" s="233"/>
      <c r="D244" s="234" t="s">
        <v>175</v>
      </c>
      <c r="E244" s="235" t="s">
        <v>1</v>
      </c>
      <c r="F244" s="236" t="s">
        <v>3138</v>
      </c>
      <c r="G244" s="233"/>
      <c r="H244" s="237">
        <v>0.664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175</v>
      </c>
      <c r="AU244" s="243" t="s">
        <v>86</v>
      </c>
      <c r="AV244" s="13" t="s">
        <v>86</v>
      </c>
      <c r="AW244" s="13" t="s">
        <v>32</v>
      </c>
      <c r="AX244" s="13" t="s">
        <v>77</v>
      </c>
      <c r="AY244" s="243" t="s">
        <v>166</v>
      </c>
    </row>
    <row r="245" spans="1:51" s="13" customFormat="1" ht="12">
      <c r="A245" s="13"/>
      <c r="B245" s="232"/>
      <c r="C245" s="233"/>
      <c r="D245" s="234" t="s">
        <v>175</v>
      </c>
      <c r="E245" s="235" t="s">
        <v>1</v>
      </c>
      <c r="F245" s="236" t="s">
        <v>3139</v>
      </c>
      <c r="G245" s="233"/>
      <c r="H245" s="237">
        <v>7.403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175</v>
      </c>
      <c r="AU245" s="243" t="s">
        <v>86</v>
      </c>
      <c r="AV245" s="13" t="s">
        <v>86</v>
      </c>
      <c r="AW245" s="13" t="s">
        <v>32</v>
      </c>
      <c r="AX245" s="13" t="s">
        <v>77</v>
      </c>
      <c r="AY245" s="243" t="s">
        <v>166</v>
      </c>
    </row>
    <row r="246" spans="1:63" s="12" customFormat="1" ht="22.8" customHeight="1">
      <c r="A246" s="12"/>
      <c r="B246" s="202"/>
      <c r="C246" s="203"/>
      <c r="D246" s="204" t="s">
        <v>76</v>
      </c>
      <c r="E246" s="216" t="s">
        <v>193</v>
      </c>
      <c r="F246" s="216" t="s">
        <v>1458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SUM(P247:P250)</f>
        <v>0</v>
      </c>
      <c r="Q246" s="210"/>
      <c r="R246" s="211">
        <f>SUM(R247:R250)</f>
        <v>70.63415972</v>
      </c>
      <c r="S246" s="210"/>
      <c r="T246" s="212">
        <f>SUM(T247:T250)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</v>
      </c>
      <c r="AT246" s="214" t="s">
        <v>76</v>
      </c>
      <c r="AU246" s="214" t="s">
        <v>8</v>
      </c>
      <c r="AY246" s="213" t="s">
        <v>166</v>
      </c>
      <c r="BK246" s="215">
        <f>SUM(BK247:BK250)</f>
        <v>0</v>
      </c>
    </row>
    <row r="247" spans="1:65" s="2" customFormat="1" ht="24.15" customHeight="1">
      <c r="A247" s="37"/>
      <c r="B247" s="38"/>
      <c r="C247" s="218" t="s">
        <v>385</v>
      </c>
      <c r="D247" s="218" t="s">
        <v>169</v>
      </c>
      <c r="E247" s="219" t="s">
        <v>3140</v>
      </c>
      <c r="F247" s="220" t="s">
        <v>3141</v>
      </c>
      <c r="G247" s="221" t="s">
        <v>188</v>
      </c>
      <c r="H247" s="222">
        <v>82.766</v>
      </c>
      <c r="I247" s="223"/>
      <c r="J247" s="224">
        <f>ROUND(I247*H247,0)</f>
        <v>0</v>
      </c>
      <c r="K247" s="225"/>
      <c r="L247" s="43"/>
      <c r="M247" s="226" t="s">
        <v>1</v>
      </c>
      <c r="N247" s="227" t="s">
        <v>42</v>
      </c>
      <c r="O247" s="90"/>
      <c r="P247" s="228">
        <f>O247*H247</f>
        <v>0</v>
      </c>
      <c r="Q247" s="228">
        <v>0.46</v>
      </c>
      <c r="R247" s="228">
        <f>Q247*H247</f>
        <v>38.07236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173</v>
      </c>
      <c r="AT247" s="230" t="s">
        <v>169</v>
      </c>
      <c r="AU247" s="230" t="s">
        <v>86</v>
      </c>
      <c r="AY247" s="16" t="s">
        <v>166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</v>
      </c>
      <c r="BK247" s="231">
        <f>ROUND(I247*H247,0)</f>
        <v>0</v>
      </c>
      <c r="BL247" s="16" t="s">
        <v>173</v>
      </c>
      <c r="BM247" s="230" t="s">
        <v>3142</v>
      </c>
    </row>
    <row r="248" spans="1:51" s="13" customFormat="1" ht="12">
      <c r="A248" s="13"/>
      <c r="B248" s="232"/>
      <c r="C248" s="233"/>
      <c r="D248" s="234" t="s">
        <v>175</v>
      </c>
      <c r="E248" s="235" t="s">
        <v>1</v>
      </c>
      <c r="F248" s="236" t="s">
        <v>2994</v>
      </c>
      <c r="G248" s="233"/>
      <c r="H248" s="237">
        <v>82.766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175</v>
      </c>
      <c r="AU248" s="243" t="s">
        <v>86</v>
      </c>
      <c r="AV248" s="13" t="s">
        <v>86</v>
      </c>
      <c r="AW248" s="13" t="s">
        <v>32</v>
      </c>
      <c r="AX248" s="13" t="s">
        <v>77</v>
      </c>
      <c r="AY248" s="243" t="s">
        <v>166</v>
      </c>
    </row>
    <row r="249" spans="1:65" s="2" customFormat="1" ht="37.8" customHeight="1">
      <c r="A249" s="37"/>
      <c r="B249" s="38"/>
      <c r="C249" s="218" t="s">
        <v>389</v>
      </c>
      <c r="D249" s="218" t="s">
        <v>169</v>
      </c>
      <c r="E249" s="219" t="s">
        <v>3143</v>
      </c>
      <c r="F249" s="220" t="s">
        <v>3144</v>
      </c>
      <c r="G249" s="221" t="s">
        <v>188</v>
      </c>
      <c r="H249" s="222">
        <v>82.766</v>
      </c>
      <c r="I249" s="223"/>
      <c r="J249" s="224">
        <f>ROUND(I249*H249,0)</f>
        <v>0</v>
      </c>
      <c r="K249" s="225"/>
      <c r="L249" s="43"/>
      <c r="M249" s="226" t="s">
        <v>1</v>
      </c>
      <c r="N249" s="227" t="s">
        <v>42</v>
      </c>
      <c r="O249" s="90"/>
      <c r="P249" s="228">
        <f>O249*H249</f>
        <v>0</v>
      </c>
      <c r="Q249" s="228">
        <v>0.26376</v>
      </c>
      <c r="R249" s="228">
        <f>Q249*H249</f>
        <v>21.83036016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173</v>
      </c>
      <c r="AT249" s="230" t="s">
        <v>169</v>
      </c>
      <c r="AU249" s="230" t="s">
        <v>86</v>
      </c>
      <c r="AY249" s="16" t="s">
        <v>166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</v>
      </c>
      <c r="BK249" s="231">
        <f>ROUND(I249*H249,0)</f>
        <v>0</v>
      </c>
      <c r="BL249" s="16" t="s">
        <v>173</v>
      </c>
      <c r="BM249" s="230" t="s">
        <v>3145</v>
      </c>
    </row>
    <row r="250" spans="1:65" s="2" customFormat="1" ht="33" customHeight="1">
      <c r="A250" s="37"/>
      <c r="B250" s="38"/>
      <c r="C250" s="218" t="s">
        <v>393</v>
      </c>
      <c r="D250" s="218" t="s">
        <v>169</v>
      </c>
      <c r="E250" s="219" t="s">
        <v>3146</v>
      </c>
      <c r="F250" s="220" t="s">
        <v>3147</v>
      </c>
      <c r="G250" s="221" t="s">
        <v>188</v>
      </c>
      <c r="H250" s="222">
        <v>82.766</v>
      </c>
      <c r="I250" s="223"/>
      <c r="J250" s="224">
        <f>ROUND(I250*H250,0)</f>
        <v>0</v>
      </c>
      <c r="K250" s="225"/>
      <c r="L250" s="43"/>
      <c r="M250" s="226" t="s">
        <v>1</v>
      </c>
      <c r="N250" s="227" t="s">
        <v>42</v>
      </c>
      <c r="O250" s="90"/>
      <c r="P250" s="228">
        <f>O250*H250</f>
        <v>0</v>
      </c>
      <c r="Q250" s="228">
        <v>0.12966</v>
      </c>
      <c r="R250" s="228">
        <f>Q250*H250</f>
        <v>10.73143956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173</v>
      </c>
      <c r="AT250" s="230" t="s">
        <v>169</v>
      </c>
      <c r="AU250" s="230" t="s">
        <v>86</v>
      </c>
      <c r="AY250" s="16" t="s">
        <v>166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</v>
      </c>
      <c r="BK250" s="231">
        <f>ROUND(I250*H250,0)</f>
        <v>0</v>
      </c>
      <c r="BL250" s="16" t="s">
        <v>173</v>
      </c>
      <c r="BM250" s="230" t="s">
        <v>3148</v>
      </c>
    </row>
    <row r="251" spans="1:63" s="12" customFormat="1" ht="22.8" customHeight="1">
      <c r="A251" s="12"/>
      <c r="B251" s="202"/>
      <c r="C251" s="203"/>
      <c r="D251" s="204" t="s">
        <v>76</v>
      </c>
      <c r="E251" s="216" t="s">
        <v>208</v>
      </c>
      <c r="F251" s="216" t="s">
        <v>3149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SUM(P252:P290)</f>
        <v>0</v>
      </c>
      <c r="Q251" s="210"/>
      <c r="R251" s="211">
        <f>SUM(R252:R290)</f>
        <v>7.015475619999999</v>
      </c>
      <c r="S251" s="210"/>
      <c r="T251" s="212">
        <f>SUM(T252:T290)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3" t="s">
        <v>8</v>
      </c>
      <c r="AT251" s="214" t="s">
        <v>76</v>
      </c>
      <c r="AU251" s="214" t="s">
        <v>8</v>
      </c>
      <c r="AY251" s="213" t="s">
        <v>166</v>
      </c>
      <c r="BK251" s="215">
        <f>SUM(BK252:BK290)</f>
        <v>0</v>
      </c>
    </row>
    <row r="252" spans="1:65" s="2" customFormat="1" ht="24.15" customHeight="1">
      <c r="A252" s="37"/>
      <c r="B252" s="38"/>
      <c r="C252" s="218" t="s">
        <v>397</v>
      </c>
      <c r="D252" s="218" t="s">
        <v>169</v>
      </c>
      <c r="E252" s="219" t="s">
        <v>3150</v>
      </c>
      <c r="F252" s="220" t="s">
        <v>3151</v>
      </c>
      <c r="G252" s="221" t="s">
        <v>215</v>
      </c>
      <c r="H252" s="222">
        <v>30.871</v>
      </c>
      <c r="I252" s="223"/>
      <c r="J252" s="224">
        <f>ROUND(I252*H252,0)</f>
        <v>0</v>
      </c>
      <c r="K252" s="225"/>
      <c r="L252" s="43"/>
      <c r="M252" s="226" t="s">
        <v>1</v>
      </c>
      <c r="N252" s="227" t="s">
        <v>42</v>
      </c>
      <c r="O252" s="90"/>
      <c r="P252" s="228">
        <f>O252*H252</f>
        <v>0</v>
      </c>
      <c r="Q252" s="228">
        <v>0.00746</v>
      </c>
      <c r="R252" s="228">
        <f>Q252*H252</f>
        <v>0.23029766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173</v>
      </c>
      <c r="AT252" s="230" t="s">
        <v>169</v>
      </c>
      <c r="AU252" s="230" t="s">
        <v>86</v>
      </c>
      <c r="AY252" s="16" t="s">
        <v>166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</v>
      </c>
      <c r="BK252" s="231">
        <f>ROUND(I252*H252,0)</f>
        <v>0</v>
      </c>
      <c r="BL252" s="16" t="s">
        <v>173</v>
      </c>
      <c r="BM252" s="230" t="s">
        <v>3152</v>
      </c>
    </row>
    <row r="253" spans="1:51" s="13" customFormat="1" ht="12">
      <c r="A253" s="13"/>
      <c r="B253" s="232"/>
      <c r="C253" s="233"/>
      <c r="D253" s="234" t="s">
        <v>175</v>
      </c>
      <c r="E253" s="235" t="s">
        <v>1</v>
      </c>
      <c r="F253" s="236" t="s">
        <v>3153</v>
      </c>
      <c r="G253" s="233"/>
      <c r="H253" s="237">
        <v>30.871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175</v>
      </c>
      <c r="AU253" s="243" t="s">
        <v>86</v>
      </c>
      <c r="AV253" s="13" t="s">
        <v>86</v>
      </c>
      <c r="AW253" s="13" t="s">
        <v>32</v>
      </c>
      <c r="AX253" s="13" t="s">
        <v>77</v>
      </c>
      <c r="AY253" s="243" t="s">
        <v>166</v>
      </c>
    </row>
    <row r="254" spans="1:65" s="2" customFormat="1" ht="24.15" customHeight="1">
      <c r="A254" s="37"/>
      <c r="B254" s="38"/>
      <c r="C254" s="218" t="s">
        <v>402</v>
      </c>
      <c r="D254" s="218" t="s">
        <v>169</v>
      </c>
      <c r="E254" s="219" t="s">
        <v>3154</v>
      </c>
      <c r="F254" s="220" t="s">
        <v>3155</v>
      </c>
      <c r="G254" s="221" t="s">
        <v>215</v>
      </c>
      <c r="H254" s="222">
        <v>43.161</v>
      </c>
      <c r="I254" s="223"/>
      <c r="J254" s="224">
        <f>ROUND(I254*H254,0)</f>
        <v>0</v>
      </c>
      <c r="K254" s="225"/>
      <c r="L254" s="43"/>
      <c r="M254" s="226" t="s">
        <v>1</v>
      </c>
      <c r="N254" s="227" t="s">
        <v>42</v>
      </c>
      <c r="O254" s="90"/>
      <c r="P254" s="228">
        <f>O254*H254</f>
        <v>0</v>
      </c>
      <c r="Q254" s="228">
        <v>0.00276</v>
      </c>
      <c r="R254" s="228">
        <f>Q254*H254</f>
        <v>0.11912436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173</v>
      </c>
      <c r="AT254" s="230" t="s">
        <v>169</v>
      </c>
      <c r="AU254" s="230" t="s">
        <v>86</v>
      </c>
      <c r="AY254" s="16" t="s">
        <v>166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</v>
      </c>
      <c r="BK254" s="231">
        <f>ROUND(I254*H254,0)</f>
        <v>0</v>
      </c>
      <c r="BL254" s="16" t="s">
        <v>173</v>
      </c>
      <c r="BM254" s="230" t="s">
        <v>3156</v>
      </c>
    </row>
    <row r="255" spans="1:51" s="13" customFormat="1" ht="12">
      <c r="A255" s="13"/>
      <c r="B255" s="232"/>
      <c r="C255" s="233"/>
      <c r="D255" s="234" t="s">
        <v>175</v>
      </c>
      <c r="E255" s="235" t="s">
        <v>1</v>
      </c>
      <c r="F255" s="236" t="s">
        <v>3157</v>
      </c>
      <c r="G255" s="233"/>
      <c r="H255" s="237">
        <v>43.161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175</v>
      </c>
      <c r="AU255" s="243" t="s">
        <v>86</v>
      </c>
      <c r="AV255" s="13" t="s">
        <v>86</v>
      </c>
      <c r="AW255" s="13" t="s">
        <v>32</v>
      </c>
      <c r="AX255" s="13" t="s">
        <v>77</v>
      </c>
      <c r="AY255" s="243" t="s">
        <v>166</v>
      </c>
    </row>
    <row r="256" spans="1:65" s="2" customFormat="1" ht="24.15" customHeight="1">
      <c r="A256" s="37"/>
      <c r="B256" s="38"/>
      <c r="C256" s="218" t="s">
        <v>407</v>
      </c>
      <c r="D256" s="218" t="s">
        <v>169</v>
      </c>
      <c r="E256" s="219" t="s">
        <v>3158</v>
      </c>
      <c r="F256" s="220" t="s">
        <v>3159</v>
      </c>
      <c r="G256" s="221" t="s">
        <v>196</v>
      </c>
      <c r="H256" s="222">
        <v>3</v>
      </c>
      <c r="I256" s="223"/>
      <c r="J256" s="224">
        <f>ROUND(I256*H256,0)</f>
        <v>0</v>
      </c>
      <c r="K256" s="225"/>
      <c r="L256" s="43"/>
      <c r="M256" s="226" t="s">
        <v>1</v>
      </c>
      <c r="N256" s="227" t="s">
        <v>42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173</v>
      </c>
      <c r="AT256" s="230" t="s">
        <v>169</v>
      </c>
      <c r="AU256" s="230" t="s">
        <v>86</v>
      </c>
      <c r="AY256" s="16" t="s">
        <v>166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</v>
      </c>
      <c r="BK256" s="231">
        <f>ROUND(I256*H256,0)</f>
        <v>0</v>
      </c>
      <c r="BL256" s="16" t="s">
        <v>173</v>
      </c>
      <c r="BM256" s="230" t="s">
        <v>3160</v>
      </c>
    </row>
    <row r="257" spans="1:65" s="2" customFormat="1" ht="16.5" customHeight="1">
      <c r="A257" s="37"/>
      <c r="B257" s="38"/>
      <c r="C257" s="254" t="s">
        <v>411</v>
      </c>
      <c r="D257" s="254" t="s">
        <v>266</v>
      </c>
      <c r="E257" s="255" t="s">
        <v>3161</v>
      </c>
      <c r="F257" s="256" t="s">
        <v>3162</v>
      </c>
      <c r="G257" s="257" t="s">
        <v>196</v>
      </c>
      <c r="H257" s="258">
        <v>3</v>
      </c>
      <c r="I257" s="259"/>
      <c r="J257" s="260">
        <f>ROUND(I257*H257,0)</f>
        <v>0</v>
      </c>
      <c r="K257" s="261"/>
      <c r="L257" s="262"/>
      <c r="M257" s="263" t="s">
        <v>1</v>
      </c>
      <c r="N257" s="264" t="s">
        <v>42</v>
      </c>
      <c r="O257" s="90"/>
      <c r="P257" s="228">
        <f>O257*H257</f>
        <v>0</v>
      </c>
      <c r="Q257" s="228">
        <v>0.0255</v>
      </c>
      <c r="R257" s="228">
        <f>Q257*H257</f>
        <v>0.0765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208</v>
      </c>
      <c r="AT257" s="230" t="s">
        <v>266</v>
      </c>
      <c r="AU257" s="230" t="s">
        <v>86</v>
      </c>
      <c r="AY257" s="16" t="s">
        <v>166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</v>
      </c>
      <c r="BK257" s="231">
        <f>ROUND(I257*H257,0)</f>
        <v>0</v>
      </c>
      <c r="BL257" s="16" t="s">
        <v>173</v>
      </c>
      <c r="BM257" s="230" t="s">
        <v>3163</v>
      </c>
    </row>
    <row r="258" spans="1:65" s="2" customFormat="1" ht="33" customHeight="1">
      <c r="A258" s="37"/>
      <c r="B258" s="38"/>
      <c r="C258" s="218" t="s">
        <v>417</v>
      </c>
      <c r="D258" s="218" t="s">
        <v>169</v>
      </c>
      <c r="E258" s="219" t="s">
        <v>3164</v>
      </c>
      <c r="F258" s="220" t="s">
        <v>3165</v>
      </c>
      <c r="G258" s="221" t="s">
        <v>196</v>
      </c>
      <c r="H258" s="222">
        <v>15</v>
      </c>
      <c r="I258" s="223"/>
      <c r="J258" s="224">
        <f>ROUND(I258*H258,0)</f>
        <v>0</v>
      </c>
      <c r="K258" s="225"/>
      <c r="L258" s="43"/>
      <c r="M258" s="226" t="s">
        <v>1</v>
      </c>
      <c r="N258" s="227" t="s">
        <v>42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173</v>
      </c>
      <c r="AT258" s="230" t="s">
        <v>169</v>
      </c>
      <c r="AU258" s="230" t="s">
        <v>86</v>
      </c>
      <c r="AY258" s="16" t="s">
        <v>166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</v>
      </c>
      <c r="BK258" s="231">
        <f>ROUND(I258*H258,0)</f>
        <v>0</v>
      </c>
      <c r="BL258" s="16" t="s">
        <v>173</v>
      </c>
      <c r="BM258" s="230" t="s">
        <v>3166</v>
      </c>
    </row>
    <row r="259" spans="1:51" s="13" customFormat="1" ht="12">
      <c r="A259" s="13"/>
      <c r="B259" s="232"/>
      <c r="C259" s="233"/>
      <c r="D259" s="234" t="s">
        <v>175</v>
      </c>
      <c r="E259" s="235" t="s">
        <v>1</v>
      </c>
      <c r="F259" s="236" t="s">
        <v>3167</v>
      </c>
      <c r="G259" s="233"/>
      <c r="H259" s="237">
        <v>15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175</v>
      </c>
      <c r="AU259" s="243" t="s">
        <v>86</v>
      </c>
      <c r="AV259" s="13" t="s">
        <v>86</v>
      </c>
      <c r="AW259" s="13" t="s">
        <v>32</v>
      </c>
      <c r="AX259" s="13" t="s">
        <v>77</v>
      </c>
      <c r="AY259" s="243" t="s">
        <v>166</v>
      </c>
    </row>
    <row r="260" spans="1:65" s="2" customFormat="1" ht="16.5" customHeight="1">
      <c r="A260" s="37"/>
      <c r="B260" s="38"/>
      <c r="C260" s="254" t="s">
        <v>423</v>
      </c>
      <c r="D260" s="254" t="s">
        <v>266</v>
      </c>
      <c r="E260" s="255" t="s">
        <v>3168</v>
      </c>
      <c r="F260" s="256" t="s">
        <v>3169</v>
      </c>
      <c r="G260" s="257" t="s">
        <v>196</v>
      </c>
      <c r="H260" s="258">
        <v>15</v>
      </c>
      <c r="I260" s="259"/>
      <c r="J260" s="260">
        <f>ROUND(I260*H260,0)</f>
        <v>0</v>
      </c>
      <c r="K260" s="261"/>
      <c r="L260" s="262"/>
      <c r="M260" s="263" t="s">
        <v>1</v>
      </c>
      <c r="N260" s="264" t="s">
        <v>42</v>
      </c>
      <c r="O260" s="90"/>
      <c r="P260" s="228">
        <f>O260*H260</f>
        <v>0</v>
      </c>
      <c r="Q260" s="228">
        <v>0.00035</v>
      </c>
      <c r="R260" s="228">
        <f>Q260*H260</f>
        <v>0.00525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208</v>
      </c>
      <c r="AT260" s="230" t="s">
        <v>266</v>
      </c>
      <c r="AU260" s="230" t="s">
        <v>86</v>
      </c>
      <c r="AY260" s="16" t="s">
        <v>166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</v>
      </c>
      <c r="BK260" s="231">
        <f>ROUND(I260*H260,0)</f>
        <v>0</v>
      </c>
      <c r="BL260" s="16" t="s">
        <v>173</v>
      </c>
      <c r="BM260" s="230" t="s">
        <v>3170</v>
      </c>
    </row>
    <row r="261" spans="1:65" s="2" customFormat="1" ht="33" customHeight="1">
      <c r="A261" s="37"/>
      <c r="B261" s="38"/>
      <c r="C261" s="218" t="s">
        <v>428</v>
      </c>
      <c r="D261" s="218" t="s">
        <v>169</v>
      </c>
      <c r="E261" s="219" t="s">
        <v>3171</v>
      </c>
      <c r="F261" s="220" t="s">
        <v>3172</v>
      </c>
      <c r="G261" s="221" t="s">
        <v>196</v>
      </c>
      <c r="H261" s="222">
        <v>2</v>
      </c>
      <c r="I261" s="223"/>
      <c r="J261" s="224">
        <f>ROUND(I261*H261,0)</f>
        <v>0</v>
      </c>
      <c r="K261" s="225"/>
      <c r="L261" s="43"/>
      <c r="M261" s="226" t="s">
        <v>1</v>
      </c>
      <c r="N261" s="227" t="s">
        <v>42</v>
      </c>
      <c r="O261" s="90"/>
      <c r="P261" s="228">
        <f>O261*H261</f>
        <v>0</v>
      </c>
      <c r="Q261" s="228">
        <v>1E-05</v>
      </c>
      <c r="R261" s="228">
        <f>Q261*H261</f>
        <v>2E-05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173</v>
      </c>
      <c r="AT261" s="230" t="s">
        <v>169</v>
      </c>
      <c r="AU261" s="230" t="s">
        <v>86</v>
      </c>
      <c r="AY261" s="16" t="s">
        <v>166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</v>
      </c>
      <c r="BK261" s="231">
        <f>ROUND(I261*H261,0)</f>
        <v>0</v>
      </c>
      <c r="BL261" s="16" t="s">
        <v>173</v>
      </c>
      <c r="BM261" s="230" t="s">
        <v>3173</v>
      </c>
    </row>
    <row r="262" spans="1:51" s="13" customFormat="1" ht="12">
      <c r="A262" s="13"/>
      <c r="B262" s="232"/>
      <c r="C262" s="233"/>
      <c r="D262" s="234" t="s">
        <v>175</v>
      </c>
      <c r="E262" s="235" t="s">
        <v>1</v>
      </c>
      <c r="F262" s="236" t="s">
        <v>3174</v>
      </c>
      <c r="G262" s="233"/>
      <c r="H262" s="237">
        <v>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175</v>
      </c>
      <c r="AU262" s="243" t="s">
        <v>86</v>
      </c>
      <c r="AV262" s="13" t="s">
        <v>86</v>
      </c>
      <c r="AW262" s="13" t="s">
        <v>32</v>
      </c>
      <c r="AX262" s="13" t="s">
        <v>77</v>
      </c>
      <c r="AY262" s="243" t="s">
        <v>166</v>
      </c>
    </row>
    <row r="263" spans="1:65" s="2" customFormat="1" ht="16.5" customHeight="1">
      <c r="A263" s="37"/>
      <c r="B263" s="38"/>
      <c r="C263" s="254" t="s">
        <v>432</v>
      </c>
      <c r="D263" s="254" t="s">
        <v>266</v>
      </c>
      <c r="E263" s="255" t="s">
        <v>3175</v>
      </c>
      <c r="F263" s="256" t="s">
        <v>3176</v>
      </c>
      <c r="G263" s="257" t="s">
        <v>196</v>
      </c>
      <c r="H263" s="258">
        <v>2</v>
      </c>
      <c r="I263" s="259"/>
      <c r="J263" s="260">
        <f>ROUND(I263*H263,0)</f>
        <v>0</v>
      </c>
      <c r="K263" s="261"/>
      <c r="L263" s="262"/>
      <c r="M263" s="263" t="s">
        <v>1</v>
      </c>
      <c r="N263" s="264" t="s">
        <v>42</v>
      </c>
      <c r="O263" s="90"/>
      <c r="P263" s="228">
        <f>O263*H263</f>
        <v>0</v>
      </c>
      <c r="Q263" s="228">
        <v>0.00088</v>
      </c>
      <c r="R263" s="228">
        <f>Q263*H263</f>
        <v>0.00176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208</v>
      </c>
      <c r="AT263" s="230" t="s">
        <v>266</v>
      </c>
      <c r="AU263" s="230" t="s">
        <v>86</v>
      </c>
      <c r="AY263" s="16" t="s">
        <v>166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</v>
      </c>
      <c r="BK263" s="231">
        <f>ROUND(I263*H263,0)</f>
        <v>0</v>
      </c>
      <c r="BL263" s="16" t="s">
        <v>173</v>
      </c>
      <c r="BM263" s="230" t="s">
        <v>3177</v>
      </c>
    </row>
    <row r="264" spans="1:65" s="2" customFormat="1" ht="33" customHeight="1">
      <c r="A264" s="37"/>
      <c r="B264" s="38"/>
      <c r="C264" s="218" t="s">
        <v>436</v>
      </c>
      <c r="D264" s="218" t="s">
        <v>169</v>
      </c>
      <c r="E264" s="219" t="s">
        <v>3178</v>
      </c>
      <c r="F264" s="220" t="s">
        <v>3179</v>
      </c>
      <c r="G264" s="221" t="s">
        <v>196</v>
      </c>
      <c r="H264" s="222">
        <v>3</v>
      </c>
      <c r="I264" s="223"/>
      <c r="J264" s="224">
        <f>ROUND(I264*H264,0)</f>
        <v>0</v>
      </c>
      <c r="K264" s="225"/>
      <c r="L264" s="43"/>
      <c r="M264" s="226" t="s">
        <v>1</v>
      </c>
      <c r="N264" s="227" t="s">
        <v>42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173</v>
      </c>
      <c r="AT264" s="230" t="s">
        <v>169</v>
      </c>
      <c r="AU264" s="230" t="s">
        <v>86</v>
      </c>
      <c r="AY264" s="16" t="s">
        <v>166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</v>
      </c>
      <c r="BK264" s="231">
        <f>ROUND(I264*H264,0)</f>
        <v>0</v>
      </c>
      <c r="BL264" s="16" t="s">
        <v>173</v>
      </c>
      <c r="BM264" s="230" t="s">
        <v>3180</v>
      </c>
    </row>
    <row r="265" spans="1:65" s="2" customFormat="1" ht="16.5" customHeight="1">
      <c r="A265" s="37"/>
      <c r="B265" s="38"/>
      <c r="C265" s="254" t="s">
        <v>442</v>
      </c>
      <c r="D265" s="254" t="s">
        <v>266</v>
      </c>
      <c r="E265" s="255" t="s">
        <v>3181</v>
      </c>
      <c r="F265" s="256" t="s">
        <v>3182</v>
      </c>
      <c r="G265" s="257" t="s">
        <v>196</v>
      </c>
      <c r="H265" s="258">
        <v>1</v>
      </c>
      <c r="I265" s="259"/>
      <c r="J265" s="260">
        <f>ROUND(I265*H265,0)</f>
        <v>0</v>
      </c>
      <c r="K265" s="261"/>
      <c r="L265" s="262"/>
      <c r="M265" s="263" t="s">
        <v>1</v>
      </c>
      <c r="N265" s="264" t="s">
        <v>42</v>
      </c>
      <c r="O265" s="90"/>
      <c r="P265" s="228">
        <f>O265*H265</f>
        <v>0</v>
      </c>
      <c r="Q265" s="228">
        <v>0.00065</v>
      </c>
      <c r="R265" s="228">
        <f>Q265*H265</f>
        <v>0.00065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208</v>
      </c>
      <c r="AT265" s="230" t="s">
        <v>266</v>
      </c>
      <c r="AU265" s="230" t="s">
        <v>86</v>
      </c>
      <c r="AY265" s="16" t="s">
        <v>166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</v>
      </c>
      <c r="BK265" s="231">
        <f>ROUND(I265*H265,0)</f>
        <v>0</v>
      </c>
      <c r="BL265" s="16" t="s">
        <v>173</v>
      </c>
      <c r="BM265" s="230" t="s">
        <v>3183</v>
      </c>
    </row>
    <row r="266" spans="1:65" s="2" customFormat="1" ht="16.5" customHeight="1">
      <c r="A266" s="37"/>
      <c r="B266" s="38"/>
      <c r="C266" s="254" t="s">
        <v>448</v>
      </c>
      <c r="D266" s="254" t="s">
        <v>266</v>
      </c>
      <c r="E266" s="255" t="s">
        <v>3184</v>
      </c>
      <c r="F266" s="256" t="s">
        <v>3185</v>
      </c>
      <c r="G266" s="257" t="s">
        <v>196</v>
      </c>
      <c r="H266" s="258">
        <v>2</v>
      </c>
      <c r="I266" s="259"/>
      <c r="J266" s="260">
        <f>ROUND(I266*H266,0)</f>
        <v>0</v>
      </c>
      <c r="K266" s="261"/>
      <c r="L266" s="262"/>
      <c r="M266" s="263" t="s">
        <v>1</v>
      </c>
      <c r="N266" s="264" t="s">
        <v>42</v>
      </c>
      <c r="O266" s="90"/>
      <c r="P266" s="228">
        <f>O266*H266</f>
        <v>0</v>
      </c>
      <c r="Q266" s="228">
        <v>0.00088</v>
      </c>
      <c r="R266" s="228">
        <f>Q266*H266</f>
        <v>0.00176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208</v>
      </c>
      <c r="AT266" s="230" t="s">
        <v>266</v>
      </c>
      <c r="AU266" s="230" t="s">
        <v>86</v>
      </c>
      <c r="AY266" s="16" t="s">
        <v>166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</v>
      </c>
      <c r="BK266" s="231">
        <f>ROUND(I266*H266,0)</f>
        <v>0</v>
      </c>
      <c r="BL266" s="16" t="s">
        <v>173</v>
      </c>
      <c r="BM266" s="230" t="s">
        <v>3186</v>
      </c>
    </row>
    <row r="267" spans="1:65" s="2" customFormat="1" ht="33" customHeight="1">
      <c r="A267" s="37"/>
      <c r="B267" s="38"/>
      <c r="C267" s="218" t="s">
        <v>452</v>
      </c>
      <c r="D267" s="218" t="s">
        <v>169</v>
      </c>
      <c r="E267" s="219" t="s">
        <v>3187</v>
      </c>
      <c r="F267" s="220" t="s">
        <v>3188</v>
      </c>
      <c r="G267" s="221" t="s">
        <v>196</v>
      </c>
      <c r="H267" s="222">
        <v>1</v>
      </c>
      <c r="I267" s="223"/>
      <c r="J267" s="224">
        <f>ROUND(I267*H267,0)</f>
        <v>0</v>
      </c>
      <c r="K267" s="225"/>
      <c r="L267" s="43"/>
      <c r="M267" s="226" t="s">
        <v>1</v>
      </c>
      <c r="N267" s="227" t="s">
        <v>42</v>
      </c>
      <c r="O267" s="90"/>
      <c r="P267" s="228">
        <f>O267*H267</f>
        <v>0</v>
      </c>
      <c r="Q267" s="228">
        <v>1E-05</v>
      </c>
      <c r="R267" s="228">
        <f>Q267*H267</f>
        <v>1E-05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173</v>
      </c>
      <c r="AT267" s="230" t="s">
        <v>169</v>
      </c>
      <c r="AU267" s="230" t="s">
        <v>86</v>
      </c>
      <c r="AY267" s="16" t="s">
        <v>166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</v>
      </c>
      <c r="BK267" s="231">
        <f>ROUND(I267*H267,0)</f>
        <v>0</v>
      </c>
      <c r="BL267" s="16" t="s">
        <v>173</v>
      </c>
      <c r="BM267" s="230" t="s">
        <v>3189</v>
      </c>
    </row>
    <row r="268" spans="1:65" s="2" customFormat="1" ht="24.15" customHeight="1">
      <c r="A268" s="37"/>
      <c r="B268" s="38"/>
      <c r="C268" s="254" t="s">
        <v>457</v>
      </c>
      <c r="D268" s="254" t="s">
        <v>266</v>
      </c>
      <c r="E268" s="255" t="s">
        <v>3190</v>
      </c>
      <c r="F268" s="256" t="s">
        <v>3191</v>
      </c>
      <c r="G268" s="257" t="s">
        <v>196</v>
      </c>
      <c r="H268" s="258">
        <v>2</v>
      </c>
      <c r="I268" s="259"/>
      <c r="J268" s="260">
        <f>ROUND(I268*H268,0)</f>
        <v>0</v>
      </c>
      <c r="K268" s="261"/>
      <c r="L268" s="262"/>
      <c r="M268" s="263" t="s">
        <v>1</v>
      </c>
      <c r="N268" s="264" t="s">
        <v>42</v>
      </c>
      <c r="O268" s="90"/>
      <c r="P268" s="228">
        <f>O268*H268</f>
        <v>0</v>
      </c>
      <c r="Q268" s="228">
        <v>0.00247</v>
      </c>
      <c r="R268" s="228">
        <f>Q268*H268</f>
        <v>0.00494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208</v>
      </c>
      <c r="AT268" s="230" t="s">
        <v>266</v>
      </c>
      <c r="AU268" s="230" t="s">
        <v>86</v>
      </c>
      <c r="AY268" s="16" t="s">
        <v>166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</v>
      </c>
      <c r="BK268" s="231">
        <f>ROUND(I268*H268,0)</f>
        <v>0</v>
      </c>
      <c r="BL268" s="16" t="s">
        <v>173</v>
      </c>
      <c r="BM268" s="230" t="s">
        <v>3192</v>
      </c>
    </row>
    <row r="269" spans="1:65" s="2" customFormat="1" ht="16.5" customHeight="1">
      <c r="A269" s="37"/>
      <c r="B269" s="38"/>
      <c r="C269" s="218" t="s">
        <v>461</v>
      </c>
      <c r="D269" s="218" t="s">
        <v>169</v>
      </c>
      <c r="E269" s="219" t="s">
        <v>3193</v>
      </c>
      <c r="F269" s="220" t="s">
        <v>3194</v>
      </c>
      <c r="G269" s="221" t="s">
        <v>196</v>
      </c>
      <c r="H269" s="222">
        <v>1</v>
      </c>
      <c r="I269" s="223"/>
      <c r="J269" s="224">
        <f>ROUND(I269*H269,0)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0.03573</v>
      </c>
      <c r="R269" s="228">
        <f>Q269*H269</f>
        <v>0.03573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173</v>
      </c>
      <c r="AT269" s="230" t="s">
        <v>169</v>
      </c>
      <c r="AU269" s="230" t="s">
        <v>86</v>
      </c>
      <c r="AY269" s="16" t="s">
        <v>166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</v>
      </c>
      <c r="BK269" s="231">
        <f>ROUND(I269*H269,0)</f>
        <v>0</v>
      </c>
      <c r="BL269" s="16" t="s">
        <v>173</v>
      </c>
      <c r="BM269" s="230" t="s">
        <v>3195</v>
      </c>
    </row>
    <row r="270" spans="1:65" s="2" customFormat="1" ht="24.15" customHeight="1">
      <c r="A270" s="37"/>
      <c r="B270" s="38"/>
      <c r="C270" s="218" t="s">
        <v>464</v>
      </c>
      <c r="D270" s="218" t="s">
        <v>169</v>
      </c>
      <c r="E270" s="219" t="s">
        <v>3196</v>
      </c>
      <c r="F270" s="220" t="s">
        <v>3197</v>
      </c>
      <c r="G270" s="221" t="s">
        <v>196</v>
      </c>
      <c r="H270" s="222">
        <v>1</v>
      </c>
      <c r="I270" s="223"/>
      <c r="J270" s="224">
        <f>ROUND(I270*H270,0)</f>
        <v>0</v>
      </c>
      <c r="K270" s="225"/>
      <c r="L270" s="43"/>
      <c r="M270" s="226" t="s">
        <v>1</v>
      </c>
      <c r="N270" s="227" t="s">
        <v>42</v>
      </c>
      <c r="O270" s="90"/>
      <c r="P270" s="228">
        <f>O270*H270</f>
        <v>0</v>
      </c>
      <c r="Q270" s="228">
        <v>1.92726</v>
      </c>
      <c r="R270" s="228">
        <f>Q270*H270</f>
        <v>1.92726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173</v>
      </c>
      <c r="AT270" s="230" t="s">
        <v>169</v>
      </c>
      <c r="AU270" s="230" t="s">
        <v>86</v>
      </c>
      <c r="AY270" s="16" t="s">
        <v>166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</v>
      </c>
      <c r="BK270" s="231">
        <f>ROUND(I270*H270,0)</f>
        <v>0</v>
      </c>
      <c r="BL270" s="16" t="s">
        <v>173</v>
      </c>
      <c r="BM270" s="230" t="s">
        <v>3198</v>
      </c>
    </row>
    <row r="271" spans="1:65" s="2" customFormat="1" ht="16.5" customHeight="1">
      <c r="A271" s="37"/>
      <c r="B271" s="38"/>
      <c r="C271" s="254" t="s">
        <v>468</v>
      </c>
      <c r="D271" s="254" t="s">
        <v>266</v>
      </c>
      <c r="E271" s="255" t="s">
        <v>3199</v>
      </c>
      <c r="F271" s="256" t="s">
        <v>3200</v>
      </c>
      <c r="G271" s="257" t="s">
        <v>196</v>
      </c>
      <c r="H271" s="258">
        <v>2.02</v>
      </c>
      <c r="I271" s="259"/>
      <c r="J271" s="260">
        <f>ROUND(I271*H271,0)</f>
        <v>0</v>
      </c>
      <c r="K271" s="261"/>
      <c r="L271" s="262"/>
      <c r="M271" s="263" t="s">
        <v>1</v>
      </c>
      <c r="N271" s="264" t="s">
        <v>42</v>
      </c>
      <c r="O271" s="90"/>
      <c r="P271" s="228">
        <f>O271*H271</f>
        <v>0</v>
      </c>
      <c r="Q271" s="228">
        <v>0.526</v>
      </c>
      <c r="R271" s="228">
        <f>Q271*H271</f>
        <v>1.0625200000000001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208</v>
      </c>
      <c r="AT271" s="230" t="s">
        <v>266</v>
      </c>
      <c r="AU271" s="230" t="s">
        <v>86</v>
      </c>
      <c r="AY271" s="16" t="s">
        <v>166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</v>
      </c>
      <c r="BK271" s="231">
        <f>ROUND(I271*H271,0)</f>
        <v>0</v>
      </c>
      <c r="BL271" s="16" t="s">
        <v>173</v>
      </c>
      <c r="BM271" s="230" t="s">
        <v>3201</v>
      </c>
    </row>
    <row r="272" spans="1:51" s="13" customFormat="1" ht="12">
      <c r="A272" s="13"/>
      <c r="B272" s="232"/>
      <c r="C272" s="233"/>
      <c r="D272" s="234" t="s">
        <v>175</v>
      </c>
      <c r="E272" s="235" t="s">
        <v>1</v>
      </c>
      <c r="F272" s="236" t="s">
        <v>86</v>
      </c>
      <c r="G272" s="233"/>
      <c r="H272" s="237">
        <v>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175</v>
      </c>
      <c r="AU272" s="243" t="s">
        <v>86</v>
      </c>
      <c r="AV272" s="13" t="s">
        <v>86</v>
      </c>
      <c r="AW272" s="13" t="s">
        <v>32</v>
      </c>
      <c r="AX272" s="13" t="s">
        <v>77</v>
      </c>
      <c r="AY272" s="243" t="s">
        <v>166</v>
      </c>
    </row>
    <row r="273" spans="1:51" s="13" customFormat="1" ht="12">
      <c r="A273" s="13"/>
      <c r="B273" s="232"/>
      <c r="C273" s="233"/>
      <c r="D273" s="234" t="s">
        <v>175</v>
      </c>
      <c r="E273" s="233"/>
      <c r="F273" s="236" t="s">
        <v>3202</v>
      </c>
      <c r="G273" s="233"/>
      <c r="H273" s="237">
        <v>2.02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175</v>
      </c>
      <c r="AU273" s="243" t="s">
        <v>86</v>
      </c>
      <c r="AV273" s="13" t="s">
        <v>86</v>
      </c>
      <c r="AW273" s="13" t="s">
        <v>4</v>
      </c>
      <c r="AX273" s="13" t="s">
        <v>8</v>
      </c>
      <c r="AY273" s="243" t="s">
        <v>166</v>
      </c>
    </row>
    <row r="274" spans="1:65" s="2" customFormat="1" ht="21.75" customHeight="1">
      <c r="A274" s="37"/>
      <c r="B274" s="38"/>
      <c r="C274" s="254" t="s">
        <v>474</v>
      </c>
      <c r="D274" s="254" t="s">
        <v>266</v>
      </c>
      <c r="E274" s="255" t="s">
        <v>3203</v>
      </c>
      <c r="F274" s="256" t="s">
        <v>3204</v>
      </c>
      <c r="G274" s="257" t="s">
        <v>196</v>
      </c>
      <c r="H274" s="258">
        <v>1.01</v>
      </c>
      <c r="I274" s="259"/>
      <c r="J274" s="260">
        <f>ROUND(I274*H274,0)</f>
        <v>0</v>
      </c>
      <c r="K274" s="261"/>
      <c r="L274" s="262"/>
      <c r="M274" s="263" t="s">
        <v>1</v>
      </c>
      <c r="N274" s="264" t="s">
        <v>42</v>
      </c>
      <c r="O274" s="90"/>
      <c r="P274" s="228">
        <f>O274*H274</f>
        <v>0</v>
      </c>
      <c r="Q274" s="228">
        <v>1.054</v>
      </c>
      <c r="R274" s="228">
        <f>Q274*H274</f>
        <v>1.06454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208</v>
      </c>
      <c r="AT274" s="230" t="s">
        <v>266</v>
      </c>
      <c r="AU274" s="230" t="s">
        <v>86</v>
      </c>
      <c r="AY274" s="16" t="s">
        <v>166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</v>
      </c>
      <c r="BK274" s="231">
        <f>ROUND(I274*H274,0)</f>
        <v>0</v>
      </c>
      <c r="BL274" s="16" t="s">
        <v>173</v>
      </c>
      <c r="BM274" s="230" t="s">
        <v>3205</v>
      </c>
    </row>
    <row r="275" spans="1:51" s="13" customFormat="1" ht="12">
      <c r="A275" s="13"/>
      <c r="B275" s="232"/>
      <c r="C275" s="233"/>
      <c r="D275" s="234" t="s">
        <v>175</v>
      </c>
      <c r="E275" s="235" t="s">
        <v>1</v>
      </c>
      <c r="F275" s="236" t="s">
        <v>8</v>
      </c>
      <c r="G275" s="233"/>
      <c r="H275" s="237">
        <v>1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175</v>
      </c>
      <c r="AU275" s="243" t="s">
        <v>86</v>
      </c>
      <c r="AV275" s="13" t="s">
        <v>86</v>
      </c>
      <c r="AW275" s="13" t="s">
        <v>32</v>
      </c>
      <c r="AX275" s="13" t="s">
        <v>8</v>
      </c>
      <c r="AY275" s="243" t="s">
        <v>166</v>
      </c>
    </row>
    <row r="276" spans="1:51" s="13" customFormat="1" ht="12">
      <c r="A276" s="13"/>
      <c r="B276" s="232"/>
      <c r="C276" s="233"/>
      <c r="D276" s="234" t="s">
        <v>175</v>
      </c>
      <c r="E276" s="233"/>
      <c r="F276" s="236" t="s">
        <v>3206</v>
      </c>
      <c r="G276" s="233"/>
      <c r="H276" s="237">
        <v>1.01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175</v>
      </c>
      <c r="AU276" s="243" t="s">
        <v>86</v>
      </c>
      <c r="AV276" s="13" t="s">
        <v>86</v>
      </c>
      <c r="AW276" s="13" t="s">
        <v>4</v>
      </c>
      <c r="AX276" s="13" t="s">
        <v>8</v>
      </c>
      <c r="AY276" s="243" t="s">
        <v>166</v>
      </c>
    </row>
    <row r="277" spans="1:65" s="2" customFormat="1" ht="24.15" customHeight="1">
      <c r="A277" s="37"/>
      <c r="B277" s="38"/>
      <c r="C277" s="254" t="s">
        <v>479</v>
      </c>
      <c r="D277" s="254" t="s">
        <v>266</v>
      </c>
      <c r="E277" s="255" t="s">
        <v>3207</v>
      </c>
      <c r="F277" s="256" t="s">
        <v>3208</v>
      </c>
      <c r="G277" s="257" t="s">
        <v>196</v>
      </c>
      <c r="H277" s="258">
        <v>1.01</v>
      </c>
      <c r="I277" s="259"/>
      <c r="J277" s="260">
        <f>ROUND(I277*H277,0)</f>
        <v>0</v>
      </c>
      <c r="K277" s="261"/>
      <c r="L277" s="262"/>
      <c r="M277" s="263" t="s">
        <v>1</v>
      </c>
      <c r="N277" s="264" t="s">
        <v>42</v>
      </c>
      <c r="O277" s="90"/>
      <c r="P277" s="228">
        <f>O277*H277</f>
        <v>0</v>
      </c>
      <c r="Q277" s="228">
        <v>0.57</v>
      </c>
      <c r="R277" s="228">
        <f>Q277*H277</f>
        <v>0.5757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208</v>
      </c>
      <c r="AT277" s="230" t="s">
        <v>266</v>
      </c>
      <c r="AU277" s="230" t="s">
        <v>86</v>
      </c>
      <c r="AY277" s="16" t="s">
        <v>166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</v>
      </c>
      <c r="BK277" s="231">
        <f>ROUND(I277*H277,0)</f>
        <v>0</v>
      </c>
      <c r="BL277" s="16" t="s">
        <v>173</v>
      </c>
      <c r="BM277" s="230" t="s">
        <v>3209</v>
      </c>
    </row>
    <row r="278" spans="1:51" s="13" customFormat="1" ht="12">
      <c r="A278" s="13"/>
      <c r="B278" s="232"/>
      <c r="C278" s="233"/>
      <c r="D278" s="234" t="s">
        <v>175</v>
      </c>
      <c r="E278" s="235" t="s">
        <v>1</v>
      </c>
      <c r="F278" s="236" t="s">
        <v>8</v>
      </c>
      <c r="G278" s="233"/>
      <c r="H278" s="237">
        <v>1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175</v>
      </c>
      <c r="AU278" s="243" t="s">
        <v>86</v>
      </c>
      <c r="AV278" s="13" t="s">
        <v>86</v>
      </c>
      <c r="AW278" s="13" t="s">
        <v>32</v>
      </c>
      <c r="AX278" s="13" t="s">
        <v>8</v>
      </c>
      <c r="AY278" s="243" t="s">
        <v>166</v>
      </c>
    </row>
    <row r="279" spans="1:51" s="13" customFormat="1" ht="12">
      <c r="A279" s="13"/>
      <c r="B279" s="232"/>
      <c r="C279" s="233"/>
      <c r="D279" s="234" t="s">
        <v>175</v>
      </c>
      <c r="E279" s="233"/>
      <c r="F279" s="236" t="s">
        <v>3206</v>
      </c>
      <c r="G279" s="233"/>
      <c r="H279" s="237">
        <v>1.01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175</v>
      </c>
      <c r="AU279" s="243" t="s">
        <v>86</v>
      </c>
      <c r="AV279" s="13" t="s">
        <v>86</v>
      </c>
      <c r="AW279" s="13" t="s">
        <v>4</v>
      </c>
      <c r="AX279" s="13" t="s">
        <v>8</v>
      </c>
      <c r="AY279" s="243" t="s">
        <v>166</v>
      </c>
    </row>
    <row r="280" spans="1:65" s="2" customFormat="1" ht="21.75" customHeight="1">
      <c r="A280" s="37"/>
      <c r="B280" s="38"/>
      <c r="C280" s="254" t="s">
        <v>483</v>
      </c>
      <c r="D280" s="254" t="s">
        <v>266</v>
      </c>
      <c r="E280" s="255" t="s">
        <v>3210</v>
      </c>
      <c r="F280" s="256" t="s">
        <v>3211</v>
      </c>
      <c r="G280" s="257" t="s">
        <v>196</v>
      </c>
      <c r="H280" s="258">
        <v>1.01</v>
      </c>
      <c r="I280" s="259"/>
      <c r="J280" s="260">
        <f>ROUND(I280*H280,0)</f>
        <v>0</v>
      </c>
      <c r="K280" s="261"/>
      <c r="L280" s="262"/>
      <c r="M280" s="263" t="s">
        <v>1</v>
      </c>
      <c r="N280" s="264" t="s">
        <v>42</v>
      </c>
      <c r="O280" s="90"/>
      <c r="P280" s="228">
        <f>O280*H280</f>
        <v>0</v>
      </c>
      <c r="Q280" s="228">
        <v>0.033</v>
      </c>
      <c r="R280" s="228">
        <f>Q280*H280</f>
        <v>0.03333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208</v>
      </c>
      <c r="AT280" s="230" t="s">
        <v>266</v>
      </c>
      <c r="AU280" s="230" t="s">
        <v>86</v>
      </c>
      <c r="AY280" s="16" t="s">
        <v>166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</v>
      </c>
      <c r="BK280" s="231">
        <f>ROUND(I280*H280,0)</f>
        <v>0</v>
      </c>
      <c r="BL280" s="16" t="s">
        <v>173</v>
      </c>
      <c r="BM280" s="230" t="s">
        <v>3212</v>
      </c>
    </row>
    <row r="281" spans="1:51" s="13" customFormat="1" ht="12">
      <c r="A281" s="13"/>
      <c r="B281" s="232"/>
      <c r="C281" s="233"/>
      <c r="D281" s="234" t="s">
        <v>175</v>
      </c>
      <c r="E281" s="235" t="s">
        <v>1</v>
      </c>
      <c r="F281" s="236" t="s">
        <v>8</v>
      </c>
      <c r="G281" s="233"/>
      <c r="H281" s="237">
        <v>1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175</v>
      </c>
      <c r="AU281" s="243" t="s">
        <v>86</v>
      </c>
      <c r="AV281" s="13" t="s">
        <v>86</v>
      </c>
      <c r="AW281" s="13" t="s">
        <v>32</v>
      </c>
      <c r="AX281" s="13" t="s">
        <v>8</v>
      </c>
      <c r="AY281" s="243" t="s">
        <v>166</v>
      </c>
    </row>
    <row r="282" spans="1:51" s="13" customFormat="1" ht="12">
      <c r="A282" s="13"/>
      <c r="B282" s="232"/>
      <c r="C282" s="233"/>
      <c r="D282" s="234" t="s">
        <v>175</v>
      </c>
      <c r="E282" s="233"/>
      <c r="F282" s="236" t="s">
        <v>3206</v>
      </c>
      <c r="G282" s="233"/>
      <c r="H282" s="237">
        <v>1.01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175</v>
      </c>
      <c r="AU282" s="243" t="s">
        <v>86</v>
      </c>
      <c r="AV282" s="13" t="s">
        <v>86</v>
      </c>
      <c r="AW282" s="13" t="s">
        <v>4</v>
      </c>
      <c r="AX282" s="13" t="s">
        <v>8</v>
      </c>
      <c r="AY282" s="243" t="s">
        <v>166</v>
      </c>
    </row>
    <row r="283" spans="1:65" s="2" customFormat="1" ht="24.15" customHeight="1">
      <c r="A283" s="37"/>
      <c r="B283" s="38"/>
      <c r="C283" s="218" t="s">
        <v>487</v>
      </c>
      <c r="D283" s="218" t="s">
        <v>169</v>
      </c>
      <c r="E283" s="219" t="s">
        <v>3213</v>
      </c>
      <c r="F283" s="220" t="s">
        <v>3214</v>
      </c>
      <c r="G283" s="221" t="s">
        <v>196</v>
      </c>
      <c r="H283" s="222">
        <v>1</v>
      </c>
      <c r="I283" s="223"/>
      <c r="J283" s="224">
        <f>ROUND(I283*H283,0)</f>
        <v>0</v>
      </c>
      <c r="K283" s="225"/>
      <c r="L283" s="43"/>
      <c r="M283" s="226" t="s">
        <v>1</v>
      </c>
      <c r="N283" s="227" t="s">
        <v>42</v>
      </c>
      <c r="O283" s="90"/>
      <c r="P283" s="228">
        <f>O283*H283</f>
        <v>0</v>
      </c>
      <c r="Q283" s="228">
        <v>0.04073</v>
      </c>
      <c r="R283" s="228">
        <f>Q283*H283</f>
        <v>0.04073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173</v>
      </c>
      <c r="AT283" s="230" t="s">
        <v>169</v>
      </c>
      <c r="AU283" s="230" t="s">
        <v>86</v>
      </c>
      <c r="AY283" s="16" t="s">
        <v>166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</v>
      </c>
      <c r="BK283" s="231">
        <f>ROUND(I283*H283,0)</f>
        <v>0</v>
      </c>
      <c r="BL283" s="16" t="s">
        <v>173</v>
      </c>
      <c r="BM283" s="230" t="s">
        <v>3215</v>
      </c>
    </row>
    <row r="284" spans="1:65" s="2" customFormat="1" ht="24.15" customHeight="1">
      <c r="A284" s="37"/>
      <c r="B284" s="38"/>
      <c r="C284" s="218" t="s">
        <v>491</v>
      </c>
      <c r="D284" s="218" t="s">
        <v>169</v>
      </c>
      <c r="E284" s="219" t="s">
        <v>3216</v>
      </c>
      <c r="F284" s="220" t="s">
        <v>3217</v>
      </c>
      <c r="G284" s="221" t="s">
        <v>196</v>
      </c>
      <c r="H284" s="222">
        <v>1</v>
      </c>
      <c r="I284" s="223"/>
      <c r="J284" s="224">
        <f>ROUND(I284*H284,0)</f>
        <v>0</v>
      </c>
      <c r="K284" s="225"/>
      <c r="L284" s="43"/>
      <c r="M284" s="226" t="s">
        <v>1</v>
      </c>
      <c r="N284" s="227" t="s">
        <v>42</v>
      </c>
      <c r="O284" s="90"/>
      <c r="P284" s="228">
        <f>O284*H284</f>
        <v>0</v>
      </c>
      <c r="Q284" s="228">
        <v>0.03886</v>
      </c>
      <c r="R284" s="228">
        <f>Q284*H284</f>
        <v>0.03886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173</v>
      </c>
      <c r="AT284" s="230" t="s">
        <v>169</v>
      </c>
      <c r="AU284" s="230" t="s">
        <v>86</v>
      </c>
      <c r="AY284" s="16" t="s">
        <v>166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</v>
      </c>
      <c r="BK284" s="231">
        <f>ROUND(I284*H284,0)</f>
        <v>0</v>
      </c>
      <c r="BL284" s="16" t="s">
        <v>173</v>
      </c>
      <c r="BM284" s="230" t="s">
        <v>3218</v>
      </c>
    </row>
    <row r="285" spans="1:65" s="2" customFormat="1" ht="24.15" customHeight="1">
      <c r="A285" s="37"/>
      <c r="B285" s="38"/>
      <c r="C285" s="218" t="s">
        <v>495</v>
      </c>
      <c r="D285" s="218" t="s">
        <v>169</v>
      </c>
      <c r="E285" s="219" t="s">
        <v>3219</v>
      </c>
      <c r="F285" s="220" t="s">
        <v>3220</v>
      </c>
      <c r="G285" s="221" t="s">
        <v>196</v>
      </c>
      <c r="H285" s="222">
        <v>1</v>
      </c>
      <c r="I285" s="223"/>
      <c r="J285" s="224">
        <f>ROUND(I285*H285,0)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0.04553</v>
      </c>
      <c r="R285" s="228">
        <f>Q285*H285</f>
        <v>0.04553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173</v>
      </c>
      <c r="AT285" s="230" t="s">
        <v>169</v>
      </c>
      <c r="AU285" s="230" t="s">
        <v>86</v>
      </c>
      <c r="AY285" s="16" t="s">
        <v>166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</v>
      </c>
      <c r="BK285" s="231">
        <f>ROUND(I285*H285,0)</f>
        <v>0</v>
      </c>
      <c r="BL285" s="16" t="s">
        <v>173</v>
      </c>
      <c r="BM285" s="230" t="s">
        <v>3221</v>
      </c>
    </row>
    <row r="286" spans="1:65" s="2" customFormat="1" ht="37.8" customHeight="1">
      <c r="A286" s="37"/>
      <c r="B286" s="38"/>
      <c r="C286" s="218" t="s">
        <v>499</v>
      </c>
      <c r="D286" s="218" t="s">
        <v>169</v>
      </c>
      <c r="E286" s="219" t="s">
        <v>3222</v>
      </c>
      <c r="F286" s="220" t="s">
        <v>3223</v>
      </c>
      <c r="G286" s="221" t="s">
        <v>172</v>
      </c>
      <c r="H286" s="222">
        <v>17.203</v>
      </c>
      <c r="I286" s="223"/>
      <c r="J286" s="224">
        <f>ROUND(I286*H286,0)</f>
        <v>0</v>
      </c>
      <c r="K286" s="225"/>
      <c r="L286" s="43"/>
      <c r="M286" s="226" t="s">
        <v>1</v>
      </c>
      <c r="N286" s="227" t="s">
        <v>42</v>
      </c>
      <c r="O286" s="90"/>
      <c r="P286" s="228">
        <f>O286*H286</f>
        <v>0</v>
      </c>
      <c r="Q286" s="228">
        <v>0.0612</v>
      </c>
      <c r="R286" s="228">
        <f>Q286*H286</f>
        <v>1.0528236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173</v>
      </c>
      <c r="AT286" s="230" t="s">
        <v>169</v>
      </c>
      <c r="AU286" s="230" t="s">
        <v>86</v>
      </c>
      <c r="AY286" s="16" t="s">
        <v>166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</v>
      </c>
      <c r="BK286" s="231">
        <f>ROUND(I286*H286,0)</f>
        <v>0</v>
      </c>
      <c r="BL286" s="16" t="s">
        <v>173</v>
      </c>
      <c r="BM286" s="230" t="s">
        <v>3224</v>
      </c>
    </row>
    <row r="287" spans="1:51" s="13" customFormat="1" ht="12">
      <c r="A287" s="13"/>
      <c r="B287" s="232"/>
      <c r="C287" s="233"/>
      <c r="D287" s="234" t="s">
        <v>175</v>
      </c>
      <c r="E287" s="235" t="s">
        <v>1</v>
      </c>
      <c r="F287" s="236" t="s">
        <v>3225</v>
      </c>
      <c r="G287" s="233"/>
      <c r="H287" s="237">
        <v>17.203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175</v>
      </c>
      <c r="AU287" s="243" t="s">
        <v>86</v>
      </c>
      <c r="AV287" s="13" t="s">
        <v>86</v>
      </c>
      <c r="AW287" s="13" t="s">
        <v>32</v>
      </c>
      <c r="AX287" s="13" t="s">
        <v>77</v>
      </c>
      <c r="AY287" s="243" t="s">
        <v>166</v>
      </c>
    </row>
    <row r="288" spans="1:65" s="2" customFormat="1" ht="24.15" customHeight="1">
      <c r="A288" s="37"/>
      <c r="B288" s="38"/>
      <c r="C288" s="218" t="s">
        <v>503</v>
      </c>
      <c r="D288" s="218" t="s">
        <v>169</v>
      </c>
      <c r="E288" s="219" t="s">
        <v>3226</v>
      </c>
      <c r="F288" s="220" t="s">
        <v>3227</v>
      </c>
      <c r="G288" s="221" t="s">
        <v>196</v>
      </c>
      <c r="H288" s="222">
        <v>1</v>
      </c>
      <c r="I288" s="223"/>
      <c r="J288" s="224">
        <f>ROUND(I288*H288,0)</f>
        <v>0</v>
      </c>
      <c r="K288" s="225"/>
      <c r="L288" s="43"/>
      <c r="M288" s="226" t="s">
        <v>1</v>
      </c>
      <c r="N288" s="227" t="s">
        <v>42</v>
      </c>
      <c r="O288" s="90"/>
      <c r="P288" s="228">
        <f>O288*H288</f>
        <v>0</v>
      </c>
      <c r="Q288" s="228">
        <v>0.21734</v>
      </c>
      <c r="R288" s="228">
        <f>Q288*H288</f>
        <v>0.21734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173</v>
      </c>
      <c r="AT288" s="230" t="s">
        <v>169</v>
      </c>
      <c r="AU288" s="230" t="s">
        <v>86</v>
      </c>
      <c r="AY288" s="16" t="s">
        <v>166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</v>
      </c>
      <c r="BK288" s="231">
        <f>ROUND(I288*H288,0)</f>
        <v>0</v>
      </c>
      <c r="BL288" s="16" t="s">
        <v>173</v>
      </c>
      <c r="BM288" s="230" t="s">
        <v>3228</v>
      </c>
    </row>
    <row r="289" spans="1:65" s="2" customFormat="1" ht="21.75" customHeight="1">
      <c r="A289" s="37"/>
      <c r="B289" s="38"/>
      <c r="C289" s="254" t="s">
        <v>507</v>
      </c>
      <c r="D289" s="254" t="s">
        <v>266</v>
      </c>
      <c r="E289" s="255" t="s">
        <v>3229</v>
      </c>
      <c r="F289" s="256" t="s">
        <v>3230</v>
      </c>
      <c r="G289" s="257" t="s">
        <v>196</v>
      </c>
      <c r="H289" s="258">
        <v>1</v>
      </c>
      <c r="I289" s="259"/>
      <c r="J289" s="260">
        <f>ROUND(I289*H289,0)</f>
        <v>0</v>
      </c>
      <c r="K289" s="261"/>
      <c r="L289" s="262"/>
      <c r="M289" s="263" t="s">
        <v>1</v>
      </c>
      <c r="N289" s="264" t="s">
        <v>42</v>
      </c>
      <c r="O289" s="90"/>
      <c r="P289" s="228">
        <f>O289*H289</f>
        <v>0</v>
      </c>
      <c r="Q289" s="228">
        <v>0.06</v>
      </c>
      <c r="R289" s="228">
        <f>Q289*H289</f>
        <v>0.06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208</v>
      </c>
      <c r="AT289" s="230" t="s">
        <v>266</v>
      </c>
      <c r="AU289" s="230" t="s">
        <v>86</v>
      </c>
      <c r="AY289" s="16" t="s">
        <v>166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</v>
      </c>
      <c r="BK289" s="231">
        <f>ROUND(I289*H289,0)</f>
        <v>0</v>
      </c>
      <c r="BL289" s="16" t="s">
        <v>173</v>
      </c>
      <c r="BM289" s="230" t="s">
        <v>3231</v>
      </c>
    </row>
    <row r="290" spans="1:65" s="2" customFormat="1" ht="24.15" customHeight="1">
      <c r="A290" s="37"/>
      <c r="B290" s="38"/>
      <c r="C290" s="218" t="s">
        <v>511</v>
      </c>
      <c r="D290" s="218" t="s">
        <v>169</v>
      </c>
      <c r="E290" s="219" t="s">
        <v>3232</v>
      </c>
      <c r="F290" s="220" t="s">
        <v>3233</v>
      </c>
      <c r="G290" s="221" t="s">
        <v>196</v>
      </c>
      <c r="H290" s="222">
        <v>1</v>
      </c>
      <c r="I290" s="223"/>
      <c r="J290" s="224">
        <f>ROUND(I290*H290,0)</f>
        <v>0</v>
      </c>
      <c r="K290" s="225"/>
      <c r="L290" s="43"/>
      <c r="M290" s="226" t="s">
        <v>1</v>
      </c>
      <c r="N290" s="227" t="s">
        <v>42</v>
      </c>
      <c r="O290" s="90"/>
      <c r="P290" s="228">
        <f>O290*H290</f>
        <v>0</v>
      </c>
      <c r="Q290" s="228">
        <v>0.4208</v>
      </c>
      <c r="R290" s="228">
        <f>Q290*H290</f>
        <v>0.4208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173</v>
      </c>
      <c r="AT290" s="230" t="s">
        <v>169</v>
      </c>
      <c r="AU290" s="230" t="s">
        <v>86</v>
      </c>
      <c r="AY290" s="16" t="s">
        <v>166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</v>
      </c>
      <c r="BK290" s="231">
        <f>ROUND(I290*H290,0)</f>
        <v>0</v>
      </c>
      <c r="BL290" s="16" t="s">
        <v>173</v>
      </c>
      <c r="BM290" s="230" t="s">
        <v>3234</v>
      </c>
    </row>
    <row r="291" spans="1:63" s="12" customFormat="1" ht="22.8" customHeight="1">
      <c r="A291" s="12"/>
      <c r="B291" s="202"/>
      <c r="C291" s="203"/>
      <c r="D291" s="204" t="s">
        <v>76</v>
      </c>
      <c r="E291" s="216" t="s">
        <v>212</v>
      </c>
      <c r="F291" s="216" t="s">
        <v>1787</v>
      </c>
      <c r="G291" s="203"/>
      <c r="H291" s="203"/>
      <c r="I291" s="206"/>
      <c r="J291" s="217">
        <f>BK291</f>
        <v>0</v>
      </c>
      <c r="K291" s="203"/>
      <c r="L291" s="208"/>
      <c r="M291" s="209"/>
      <c r="N291" s="210"/>
      <c r="O291" s="210"/>
      <c r="P291" s="211">
        <f>SUM(P292:P297)</f>
        <v>0</v>
      </c>
      <c r="Q291" s="210"/>
      <c r="R291" s="211">
        <f>SUM(R292:R297)</f>
        <v>0.06377898</v>
      </c>
      <c r="S291" s="210"/>
      <c r="T291" s="212">
        <f>SUM(T292:T297)</f>
        <v>0.01344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3" t="s">
        <v>8</v>
      </c>
      <c r="AT291" s="214" t="s">
        <v>76</v>
      </c>
      <c r="AU291" s="214" t="s">
        <v>8</v>
      </c>
      <c r="AY291" s="213" t="s">
        <v>166</v>
      </c>
      <c r="BK291" s="215">
        <f>SUM(BK292:BK297)</f>
        <v>0</v>
      </c>
    </row>
    <row r="292" spans="1:65" s="2" customFormat="1" ht="33" customHeight="1">
      <c r="A292" s="37"/>
      <c r="B292" s="38"/>
      <c r="C292" s="218" t="s">
        <v>515</v>
      </c>
      <c r="D292" s="218" t="s">
        <v>169</v>
      </c>
      <c r="E292" s="219" t="s">
        <v>1815</v>
      </c>
      <c r="F292" s="220" t="s">
        <v>1816</v>
      </c>
      <c r="G292" s="221" t="s">
        <v>215</v>
      </c>
      <c r="H292" s="222">
        <v>103.458</v>
      </c>
      <c r="I292" s="223"/>
      <c r="J292" s="224">
        <f>ROUND(I292*H292,0)</f>
        <v>0</v>
      </c>
      <c r="K292" s="225"/>
      <c r="L292" s="43"/>
      <c r="M292" s="226" t="s">
        <v>1</v>
      </c>
      <c r="N292" s="227" t="s">
        <v>42</v>
      </c>
      <c r="O292" s="90"/>
      <c r="P292" s="228">
        <f>O292*H292</f>
        <v>0</v>
      </c>
      <c r="Q292" s="228">
        <v>0.00061</v>
      </c>
      <c r="R292" s="228">
        <f>Q292*H292</f>
        <v>0.06310937999999999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173</v>
      </c>
      <c r="AT292" s="230" t="s">
        <v>169</v>
      </c>
      <c r="AU292" s="230" t="s">
        <v>86</v>
      </c>
      <c r="AY292" s="16" t="s">
        <v>166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</v>
      </c>
      <c r="BK292" s="231">
        <f>ROUND(I292*H292,0)</f>
        <v>0</v>
      </c>
      <c r="BL292" s="16" t="s">
        <v>173</v>
      </c>
      <c r="BM292" s="230" t="s">
        <v>3235</v>
      </c>
    </row>
    <row r="293" spans="1:51" s="13" customFormat="1" ht="12">
      <c r="A293" s="13"/>
      <c r="B293" s="232"/>
      <c r="C293" s="233"/>
      <c r="D293" s="234" t="s">
        <v>175</v>
      </c>
      <c r="E293" s="235" t="s">
        <v>1</v>
      </c>
      <c r="F293" s="236" t="s">
        <v>3236</v>
      </c>
      <c r="G293" s="233"/>
      <c r="H293" s="237">
        <v>103.458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175</v>
      </c>
      <c r="AU293" s="243" t="s">
        <v>86</v>
      </c>
      <c r="AV293" s="13" t="s">
        <v>86</v>
      </c>
      <c r="AW293" s="13" t="s">
        <v>32</v>
      </c>
      <c r="AX293" s="13" t="s">
        <v>77</v>
      </c>
      <c r="AY293" s="243" t="s">
        <v>166</v>
      </c>
    </row>
    <row r="294" spans="1:65" s="2" customFormat="1" ht="24.15" customHeight="1">
      <c r="A294" s="37"/>
      <c r="B294" s="38"/>
      <c r="C294" s="218" t="s">
        <v>519</v>
      </c>
      <c r="D294" s="218" t="s">
        <v>169</v>
      </c>
      <c r="E294" s="219" t="s">
        <v>3237</v>
      </c>
      <c r="F294" s="220" t="s">
        <v>3238</v>
      </c>
      <c r="G294" s="221" t="s">
        <v>215</v>
      </c>
      <c r="H294" s="222">
        <v>103.458</v>
      </c>
      <c r="I294" s="223"/>
      <c r="J294" s="224">
        <f>ROUND(I294*H294,0)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173</v>
      </c>
      <c r="AT294" s="230" t="s">
        <v>169</v>
      </c>
      <c r="AU294" s="230" t="s">
        <v>86</v>
      </c>
      <c r="AY294" s="16" t="s">
        <v>166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</v>
      </c>
      <c r="BK294" s="231">
        <f>ROUND(I294*H294,0)</f>
        <v>0</v>
      </c>
      <c r="BL294" s="16" t="s">
        <v>173</v>
      </c>
      <c r="BM294" s="230" t="s">
        <v>3239</v>
      </c>
    </row>
    <row r="295" spans="1:51" s="13" customFormat="1" ht="12">
      <c r="A295" s="13"/>
      <c r="B295" s="232"/>
      <c r="C295" s="233"/>
      <c r="D295" s="234" t="s">
        <v>175</v>
      </c>
      <c r="E295" s="235" t="s">
        <v>1</v>
      </c>
      <c r="F295" s="236" t="s">
        <v>3236</v>
      </c>
      <c r="G295" s="233"/>
      <c r="H295" s="237">
        <v>103.458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175</v>
      </c>
      <c r="AU295" s="243" t="s">
        <v>86</v>
      </c>
      <c r="AV295" s="13" t="s">
        <v>86</v>
      </c>
      <c r="AW295" s="13" t="s">
        <v>32</v>
      </c>
      <c r="AX295" s="13" t="s">
        <v>77</v>
      </c>
      <c r="AY295" s="243" t="s">
        <v>166</v>
      </c>
    </row>
    <row r="296" spans="1:65" s="2" customFormat="1" ht="24.15" customHeight="1">
      <c r="A296" s="37"/>
      <c r="B296" s="38"/>
      <c r="C296" s="218" t="s">
        <v>523</v>
      </c>
      <c r="D296" s="218" t="s">
        <v>169</v>
      </c>
      <c r="E296" s="219" t="s">
        <v>1955</v>
      </c>
      <c r="F296" s="220" t="s">
        <v>1956</v>
      </c>
      <c r="G296" s="221" t="s">
        <v>215</v>
      </c>
      <c r="H296" s="222">
        <v>0.24</v>
      </c>
      <c r="I296" s="223"/>
      <c r="J296" s="224">
        <f>ROUND(I296*H296,0)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0.00279</v>
      </c>
      <c r="R296" s="228">
        <f>Q296*H296</f>
        <v>0.0006696</v>
      </c>
      <c r="S296" s="228">
        <v>0.056</v>
      </c>
      <c r="T296" s="229">
        <f>S296*H296</f>
        <v>0.01344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173</v>
      </c>
      <c r="AT296" s="230" t="s">
        <v>169</v>
      </c>
      <c r="AU296" s="230" t="s">
        <v>86</v>
      </c>
      <c r="AY296" s="16" t="s">
        <v>166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</v>
      </c>
      <c r="BK296" s="231">
        <f>ROUND(I296*H296,0)</f>
        <v>0</v>
      </c>
      <c r="BL296" s="16" t="s">
        <v>173</v>
      </c>
      <c r="BM296" s="230" t="s">
        <v>3240</v>
      </c>
    </row>
    <row r="297" spans="1:51" s="13" customFormat="1" ht="12">
      <c r="A297" s="13"/>
      <c r="B297" s="232"/>
      <c r="C297" s="233"/>
      <c r="D297" s="234" t="s">
        <v>175</v>
      </c>
      <c r="E297" s="235" t="s">
        <v>1</v>
      </c>
      <c r="F297" s="236" t="s">
        <v>3241</v>
      </c>
      <c r="G297" s="233"/>
      <c r="H297" s="237">
        <v>0.24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175</v>
      </c>
      <c r="AU297" s="243" t="s">
        <v>86</v>
      </c>
      <c r="AV297" s="13" t="s">
        <v>86</v>
      </c>
      <c r="AW297" s="13" t="s">
        <v>32</v>
      </c>
      <c r="AX297" s="13" t="s">
        <v>77</v>
      </c>
      <c r="AY297" s="243" t="s">
        <v>166</v>
      </c>
    </row>
    <row r="298" spans="1:63" s="12" customFormat="1" ht="22.8" customHeight="1">
      <c r="A298" s="12"/>
      <c r="B298" s="202"/>
      <c r="C298" s="203"/>
      <c r="D298" s="204" t="s">
        <v>76</v>
      </c>
      <c r="E298" s="216" t="s">
        <v>316</v>
      </c>
      <c r="F298" s="216" t="s">
        <v>317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SUM(P299:P303)</f>
        <v>0</v>
      </c>
      <c r="Q298" s="210"/>
      <c r="R298" s="211">
        <f>SUM(R299:R303)</f>
        <v>0</v>
      </c>
      <c r="S298" s="210"/>
      <c r="T298" s="212">
        <f>SUM(T299:T303)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3" t="s">
        <v>8</v>
      </c>
      <c r="AT298" s="214" t="s">
        <v>76</v>
      </c>
      <c r="AU298" s="214" t="s">
        <v>8</v>
      </c>
      <c r="AY298" s="213" t="s">
        <v>166</v>
      </c>
      <c r="BK298" s="215">
        <f>SUM(BK299:BK303)</f>
        <v>0</v>
      </c>
    </row>
    <row r="299" spans="1:65" s="2" customFormat="1" ht="21.75" customHeight="1">
      <c r="A299" s="37"/>
      <c r="B299" s="38"/>
      <c r="C299" s="218" t="s">
        <v>531</v>
      </c>
      <c r="D299" s="218" t="s">
        <v>169</v>
      </c>
      <c r="E299" s="219" t="s">
        <v>1969</v>
      </c>
      <c r="F299" s="220" t="s">
        <v>1970</v>
      </c>
      <c r="G299" s="221" t="s">
        <v>183</v>
      </c>
      <c r="H299" s="222">
        <v>50.17</v>
      </c>
      <c r="I299" s="223"/>
      <c r="J299" s="224">
        <f>ROUND(I299*H299,0)</f>
        <v>0</v>
      </c>
      <c r="K299" s="225"/>
      <c r="L299" s="43"/>
      <c r="M299" s="226" t="s">
        <v>1</v>
      </c>
      <c r="N299" s="227" t="s">
        <v>42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173</v>
      </c>
      <c r="AT299" s="230" t="s">
        <v>169</v>
      </c>
      <c r="AU299" s="230" t="s">
        <v>86</v>
      </c>
      <c r="AY299" s="16" t="s">
        <v>166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</v>
      </c>
      <c r="BK299" s="231">
        <f>ROUND(I299*H299,0)</f>
        <v>0</v>
      </c>
      <c r="BL299" s="16" t="s">
        <v>173</v>
      </c>
      <c r="BM299" s="230" t="s">
        <v>3242</v>
      </c>
    </row>
    <row r="300" spans="1:65" s="2" customFormat="1" ht="24.15" customHeight="1">
      <c r="A300" s="37"/>
      <c r="B300" s="38"/>
      <c r="C300" s="218" t="s">
        <v>534</v>
      </c>
      <c r="D300" s="218" t="s">
        <v>169</v>
      </c>
      <c r="E300" s="219" t="s">
        <v>1973</v>
      </c>
      <c r="F300" s="220" t="s">
        <v>1974</v>
      </c>
      <c r="G300" s="221" t="s">
        <v>183</v>
      </c>
      <c r="H300" s="222">
        <v>852.89</v>
      </c>
      <c r="I300" s="223"/>
      <c r="J300" s="224">
        <f>ROUND(I300*H300,0)</f>
        <v>0</v>
      </c>
      <c r="K300" s="225"/>
      <c r="L300" s="43"/>
      <c r="M300" s="226" t="s">
        <v>1</v>
      </c>
      <c r="N300" s="227" t="s">
        <v>42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173</v>
      </c>
      <c r="AT300" s="230" t="s">
        <v>169</v>
      </c>
      <c r="AU300" s="230" t="s">
        <v>86</v>
      </c>
      <c r="AY300" s="16" t="s">
        <v>166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</v>
      </c>
      <c r="BK300" s="231">
        <f>ROUND(I300*H300,0)</f>
        <v>0</v>
      </c>
      <c r="BL300" s="16" t="s">
        <v>173</v>
      </c>
      <c r="BM300" s="230" t="s">
        <v>3243</v>
      </c>
    </row>
    <row r="301" spans="1:51" s="13" customFormat="1" ht="12">
      <c r="A301" s="13"/>
      <c r="B301" s="232"/>
      <c r="C301" s="233"/>
      <c r="D301" s="234" t="s">
        <v>175</v>
      </c>
      <c r="E301" s="233"/>
      <c r="F301" s="236" t="s">
        <v>3244</v>
      </c>
      <c r="G301" s="233"/>
      <c r="H301" s="237">
        <v>852.89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175</v>
      </c>
      <c r="AU301" s="243" t="s">
        <v>86</v>
      </c>
      <c r="AV301" s="13" t="s">
        <v>86</v>
      </c>
      <c r="AW301" s="13" t="s">
        <v>4</v>
      </c>
      <c r="AX301" s="13" t="s">
        <v>8</v>
      </c>
      <c r="AY301" s="243" t="s">
        <v>166</v>
      </c>
    </row>
    <row r="302" spans="1:65" s="2" customFormat="1" ht="44.25" customHeight="1">
      <c r="A302" s="37"/>
      <c r="B302" s="38"/>
      <c r="C302" s="218" t="s">
        <v>538</v>
      </c>
      <c r="D302" s="218" t="s">
        <v>169</v>
      </c>
      <c r="E302" s="219" t="s">
        <v>1986</v>
      </c>
      <c r="F302" s="220" t="s">
        <v>1987</v>
      </c>
      <c r="G302" s="221" t="s">
        <v>183</v>
      </c>
      <c r="H302" s="222">
        <v>24.002</v>
      </c>
      <c r="I302" s="223"/>
      <c r="J302" s="224">
        <f>ROUND(I302*H302,0)</f>
        <v>0</v>
      </c>
      <c r="K302" s="225"/>
      <c r="L302" s="43"/>
      <c r="M302" s="226" t="s">
        <v>1</v>
      </c>
      <c r="N302" s="227" t="s">
        <v>42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173</v>
      </c>
      <c r="AT302" s="230" t="s">
        <v>169</v>
      </c>
      <c r="AU302" s="230" t="s">
        <v>86</v>
      </c>
      <c r="AY302" s="16" t="s">
        <v>166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</v>
      </c>
      <c r="BK302" s="231">
        <f>ROUND(I302*H302,0)</f>
        <v>0</v>
      </c>
      <c r="BL302" s="16" t="s">
        <v>173</v>
      </c>
      <c r="BM302" s="230" t="s">
        <v>3245</v>
      </c>
    </row>
    <row r="303" spans="1:65" s="2" customFormat="1" ht="44.25" customHeight="1">
      <c r="A303" s="37"/>
      <c r="B303" s="38"/>
      <c r="C303" s="218" t="s">
        <v>544</v>
      </c>
      <c r="D303" s="218" t="s">
        <v>169</v>
      </c>
      <c r="E303" s="219" t="s">
        <v>1990</v>
      </c>
      <c r="F303" s="220" t="s">
        <v>1991</v>
      </c>
      <c r="G303" s="221" t="s">
        <v>183</v>
      </c>
      <c r="H303" s="222">
        <v>26.154</v>
      </c>
      <c r="I303" s="223"/>
      <c r="J303" s="224">
        <f>ROUND(I303*H303,0)</f>
        <v>0</v>
      </c>
      <c r="K303" s="225"/>
      <c r="L303" s="43"/>
      <c r="M303" s="226" t="s">
        <v>1</v>
      </c>
      <c r="N303" s="227" t="s">
        <v>42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173</v>
      </c>
      <c r="AT303" s="230" t="s">
        <v>169</v>
      </c>
      <c r="AU303" s="230" t="s">
        <v>86</v>
      </c>
      <c r="AY303" s="16" t="s">
        <v>166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</v>
      </c>
      <c r="BK303" s="231">
        <f>ROUND(I303*H303,0)</f>
        <v>0</v>
      </c>
      <c r="BL303" s="16" t="s">
        <v>173</v>
      </c>
      <c r="BM303" s="230" t="s">
        <v>3246</v>
      </c>
    </row>
    <row r="304" spans="1:63" s="12" customFormat="1" ht="22.8" customHeight="1">
      <c r="A304" s="12"/>
      <c r="B304" s="202"/>
      <c r="C304" s="203"/>
      <c r="D304" s="204" t="s">
        <v>76</v>
      </c>
      <c r="E304" s="216" t="s">
        <v>335</v>
      </c>
      <c r="F304" s="216" t="s">
        <v>336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P305</f>
        <v>0</v>
      </c>
      <c r="Q304" s="210"/>
      <c r="R304" s="211">
        <f>R305</f>
        <v>0</v>
      </c>
      <c r="S304" s="210"/>
      <c r="T304" s="212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</v>
      </c>
      <c r="AT304" s="214" t="s">
        <v>76</v>
      </c>
      <c r="AU304" s="214" t="s">
        <v>8</v>
      </c>
      <c r="AY304" s="213" t="s">
        <v>166</v>
      </c>
      <c r="BK304" s="215">
        <f>BK305</f>
        <v>0</v>
      </c>
    </row>
    <row r="305" spans="1:65" s="2" customFormat="1" ht="24.15" customHeight="1">
      <c r="A305" s="37"/>
      <c r="B305" s="38"/>
      <c r="C305" s="218" t="s">
        <v>551</v>
      </c>
      <c r="D305" s="218" t="s">
        <v>169</v>
      </c>
      <c r="E305" s="219" t="s">
        <v>3247</v>
      </c>
      <c r="F305" s="220" t="s">
        <v>3248</v>
      </c>
      <c r="G305" s="221" t="s">
        <v>183</v>
      </c>
      <c r="H305" s="222">
        <v>95.229</v>
      </c>
      <c r="I305" s="223"/>
      <c r="J305" s="224">
        <f>ROUND(I305*H305,0)</f>
        <v>0</v>
      </c>
      <c r="K305" s="225"/>
      <c r="L305" s="43"/>
      <c r="M305" s="226" t="s">
        <v>1</v>
      </c>
      <c r="N305" s="227" t="s">
        <v>42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173</v>
      </c>
      <c r="AT305" s="230" t="s">
        <v>169</v>
      </c>
      <c r="AU305" s="230" t="s">
        <v>86</v>
      </c>
      <c r="AY305" s="16" t="s">
        <v>166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</v>
      </c>
      <c r="BK305" s="231">
        <f>ROUND(I305*H305,0)</f>
        <v>0</v>
      </c>
      <c r="BL305" s="16" t="s">
        <v>173</v>
      </c>
      <c r="BM305" s="230" t="s">
        <v>3249</v>
      </c>
    </row>
    <row r="306" spans="1:63" s="12" customFormat="1" ht="25.9" customHeight="1">
      <c r="A306" s="12"/>
      <c r="B306" s="202"/>
      <c r="C306" s="203"/>
      <c r="D306" s="204" t="s">
        <v>76</v>
      </c>
      <c r="E306" s="205" t="s">
        <v>341</v>
      </c>
      <c r="F306" s="205" t="s">
        <v>342</v>
      </c>
      <c r="G306" s="203"/>
      <c r="H306" s="203"/>
      <c r="I306" s="206"/>
      <c r="J306" s="207">
        <f>BK306</f>
        <v>0</v>
      </c>
      <c r="K306" s="203"/>
      <c r="L306" s="208"/>
      <c r="M306" s="209"/>
      <c r="N306" s="210"/>
      <c r="O306" s="210"/>
      <c r="P306" s="211">
        <f>P307+P344+P413</f>
        <v>0</v>
      </c>
      <c r="Q306" s="210"/>
      <c r="R306" s="211">
        <f>R307+R344+R413</f>
        <v>1.1855040000000001</v>
      </c>
      <c r="S306" s="210"/>
      <c r="T306" s="212">
        <f>T307+T344+T413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86</v>
      </c>
      <c r="AT306" s="214" t="s">
        <v>76</v>
      </c>
      <c r="AU306" s="214" t="s">
        <v>77</v>
      </c>
      <c r="AY306" s="213" t="s">
        <v>166</v>
      </c>
      <c r="BK306" s="215">
        <f>BK307+BK344+BK413</f>
        <v>0</v>
      </c>
    </row>
    <row r="307" spans="1:63" s="12" customFormat="1" ht="22.8" customHeight="1">
      <c r="A307" s="12"/>
      <c r="B307" s="202"/>
      <c r="C307" s="203"/>
      <c r="D307" s="204" t="s">
        <v>76</v>
      </c>
      <c r="E307" s="216" t="s">
        <v>363</v>
      </c>
      <c r="F307" s="216" t="s">
        <v>364</v>
      </c>
      <c r="G307" s="203"/>
      <c r="H307" s="203"/>
      <c r="I307" s="206"/>
      <c r="J307" s="217">
        <f>BK307</f>
        <v>0</v>
      </c>
      <c r="K307" s="203"/>
      <c r="L307" s="208"/>
      <c r="M307" s="209"/>
      <c r="N307" s="210"/>
      <c r="O307" s="210"/>
      <c r="P307" s="211">
        <f>SUM(P308:P343)</f>
        <v>0</v>
      </c>
      <c r="Q307" s="210"/>
      <c r="R307" s="211">
        <f>SUM(R308:R343)</f>
        <v>0.29953699999999994</v>
      </c>
      <c r="S307" s="210"/>
      <c r="T307" s="212">
        <f>SUM(T308:T343)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86</v>
      </c>
      <c r="AT307" s="214" t="s">
        <v>76</v>
      </c>
      <c r="AU307" s="214" t="s">
        <v>8</v>
      </c>
      <c r="AY307" s="213" t="s">
        <v>166</v>
      </c>
      <c r="BK307" s="215">
        <f>SUM(BK308:BK343)</f>
        <v>0</v>
      </c>
    </row>
    <row r="308" spans="1:65" s="2" customFormat="1" ht="21.75" customHeight="1">
      <c r="A308" s="37"/>
      <c r="B308" s="38"/>
      <c r="C308" s="218" t="s">
        <v>555</v>
      </c>
      <c r="D308" s="218" t="s">
        <v>169</v>
      </c>
      <c r="E308" s="219" t="s">
        <v>3250</v>
      </c>
      <c r="F308" s="220" t="s">
        <v>3251</v>
      </c>
      <c r="G308" s="221" t="s">
        <v>215</v>
      </c>
      <c r="H308" s="222">
        <v>5.3</v>
      </c>
      <c r="I308" s="223"/>
      <c r="J308" s="224">
        <f>ROUND(I308*H308,0)</f>
        <v>0</v>
      </c>
      <c r="K308" s="225"/>
      <c r="L308" s="43"/>
      <c r="M308" s="226" t="s">
        <v>1</v>
      </c>
      <c r="N308" s="227" t="s">
        <v>42</v>
      </c>
      <c r="O308" s="90"/>
      <c r="P308" s="228">
        <f>O308*H308</f>
        <v>0</v>
      </c>
      <c r="Q308" s="228">
        <v>0.00142</v>
      </c>
      <c r="R308" s="228">
        <f>Q308*H308</f>
        <v>0.007526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249</v>
      </c>
      <c r="AT308" s="230" t="s">
        <v>169</v>
      </c>
      <c r="AU308" s="230" t="s">
        <v>86</v>
      </c>
      <c r="AY308" s="16" t="s">
        <v>166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</v>
      </c>
      <c r="BK308" s="231">
        <f>ROUND(I308*H308,0)</f>
        <v>0</v>
      </c>
      <c r="BL308" s="16" t="s">
        <v>249</v>
      </c>
      <c r="BM308" s="230" t="s">
        <v>3252</v>
      </c>
    </row>
    <row r="309" spans="1:51" s="13" customFormat="1" ht="12">
      <c r="A309" s="13"/>
      <c r="B309" s="232"/>
      <c r="C309" s="233"/>
      <c r="D309" s="234" t="s">
        <v>175</v>
      </c>
      <c r="E309" s="235" t="s">
        <v>1</v>
      </c>
      <c r="F309" s="236" t="s">
        <v>3253</v>
      </c>
      <c r="G309" s="233"/>
      <c r="H309" s="237">
        <v>5.3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175</v>
      </c>
      <c r="AU309" s="243" t="s">
        <v>86</v>
      </c>
      <c r="AV309" s="13" t="s">
        <v>86</v>
      </c>
      <c r="AW309" s="13" t="s">
        <v>32</v>
      </c>
      <c r="AX309" s="13" t="s">
        <v>77</v>
      </c>
      <c r="AY309" s="243" t="s">
        <v>166</v>
      </c>
    </row>
    <row r="310" spans="1:65" s="2" customFormat="1" ht="21.75" customHeight="1">
      <c r="A310" s="37"/>
      <c r="B310" s="38"/>
      <c r="C310" s="218" t="s">
        <v>561</v>
      </c>
      <c r="D310" s="218" t="s">
        <v>169</v>
      </c>
      <c r="E310" s="219" t="s">
        <v>3254</v>
      </c>
      <c r="F310" s="220" t="s">
        <v>3255</v>
      </c>
      <c r="G310" s="221" t="s">
        <v>215</v>
      </c>
      <c r="H310" s="222">
        <v>21.7</v>
      </c>
      <c r="I310" s="223"/>
      <c r="J310" s="224">
        <f>ROUND(I310*H310,0)</f>
        <v>0</v>
      </c>
      <c r="K310" s="225"/>
      <c r="L310" s="43"/>
      <c r="M310" s="226" t="s">
        <v>1</v>
      </c>
      <c r="N310" s="227" t="s">
        <v>42</v>
      </c>
      <c r="O310" s="90"/>
      <c r="P310" s="228">
        <f>O310*H310</f>
        <v>0</v>
      </c>
      <c r="Q310" s="228">
        <v>0.00744</v>
      </c>
      <c r="R310" s="228">
        <f>Q310*H310</f>
        <v>0.161448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249</v>
      </c>
      <c r="AT310" s="230" t="s">
        <v>169</v>
      </c>
      <c r="AU310" s="230" t="s">
        <v>86</v>
      </c>
      <c r="AY310" s="16" t="s">
        <v>166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</v>
      </c>
      <c r="BK310" s="231">
        <f>ROUND(I310*H310,0)</f>
        <v>0</v>
      </c>
      <c r="BL310" s="16" t="s">
        <v>249</v>
      </c>
      <c r="BM310" s="230" t="s">
        <v>3256</v>
      </c>
    </row>
    <row r="311" spans="1:51" s="13" customFormat="1" ht="12">
      <c r="A311" s="13"/>
      <c r="B311" s="232"/>
      <c r="C311" s="233"/>
      <c r="D311" s="234" t="s">
        <v>175</v>
      </c>
      <c r="E311" s="235" t="s">
        <v>1</v>
      </c>
      <c r="F311" s="236" t="s">
        <v>3257</v>
      </c>
      <c r="G311" s="233"/>
      <c r="H311" s="237">
        <v>21.7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175</v>
      </c>
      <c r="AU311" s="243" t="s">
        <v>86</v>
      </c>
      <c r="AV311" s="13" t="s">
        <v>86</v>
      </c>
      <c r="AW311" s="13" t="s">
        <v>32</v>
      </c>
      <c r="AX311" s="13" t="s">
        <v>77</v>
      </c>
      <c r="AY311" s="243" t="s">
        <v>166</v>
      </c>
    </row>
    <row r="312" spans="1:65" s="2" customFormat="1" ht="16.5" customHeight="1">
      <c r="A312" s="37"/>
      <c r="B312" s="38"/>
      <c r="C312" s="218" t="s">
        <v>567</v>
      </c>
      <c r="D312" s="218" t="s">
        <v>169</v>
      </c>
      <c r="E312" s="219" t="s">
        <v>3258</v>
      </c>
      <c r="F312" s="220" t="s">
        <v>3259</v>
      </c>
      <c r="G312" s="221" t="s">
        <v>215</v>
      </c>
      <c r="H312" s="222">
        <v>13.6</v>
      </c>
      <c r="I312" s="223"/>
      <c r="J312" s="224">
        <f>ROUND(I312*H312,0)</f>
        <v>0</v>
      </c>
      <c r="K312" s="225"/>
      <c r="L312" s="43"/>
      <c r="M312" s="226" t="s">
        <v>1</v>
      </c>
      <c r="N312" s="227" t="s">
        <v>42</v>
      </c>
      <c r="O312" s="90"/>
      <c r="P312" s="228">
        <f>O312*H312</f>
        <v>0</v>
      </c>
      <c r="Q312" s="228">
        <v>0.00059</v>
      </c>
      <c r="R312" s="228">
        <f>Q312*H312</f>
        <v>0.008024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249</v>
      </c>
      <c r="AT312" s="230" t="s">
        <v>169</v>
      </c>
      <c r="AU312" s="230" t="s">
        <v>86</v>
      </c>
      <c r="AY312" s="16" t="s">
        <v>166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</v>
      </c>
      <c r="BK312" s="231">
        <f>ROUND(I312*H312,0)</f>
        <v>0</v>
      </c>
      <c r="BL312" s="16" t="s">
        <v>249</v>
      </c>
      <c r="BM312" s="230" t="s">
        <v>3260</v>
      </c>
    </row>
    <row r="313" spans="1:51" s="13" customFormat="1" ht="12">
      <c r="A313" s="13"/>
      <c r="B313" s="232"/>
      <c r="C313" s="233"/>
      <c r="D313" s="234" t="s">
        <v>175</v>
      </c>
      <c r="E313" s="235" t="s">
        <v>1</v>
      </c>
      <c r="F313" s="236" t="s">
        <v>3261</v>
      </c>
      <c r="G313" s="233"/>
      <c r="H313" s="237">
        <v>13.6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175</v>
      </c>
      <c r="AU313" s="243" t="s">
        <v>86</v>
      </c>
      <c r="AV313" s="13" t="s">
        <v>86</v>
      </c>
      <c r="AW313" s="13" t="s">
        <v>32</v>
      </c>
      <c r="AX313" s="13" t="s">
        <v>77</v>
      </c>
      <c r="AY313" s="243" t="s">
        <v>166</v>
      </c>
    </row>
    <row r="314" spans="1:65" s="2" customFormat="1" ht="16.5" customHeight="1">
      <c r="A314" s="37"/>
      <c r="B314" s="38"/>
      <c r="C314" s="218" t="s">
        <v>573</v>
      </c>
      <c r="D314" s="218" t="s">
        <v>169</v>
      </c>
      <c r="E314" s="219" t="s">
        <v>366</v>
      </c>
      <c r="F314" s="220" t="s">
        <v>367</v>
      </c>
      <c r="G314" s="221" t="s">
        <v>215</v>
      </c>
      <c r="H314" s="222">
        <v>25</v>
      </c>
      <c r="I314" s="223"/>
      <c r="J314" s="224">
        <f>ROUND(I314*H314,0)</f>
        <v>0</v>
      </c>
      <c r="K314" s="225"/>
      <c r="L314" s="43"/>
      <c r="M314" s="226" t="s">
        <v>1</v>
      </c>
      <c r="N314" s="227" t="s">
        <v>42</v>
      </c>
      <c r="O314" s="90"/>
      <c r="P314" s="228">
        <f>O314*H314</f>
        <v>0</v>
      </c>
      <c r="Q314" s="228">
        <v>0.00201</v>
      </c>
      <c r="R314" s="228">
        <f>Q314*H314</f>
        <v>0.05025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249</v>
      </c>
      <c r="AT314" s="230" t="s">
        <v>169</v>
      </c>
      <c r="AU314" s="230" t="s">
        <v>86</v>
      </c>
      <c r="AY314" s="16" t="s">
        <v>166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</v>
      </c>
      <c r="BK314" s="231">
        <f>ROUND(I314*H314,0)</f>
        <v>0</v>
      </c>
      <c r="BL314" s="16" t="s">
        <v>249</v>
      </c>
      <c r="BM314" s="230" t="s">
        <v>3262</v>
      </c>
    </row>
    <row r="315" spans="1:51" s="13" customFormat="1" ht="12">
      <c r="A315" s="13"/>
      <c r="B315" s="232"/>
      <c r="C315" s="233"/>
      <c r="D315" s="234" t="s">
        <v>175</v>
      </c>
      <c r="E315" s="235" t="s">
        <v>1</v>
      </c>
      <c r="F315" s="236" t="s">
        <v>3263</v>
      </c>
      <c r="G315" s="233"/>
      <c r="H315" s="237">
        <v>25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175</v>
      </c>
      <c r="AU315" s="243" t="s">
        <v>86</v>
      </c>
      <c r="AV315" s="13" t="s">
        <v>86</v>
      </c>
      <c r="AW315" s="13" t="s">
        <v>32</v>
      </c>
      <c r="AX315" s="13" t="s">
        <v>77</v>
      </c>
      <c r="AY315" s="243" t="s">
        <v>166</v>
      </c>
    </row>
    <row r="316" spans="1:65" s="2" customFormat="1" ht="16.5" customHeight="1">
      <c r="A316" s="37"/>
      <c r="B316" s="38"/>
      <c r="C316" s="218" t="s">
        <v>578</v>
      </c>
      <c r="D316" s="218" t="s">
        <v>169</v>
      </c>
      <c r="E316" s="219" t="s">
        <v>3264</v>
      </c>
      <c r="F316" s="220" t="s">
        <v>3265</v>
      </c>
      <c r="G316" s="221" t="s">
        <v>215</v>
      </c>
      <c r="H316" s="222">
        <v>12.5</v>
      </c>
      <c r="I316" s="223"/>
      <c r="J316" s="224">
        <f>ROUND(I316*H316,0)</f>
        <v>0</v>
      </c>
      <c r="K316" s="225"/>
      <c r="L316" s="43"/>
      <c r="M316" s="226" t="s">
        <v>1</v>
      </c>
      <c r="N316" s="227" t="s">
        <v>42</v>
      </c>
      <c r="O316" s="90"/>
      <c r="P316" s="228">
        <f>O316*H316</f>
        <v>0</v>
      </c>
      <c r="Q316" s="228">
        <v>0.00041</v>
      </c>
      <c r="R316" s="228">
        <f>Q316*H316</f>
        <v>0.005125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249</v>
      </c>
      <c r="AT316" s="230" t="s">
        <v>169</v>
      </c>
      <c r="AU316" s="230" t="s">
        <v>86</v>
      </c>
      <c r="AY316" s="16" t="s">
        <v>166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</v>
      </c>
      <c r="BK316" s="231">
        <f>ROUND(I316*H316,0)</f>
        <v>0</v>
      </c>
      <c r="BL316" s="16" t="s">
        <v>249</v>
      </c>
      <c r="BM316" s="230" t="s">
        <v>3266</v>
      </c>
    </row>
    <row r="317" spans="1:51" s="13" customFormat="1" ht="12">
      <c r="A317" s="13"/>
      <c r="B317" s="232"/>
      <c r="C317" s="233"/>
      <c r="D317" s="234" t="s">
        <v>175</v>
      </c>
      <c r="E317" s="235" t="s">
        <v>1</v>
      </c>
      <c r="F317" s="236" t="s">
        <v>3267</v>
      </c>
      <c r="G317" s="233"/>
      <c r="H317" s="237">
        <v>12.5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175</v>
      </c>
      <c r="AU317" s="243" t="s">
        <v>86</v>
      </c>
      <c r="AV317" s="13" t="s">
        <v>86</v>
      </c>
      <c r="AW317" s="13" t="s">
        <v>32</v>
      </c>
      <c r="AX317" s="13" t="s">
        <v>77</v>
      </c>
      <c r="AY317" s="243" t="s">
        <v>166</v>
      </c>
    </row>
    <row r="318" spans="1:65" s="2" customFormat="1" ht="16.5" customHeight="1">
      <c r="A318" s="37"/>
      <c r="B318" s="38"/>
      <c r="C318" s="218" t="s">
        <v>582</v>
      </c>
      <c r="D318" s="218" t="s">
        <v>169</v>
      </c>
      <c r="E318" s="219" t="s">
        <v>3268</v>
      </c>
      <c r="F318" s="220" t="s">
        <v>3269</v>
      </c>
      <c r="G318" s="221" t="s">
        <v>215</v>
      </c>
      <c r="H318" s="222">
        <v>6.3</v>
      </c>
      <c r="I318" s="223"/>
      <c r="J318" s="224">
        <f>ROUND(I318*H318,0)</f>
        <v>0</v>
      </c>
      <c r="K318" s="225"/>
      <c r="L318" s="43"/>
      <c r="M318" s="226" t="s">
        <v>1</v>
      </c>
      <c r="N318" s="227" t="s">
        <v>42</v>
      </c>
      <c r="O318" s="90"/>
      <c r="P318" s="228">
        <f>O318*H318</f>
        <v>0</v>
      </c>
      <c r="Q318" s="228">
        <v>0.00048</v>
      </c>
      <c r="R318" s="228">
        <f>Q318*H318</f>
        <v>0.0030239999999999998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249</v>
      </c>
      <c r="AT318" s="230" t="s">
        <v>169</v>
      </c>
      <c r="AU318" s="230" t="s">
        <v>86</v>
      </c>
      <c r="AY318" s="16" t="s">
        <v>166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</v>
      </c>
      <c r="BK318" s="231">
        <f>ROUND(I318*H318,0)</f>
        <v>0</v>
      </c>
      <c r="BL318" s="16" t="s">
        <v>249</v>
      </c>
      <c r="BM318" s="230" t="s">
        <v>3270</v>
      </c>
    </row>
    <row r="319" spans="1:51" s="13" customFormat="1" ht="12">
      <c r="A319" s="13"/>
      <c r="B319" s="232"/>
      <c r="C319" s="233"/>
      <c r="D319" s="234" t="s">
        <v>175</v>
      </c>
      <c r="E319" s="235" t="s">
        <v>1</v>
      </c>
      <c r="F319" s="236" t="s">
        <v>3271</v>
      </c>
      <c r="G319" s="233"/>
      <c r="H319" s="237">
        <v>6.3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175</v>
      </c>
      <c r="AU319" s="243" t="s">
        <v>86</v>
      </c>
      <c r="AV319" s="13" t="s">
        <v>86</v>
      </c>
      <c r="AW319" s="13" t="s">
        <v>32</v>
      </c>
      <c r="AX319" s="13" t="s">
        <v>77</v>
      </c>
      <c r="AY319" s="243" t="s">
        <v>166</v>
      </c>
    </row>
    <row r="320" spans="1:65" s="2" customFormat="1" ht="16.5" customHeight="1">
      <c r="A320" s="37"/>
      <c r="B320" s="38"/>
      <c r="C320" s="218" t="s">
        <v>587</v>
      </c>
      <c r="D320" s="218" t="s">
        <v>169</v>
      </c>
      <c r="E320" s="219" t="s">
        <v>372</v>
      </c>
      <c r="F320" s="220" t="s">
        <v>373</v>
      </c>
      <c r="G320" s="221" t="s">
        <v>215</v>
      </c>
      <c r="H320" s="222">
        <v>3.4</v>
      </c>
      <c r="I320" s="223"/>
      <c r="J320" s="224">
        <f>ROUND(I320*H320,0)</f>
        <v>0</v>
      </c>
      <c r="K320" s="225"/>
      <c r="L320" s="43"/>
      <c r="M320" s="226" t="s">
        <v>1</v>
      </c>
      <c r="N320" s="227" t="s">
        <v>42</v>
      </c>
      <c r="O320" s="90"/>
      <c r="P320" s="228">
        <f>O320*H320</f>
        <v>0</v>
      </c>
      <c r="Q320" s="228">
        <v>0.00071</v>
      </c>
      <c r="R320" s="228">
        <f>Q320*H320</f>
        <v>0.002414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249</v>
      </c>
      <c r="AT320" s="230" t="s">
        <v>169</v>
      </c>
      <c r="AU320" s="230" t="s">
        <v>86</v>
      </c>
      <c r="AY320" s="16" t="s">
        <v>166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</v>
      </c>
      <c r="BK320" s="231">
        <f>ROUND(I320*H320,0)</f>
        <v>0</v>
      </c>
      <c r="BL320" s="16" t="s">
        <v>249</v>
      </c>
      <c r="BM320" s="230" t="s">
        <v>3272</v>
      </c>
    </row>
    <row r="321" spans="1:51" s="13" customFormat="1" ht="12">
      <c r="A321" s="13"/>
      <c r="B321" s="232"/>
      <c r="C321" s="233"/>
      <c r="D321" s="234" t="s">
        <v>175</v>
      </c>
      <c r="E321" s="235" t="s">
        <v>1</v>
      </c>
      <c r="F321" s="236" t="s">
        <v>3273</v>
      </c>
      <c r="G321" s="233"/>
      <c r="H321" s="237">
        <v>3.4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175</v>
      </c>
      <c r="AU321" s="243" t="s">
        <v>86</v>
      </c>
      <c r="AV321" s="13" t="s">
        <v>86</v>
      </c>
      <c r="AW321" s="13" t="s">
        <v>32</v>
      </c>
      <c r="AX321" s="13" t="s">
        <v>77</v>
      </c>
      <c r="AY321" s="243" t="s">
        <v>166</v>
      </c>
    </row>
    <row r="322" spans="1:65" s="2" customFormat="1" ht="16.5" customHeight="1">
      <c r="A322" s="37"/>
      <c r="B322" s="38"/>
      <c r="C322" s="218" t="s">
        <v>593</v>
      </c>
      <c r="D322" s="218" t="s">
        <v>169</v>
      </c>
      <c r="E322" s="219" t="s">
        <v>377</v>
      </c>
      <c r="F322" s="220" t="s">
        <v>378</v>
      </c>
      <c r="G322" s="221" t="s">
        <v>215</v>
      </c>
      <c r="H322" s="222">
        <v>12.4</v>
      </c>
      <c r="I322" s="223"/>
      <c r="J322" s="224">
        <f>ROUND(I322*H322,0)</f>
        <v>0</v>
      </c>
      <c r="K322" s="225"/>
      <c r="L322" s="43"/>
      <c r="M322" s="226" t="s">
        <v>1</v>
      </c>
      <c r="N322" s="227" t="s">
        <v>42</v>
      </c>
      <c r="O322" s="90"/>
      <c r="P322" s="228">
        <f>O322*H322</f>
        <v>0</v>
      </c>
      <c r="Q322" s="228">
        <v>0.00224</v>
      </c>
      <c r="R322" s="228">
        <f>Q322*H322</f>
        <v>0.027776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249</v>
      </c>
      <c r="AT322" s="230" t="s">
        <v>169</v>
      </c>
      <c r="AU322" s="230" t="s">
        <v>86</v>
      </c>
      <c r="AY322" s="16" t="s">
        <v>166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</v>
      </c>
      <c r="BK322" s="231">
        <f>ROUND(I322*H322,0)</f>
        <v>0</v>
      </c>
      <c r="BL322" s="16" t="s">
        <v>249</v>
      </c>
      <c r="BM322" s="230" t="s">
        <v>3274</v>
      </c>
    </row>
    <row r="323" spans="1:51" s="13" customFormat="1" ht="12">
      <c r="A323" s="13"/>
      <c r="B323" s="232"/>
      <c r="C323" s="233"/>
      <c r="D323" s="234" t="s">
        <v>175</v>
      </c>
      <c r="E323" s="235" t="s">
        <v>1</v>
      </c>
      <c r="F323" s="236" t="s">
        <v>3275</v>
      </c>
      <c r="G323" s="233"/>
      <c r="H323" s="237">
        <v>12.4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175</v>
      </c>
      <c r="AU323" s="243" t="s">
        <v>86</v>
      </c>
      <c r="AV323" s="13" t="s">
        <v>86</v>
      </c>
      <c r="AW323" s="13" t="s">
        <v>32</v>
      </c>
      <c r="AX323" s="13" t="s">
        <v>77</v>
      </c>
      <c r="AY323" s="243" t="s">
        <v>166</v>
      </c>
    </row>
    <row r="324" spans="1:65" s="2" customFormat="1" ht="16.5" customHeight="1">
      <c r="A324" s="37"/>
      <c r="B324" s="38"/>
      <c r="C324" s="218" t="s">
        <v>597</v>
      </c>
      <c r="D324" s="218" t="s">
        <v>169</v>
      </c>
      <c r="E324" s="219" t="s">
        <v>3276</v>
      </c>
      <c r="F324" s="220" t="s">
        <v>3277</v>
      </c>
      <c r="G324" s="221" t="s">
        <v>215</v>
      </c>
      <c r="H324" s="222">
        <v>6</v>
      </c>
      <c r="I324" s="223"/>
      <c r="J324" s="224">
        <f>ROUND(I324*H324,0)</f>
        <v>0</v>
      </c>
      <c r="K324" s="225"/>
      <c r="L324" s="43"/>
      <c r="M324" s="226" t="s">
        <v>1</v>
      </c>
      <c r="N324" s="227" t="s">
        <v>42</v>
      </c>
      <c r="O324" s="90"/>
      <c r="P324" s="228">
        <f>O324*H324</f>
        <v>0</v>
      </c>
      <c r="Q324" s="228">
        <v>0.0019</v>
      </c>
      <c r="R324" s="228">
        <f>Q324*H324</f>
        <v>0.0114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249</v>
      </c>
      <c r="AT324" s="230" t="s">
        <v>169</v>
      </c>
      <c r="AU324" s="230" t="s">
        <v>86</v>
      </c>
      <c r="AY324" s="16" t="s">
        <v>166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</v>
      </c>
      <c r="BK324" s="231">
        <f>ROUND(I324*H324,0)</f>
        <v>0</v>
      </c>
      <c r="BL324" s="16" t="s">
        <v>249</v>
      </c>
      <c r="BM324" s="230" t="s">
        <v>3278</v>
      </c>
    </row>
    <row r="325" spans="1:51" s="13" customFormat="1" ht="12">
      <c r="A325" s="13"/>
      <c r="B325" s="232"/>
      <c r="C325" s="233"/>
      <c r="D325" s="234" t="s">
        <v>175</v>
      </c>
      <c r="E325" s="235" t="s">
        <v>1</v>
      </c>
      <c r="F325" s="236" t="s">
        <v>3279</v>
      </c>
      <c r="G325" s="233"/>
      <c r="H325" s="237">
        <v>6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175</v>
      </c>
      <c r="AU325" s="243" t="s">
        <v>86</v>
      </c>
      <c r="AV325" s="13" t="s">
        <v>86</v>
      </c>
      <c r="AW325" s="13" t="s">
        <v>32</v>
      </c>
      <c r="AX325" s="13" t="s">
        <v>77</v>
      </c>
      <c r="AY325" s="243" t="s">
        <v>166</v>
      </c>
    </row>
    <row r="326" spans="1:65" s="2" customFormat="1" ht="16.5" customHeight="1">
      <c r="A326" s="37"/>
      <c r="B326" s="38"/>
      <c r="C326" s="218" t="s">
        <v>601</v>
      </c>
      <c r="D326" s="218" t="s">
        <v>169</v>
      </c>
      <c r="E326" s="219" t="s">
        <v>3280</v>
      </c>
      <c r="F326" s="220" t="s">
        <v>3281</v>
      </c>
      <c r="G326" s="221" t="s">
        <v>215</v>
      </c>
      <c r="H326" s="222">
        <v>12</v>
      </c>
      <c r="I326" s="223"/>
      <c r="J326" s="224">
        <f>ROUND(I326*H326,0)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0.0004</v>
      </c>
      <c r="R326" s="228">
        <f>Q326*H326</f>
        <v>0.0048000000000000004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249</v>
      </c>
      <c r="AT326" s="230" t="s">
        <v>169</v>
      </c>
      <c r="AU326" s="230" t="s">
        <v>86</v>
      </c>
      <c r="AY326" s="16" t="s">
        <v>166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</v>
      </c>
      <c r="BK326" s="231">
        <f>ROUND(I326*H326,0)</f>
        <v>0</v>
      </c>
      <c r="BL326" s="16" t="s">
        <v>249</v>
      </c>
      <c r="BM326" s="230" t="s">
        <v>3282</v>
      </c>
    </row>
    <row r="327" spans="1:51" s="13" customFormat="1" ht="12">
      <c r="A327" s="13"/>
      <c r="B327" s="232"/>
      <c r="C327" s="233"/>
      <c r="D327" s="234" t="s">
        <v>175</v>
      </c>
      <c r="E327" s="235" t="s">
        <v>1</v>
      </c>
      <c r="F327" s="236" t="s">
        <v>3283</v>
      </c>
      <c r="G327" s="233"/>
      <c r="H327" s="237">
        <v>12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175</v>
      </c>
      <c r="AU327" s="243" t="s">
        <v>86</v>
      </c>
      <c r="AV327" s="13" t="s">
        <v>86</v>
      </c>
      <c r="AW327" s="13" t="s">
        <v>32</v>
      </c>
      <c r="AX327" s="13" t="s">
        <v>77</v>
      </c>
      <c r="AY327" s="243" t="s">
        <v>166</v>
      </c>
    </row>
    <row r="328" spans="1:65" s="2" customFormat="1" ht="16.5" customHeight="1">
      <c r="A328" s="37"/>
      <c r="B328" s="38"/>
      <c r="C328" s="218" t="s">
        <v>605</v>
      </c>
      <c r="D328" s="218" t="s">
        <v>169</v>
      </c>
      <c r="E328" s="219" t="s">
        <v>382</v>
      </c>
      <c r="F328" s="220" t="s">
        <v>383</v>
      </c>
      <c r="G328" s="221" t="s">
        <v>196</v>
      </c>
      <c r="H328" s="222">
        <v>10</v>
      </c>
      <c r="I328" s="223"/>
      <c r="J328" s="224">
        <f>ROUND(I328*H328,0)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249</v>
      </c>
      <c r="AT328" s="230" t="s">
        <v>169</v>
      </c>
      <c r="AU328" s="230" t="s">
        <v>86</v>
      </c>
      <c r="AY328" s="16" t="s">
        <v>166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</v>
      </c>
      <c r="BK328" s="231">
        <f>ROUND(I328*H328,0)</f>
        <v>0</v>
      </c>
      <c r="BL328" s="16" t="s">
        <v>249</v>
      </c>
      <c r="BM328" s="230" t="s">
        <v>3284</v>
      </c>
    </row>
    <row r="329" spans="1:51" s="13" customFormat="1" ht="12">
      <c r="A329" s="13"/>
      <c r="B329" s="232"/>
      <c r="C329" s="233"/>
      <c r="D329" s="234" t="s">
        <v>175</v>
      </c>
      <c r="E329" s="235" t="s">
        <v>1</v>
      </c>
      <c r="F329" s="236" t="s">
        <v>3285</v>
      </c>
      <c r="G329" s="233"/>
      <c r="H329" s="237">
        <v>10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175</v>
      </c>
      <c r="AU329" s="243" t="s">
        <v>86</v>
      </c>
      <c r="AV329" s="13" t="s">
        <v>86</v>
      </c>
      <c r="AW329" s="13" t="s">
        <v>32</v>
      </c>
      <c r="AX329" s="13" t="s">
        <v>77</v>
      </c>
      <c r="AY329" s="243" t="s">
        <v>166</v>
      </c>
    </row>
    <row r="330" spans="1:65" s="2" customFormat="1" ht="21.75" customHeight="1">
      <c r="A330" s="37"/>
      <c r="B330" s="38"/>
      <c r="C330" s="218" t="s">
        <v>609</v>
      </c>
      <c r="D330" s="218" t="s">
        <v>169</v>
      </c>
      <c r="E330" s="219" t="s">
        <v>390</v>
      </c>
      <c r="F330" s="220" t="s">
        <v>391</v>
      </c>
      <c r="G330" s="221" t="s">
        <v>196</v>
      </c>
      <c r="H330" s="222">
        <v>7</v>
      </c>
      <c r="I330" s="223"/>
      <c r="J330" s="224">
        <f>ROUND(I330*H330,0)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249</v>
      </c>
      <c r="AT330" s="230" t="s">
        <v>169</v>
      </c>
      <c r="AU330" s="230" t="s">
        <v>86</v>
      </c>
      <c r="AY330" s="16" t="s">
        <v>166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</v>
      </c>
      <c r="BK330" s="231">
        <f>ROUND(I330*H330,0)</f>
        <v>0</v>
      </c>
      <c r="BL330" s="16" t="s">
        <v>249</v>
      </c>
      <c r="BM330" s="230" t="s">
        <v>3286</v>
      </c>
    </row>
    <row r="331" spans="1:51" s="13" customFormat="1" ht="12">
      <c r="A331" s="13"/>
      <c r="B331" s="232"/>
      <c r="C331" s="233"/>
      <c r="D331" s="234" t="s">
        <v>175</v>
      </c>
      <c r="E331" s="235" t="s">
        <v>1</v>
      </c>
      <c r="F331" s="236" t="s">
        <v>3287</v>
      </c>
      <c r="G331" s="233"/>
      <c r="H331" s="237">
        <v>7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175</v>
      </c>
      <c r="AU331" s="243" t="s">
        <v>86</v>
      </c>
      <c r="AV331" s="13" t="s">
        <v>86</v>
      </c>
      <c r="AW331" s="13" t="s">
        <v>32</v>
      </c>
      <c r="AX331" s="13" t="s">
        <v>77</v>
      </c>
      <c r="AY331" s="243" t="s">
        <v>166</v>
      </c>
    </row>
    <row r="332" spans="1:65" s="2" customFormat="1" ht="24.15" customHeight="1">
      <c r="A332" s="37"/>
      <c r="B332" s="38"/>
      <c r="C332" s="218" t="s">
        <v>613</v>
      </c>
      <c r="D332" s="218" t="s">
        <v>169</v>
      </c>
      <c r="E332" s="219" t="s">
        <v>3288</v>
      </c>
      <c r="F332" s="220" t="s">
        <v>3289</v>
      </c>
      <c r="G332" s="221" t="s">
        <v>196</v>
      </c>
      <c r="H332" s="222">
        <v>1</v>
      </c>
      <c r="I332" s="223"/>
      <c r="J332" s="224">
        <f>ROUND(I332*H332,0)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0.00327</v>
      </c>
      <c r="R332" s="228">
        <f>Q332*H332</f>
        <v>0.00327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249</v>
      </c>
      <c r="AT332" s="230" t="s">
        <v>169</v>
      </c>
      <c r="AU332" s="230" t="s">
        <v>86</v>
      </c>
      <c r="AY332" s="16" t="s">
        <v>166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</v>
      </c>
      <c r="BK332" s="231">
        <f>ROUND(I332*H332,0)</f>
        <v>0</v>
      </c>
      <c r="BL332" s="16" t="s">
        <v>249</v>
      </c>
      <c r="BM332" s="230" t="s">
        <v>3290</v>
      </c>
    </row>
    <row r="333" spans="1:65" s="2" customFormat="1" ht="24.15" customHeight="1">
      <c r="A333" s="37"/>
      <c r="B333" s="38"/>
      <c r="C333" s="218" t="s">
        <v>617</v>
      </c>
      <c r="D333" s="218" t="s">
        <v>169</v>
      </c>
      <c r="E333" s="219" t="s">
        <v>3291</v>
      </c>
      <c r="F333" s="220" t="s">
        <v>3292</v>
      </c>
      <c r="G333" s="221" t="s">
        <v>196</v>
      </c>
      <c r="H333" s="222">
        <v>1</v>
      </c>
      <c r="I333" s="223"/>
      <c r="J333" s="224">
        <f>ROUND(I333*H333,0)</f>
        <v>0</v>
      </c>
      <c r="K333" s="225"/>
      <c r="L333" s="43"/>
      <c r="M333" s="226" t="s">
        <v>1</v>
      </c>
      <c r="N333" s="227" t="s">
        <v>42</v>
      </c>
      <c r="O333" s="90"/>
      <c r="P333" s="228">
        <f>O333*H333</f>
        <v>0</v>
      </c>
      <c r="Q333" s="228">
        <v>0.01019</v>
      </c>
      <c r="R333" s="228">
        <f>Q333*H333</f>
        <v>0.01019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249</v>
      </c>
      <c r="AT333" s="230" t="s">
        <v>169</v>
      </c>
      <c r="AU333" s="230" t="s">
        <v>86</v>
      </c>
      <c r="AY333" s="16" t="s">
        <v>166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</v>
      </c>
      <c r="BK333" s="231">
        <f>ROUND(I333*H333,0)</f>
        <v>0</v>
      </c>
      <c r="BL333" s="16" t="s">
        <v>249</v>
      </c>
      <c r="BM333" s="230" t="s">
        <v>3293</v>
      </c>
    </row>
    <row r="334" spans="1:65" s="2" customFormat="1" ht="24.15" customHeight="1">
      <c r="A334" s="37"/>
      <c r="B334" s="38"/>
      <c r="C334" s="218" t="s">
        <v>621</v>
      </c>
      <c r="D334" s="218" t="s">
        <v>169</v>
      </c>
      <c r="E334" s="219" t="s">
        <v>3294</v>
      </c>
      <c r="F334" s="220" t="s">
        <v>3295</v>
      </c>
      <c r="G334" s="221" t="s">
        <v>196</v>
      </c>
      <c r="H334" s="222">
        <v>1</v>
      </c>
      <c r="I334" s="223"/>
      <c r="J334" s="224">
        <f>ROUND(I334*H334,0)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0.0005</v>
      </c>
      <c r="R334" s="228">
        <f>Q334*H334</f>
        <v>0.0005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249</v>
      </c>
      <c r="AT334" s="230" t="s">
        <v>169</v>
      </c>
      <c r="AU334" s="230" t="s">
        <v>86</v>
      </c>
      <c r="AY334" s="16" t="s">
        <v>166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</v>
      </c>
      <c r="BK334" s="231">
        <f>ROUND(I334*H334,0)</f>
        <v>0</v>
      </c>
      <c r="BL334" s="16" t="s">
        <v>249</v>
      </c>
      <c r="BM334" s="230" t="s">
        <v>3296</v>
      </c>
    </row>
    <row r="335" spans="1:65" s="2" customFormat="1" ht="24.15" customHeight="1">
      <c r="A335" s="37"/>
      <c r="B335" s="38"/>
      <c r="C335" s="218" t="s">
        <v>627</v>
      </c>
      <c r="D335" s="218" t="s">
        <v>169</v>
      </c>
      <c r="E335" s="219" t="s">
        <v>3297</v>
      </c>
      <c r="F335" s="220" t="s">
        <v>3298</v>
      </c>
      <c r="G335" s="221" t="s">
        <v>196</v>
      </c>
      <c r="H335" s="222">
        <v>1</v>
      </c>
      <c r="I335" s="223"/>
      <c r="J335" s="224">
        <f>ROUND(I335*H335,0)</f>
        <v>0</v>
      </c>
      <c r="K335" s="225"/>
      <c r="L335" s="43"/>
      <c r="M335" s="226" t="s">
        <v>1</v>
      </c>
      <c r="N335" s="227" t="s">
        <v>42</v>
      </c>
      <c r="O335" s="90"/>
      <c r="P335" s="228">
        <f>O335*H335</f>
        <v>0</v>
      </c>
      <c r="Q335" s="228">
        <v>0.00218</v>
      </c>
      <c r="R335" s="228">
        <f>Q335*H335</f>
        <v>0.00218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249</v>
      </c>
      <c r="AT335" s="230" t="s">
        <v>169</v>
      </c>
      <c r="AU335" s="230" t="s">
        <v>86</v>
      </c>
      <c r="AY335" s="16" t="s">
        <v>166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</v>
      </c>
      <c r="BK335" s="231">
        <f>ROUND(I335*H335,0)</f>
        <v>0</v>
      </c>
      <c r="BL335" s="16" t="s">
        <v>249</v>
      </c>
      <c r="BM335" s="230" t="s">
        <v>3299</v>
      </c>
    </row>
    <row r="336" spans="1:65" s="2" customFormat="1" ht="16.5" customHeight="1">
      <c r="A336" s="37"/>
      <c r="B336" s="38"/>
      <c r="C336" s="218" t="s">
        <v>633</v>
      </c>
      <c r="D336" s="218" t="s">
        <v>169</v>
      </c>
      <c r="E336" s="219" t="s">
        <v>3300</v>
      </c>
      <c r="F336" s="220" t="s">
        <v>3301</v>
      </c>
      <c r="G336" s="221" t="s">
        <v>196</v>
      </c>
      <c r="H336" s="222">
        <v>5</v>
      </c>
      <c r="I336" s="223"/>
      <c r="J336" s="224">
        <f>ROUND(I336*H336,0)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0.00029</v>
      </c>
      <c r="R336" s="228">
        <f>Q336*H336</f>
        <v>0.00145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249</v>
      </c>
      <c r="AT336" s="230" t="s">
        <v>169</v>
      </c>
      <c r="AU336" s="230" t="s">
        <v>86</v>
      </c>
      <c r="AY336" s="16" t="s">
        <v>166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</v>
      </c>
      <c r="BK336" s="231">
        <f>ROUND(I336*H336,0)</f>
        <v>0</v>
      </c>
      <c r="BL336" s="16" t="s">
        <v>249</v>
      </c>
      <c r="BM336" s="230" t="s">
        <v>3302</v>
      </c>
    </row>
    <row r="337" spans="1:51" s="13" customFormat="1" ht="12">
      <c r="A337" s="13"/>
      <c r="B337" s="232"/>
      <c r="C337" s="233"/>
      <c r="D337" s="234" t="s">
        <v>175</v>
      </c>
      <c r="E337" s="235" t="s">
        <v>1</v>
      </c>
      <c r="F337" s="236" t="s">
        <v>3303</v>
      </c>
      <c r="G337" s="233"/>
      <c r="H337" s="237">
        <v>2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175</v>
      </c>
      <c r="AU337" s="243" t="s">
        <v>86</v>
      </c>
      <c r="AV337" s="13" t="s">
        <v>86</v>
      </c>
      <c r="AW337" s="13" t="s">
        <v>32</v>
      </c>
      <c r="AX337" s="13" t="s">
        <v>77</v>
      </c>
      <c r="AY337" s="243" t="s">
        <v>166</v>
      </c>
    </row>
    <row r="338" spans="1:51" s="13" customFormat="1" ht="12">
      <c r="A338" s="13"/>
      <c r="B338" s="232"/>
      <c r="C338" s="233"/>
      <c r="D338" s="234" t="s">
        <v>175</v>
      </c>
      <c r="E338" s="235" t="s">
        <v>1</v>
      </c>
      <c r="F338" s="236" t="s">
        <v>3304</v>
      </c>
      <c r="G338" s="233"/>
      <c r="H338" s="237">
        <v>3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175</v>
      </c>
      <c r="AU338" s="243" t="s">
        <v>86</v>
      </c>
      <c r="AV338" s="13" t="s">
        <v>86</v>
      </c>
      <c r="AW338" s="13" t="s">
        <v>32</v>
      </c>
      <c r="AX338" s="13" t="s">
        <v>77</v>
      </c>
      <c r="AY338" s="243" t="s">
        <v>166</v>
      </c>
    </row>
    <row r="339" spans="1:65" s="2" customFormat="1" ht="21.75" customHeight="1">
      <c r="A339" s="37"/>
      <c r="B339" s="38"/>
      <c r="C339" s="218" t="s">
        <v>639</v>
      </c>
      <c r="D339" s="218" t="s">
        <v>169</v>
      </c>
      <c r="E339" s="219" t="s">
        <v>3305</v>
      </c>
      <c r="F339" s="220" t="s">
        <v>3306</v>
      </c>
      <c r="G339" s="221" t="s">
        <v>196</v>
      </c>
      <c r="H339" s="222">
        <v>2</v>
      </c>
      <c r="I339" s="223"/>
      <c r="J339" s="224">
        <f>ROUND(I339*H339,0)</f>
        <v>0</v>
      </c>
      <c r="K339" s="225"/>
      <c r="L339" s="43"/>
      <c r="M339" s="226" t="s">
        <v>1</v>
      </c>
      <c r="N339" s="227" t="s">
        <v>42</v>
      </c>
      <c r="O339" s="90"/>
      <c r="P339" s="228">
        <f>O339*H339</f>
        <v>0</v>
      </c>
      <c r="Q339" s="228">
        <v>8E-05</v>
      </c>
      <c r="R339" s="228">
        <f>Q339*H339</f>
        <v>0.00016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249</v>
      </c>
      <c r="AT339" s="230" t="s">
        <v>169</v>
      </c>
      <c r="AU339" s="230" t="s">
        <v>86</v>
      </c>
      <c r="AY339" s="16" t="s">
        <v>166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</v>
      </c>
      <c r="BK339" s="231">
        <f>ROUND(I339*H339,0)</f>
        <v>0</v>
      </c>
      <c r="BL339" s="16" t="s">
        <v>249</v>
      </c>
      <c r="BM339" s="230" t="s">
        <v>3307</v>
      </c>
    </row>
    <row r="340" spans="1:65" s="2" customFormat="1" ht="21.75" customHeight="1">
      <c r="A340" s="37"/>
      <c r="B340" s="38"/>
      <c r="C340" s="218" t="s">
        <v>645</v>
      </c>
      <c r="D340" s="218" t="s">
        <v>169</v>
      </c>
      <c r="E340" s="219" t="s">
        <v>398</v>
      </c>
      <c r="F340" s="220" t="s">
        <v>399</v>
      </c>
      <c r="G340" s="221" t="s">
        <v>215</v>
      </c>
      <c r="H340" s="222">
        <v>112.2</v>
      </c>
      <c r="I340" s="223"/>
      <c r="J340" s="224">
        <f>ROUND(I340*H340,0)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249</v>
      </c>
      <c r="AT340" s="230" t="s">
        <v>169</v>
      </c>
      <c r="AU340" s="230" t="s">
        <v>86</v>
      </c>
      <c r="AY340" s="16" t="s">
        <v>166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</v>
      </c>
      <c r="BK340" s="231">
        <f>ROUND(I340*H340,0)</f>
        <v>0</v>
      </c>
      <c r="BL340" s="16" t="s">
        <v>249</v>
      </c>
      <c r="BM340" s="230" t="s">
        <v>3308</v>
      </c>
    </row>
    <row r="341" spans="1:51" s="13" customFormat="1" ht="12">
      <c r="A341" s="13"/>
      <c r="B341" s="232"/>
      <c r="C341" s="233"/>
      <c r="D341" s="234" t="s">
        <v>175</v>
      </c>
      <c r="E341" s="235" t="s">
        <v>1</v>
      </c>
      <c r="F341" s="236" t="s">
        <v>3309</v>
      </c>
      <c r="G341" s="233"/>
      <c r="H341" s="237">
        <v>112.2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175</v>
      </c>
      <c r="AU341" s="243" t="s">
        <v>86</v>
      </c>
      <c r="AV341" s="13" t="s">
        <v>86</v>
      </c>
      <c r="AW341" s="13" t="s">
        <v>32</v>
      </c>
      <c r="AX341" s="13" t="s">
        <v>77</v>
      </c>
      <c r="AY341" s="243" t="s">
        <v>166</v>
      </c>
    </row>
    <row r="342" spans="1:65" s="2" customFormat="1" ht="16.5" customHeight="1">
      <c r="A342" s="37"/>
      <c r="B342" s="38"/>
      <c r="C342" s="218" t="s">
        <v>650</v>
      </c>
      <c r="D342" s="218" t="s">
        <v>169</v>
      </c>
      <c r="E342" s="219" t="s">
        <v>403</v>
      </c>
      <c r="F342" s="220" t="s">
        <v>404</v>
      </c>
      <c r="G342" s="221" t="s">
        <v>405</v>
      </c>
      <c r="H342" s="265"/>
      <c r="I342" s="223"/>
      <c r="J342" s="224">
        <f>ROUND(I342*H342,0)</f>
        <v>0</v>
      </c>
      <c r="K342" s="225"/>
      <c r="L342" s="43"/>
      <c r="M342" s="226" t="s">
        <v>1</v>
      </c>
      <c r="N342" s="227" t="s">
        <v>42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249</v>
      </c>
      <c r="AT342" s="230" t="s">
        <v>169</v>
      </c>
      <c r="AU342" s="230" t="s">
        <v>86</v>
      </c>
      <c r="AY342" s="16" t="s">
        <v>166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</v>
      </c>
      <c r="BK342" s="231">
        <f>ROUND(I342*H342,0)</f>
        <v>0</v>
      </c>
      <c r="BL342" s="16" t="s">
        <v>249</v>
      </c>
      <c r="BM342" s="230" t="s">
        <v>3310</v>
      </c>
    </row>
    <row r="343" spans="1:65" s="2" customFormat="1" ht="24.15" customHeight="1">
      <c r="A343" s="37"/>
      <c r="B343" s="38"/>
      <c r="C343" s="218" t="s">
        <v>655</v>
      </c>
      <c r="D343" s="218" t="s">
        <v>169</v>
      </c>
      <c r="E343" s="219" t="s">
        <v>408</v>
      </c>
      <c r="F343" s="220" t="s">
        <v>409</v>
      </c>
      <c r="G343" s="221" t="s">
        <v>183</v>
      </c>
      <c r="H343" s="222">
        <v>0.3</v>
      </c>
      <c r="I343" s="223"/>
      <c r="J343" s="224">
        <f>ROUND(I343*H343,0)</f>
        <v>0</v>
      </c>
      <c r="K343" s="225"/>
      <c r="L343" s="43"/>
      <c r="M343" s="226" t="s">
        <v>1</v>
      </c>
      <c r="N343" s="227" t="s">
        <v>42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249</v>
      </c>
      <c r="AT343" s="230" t="s">
        <v>169</v>
      </c>
      <c r="AU343" s="230" t="s">
        <v>86</v>
      </c>
      <c r="AY343" s="16" t="s">
        <v>166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</v>
      </c>
      <c r="BK343" s="231">
        <f>ROUND(I343*H343,0)</f>
        <v>0</v>
      </c>
      <c r="BL343" s="16" t="s">
        <v>249</v>
      </c>
      <c r="BM343" s="230" t="s">
        <v>3311</v>
      </c>
    </row>
    <row r="344" spans="1:63" s="12" customFormat="1" ht="22.8" customHeight="1">
      <c r="A344" s="12"/>
      <c r="B344" s="202"/>
      <c r="C344" s="203"/>
      <c r="D344" s="204" t="s">
        <v>76</v>
      </c>
      <c r="E344" s="216" t="s">
        <v>415</v>
      </c>
      <c r="F344" s="216" t="s">
        <v>416</v>
      </c>
      <c r="G344" s="203"/>
      <c r="H344" s="203"/>
      <c r="I344" s="206"/>
      <c r="J344" s="217">
        <f>BK344</f>
        <v>0</v>
      </c>
      <c r="K344" s="203"/>
      <c r="L344" s="208"/>
      <c r="M344" s="209"/>
      <c r="N344" s="210"/>
      <c r="O344" s="210"/>
      <c r="P344" s="211">
        <f>SUM(P345:P412)</f>
        <v>0</v>
      </c>
      <c r="Q344" s="210"/>
      <c r="R344" s="211">
        <f>SUM(R345:R412)</f>
        <v>0.354677</v>
      </c>
      <c r="S344" s="210"/>
      <c r="T344" s="212">
        <f>SUM(T345:T412)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3" t="s">
        <v>86</v>
      </c>
      <c r="AT344" s="214" t="s">
        <v>76</v>
      </c>
      <c r="AU344" s="214" t="s">
        <v>8</v>
      </c>
      <c r="AY344" s="213" t="s">
        <v>166</v>
      </c>
      <c r="BK344" s="215">
        <f>SUM(BK345:BK412)</f>
        <v>0</v>
      </c>
    </row>
    <row r="345" spans="1:65" s="2" customFormat="1" ht="24.15" customHeight="1">
      <c r="A345" s="37"/>
      <c r="B345" s="38"/>
      <c r="C345" s="218" t="s">
        <v>659</v>
      </c>
      <c r="D345" s="218" t="s">
        <v>169</v>
      </c>
      <c r="E345" s="219" t="s">
        <v>418</v>
      </c>
      <c r="F345" s="220" t="s">
        <v>419</v>
      </c>
      <c r="G345" s="221" t="s">
        <v>215</v>
      </c>
      <c r="H345" s="222">
        <v>7.4</v>
      </c>
      <c r="I345" s="223"/>
      <c r="J345" s="224">
        <f>ROUND(I345*H345,0)</f>
        <v>0</v>
      </c>
      <c r="K345" s="225"/>
      <c r="L345" s="43"/>
      <c r="M345" s="226" t="s">
        <v>1</v>
      </c>
      <c r="N345" s="227" t="s">
        <v>42</v>
      </c>
      <c r="O345" s="90"/>
      <c r="P345" s="228">
        <f>O345*H345</f>
        <v>0</v>
      </c>
      <c r="Q345" s="228">
        <v>0.00084</v>
      </c>
      <c r="R345" s="228">
        <f>Q345*H345</f>
        <v>0.006216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249</v>
      </c>
      <c r="AT345" s="230" t="s">
        <v>169</v>
      </c>
      <c r="AU345" s="230" t="s">
        <v>86</v>
      </c>
      <c r="AY345" s="16" t="s">
        <v>166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</v>
      </c>
      <c r="BK345" s="231">
        <f>ROUND(I345*H345,0)</f>
        <v>0</v>
      </c>
      <c r="BL345" s="16" t="s">
        <v>249</v>
      </c>
      <c r="BM345" s="230" t="s">
        <v>3312</v>
      </c>
    </row>
    <row r="346" spans="1:51" s="14" customFormat="1" ht="12">
      <c r="A346" s="14"/>
      <c r="B346" s="244"/>
      <c r="C346" s="245"/>
      <c r="D346" s="234" t="s">
        <v>175</v>
      </c>
      <c r="E346" s="246" t="s">
        <v>1</v>
      </c>
      <c r="F346" s="247" t="s">
        <v>3313</v>
      </c>
      <c r="G346" s="245"/>
      <c r="H346" s="246" t="s">
        <v>1</v>
      </c>
      <c r="I346" s="248"/>
      <c r="J346" s="245"/>
      <c r="K346" s="245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175</v>
      </c>
      <c r="AU346" s="253" t="s">
        <v>86</v>
      </c>
      <c r="AV346" s="14" t="s">
        <v>8</v>
      </c>
      <c r="AW346" s="14" t="s">
        <v>32</v>
      </c>
      <c r="AX346" s="14" t="s">
        <v>77</v>
      </c>
      <c r="AY346" s="253" t="s">
        <v>166</v>
      </c>
    </row>
    <row r="347" spans="1:51" s="13" customFormat="1" ht="12">
      <c r="A347" s="13"/>
      <c r="B347" s="232"/>
      <c r="C347" s="233"/>
      <c r="D347" s="234" t="s">
        <v>175</v>
      </c>
      <c r="E347" s="235" t="s">
        <v>1</v>
      </c>
      <c r="F347" s="236" t="s">
        <v>3314</v>
      </c>
      <c r="G347" s="233"/>
      <c r="H347" s="237">
        <v>3.7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175</v>
      </c>
      <c r="AU347" s="243" t="s">
        <v>86</v>
      </c>
      <c r="AV347" s="13" t="s">
        <v>86</v>
      </c>
      <c r="AW347" s="13" t="s">
        <v>32</v>
      </c>
      <c r="AX347" s="13" t="s">
        <v>77</v>
      </c>
      <c r="AY347" s="243" t="s">
        <v>166</v>
      </c>
    </row>
    <row r="348" spans="1:51" s="13" customFormat="1" ht="12">
      <c r="A348" s="13"/>
      <c r="B348" s="232"/>
      <c r="C348" s="233"/>
      <c r="D348" s="234" t="s">
        <v>175</v>
      </c>
      <c r="E348" s="235" t="s">
        <v>1</v>
      </c>
      <c r="F348" s="236" t="s">
        <v>3315</v>
      </c>
      <c r="G348" s="233"/>
      <c r="H348" s="237">
        <v>3.7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175</v>
      </c>
      <c r="AU348" s="243" t="s">
        <v>86</v>
      </c>
      <c r="AV348" s="13" t="s">
        <v>86</v>
      </c>
      <c r="AW348" s="13" t="s">
        <v>32</v>
      </c>
      <c r="AX348" s="13" t="s">
        <v>77</v>
      </c>
      <c r="AY348" s="243" t="s">
        <v>166</v>
      </c>
    </row>
    <row r="349" spans="1:65" s="2" customFormat="1" ht="24.15" customHeight="1">
      <c r="A349" s="37"/>
      <c r="B349" s="38"/>
      <c r="C349" s="218" t="s">
        <v>663</v>
      </c>
      <c r="D349" s="218" t="s">
        <v>169</v>
      </c>
      <c r="E349" s="219" t="s">
        <v>424</v>
      </c>
      <c r="F349" s="220" t="s">
        <v>425</v>
      </c>
      <c r="G349" s="221" t="s">
        <v>215</v>
      </c>
      <c r="H349" s="222">
        <v>130.3</v>
      </c>
      <c r="I349" s="223"/>
      <c r="J349" s="224">
        <f>ROUND(I349*H349,0)</f>
        <v>0</v>
      </c>
      <c r="K349" s="225"/>
      <c r="L349" s="43"/>
      <c r="M349" s="226" t="s">
        <v>1</v>
      </c>
      <c r="N349" s="227" t="s">
        <v>42</v>
      </c>
      <c r="O349" s="90"/>
      <c r="P349" s="228">
        <f>O349*H349</f>
        <v>0</v>
      </c>
      <c r="Q349" s="228">
        <v>0.00116</v>
      </c>
      <c r="R349" s="228">
        <f>Q349*H349</f>
        <v>0.151148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249</v>
      </c>
      <c r="AT349" s="230" t="s">
        <v>169</v>
      </c>
      <c r="AU349" s="230" t="s">
        <v>86</v>
      </c>
      <c r="AY349" s="16" t="s">
        <v>166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</v>
      </c>
      <c r="BK349" s="231">
        <f>ROUND(I349*H349,0)</f>
        <v>0</v>
      </c>
      <c r="BL349" s="16" t="s">
        <v>249</v>
      </c>
      <c r="BM349" s="230" t="s">
        <v>3316</v>
      </c>
    </row>
    <row r="350" spans="1:51" s="14" customFormat="1" ht="12">
      <c r="A350" s="14"/>
      <c r="B350" s="244"/>
      <c r="C350" s="245"/>
      <c r="D350" s="234" t="s">
        <v>175</v>
      </c>
      <c r="E350" s="246" t="s">
        <v>1</v>
      </c>
      <c r="F350" s="247" t="s">
        <v>3313</v>
      </c>
      <c r="G350" s="245"/>
      <c r="H350" s="246" t="s">
        <v>1</v>
      </c>
      <c r="I350" s="248"/>
      <c r="J350" s="245"/>
      <c r="K350" s="245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175</v>
      </c>
      <c r="AU350" s="253" t="s">
        <v>86</v>
      </c>
      <c r="AV350" s="14" t="s">
        <v>8</v>
      </c>
      <c r="AW350" s="14" t="s">
        <v>32</v>
      </c>
      <c r="AX350" s="14" t="s">
        <v>77</v>
      </c>
      <c r="AY350" s="253" t="s">
        <v>166</v>
      </c>
    </row>
    <row r="351" spans="1:51" s="13" customFormat="1" ht="12">
      <c r="A351" s="13"/>
      <c r="B351" s="232"/>
      <c r="C351" s="233"/>
      <c r="D351" s="234" t="s">
        <v>175</v>
      </c>
      <c r="E351" s="235" t="s">
        <v>1</v>
      </c>
      <c r="F351" s="236" t="s">
        <v>3317</v>
      </c>
      <c r="G351" s="233"/>
      <c r="H351" s="237">
        <v>12.3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175</v>
      </c>
      <c r="AU351" s="243" t="s">
        <v>86</v>
      </c>
      <c r="AV351" s="13" t="s">
        <v>86</v>
      </c>
      <c r="AW351" s="13" t="s">
        <v>32</v>
      </c>
      <c r="AX351" s="13" t="s">
        <v>77</v>
      </c>
      <c r="AY351" s="243" t="s">
        <v>166</v>
      </c>
    </row>
    <row r="352" spans="1:51" s="13" customFormat="1" ht="12">
      <c r="A352" s="13"/>
      <c r="B352" s="232"/>
      <c r="C352" s="233"/>
      <c r="D352" s="234" t="s">
        <v>175</v>
      </c>
      <c r="E352" s="235" t="s">
        <v>1</v>
      </c>
      <c r="F352" s="236" t="s">
        <v>3318</v>
      </c>
      <c r="G352" s="233"/>
      <c r="H352" s="237">
        <v>10.2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175</v>
      </c>
      <c r="AU352" s="243" t="s">
        <v>86</v>
      </c>
      <c r="AV352" s="13" t="s">
        <v>86</v>
      </c>
      <c r="AW352" s="13" t="s">
        <v>32</v>
      </c>
      <c r="AX352" s="13" t="s">
        <v>77</v>
      </c>
      <c r="AY352" s="243" t="s">
        <v>166</v>
      </c>
    </row>
    <row r="353" spans="1:51" s="13" customFormat="1" ht="12">
      <c r="A353" s="13"/>
      <c r="B353" s="232"/>
      <c r="C353" s="233"/>
      <c r="D353" s="234" t="s">
        <v>175</v>
      </c>
      <c r="E353" s="235" t="s">
        <v>1</v>
      </c>
      <c r="F353" s="236" t="s">
        <v>3319</v>
      </c>
      <c r="G353" s="233"/>
      <c r="H353" s="237">
        <v>21.4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175</v>
      </c>
      <c r="AU353" s="243" t="s">
        <v>86</v>
      </c>
      <c r="AV353" s="13" t="s">
        <v>86</v>
      </c>
      <c r="AW353" s="13" t="s">
        <v>32</v>
      </c>
      <c r="AX353" s="13" t="s">
        <v>77</v>
      </c>
      <c r="AY353" s="243" t="s">
        <v>166</v>
      </c>
    </row>
    <row r="354" spans="1:51" s="14" customFormat="1" ht="12">
      <c r="A354" s="14"/>
      <c r="B354" s="244"/>
      <c r="C354" s="245"/>
      <c r="D354" s="234" t="s">
        <v>175</v>
      </c>
      <c r="E354" s="246" t="s">
        <v>1</v>
      </c>
      <c r="F354" s="247" t="s">
        <v>3320</v>
      </c>
      <c r="G354" s="245"/>
      <c r="H354" s="246" t="s">
        <v>1</v>
      </c>
      <c r="I354" s="248"/>
      <c r="J354" s="245"/>
      <c r="K354" s="245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175</v>
      </c>
      <c r="AU354" s="253" t="s">
        <v>86</v>
      </c>
      <c r="AV354" s="14" t="s">
        <v>8</v>
      </c>
      <c r="AW354" s="14" t="s">
        <v>32</v>
      </c>
      <c r="AX354" s="14" t="s">
        <v>77</v>
      </c>
      <c r="AY354" s="253" t="s">
        <v>166</v>
      </c>
    </row>
    <row r="355" spans="1:51" s="13" customFormat="1" ht="12">
      <c r="A355" s="13"/>
      <c r="B355" s="232"/>
      <c r="C355" s="233"/>
      <c r="D355" s="234" t="s">
        <v>175</v>
      </c>
      <c r="E355" s="235" t="s">
        <v>1</v>
      </c>
      <c r="F355" s="236" t="s">
        <v>3321</v>
      </c>
      <c r="G355" s="233"/>
      <c r="H355" s="237">
        <v>5.3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175</v>
      </c>
      <c r="AU355" s="243" t="s">
        <v>86</v>
      </c>
      <c r="AV355" s="13" t="s">
        <v>86</v>
      </c>
      <c r="AW355" s="13" t="s">
        <v>32</v>
      </c>
      <c r="AX355" s="13" t="s">
        <v>77</v>
      </c>
      <c r="AY355" s="243" t="s">
        <v>166</v>
      </c>
    </row>
    <row r="356" spans="1:51" s="13" customFormat="1" ht="12">
      <c r="A356" s="13"/>
      <c r="B356" s="232"/>
      <c r="C356" s="233"/>
      <c r="D356" s="234" t="s">
        <v>175</v>
      </c>
      <c r="E356" s="235" t="s">
        <v>1</v>
      </c>
      <c r="F356" s="236" t="s">
        <v>3322</v>
      </c>
      <c r="G356" s="233"/>
      <c r="H356" s="237">
        <v>18.4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175</v>
      </c>
      <c r="AU356" s="243" t="s">
        <v>86</v>
      </c>
      <c r="AV356" s="13" t="s">
        <v>86</v>
      </c>
      <c r="AW356" s="13" t="s">
        <v>32</v>
      </c>
      <c r="AX356" s="13" t="s">
        <v>77</v>
      </c>
      <c r="AY356" s="243" t="s">
        <v>166</v>
      </c>
    </row>
    <row r="357" spans="1:51" s="13" customFormat="1" ht="12">
      <c r="A357" s="13"/>
      <c r="B357" s="232"/>
      <c r="C357" s="233"/>
      <c r="D357" s="234" t="s">
        <v>175</v>
      </c>
      <c r="E357" s="235" t="s">
        <v>1</v>
      </c>
      <c r="F357" s="236" t="s">
        <v>3319</v>
      </c>
      <c r="G357" s="233"/>
      <c r="H357" s="237">
        <v>21.4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175</v>
      </c>
      <c r="AU357" s="243" t="s">
        <v>86</v>
      </c>
      <c r="AV357" s="13" t="s">
        <v>86</v>
      </c>
      <c r="AW357" s="13" t="s">
        <v>32</v>
      </c>
      <c r="AX357" s="13" t="s">
        <v>77</v>
      </c>
      <c r="AY357" s="243" t="s">
        <v>166</v>
      </c>
    </row>
    <row r="358" spans="1:51" s="14" customFormat="1" ht="12">
      <c r="A358" s="14"/>
      <c r="B358" s="244"/>
      <c r="C358" s="245"/>
      <c r="D358" s="234" t="s">
        <v>175</v>
      </c>
      <c r="E358" s="246" t="s">
        <v>1</v>
      </c>
      <c r="F358" s="247" t="s">
        <v>3323</v>
      </c>
      <c r="G358" s="245"/>
      <c r="H358" s="246" t="s">
        <v>1</v>
      </c>
      <c r="I358" s="248"/>
      <c r="J358" s="245"/>
      <c r="K358" s="245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175</v>
      </c>
      <c r="AU358" s="253" t="s">
        <v>86</v>
      </c>
      <c r="AV358" s="14" t="s">
        <v>8</v>
      </c>
      <c r="AW358" s="14" t="s">
        <v>32</v>
      </c>
      <c r="AX358" s="14" t="s">
        <v>77</v>
      </c>
      <c r="AY358" s="253" t="s">
        <v>166</v>
      </c>
    </row>
    <row r="359" spans="1:51" s="13" customFormat="1" ht="12">
      <c r="A359" s="13"/>
      <c r="B359" s="232"/>
      <c r="C359" s="233"/>
      <c r="D359" s="234" t="s">
        <v>175</v>
      </c>
      <c r="E359" s="235" t="s">
        <v>1</v>
      </c>
      <c r="F359" s="236" t="s">
        <v>3324</v>
      </c>
      <c r="G359" s="233"/>
      <c r="H359" s="237">
        <v>19.9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175</v>
      </c>
      <c r="AU359" s="243" t="s">
        <v>86</v>
      </c>
      <c r="AV359" s="13" t="s">
        <v>86</v>
      </c>
      <c r="AW359" s="13" t="s">
        <v>32</v>
      </c>
      <c r="AX359" s="13" t="s">
        <v>77</v>
      </c>
      <c r="AY359" s="243" t="s">
        <v>166</v>
      </c>
    </row>
    <row r="360" spans="1:51" s="13" customFormat="1" ht="12">
      <c r="A360" s="13"/>
      <c r="B360" s="232"/>
      <c r="C360" s="233"/>
      <c r="D360" s="234" t="s">
        <v>175</v>
      </c>
      <c r="E360" s="235" t="s">
        <v>1</v>
      </c>
      <c r="F360" s="236" t="s">
        <v>3319</v>
      </c>
      <c r="G360" s="233"/>
      <c r="H360" s="237">
        <v>21.4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175</v>
      </c>
      <c r="AU360" s="243" t="s">
        <v>86</v>
      </c>
      <c r="AV360" s="13" t="s">
        <v>86</v>
      </c>
      <c r="AW360" s="13" t="s">
        <v>32</v>
      </c>
      <c r="AX360" s="13" t="s">
        <v>77</v>
      </c>
      <c r="AY360" s="243" t="s">
        <v>166</v>
      </c>
    </row>
    <row r="361" spans="1:65" s="2" customFormat="1" ht="24.15" customHeight="1">
      <c r="A361" s="37"/>
      <c r="B361" s="38"/>
      <c r="C361" s="218" t="s">
        <v>667</v>
      </c>
      <c r="D361" s="218" t="s">
        <v>169</v>
      </c>
      <c r="E361" s="219" t="s">
        <v>3325</v>
      </c>
      <c r="F361" s="220" t="s">
        <v>3326</v>
      </c>
      <c r="G361" s="221" t="s">
        <v>215</v>
      </c>
      <c r="H361" s="222">
        <v>16</v>
      </c>
      <c r="I361" s="223"/>
      <c r="J361" s="224">
        <f>ROUND(I361*H361,0)</f>
        <v>0</v>
      </c>
      <c r="K361" s="225"/>
      <c r="L361" s="43"/>
      <c r="M361" s="226" t="s">
        <v>1</v>
      </c>
      <c r="N361" s="227" t="s">
        <v>42</v>
      </c>
      <c r="O361" s="90"/>
      <c r="P361" s="228">
        <f>O361*H361</f>
        <v>0</v>
      </c>
      <c r="Q361" s="228">
        <v>0.00144</v>
      </c>
      <c r="R361" s="228">
        <f>Q361*H361</f>
        <v>0.02304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249</v>
      </c>
      <c r="AT361" s="230" t="s">
        <v>169</v>
      </c>
      <c r="AU361" s="230" t="s">
        <v>86</v>
      </c>
      <c r="AY361" s="16" t="s">
        <v>166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</v>
      </c>
      <c r="BK361" s="231">
        <f>ROUND(I361*H361,0)</f>
        <v>0</v>
      </c>
      <c r="BL361" s="16" t="s">
        <v>249</v>
      </c>
      <c r="BM361" s="230" t="s">
        <v>3327</v>
      </c>
    </row>
    <row r="362" spans="1:51" s="14" customFormat="1" ht="12">
      <c r="A362" s="14"/>
      <c r="B362" s="244"/>
      <c r="C362" s="245"/>
      <c r="D362" s="234" t="s">
        <v>175</v>
      </c>
      <c r="E362" s="246" t="s">
        <v>1</v>
      </c>
      <c r="F362" s="247" t="s">
        <v>3313</v>
      </c>
      <c r="G362" s="245"/>
      <c r="H362" s="246" t="s">
        <v>1</v>
      </c>
      <c r="I362" s="248"/>
      <c r="J362" s="245"/>
      <c r="K362" s="245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175</v>
      </c>
      <c r="AU362" s="253" t="s">
        <v>86</v>
      </c>
      <c r="AV362" s="14" t="s">
        <v>8</v>
      </c>
      <c r="AW362" s="14" t="s">
        <v>32</v>
      </c>
      <c r="AX362" s="14" t="s">
        <v>77</v>
      </c>
      <c r="AY362" s="253" t="s">
        <v>166</v>
      </c>
    </row>
    <row r="363" spans="1:51" s="13" customFormat="1" ht="12">
      <c r="A363" s="13"/>
      <c r="B363" s="232"/>
      <c r="C363" s="233"/>
      <c r="D363" s="234" t="s">
        <v>175</v>
      </c>
      <c r="E363" s="235" t="s">
        <v>1</v>
      </c>
      <c r="F363" s="236" t="s">
        <v>3328</v>
      </c>
      <c r="G363" s="233"/>
      <c r="H363" s="237">
        <v>16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175</v>
      </c>
      <c r="AU363" s="243" t="s">
        <v>86</v>
      </c>
      <c r="AV363" s="13" t="s">
        <v>86</v>
      </c>
      <c r="AW363" s="13" t="s">
        <v>32</v>
      </c>
      <c r="AX363" s="13" t="s">
        <v>77</v>
      </c>
      <c r="AY363" s="243" t="s">
        <v>166</v>
      </c>
    </row>
    <row r="364" spans="1:65" s="2" customFormat="1" ht="24.15" customHeight="1">
      <c r="A364" s="37"/>
      <c r="B364" s="38"/>
      <c r="C364" s="218" t="s">
        <v>671</v>
      </c>
      <c r="D364" s="218" t="s">
        <v>169</v>
      </c>
      <c r="E364" s="219" t="s">
        <v>3329</v>
      </c>
      <c r="F364" s="220" t="s">
        <v>3330</v>
      </c>
      <c r="G364" s="221" t="s">
        <v>215</v>
      </c>
      <c r="H364" s="222">
        <v>41.3</v>
      </c>
      <c r="I364" s="223"/>
      <c r="J364" s="224">
        <f>ROUND(I364*H364,0)</f>
        <v>0</v>
      </c>
      <c r="K364" s="225"/>
      <c r="L364" s="43"/>
      <c r="M364" s="226" t="s">
        <v>1</v>
      </c>
      <c r="N364" s="227" t="s">
        <v>42</v>
      </c>
      <c r="O364" s="90"/>
      <c r="P364" s="228">
        <f>O364*H364</f>
        <v>0</v>
      </c>
      <c r="Q364" s="228">
        <v>0.00281</v>
      </c>
      <c r="R364" s="228">
        <f>Q364*H364</f>
        <v>0.11605299999999999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249</v>
      </c>
      <c r="AT364" s="230" t="s">
        <v>169</v>
      </c>
      <c r="AU364" s="230" t="s">
        <v>86</v>
      </c>
      <c r="AY364" s="16" t="s">
        <v>166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</v>
      </c>
      <c r="BK364" s="231">
        <f>ROUND(I364*H364,0)</f>
        <v>0</v>
      </c>
      <c r="BL364" s="16" t="s">
        <v>249</v>
      </c>
      <c r="BM364" s="230" t="s">
        <v>3331</v>
      </c>
    </row>
    <row r="365" spans="1:51" s="13" customFormat="1" ht="12">
      <c r="A365" s="13"/>
      <c r="B365" s="232"/>
      <c r="C365" s="233"/>
      <c r="D365" s="234" t="s">
        <v>175</v>
      </c>
      <c r="E365" s="235" t="s">
        <v>1</v>
      </c>
      <c r="F365" s="236" t="s">
        <v>3332</v>
      </c>
      <c r="G365" s="233"/>
      <c r="H365" s="237">
        <v>9.5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175</v>
      </c>
      <c r="AU365" s="243" t="s">
        <v>86</v>
      </c>
      <c r="AV365" s="13" t="s">
        <v>86</v>
      </c>
      <c r="AW365" s="13" t="s">
        <v>32</v>
      </c>
      <c r="AX365" s="13" t="s">
        <v>77</v>
      </c>
      <c r="AY365" s="243" t="s">
        <v>166</v>
      </c>
    </row>
    <row r="366" spans="1:51" s="13" customFormat="1" ht="12">
      <c r="A366" s="13"/>
      <c r="B366" s="232"/>
      <c r="C366" s="233"/>
      <c r="D366" s="234" t="s">
        <v>175</v>
      </c>
      <c r="E366" s="235" t="s">
        <v>1</v>
      </c>
      <c r="F366" s="236" t="s">
        <v>3333</v>
      </c>
      <c r="G366" s="233"/>
      <c r="H366" s="237">
        <v>10.2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175</v>
      </c>
      <c r="AU366" s="243" t="s">
        <v>86</v>
      </c>
      <c r="AV366" s="13" t="s">
        <v>86</v>
      </c>
      <c r="AW366" s="13" t="s">
        <v>32</v>
      </c>
      <c r="AX366" s="13" t="s">
        <v>77</v>
      </c>
      <c r="AY366" s="243" t="s">
        <v>166</v>
      </c>
    </row>
    <row r="367" spans="1:51" s="13" customFormat="1" ht="12">
      <c r="A367" s="13"/>
      <c r="B367" s="232"/>
      <c r="C367" s="233"/>
      <c r="D367" s="234" t="s">
        <v>175</v>
      </c>
      <c r="E367" s="235" t="s">
        <v>1</v>
      </c>
      <c r="F367" s="236" t="s">
        <v>3334</v>
      </c>
      <c r="G367" s="233"/>
      <c r="H367" s="237">
        <v>3.8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175</v>
      </c>
      <c r="AU367" s="243" t="s">
        <v>86</v>
      </c>
      <c r="AV367" s="13" t="s">
        <v>86</v>
      </c>
      <c r="AW367" s="13" t="s">
        <v>32</v>
      </c>
      <c r="AX367" s="13" t="s">
        <v>77</v>
      </c>
      <c r="AY367" s="243" t="s">
        <v>166</v>
      </c>
    </row>
    <row r="368" spans="1:51" s="13" customFormat="1" ht="12">
      <c r="A368" s="13"/>
      <c r="B368" s="232"/>
      <c r="C368" s="233"/>
      <c r="D368" s="234" t="s">
        <v>175</v>
      </c>
      <c r="E368" s="235" t="s">
        <v>1</v>
      </c>
      <c r="F368" s="236" t="s">
        <v>3335</v>
      </c>
      <c r="G368" s="233"/>
      <c r="H368" s="237">
        <v>17.8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175</v>
      </c>
      <c r="AU368" s="243" t="s">
        <v>86</v>
      </c>
      <c r="AV368" s="13" t="s">
        <v>86</v>
      </c>
      <c r="AW368" s="13" t="s">
        <v>32</v>
      </c>
      <c r="AX368" s="13" t="s">
        <v>77</v>
      </c>
      <c r="AY368" s="243" t="s">
        <v>166</v>
      </c>
    </row>
    <row r="369" spans="1:65" s="2" customFormat="1" ht="37.8" customHeight="1">
      <c r="A369" s="37"/>
      <c r="B369" s="38"/>
      <c r="C369" s="218" t="s">
        <v>675</v>
      </c>
      <c r="D369" s="218" t="s">
        <v>169</v>
      </c>
      <c r="E369" s="219" t="s">
        <v>3336</v>
      </c>
      <c r="F369" s="220" t="s">
        <v>3337</v>
      </c>
      <c r="G369" s="221" t="s">
        <v>215</v>
      </c>
      <c r="H369" s="222">
        <v>7.4</v>
      </c>
      <c r="I369" s="223"/>
      <c r="J369" s="224">
        <f>ROUND(I369*H369,0)</f>
        <v>0</v>
      </c>
      <c r="K369" s="225"/>
      <c r="L369" s="43"/>
      <c r="M369" s="226" t="s">
        <v>1</v>
      </c>
      <c r="N369" s="227" t="s">
        <v>42</v>
      </c>
      <c r="O369" s="90"/>
      <c r="P369" s="228">
        <f>O369*H369</f>
        <v>0</v>
      </c>
      <c r="Q369" s="228">
        <v>4E-05</v>
      </c>
      <c r="R369" s="228">
        <f>Q369*H369</f>
        <v>0.00029600000000000004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249</v>
      </c>
      <c r="AT369" s="230" t="s">
        <v>169</v>
      </c>
      <c r="AU369" s="230" t="s">
        <v>86</v>
      </c>
      <c r="AY369" s="16" t="s">
        <v>166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</v>
      </c>
      <c r="BK369" s="231">
        <f>ROUND(I369*H369,0)</f>
        <v>0</v>
      </c>
      <c r="BL369" s="16" t="s">
        <v>249</v>
      </c>
      <c r="BM369" s="230" t="s">
        <v>3338</v>
      </c>
    </row>
    <row r="370" spans="1:51" s="14" customFormat="1" ht="12">
      <c r="A370" s="14"/>
      <c r="B370" s="244"/>
      <c r="C370" s="245"/>
      <c r="D370" s="234" t="s">
        <v>175</v>
      </c>
      <c r="E370" s="246" t="s">
        <v>1</v>
      </c>
      <c r="F370" s="247" t="s">
        <v>3313</v>
      </c>
      <c r="G370" s="245"/>
      <c r="H370" s="246" t="s">
        <v>1</v>
      </c>
      <c r="I370" s="248"/>
      <c r="J370" s="245"/>
      <c r="K370" s="245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175</v>
      </c>
      <c r="AU370" s="253" t="s">
        <v>86</v>
      </c>
      <c r="AV370" s="14" t="s">
        <v>8</v>
      </c>
      <c r="AW370" s="14" t="s">
        <v>32</v>
      </c>
      <c r="AX370" s="14" t="s">
        <v>77</v>
      </c>
      <c r="AY370" s="253" t="s">
        <v>166</v>
      </c>
    </row>
    <row r="371" spans="1:51" s="13" customFormat="1" ht="12">
      <c r="A371" s="13"/>
      <c r="B371" s="232"/>
      <c r="C371" s="233"/>
      <c r="D371" s="234" t="s">
        <v>175</v>
      </c>
      <c r="E371" s="235" t="s">
        <v>1</v>
      </c>
      <c r="F371" s="236" t="s">
        <v>3314</v>
      </c>
      <c r="G371" s="233"/>
      <c r="H371" s="237">
        <v>3.7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175</v>
      </c>
      <c r="AU371" s="243" t="s">
        <v>86</v>
      </c>
      <c r="AV371" s="13" t="s">
        <v>86</v>
      </c>
      <c r="AW371" s="13" t="s">
        <v>32</v>
      </c>
      <c r="AX371" s="13" t="s">
        <v>77</v>
      </c>
      <c r="AY371" s="243" t="s">
        <v>166</v>
      </c>
    </row>
    <row r="372" spans="1:51" s="13" customFormat="1" ht="12">
      <c r="A372" s="13"/>
      <c r="B372" s="232"/>
      <c r="C372" s="233"/>
      <c r="D372" s="234" t="s">
        <v>175</v>
      </c>
      <c r="E372" s="235" t="s">
        <v>1</v>
      </c>
      <c r="F372" s="236" t="s">
        <v>3315</v>
      </c>
      <c r="G372" s="233"/>
      <c r="H372" s="237">
        <v>3.7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175</v>
      </c>
      <c r="AU372" s="243" t="s">
        <v>86</v>
      </c>
      <c r="AV372" s="13" t="s">
        <v>86</v>
      </c>
      <c r="AW372" s="13" t="s">
        <v>32</v>
      </c>
      <c r="AX372" s="13" t="s">
        <v>77</v>
      </c>
      <c r="AY372" s="243" t="s">
        <v>166</v>
      </c>
    </row>
    <row r="373" spans="1:65" s="2" customFormat="1" ht="37.8" customHeight="1">
      <c r="A373" s="37"/>
      <c r="B373" s="38"/>
      <c r="C373" s="218" t="s">
        <v>681</v>
      </c>
      <c r="D373" s="218" t="s">
        <v>169</v>
      </c>
      <c r="E373" s="219" t="s">
        <v>3339</v>
      </c>
      <c r="F373" s="220" t="s">
        <v>3340</v>
      </c>
      <c r="G373" s="221" t="s">
        <v>215</v>
      </c>
      <c r="H373" s="222">
        <v>59.9</v>
      </c>
      <c r="I373" s="223"/>
      <c r="J373" s="224">
        <f>ROUND(I373*H373,0)</f>
        <v>0</v>
      </c>
      <c r="K373" s="225"/>
      <c r="L373" s="43"/>
      <c r="M373" s="226" t="s">
        <v>1</v>
      </c>
      <c r="N373" s="227" t="s">
        <v>42</v>
      </c>
      <c r="O373" s="90"/>
      <c r="P373" s="228">
        <f>O373*H373</f>
        <v>0</v>
      </c>
      <c r="Q373" s="228">
        <v>4E-05</v>
      </c>
      <c r="R373" s="228">
        <f>Q373*H373</f>
        <v>0.002396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249</v>
      </c>
      <c r="AT373" s="230" t="s">
        <v>169</v>
      </c>
      <c r="AU373" s="230" t="s">
        <v>86</v>
      </c>
      <c r="AY373" s="16" t="s">
        <v>166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</v>
      </c>
      <c r="BK373" s="231">
        <f>ROUND(I373*H373,0)</f>
        <v>0</v>
      </c>
      <c r="BL373" s="16" t="s">
        <v>249</v>
      </c>
      <c r="BM373" s="230" t="s">
        <v>3341</v>
      </c>
    </row>
    <row r="374" spans="1:51" s="14" customFormat="1" ht="12">
      <c r="A374" s="14"/>
      <c r="B374" s="244"/>
      <c r="C374" s="245"/>
      <c r="D374" s="234" t="s">
        <v>175</v>
      </c>
      <c r="E374" s="246" t="s">
        <v>1</v>
      </c>
      <c r="F374" s="247" t="s">
        <v>3342</v>
      </c>
      <c r="G374" s="245"/>
      <c r="H374" s="246" t="s">
        <v>1</v>
      </c>
      <c r="I374" s="248"/>
      <c r="J374" s="245"/>
      <c r="K374" s="245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175</v>
      </c>
      <c r="AU374" s="253" t="s">
        <v>86</v>
      </c>
      <c r="AV374" s="14" t="s">
        <v>8</v>
      </c>
      <c r="AW374" s="14" t="s">
        <v>32</v>
      </c>
      <c r="AX374" s="14" t="s">
        <v>77</v>
      </c>
      <c r="AY374" s="253" t="s">
        <v>166</v>
      </c>
    </row>
    <row r="375" spans="1:51" s="13" customFormat="1" ht="12">
      <c r="A375" s="13"/>
      <c r="B375" s="232"/>
      <c r="C375" s="233"/>
      <c r="D375" s="234" t="s">
        <v>175</v>
      </c>
      <c r="E375" s="235" t="s">
        <v>1</v>
      </c>
      <c r="F375" s="236" t="s">
        <v>3317</v>
      </c>
      <c r="G375" s="233"/>
      <c r="H375" s="237">
        <v>12.3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175</v>
      </c>
      <c r="AU375" s="243" t="s">
        <v>86</v>
      </c>
      <c r="AV375" s="13" t="s">
        <v>86</v>
      </c>
      <c r="AW375" s="13" t="s">
        <v>32</v>
      </c>
      <c r="AX375" s="13" t="s">
        <v>77</v>
      </c>
      <c r="AY375" s="243" t="s">
        <v>166</v>
      </c>
    </row>
    <row r="376" spans="1:51" s="13" customFormat="1" ht="12">
      <c r="A376" s="13"/>
      <c r="B376" s="232"/>
      <c r="C376" s="233"/>
      <c r="D376" s="234" t="s">
        <v>175</v>
      </c>
      <c r="E376" s="235" t="s">
        <v>1</v>
      </c>
      <c r="F376" s="236" t="s">
        <v>3318</v>
      </c>
      <c r="G376" s="233"/>
      <c r="H376" s="237">
        <v>10.2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175</v>
      </c>
      <c r="AU376" s="243" t="s">
        <v>86</v>
      </c>
      <c r="AV376" s="13" t="s">
        <v>86</v>
      </c>
      <c r="AW376" s="13" t="s">
        <v>32</v>
      </c>
      <c r="AX376" s="13" t="s">
        <v>77</v>
      </c>
      <c r="AY376" s="243" t="s">
        <v>166</v>
      </c>
    </row>
    <row r="377" spans="1:51" s="13" customFormat="1" ht="12">
      <c r="A377" s="13"/>
      <c r="B377" s="232"/>
      <c r="C377" s="233"/>
      <c r="D377" s="234" t="s">
        <v>175</v>
      </c>
      <c r="E377" s="235" t="s">
        <v>1</v>
      </c>
      <c r="F377" s="236" t="s">
        <v>3319</v>
      </c>
      <c r="G377" s="233"/>
      <c r="H377" s="237">
        <v>21.4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175</v>
      </c>
      <c r="AU377" s="243" t="s">
        <v>86</v>
      </c>
      <c r="AV377" s="13" t="s">
        <v>86</v>
      </c>
      <c r="AW377" s="13" t="s">
        <v>32</v>
      </c>
      <c r="AX377" s="13" t="s">
        <v>77</v>
      </c>
      <c r="AY377" s="243" t="s">
        <v>166</v>
      </c>
    </row>
    <row r="378" spans="1:51" s="14" customFormat="1" ht="12">
      <c r="A378" s="14"/>
      <c r="B378" s="244"/>
      <c r="C378" s="245"/>
      <c r="D378" s="234" t="s">
        <v>175</v>
      </c>
      <c r="E378" s="246" t="s">
        <v>1</v>
      </c>
      <c r="F378" s="247" t="s">
        <v>3343</v>
      </c>
      <c r="G378" s="245"/>
      <c r="H378" s="246" t="s">
        <v>1</v>
      </c>
      <c r="I378" s="248"/>
      <c r="J378" s="245"/>
      <c r="K378" s="245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175</v>
      </c>
      <c r="AU378" s="253" t="s">
        <v>86</v>
      </c>
      <c r="AV378" s="14" t="s">
        <v>8</v>
      </c>
      <c r="AW378" s="14" t="s">
        <v>32</v>
      </c>
      <c r="AX378" s="14" t="s">
        <v>77</v>
      </c>
      <c r="AY378" s="253" t="s">
        <v>166</v>
      </c>
    </row>
    <row r="379" spans="1:51" s="13" customFormat="1" ht="12">
      <c r="A379" s="13"/>
      <c r="B379" s="232"/>
      <c r="C379" s="233"/>
      <c r="D379" s="234" t="s">
        <v>175</v>
      </c>
      <c r="E379" s="235" t="s">
        <v>1</v>
      </c>
      <c r="F379" s="236" t="s">
        <v>3328</v>
      </c>
      <c r="G379" s="233"/>
      <c r="H379" s="237">
        <v>16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175</v>
      </c>
      <c r="AU379" s="243" t="s">
        <v>86</v>
      </c>
      <c r="AV379" s="13" t="s">
        <v>86</v>
      </c>
      <c r="AW379" s="13" t="s">
        <v>32</v>
      </c>
      <c r="AX379" s="13" t="s">
        <v>77</v>
      </c>
      <c r="AY379" s="243" t="s">
        <v>166</v>
      </c>
    </row>
    <row r="380" spans="1:65" s="2" customFormat="1" ht="37.8" customHeight="1">
      <c r="A380" s="37"/>
      <c r="B380" s="38"/>
      <c r="C380" s="218" t="s">
        <v>685</v>
      </c>
      <c r="D380" s="218" t="s">
        <v>169</v>
      </c>
      <c r="E380" s="219" t="s">
        <v>3344</v>
      </c>
      <c r="F380" s="220" t="s">
        <v>3345</v>
      </c>
      <c r="G380" s="221" t="s">
        <v>215</v>
      </c>
      <c r="H380" s="222">
        <v>36.5</v>
      </c>
      <c r="I380" s="223"/>
      <c r="J380" s="224">
        <f>ROUND(I380*H380,0)</f>
        <v>0</v>
      </c>
      <c r="K380" s="225"/>
      <c r="L380" s="43"/>
      <c r="M380" s="226" t="s">
        <v>1</v>
      </c>
      <c r="N380" s="227" t="s">
        <v>42</v>
      </c>
      <c r="O380" s="90"/>
      <c r="P380" s="228">
        <f>O380*H380</f>
        <v>0</v>
      </c>
      <c r="Q380" s="228">
        <v>4E-05</v>
      </c>
      <c r="R380" s="228">
        <f>Q380*H380</f>
        <v>0.0014600000000000001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249</v>
      </c>
      <c r="AT380" s="230" t="s">
        <v>169</v>
      </c>
      <c r="AU380" s="230" t="s">
        <v>86</v>
      </c>
      <c r="AY380" s="16" t="s">
        <v>166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</v>
      </c>
      <c r="BK380" s="231">
        <f>ROUND(I380*H380,0)</f>
        <v>0</v>
      </c>
      <c r="BL380" s="16" t="s">
        <v>249</v>
      </c>
      <c r="BM380" s="230" t="s">
        <v>3346</v>
      </c>
    </row>
    <row r="381" spans="1:51" s="14" customFormat="1" ht="12">
      <c r="A381" s="14"/>
      <c r="B381" s="244"/>
      <c r="C381" s="245"/>
      <c r="D381" s="234" t="s">
        <v>175</v>
      </c>
      <c r="E381" s="246" t="s">
        <v>1</v>
      </c>
      <c r="F381" s="247" t="s">
        <v>3347</v>
      </c>
      <c r="G381" s="245"/>
      <c r="H381" s="246" t="s">
        <v>1</v>
      </c>
      <c r="I381" s="248"/>
      <c r="J381" s="245"/>
      <c r="K381" s="245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175</v>
      </c>
      <c r="AU381" s="253" t="s">
        <v>86</v>
      </c>
      <c r="AV381" s="14" t="s">
        <v>8</v>
      </c>
      <c r="AW381" s="14" t="s">
        <v>32</v>
      </c>
      <c r="AX381" s="14" t="s">
        <v>77</v>
      </c>
      <c r="AY381" s="253" t="s">
        <v>166</v>
      </c>
    </row>
    <row r="382" spans="1:51" s="13" customFormat="1" ht="12">
      <c r="A382" s="13"/>
      <c r="B382" s="232"/>
      <c r="C382" s="233"/>
      <c r="D382" s="234" t="s">
        <v>175</v>
      </c>
      <c r="E382" s="235" t="s">
        <v>1</v>
      </c>
      <c r="F382" s="236" t="s">
        <v>3332</v>
      </c>
      <c r="G382" s="233"/>
      <c r="H382" s="237">
        <v>9.5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175</v>
      </c>
      <c r="AU382" s="243" t="s">
        <v>86</v>
      </c>
      <c r="AV382" s="13" t="s">
        <v>86</v>
      </c>
      <c r="AW382" s="13" t="s">
        <v>32</v>
      </c>
      <c r="AX382" s="13" t="s">
        <v>77</v>
      </c>
      <c r="AY382" s="243" t="s">
        <v>166</v>
      </c>
    </row>
    <row r="383" spans="1:51" s="13" customFormat="1" ht="12">
      <c r="A383" s="13"/>
      <c r="B383" s="232"/>
      <c r="C383" s="233"/>
      <c r="D383" s="234" t="s">
        <v>175</v>
      </c>
      <c r="E383" s="235" t="s">
        <v>1</v>
      </c>
      <c r="F383" s="236" t="s">
        <v>3333</v>
      </c>
      <c r="G383" s="233"/>
      <c r="H383" s="237">
        <v>10.2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175</v>
      </c>
      <c r="AU383" s="243" t="s">
        <v>86</v>
      </c>
      <c r="AV383" s="13" t="s">
        <v>86</v>
      </c>
      <c r="AW383" s="13" t="s">
        <v>32</v>
      </c>
      <c r="AX383" s="13" t="s">
        <v>77</v>
      </c>
      <c r="AY383" s="243" t="s">
        <v>166</v>
      </c>
    </row>
    <row r="384" spans="1:51" s="13" customFormat="1" ht="12">
      <c r="A384" s="13"/>
      <c r="B384" s="232"/>
      <c r="C384" s="233"/>
      <c r="D384" s="234" t="s">
        <v>175</v>
      </c>
      <c r="E384" s="235" t="s">
        <v>1</v>
      </c>
      <c r="F384" s="236" t="s">
        <v>3334</v>
      </c>
      <c r="G384" s="233"/>
      <c r="H384" s="237">
        <v>3.8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175</v>
      </c>
      <c r="AU384" s="243" t="s">
        <v>86</v>
      </c>
      <c r="AV384" s="13" t="s">
        <v>86</v>
      </c>
      <c r="AW384" s="13" t="s">
        <v>32</v>
      </c>
      <c r="AX384" s="13" t="s">
        <v>77</v>
      </c>
      <c r="AY384" s="243" t="s">
        <v>166</v>
      </c>
    </row>
    <row r="385" spans="1:51" s="13" customFormat="1" ht="12">
      <c r="A385" s="13"/>
      <c r="B385" s="232"/>
      <c r="C385" s="233"/>
      <c r="D385" s="234" t="s">
        <v>175</v>
      </c>
      <c r="E385" s="235" t="s">
        <v>1</v>
      </c>
      <c r="F385" s="236" t="s">
        <v>3348</v>
      </c>
      <c r="G385" s="233"/>
      <c r="H385" s="237">
        <v>13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175</v>
      </c>
      <c r="AU385" s="243" t="s">
        <v>86</v>
      </c>
      <c r="AV385" s="13" t="s">
        <v>86</v>
      </c>
      <c r="AW385" s="13" t="s">
        <v>32</v>
      </c>
      <c r="AX385" s="13" t="s">
        <v>77</v>
      </c>
      <c r="AY385" s="243" t="s">
        <v>166</v>
      </c>
    </row>
    <row r="386" spans="1:65" s="2" customFormat="1" ht="37.8" customHeight="1">
      <c r="A386" s="37"/>
      <c r="B386" s="38"/>
      <c r="C386" s="218" t="s">
        <v>689</v>
      </c>
      <c r="D386" s="218" t="s">
        <v>169</v>
      </c>
      <c r="E386" s="219" t="s">
        <v>429</v>
      </c>
      <c r="F386" s="220" t="s">
        <v>430</v>
      </c>
      <c r="G386" s="221" t="s">
        <v>215</v>
      </c>
      <c r="H386" s="222">
        <v>91.2</v>
      </c>
      <c r="I386" s="223"/>
      <c r="J386" s="224">
        <f>ROUND(I386*H386,0)</f>
        <v>0</v>
      </c>
      <c r="K386" s="225"/>
      <c r="L386" s="43"/>
      <c r="M386" s="226" t="s">
        <v>1</v>
      </c>
      <c r="N386" s="227" t="s">
        <v>42</v>
      </c>
      <c r="O386" s="90"/>
      <c r="P386" s="228">
        <f>O386*H386</f>
        <v>0</v>
      </c>
      <c r="Q386" s="228">
        <v>9E-05</v>
      </c>
      <c r="R386" s="228">
        <f>Q386*H386</f>
        <v>0.008208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249</v>
      </c>
      <c r="AT386" s="230" t="s">
        <v>169</v>
      </c>
      <c r="AU386" s="230" t="s">
        <v>86</v>
      </c>
      <c r="AY386" s="16" t="s">
        <v>166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</v>
      </c>
      <c r="BK386" s="231">
        <f>ROUND(I386*H386,0)</f>
        <v>0</v>
      </c>
      <c r="BL386" s="16" t="s">
        <v>249</v>
      </c>
      <c r="BM386" s="230" t="s">
        <v>3349</v>
      </c>
    </row>
    <row r="387" spans="1:51" s="14" customFormat="1" ht="12">
      <c r="A387" s="14"/>
      <c r="B387" s="244"/>
      <c r="C387" s="245"/>
      <c r="D387" s="234" t="s">
        <v>175</v>
      </c>
      <c r="E387" s="246" t="s">
        <v>1</v>
      </c>
      <c r="F387" s="247" t="s">
        <v>3350</v>
      </c>
      <c r="G387" s="245"/>
      <c r="H387" s="246" t="s">
        <v>1</v>
      </c>
      <c r="I387" s="248"/>
      <c r="J387" s="245"/>
      <c r="K387" s="245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175</v>
      </c>
      <c r="AU387" s="253" t="s">
        <v>86</v>
      </c>
      <c r="AV387" s="14" t="s">
        <v>8</v>
      </c>
      <c r="AW387" s="14" t="s">
        <v>32</v>
      </c>
      <c r="AX387" s="14" t="s">
        <v>77</v>
      </c>
      <c r="AY387" s="253" t="s">
        <v>166</v>
      </c>
    </row>
    <row r="388" spans="1:51" s="14" customFormat="1" ht="12">
      <c r="A388" s="14"/>
      <c r="B388" s="244"/>
      <c r="C388" s="245"/>
      <c r="D388" s="234" t="s">
        <v>175</v>
      </c>
      <c r="E388" s="246" t="s">
        <v>1</v>
      </c>
      <c r="F388" s="247" t="s">
        <v>3320</v>
      </c>
      <c r="G388" s="245"/>
      <c r="H388" s="246" t="s">
        <v>1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175</v>
      </c>
      <c r="AU388" s="253" t="s">
        <v>86</v>
      </c>
      <c r="AV388" s="14" t="s">
        <v>8</v>
      </c>
      <c r="AW388" s="14" t="s">
        <v>32</v>
      </c>
      <c r="AX388" s="14" t="s">
        <v>77</v>
      </c>
      <c r="AY388" s="253" t="s">
        <v>166</v>
      </c>
    </row>
    <row r="389" spans="1:51" s="13" customFormat="1" ht="12">
      <c r="A389" s="13"/>
      <c r="B389" s="232"/>
      <c r="C389" s="233"/>
      <c r="D389" s="234" t="s">
        <v>175</v>
      </c>
      <c r="E389" s="235" t="s">
        <v>1</v>
      </c>
      <c r="F389" s="236" t="s">
        <v>3321</v>
      </c>
      <c r="G389" s="233"/>
      <c r="H389" s="237">
        <v>5.3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175</v>
      </c>
      <c r="AU389" s="243" t="s">
        <v>86</v>
      </c>
      <c r="AV389" s="13" t="s">
        <v>86</v>
      </c>
      <c r="AW389" s="13" t="s">
        <v>32</v>
      </c>
      <c r="AX389" s="13" t="s">
        <v>77</v>
      </c>
      <c r="AY389" s="243" t="s">
        <v>166</v>
      </c>
    </row>
    <row r="390" spans="1:51" s="13" customFormat="1" ht="12">
      <c r="A390" s="13"/>
      <c r="B390" s="232"/>
      <c r="C390" s="233"/>
      <c r="D390" s="234" t="s">
        <v>175</v>
      </c>
      <c r="E390" s="235" t="s">
        <v>1</v>
      </c>
      <c r="F390" s="236" t="s">
        <v>3322</v>
      </c>
      <c r="G390" s="233"/>
      <c r="H390" s="237">
        <v>18.4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175</v>
      </c>
      <c r="AU390" s="243" t="s">
        <v>86</v>
      </c>
      <c r="AV390" s="13" t="s">
        <v>86</v>
      </c>
      <c r="AW390" s="13" t="s">
        <v>32</v>
      </c>
      <c r="AX390" s="13" t="s">
        <v>77</v>
      </c>
      <c r="AY390" s="243" t="s">
        <v>166</v>
      </c>
    </row>
    <row r="391" spans="1:51" s="13" customFormat="1" ht="12">
      <c r="A391" s="13"/>
      <c r="B391" s="232"/>
      <c r="C391" s="233"/>
      <c r="D391" s="234" t="s">
        <v>175</v>
      </c>
      <c r="E391" s="235" t="s">
        <v>1</v>
      </c>
      <c r="F391" s="236" t="s">
        <v>3319</v>
      </c>
      <c r="G391" s="233"/>
      <c r="H391" s="237">
        <v>21.4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175</v>
      </c>
      <c r="AU391" s="243" t="s">
        <v>86</v>
      </c>
      <c r="AV391" s="13" t="s">
        <v>86</v>
      </c>
      <c r="AW391" s="13" t="s">
        <v>32</v>
      </c>
      <c r="AX391" s="13" t="s">
        <v>77</v>
      </c>
      <c r="AY391" s="243" t="s">
        <v>166</v>
      </c>
    </row>
    <row r="392" spans="1:51" s="14" customFormat="1" ht="12">
      <c r="A392" s="14"/>
      <c r="B392" s="244"/>
      <c r="C392" s="245"/>
      <c r="D392" s="234" t="s">
        <v>175</v>
      </c>
      <c r="E392" s="246" t="s">
        <v>1</v>
      </c>
      <c r="F392" s="247" t="s">
        <v>3323</v>
      </c>
      <c r="G392" s="245"/>
      <c r="H392" s="246" t="s">
        <v>1</v>
      </c>
      <c r="I392" s="248"/>
      <c r="J392" s="245"/>
      <c r="K392" s="245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175</v>
      </c>
      <c r="AU392" s="253" t="s">
        <v>86</v>
      </c>
      <c r="AV392" s="14" t="s">
        <v>8</v>
      </c>
      <c r="AW392" s="14" t="s">
        <v>32</v>
      </c>
      <c r="AX392" s="14" t="s">
        <v>77</v>
      </c>
      <c r="AY392" s="253" t="s">
        <v>166</v>
      </c>
    </row>
    <row r="393" spans="1:51" s="13" customFormat="1" ht="12">
      <c r="A393" s="13"/>
      <c r="B393" s="232"/>
      <c r="C393" s="233"/>
      <c r="D393" s="234" t="s">
        <v>175</v>
      </c>
      <c r="E393" s="235" t="s">
        <v>1</v>
      </c>
      <c r="F393" s="236" t="s">
        <v>3324</v>
      </c>
      <c r="G393" s="233"/>
      <c r="H393" s="237">
        <v>19.9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175</v>
      </c>
      <c r="AU393" s="243" t="s">
        <v>86</v>
      </c>
      <c r="AV393" s="13" t="s">
        <v>86</v>
      </c>
      <c r="AW393" s="13" t="s">
        <v>32</v>
      </c>
      <c r="AX393" s="13" t="s">
        <v>77</v>
      </c>
      <c r="AY393" s="243" t="s">
        <v>166</v>
      </c>
    </row>
    <row r="394" spans="1:51" s="13" customFormat="1" ht="12">
      <c r="A394" s="13"/>
      <c r="B394" s="232"/>
      <c r="C394" s="233"/>
      <c r="D394" s="234" t="s">
        <v>175</v>
      </c>
      <c r="E394" s="235" t="s">
        <v>1</v>
      </c>
      <c r="F394" s="236" t="s">
        <v>3319</v>
      </c>
      <c r="G394" s="233"/>
      <c r="H394" s="237">
        <v>21.4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175</v>
      </c>
      <c r="AU394" s="243" t="s">
        <v>86</v>
      </c>
      <c r="AV394" s="13" t="s">
        <v>86</v>
      </c>
      <c r="AW394" s="13" t="s">
        <v>32</v>
      </c>
      <c r="AX394" s="13" t="s">
        <v>77</v>
      </c>
      <c r="AY394" s="243" t="s">
        <v>166</v>
      </c>
    </row>
    <row r="395" spans="1:51" s="14" customFormat="1" ht="12">
      <c r="A395" s="14"/>
      <c r="B395" s="244"/>
      <c r="C395" s="245"/>
      <c r="D395" s="234" t="s">
        <v>175</v>
      </c>
      <c r="E395" s="246" t="s">
        <v>1</v>
      </c>
      <c r="F395" s="247" t="s">
        <v>3351</v>
      </c>
      <c r="G395" s="245"/>
      <c r="H395" s="246" t="s">
        <v>1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175</v>
      </c>
      <c r="AU395" s="253" t="s">
        <v>86</v>
      </c>
      <c r="AV395" s="14" t="s">
        <v>8</v>
      </c>
      <c r="AW395" s="14" t="s">
        <v>32</v>
      </c>
      <c r="AX395" s="14" t="s">
        <v>77</v>
      </c>
      <c r="AY395" s="253" t="s">
        <v>166</v>
      </c>
    </row>
    <row r="396" spans="1:51" s="13" customFormat="1" ht="12">
      <c r="A396" s="13"/>
      <c r="B396" s="232"/>
      <c r="C396" s="233"/>
      <c r="D396" s="234" t="s">
        <v>175</v>
      </c>
      <c r="E396" s="235" t="s">
        <v>1</v>
      </c>
      <c r="F396" s="236" t="s">
        <v>3352</v>
      </c>
      <c r="G396" s="233"/>
      <c r="H396" s="237">
        <v>4.8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175</v>
      </c>
      <c r="AU396" s="243" t="s">
        <v>86</v>
      </c>
      <c r="AV396" s="13" t="s">
        <v>86</v>
      </c>
      <c r="AW396" s="13" t="s">
        <v>32</v>
      </c>
      <c r="AX396" s="13" t="s">
        <v>77</v>
      </c>
      <c r="AY396" s="243" t="s">
        <v>166</v>
      </c>
    </row>
    <row r="397" spans="1:65" s="2" customFormat="1" ht="16.5" customHeight="1">
      <c r="A397" s="37"/>
      <c r="B397" s="38"/>
      <c r="C397" s="218" t="s">
        <v>693</v>
      </c>
      <c r="D397" s="218" t="s">
        <v>169</v>
      </c>
      <c r="E397" s="219" t="s">
        <v>437</v>
      </c>
      <c r="F397" s="220" t="s">
        <v>438</v>
      </c>
      <c r="G397" s="221" t="s">
        <v>439</v>
      </c>
      <c r="H397" s="222">
        <v>2</v>
      </c>
      <c r="I397" s="223"/>
      <c r="J397" s="224">
        <f>ROUND(I397*H397,0)</f>
        <v>0</v>
      </c>
      <c r="K397" s="225"/>
      <c r="L397" s="43"/>
      <c r="M397" s="226" t="s">
        <v>1</v>
      </c>
      <c r="N397" s="227" t="s">
        <v>42</v>
      </c>
      <c r="O397" s="90"/>
      <c r="P397" s="228">
        <f>O397*H397</f>
        <v>0</v>
      </c>
      <c r="Q397" s="228">
        <v>0.00025</v>
      </c>
      <c r="R397" s="228">
        <f>Q397*H397</f>
        <v>0.0005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249</v>
      </c>
      <c r="AT397" s="230" t="s">
        <v>169</v>
      </c>
      <c r="AU397" s="230" t="s">
        <v>86</v>
      </c>
      <c r="AY397" s="16" t="s">
        <v>166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</v>
      </c>
      <c r="BK397" s="231">
        <f>ROUND(I397*H397,0)</f>
        <v>0</v>
      </c>
      <c r="BL397" s="16" t="s">
        <v>249</v>
      </c>
      <c r="BM397" s="230" t="s">
        <v>3353</v>
      </c>
    </row>
    <row r="398" spans="1:51" s="13" customFormat="1" ht="12">
      <c r="A398" s="13"/>
      <c r="B398" s="232"/>
      <c r="C398" s="233"/>
      <c r="D398" s="234" t="s">
        <v>175</v>
      </c>
      <c r="E398" s="235" t="s">
        <v>1</v>
      </c>
      <c r="F398" s="236" t="s">
        <v>3354</v>
      </c>
      <c r="G398" s="233"/>
      <c r="H398" s="237">
        <v>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175</v>
      </c>
      <c r="AU398" s="243" t="s">
        <v>86</v>
      </c>
      <c r="AV398" s="13" t="s">
        <v>86</v>
      </c>
      <c r="AW398" s="13" t="s">
        <v>32</v>
      </c>
      <c r="AX398" s="13" t="s">
        <v>77</v>
      </c>
      <c r="AY398" s="243" t="s">
        <v>166</v>
      </c>
    </row>
    <row r="399" spans="1:65" s="2" customFormat="1" ht="21.75" customHeight="1">
      <c r="A399" s="37"/>
      <c r="B399" s="38"/>
      <c r="C399" s="218" t="s">
        <v>697</v>
      </c>
      <c r="D399" s="218" t="s">
        <v>169</v>
      </c>
      <c r="E399" s="219" t="s">
        <v>443</v>
      </c>
      <c r="F399" s="220" t="s">
        <v>444</v>
      </c>
      <c r="G399" s="221" t="s">
        <v>196</v>
      </c>
      <c r="H399" s="222">
        <v>24</v>
      </c>
      <c r="I399" s="223"/>
      <c r="J399" s="224">
        <f>ROUND(I399*H399,0)</f>
        <v>0</v>
      </c>
      <c r="K399" s="225"/>
      <c r="L399" s="43"/>
      <c r="M399" s="226" t="s">
        <v>1</v>
      </c>
      <c r="N399" s="227" t="s">
        <v>42</v>
      </c>
      <c r="O399" s="90"/>
      <c r="P399" s="228">
        <f>O399*H399</f>
        <v>0</v>
      </c>
      <c r="Q399" s="228">
        <v>0.00017</v>
      </c>
      <c r="R399" s="228">
        <f>Q399*H399</f>
        <v>0.00408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249</v>
      </c>
      <c r="AT399" s="230" t="s">
        <v>169</v>
      </c>
      <c r="AU399" s="230" t="s">
        <v>86</v>
      </c>
      <c r="AY399" s="16" t="s">
        <v>166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</v>
      </c>
      <c r="BK399" s="231">
        <f>ROUND(I399*H399,0)</f>
        <v>0</v>
      </c>
      <c r="BL399" s="16" t="s">
        <v>249</v>
      </c>
      <c r="BM399" s="230" t="s">
        <v>3355</v>
      </c>
    </row>
    <row r="400" spans="1:51" s="13" customFormat="1" ht="12">
      <c r="A400" s="13"/>
      <c r="B400" s="232"/>
      <c r="C400" s="233"/>
      <c r="D400" s="234" t="s">
        <v>175</v>
      </c>
      <c r="E400" s="235" t="s">
        <v>1</v>
      </c>
      <c r="F400" s="236" t="s">
        <v>3356</v>
      </c>
      <c r="G400" s="233"/>
      <c r="H400" s="237">
        <v>18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175</v>
      </c>
      <c r="AU400" s="243" t="s">
        <v>86</v>
      </c>
      <c r="AV400" s="13" t="s">
        <v>86</v>
      </c>
      <c r="AW400" s="13" t="s">
        <v>32</v>
      </c>
      <c r="AX400" s="13" t="s">
        <v>77</v>
      </c>
      <c r="AY400" s="243" t="s">
        <v>166</v>
      </c>
    </row>
    <row r="401" spans="1:51" s="13" customFormat="1" ht="12">
      <c r="A401" s="13"/>
      <c r="B401" s="232"/>
      <c r="C401" s="233"/>
      <c r="D401" s="234" t="s">
        <v>175</v>
      </c>
      <c r="E401" s="235" t="s">
        <v>1</v>
      </c>
      <c r="F401" s="236" t="s">
        <v>3357</v>
      </c>
      <c r="G401" s="233"/>
      <c r="H401" s="237">
        <v>2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175</v>
      </c>
      <c r="AU401" s="243" t="s">
        <v>86</v>
      </c>
      <c r="AV401" s="13" t="s">
        <v>86</v>
      </c>
      <c r="AW401" s="13" t="s">
        <v>32</v>
      </c>
      <c r="AX401" s="13" t="s">
        <v>77</v>
      </c>
      <c r="AY401" s="243" t="s">
        <v>166</v>
      </c>
    </row>
    <row r="402" spans="1:51" s="13" customFormat="1" ht="12">
      <c r="A402" s="13"/>
      <c r="B402" s="232"/>
      <c r="C402" s="233"/>
      <c r="D402" s="234" t="s">
        <v>175</v>
      </c>
      <c r="E402" s="235" t="s">
        <v>1</v>
      </c>
      <c r="F402" s="236" t="s">
        <v>3358</v>
      </c>
      <c r="G402" s="233"/>
      <c r="H402" s="237">
        <v>4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175</v>
      </c>
      <c r="AU402" s="243" t="s">
        <v>86</v>
      </c>
      <c r="AV402" s="13" t="s">
        <v>86</v>
      </c>
      <c r="AW402" s="13" t="s">
        <v>32</v>
      </c>
      <c r="AX402" s="13" t="s">
        <v>77</v>
      </c>
      <c r="AY402" s="243" t="s">
        <v>166</v>
      </c>
    </row>
    <row r="403" spans="1:65" s="2" customFormat="1" ht="24.15" customHeight="1">
      <c r="A403" s="37"/>
      <c r="B403" s="38"/>
      <c r="C403" s="218" t="s">
        <v>701</v>
      </c>
      <c r="D403" s="218" t="s">
        <v>169</v>
      </c>
      <c r="E403" s="219" t="s">
        <v>3359</v>
      </c>
      <c r="F403" s="220" t="s">
        <v>3360</v>
      </c>
      <c r="G403" s="221" t="s">
        <v>196</v>
      </c>
      <c r="H403" s="222">
        <v>1</v>
      </c>
      <c r="I403" s="223"/>
      <c r="J403" s="224">
        <f>ROUND(I403*H403,0)</f>
        <v>0</v>
      </c>
      <c r="K403" s="225"/>
      <c r="L403" s="43"/>
      <c r="M403" s="226" t="s">
        <v>1</v>
      </c>
      <c r="N403" s="227" t="s">
        <v>42</v>
      </c>
      <c r="O403" s="90"/>
      <c r="P403" s="228">
        <f>O403*H403</f>
        <v>0</v>
      </c>
      <c r="Q403" s="228">
        <v>0.00022</v>
      </c>
      <c r="R403" s="228">
        <f>Q403*H403</f>
        <v>0.00022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249</v>
      </c>
      <c r="AT403" s="230" t="s">
        <v>169</v>
      </c>
      <c r="AU403" s="230" t="s">
        <v>86</v>
      </c>
      <c r="AY403" s="16" t="s">
        <v>166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</v>
      </c>
      <c r="BK403" s="231">
        <f>ROUND(I403*H403,0)</f>
        <v>0</v>
      </c>
      <c r="BL403" s="16" t="s">
        <v>249</v>
      </c>
      <c r="BM403" s="230" t="s">
        <v>3361</v>
      </c>
    </row>
    <row r="404" spans="1:65" s="2" customFormat="1" ht="24.15" customHeight="1">
      <c r="A404" s="37"/>
      <c r="B404" s="38"/>
      <c r="C404" s="218" t="s">
        <v>705</v>
      </c>
      <c r="D404" s="218" t="s">
        <v>169</v>
      </c>
      <c r="E404" s="219" t="s">
        <v>3362</v>
      </c>
      <c r="F404" s="220" t="s">
        <v>3363</v>
      </c>
      <c r="G404" s="221" t="s">
        <v>196</v>
      </c>
      <c r="H404" s="222">
        <v>2</v>
      </c>
      <c r="I404" s="223"/>
      <c r="J404" s="224">
        <f>ROUND(I404*H404,0)</f>
        <v>0</v>
      </c>
      <c r="K404" s="225"/>
      <c r="L404" s="43"/>
      <c r="M404" s="226" t="s">
        <v>1</v>
      </c>
      <c r="N404" s="227" t="s">
        <v>42</v>
      </c>
      <c r="O404" s="90"/>
      <c r="P404" s="228">
        <f>O404*H404</f>
        <v>0</v>
      </c>
      <c r="Q404" s="228">
        <v>0.00033</v>
      </c>
      <c r="R404" s="228">
        <f>Q404*H404</f>
        <v>0.00066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249</v>
      </c>
      <c r="AT404" s="230" t="s">
        <v>169</v>
      </c>
      <c r="AU404" s="230" t="s">
        <v>86</v>
      </c>
      <c r="AY404" s="16" t="s">
        <v>166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</v>
      </c>
      <c r="BK404" s="231">
        <f>ROUND(I404*H404,0)</f>
        <v>0</v>
      </c>
      <c r="BL404" s="16" t="s">
        <v>249</v>
      </c>
      <c r="BM404" s="230" t="s">
        <v>3364</v>
      </c>
    </row>
    <row r="405" spans="1:65" s="2" customFormat="1" ht="21.75" customHeight="1">
      <c r="A405" s="37"/>
      <c r="B405" s="38"/>
      <c r="C405" s="218" t="s">
        <v>709</v>
      </c>
      <c r="D405" s="218" t="s">
        <v>169</v>
      </c>
      <c r="E405" s="219" t="s">
        <v>3365</v>
      </c>
      <c r="F405" s="220" t="s">
        <v>3366</v>
      </c>
      <c r="G405" s="221" t="s">
        <v>196</v>
      </c>
      <c r="H405" s="222">
        <v>2</v>
      </c>
      <c r="I405" s="223"/>
      <c r="J405" s="224">
        <f>ROUND(I405*H405,0)</f>
        <v>0</v>
      </c>
      <c r="K405" s="225"/>
      <c r="L405" s="43"/>
      <c r="M405" s="226" t="s">
        <v>1</v>
      </c>
      <c r="N405" s="227" t="s">
        <v>42</v>
      </c>
      <c r="O405" s="90"/>
      <c r="P405" s="228">
        <f>O405*H405</f>
        <v>0</v>
      </c>
      <c r="Q405" s="228">
        <v>0.0007</v>
      </c>
      <c r="R405" s="228">
        <f>Q405*H405</f>
        <v>0.0014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249</v>
      </c>
      <c r="AT405" s="230" t="s">
        <v>169</v>
      </c>
      <c r="AU405" s="230" t="s">
        <v>86</v>
      </c>
      <c r="AY405" s="16" t="s">
        <v>166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</v>
      </c>
      <c r="BK405" s="231">
        <f>ROUND(I405*H405,0)</f>
        <v>0</v>
      </c>
      <c r="BL405" s="16" t="s">
        <v>249</v>
      </c>
      <c r="BM405" s="230" t="s">
        <v>3367</v>
      </c>
    </row>
    <row r="406" spans="1:65" s="2" customFormat="1" ht="24.15" customHeight="1">
      <c r="A406" s="37"/>
      <c r="B406" s="38"/>
      <c r="C406" s="218" t="s">
        <v>713</v>
      </c>
      <c r="D406" s="218" t="s">
        <v>169</v>
      </c>
      <c r="E406" s="219" t="s">
        <v>453</v>
      </c>
      <c r="F406" s="220" t="s">
        <v>454</v>
      </c>
      <c r="G406" s="221" t="s">
        <v>215</v>
      </c>
      <c r="H406" s="222">
        <v>195</v>
      </c>
      <c r="I406" s="223"/>
      <c r="J406" s="224">
        <f>ROUND(I406*H406,0)</f>
        <v>0</v>
      </c>
      <c r="K406" s="225"/>
      <c r="L406" s="43"/>
      <c r="M406" s="226" t="s">
        <v>1</v>
      </c>
      <c r="N406" s="227" t="s">
        <v>42</v>
      </c>
      <c r="O406" s="90"/>
      <c r="P406" s="228">
        <f>O406*H406</f>
        <v>0</v>
      </c>
      <c r="Q406" s="228">
        <v>0.00019</v>
      </c>
      <c r="R406" s="228">
        <f>Q406*H406</f>
        <v>0.03705</v>
      </c>
      <c r="S406" s="228">
        <v>0</v>
      </c>
      <c r="T406" s="229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0" t="s">
        <v>249</v>
      </c>
      <c r="AT406" s="230" t="s">
        <v>169</v>
      </c>
      <c r="AU406" s="230" t="s">
        <v>86</v>
      </c>
      <c r="AY406" s="16" t="s">
        <v>166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6" t="s">
        <v>8</v>
      </c>
      <c r="BK406" s="231">
        <f>ROUND(I406*H406,0)</f>
        <v>0</v>
      </c>
      <c r="BL406" s="16" t="s">
        <v>249</v>
      </c>
      <c r="BM406" s="230" t="s">
        <v>3368</v>
      </c>
    </row>
    <row r="407" spans="1:51" s="13" customFormat="1" ht="12">
      <c r="A407" s="13"/>
      <c r="B407" s="232"/>
      <c r="C407" s="233"/>
      <c r="D407" s="234" t="s">
        <v>175</v>
      </c>
      <c r="E407" s="235" t="s">
        <v>1</v>
      </c>
      <c r="F407" s="236" t="s">
        <v>3369</v>
      </c>
      <c r="G407" s="233"/>
      <c r="H407" s="237">
        <v>195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175</v>
      </c>
      <c r="AU407" s="243" t="s">
        <v>86</v>
      </c>
      <c r="AV407" s="13" t="s">
        <v>86</v>
      </c>
      <c r="AW407" s="13" t="s">
        <v>32</v>
      </c>
      <c r="AX407" s="13" t="s">
        <v>77</v>
      </c>
      <c r="AY407" s="243" t="s">
        <v>166</v>
      </c>
    </row>
    <row r="408" spans="1:65" s="2" customFormat="1" ht="21.75" customHeight="1">
      <c r="A408" s="37"/>
      <c r="B408" s="38"/>
      <c r="C408" s="218" t="s">
        <v>717</v>
      </c>
      <c r="D408" s="218" t="s">
        <v>169</v>
      </c>
      <c r="E408" s="219" t="s">
        <v>458</v>
      </c>
      <c r="F408" s="220" t="s">
        <v>459</v>
      </c>
      <c r="G408" s="221" t="s">
        <v>215</v>
      </c>
      <c r="H408" s="222">
        <v>195</v>
      </c>
      <c r="I408" s="223"/>
      <c r="J408" s="224">
        <f>ROUND(I408*H408,0)</f>
        <v>0</v>
      </c>
      <c r="K408" s="225"/>
      <c r="L408" s="43"/>
      <c r="M408" s="226" t="s">
        <v>1</v>
      </c>
      <c r="N408" s="227" t="s">
        <v>42</v>
      </c>
      <c r="O408" s="90"/>
      <c r="P408" s="228">
        <f>O408*H408</f>
        <v>0</v>
      </c>
      <c r="Q408" s="228">
        <v>1E-05</v>
      </c>
      <c r="R408" s="228">
        <f>Q408*H408</f>
        <v>0.0019500000000000001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249</v>
      </c>
      <c r="AT408" s="230" t="s">
        <v>169</v>
      </c>
      <c r="AU408" s="230" t="s">
        <v>86</v>
      </c>
      <c r="AY408" s="16" t="s">
        <v>166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</v>
      </c>
      <c r="BK408" s="231">
        <f>ROUND(I408*H408,0)</f>
        <v>0</v>
      </c>
      <c r="BL408" s="16" t="s">
        <v>249</v>
      </c>
      <c r="BM408" s="230" t="s">
        <v>3370</v>
      </c>
    </row>
    <row r="409" spans="1:65" s="2" customFormat="1" ht="24.15" customHeight="1">
      <c r="A409" s="37"/>
      <c r="B409" s="38"/>
      <c r="C409" s="218" t="s">
        <v>721</v>
      </c>
      <c r="D409" s="218" t="s">
        <v>169</v>
      </c>
      <c r="E409" s="219" t="s">
        <v>3371</v>
      </c>
      <c r="F409" s="220" t="s">
        <v>3372</v>
      </c>
      <c r="G409" s="221" t="s">
        <v>477</v>
      </c>
      <c r="H409" s="222">
        <v>1</v>
      </c>
      <c r="I409" s="223"/>
      <c r="J409" s="224">
        <f>ROUND(I409*H409,0)</f>
        <v>0</v>
      </c>
      <c r="K409" s="225"/>
      <c r="L409" s="43"/>
      <c r="M409" s="226" t="s">
        <v>1</v>
      </c>
      <c r="N409" s="227" t="s">
        <v>42</v>
      </c>
      <c r="O409" s="90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249</v>
      </c>
      <c r="AT409" s="230" t="s">
        <v>169</v>
      </c>
      <c r="AU409" s="230" t="s">
        <v>86</v>
      </c>
      <c r="AY409" s="16" t="s">
        <v>166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</v>
      </c>
      <c r="BK409" s="231">
        <f>ROUND(I409*H409,0)</f>
        <v>0</v>
      </c>
      <c r="BL409" s="16" t="s">
        <v>249</v>
      </c>
      <c r="BM409" s="230" t="s">
        <v>3373</v>
      </c>
    </row>
    <row r="410" spans="1:65" s="2" customFormat="1" ht="16.5" customHeight="1">
      <c r="A410" s="37"/>
      <c r="B410" s="38"/>
      <c r="C410" s="218" t="s">
        <v>727</v>
      </c>
      <c r="D410" s="218" t="s">
        <v>169</v>
      </c>
      <c r="E410" s="219" t="s">
        <v>462</v>
      </c>
      <c r="F410" s="220" t="s">
        <v>3374</v>
      </c>
      <c r="G410" s="221" t="s">
        <v>547</v>
      </c>
      <c r="H410" s="222">
        <v>1</v>
      </c>
      <c r="I410" s="223"/>
      <c r="J410" s="224">
        <f>ROUND(I410*H410,0)</f>
        <v>0</v>
      </c>
      <c r="K410" s="225"/>
      <c r="L410" s="43"/>
      <c r="M410" s="226" t="s">
        <v>1</v>
      </c>
      <c r="N410" s="227" t="s">
        <v>42</v>
      </c>
      <c r="O410" s="90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249</v>
      </c>
      <c r="AT410" s="230" t="s">
        <v>169</v>
      </c>
      <c r="AU410" s="230" t="s">
        <v>86</v>
      </c>
      <c r="AY410" s="16" t="s">
        <v>166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</v>
      </c>
      <c r="BK410" s="231">
        <f>ROUND(I410*H410,0)</f>
        <v>0</v>
      </c>
      <c r="BL410" s="16" t="s">
        <v>249</v>
      </c>
      <c r="BM410" s="230" t="s">
        <v>3375</v>
      </c>
    </row>
    <row r="411" spans="1:65" s="2" customFormat="1" ht="16.5" customHeight="1">
      <c r="A411" s="37"/>
      <c r="B411" s="38"/>
      <c r="C411" s="218" t="s">
        <v>734</v>
      </c>
      <c r="D411" s="218" t="s">
        <v>169</v>
      </c>
      <c r="E411" s="219" t="s">
        <v>3376</v>
      </c>
      <c r="F411" s="220" t="s">
        <v>404</v>
      </c>
      <c r="G411" s="221" t="s">
        <v>405</v>
      </c>
      <c r="H411" s="265"/>
      <c r="I411" s="223"/>
      <c r="J411" s="224">
        <f>ROUND(I411*H411,0)</f>
        <v>0</v>
      </c>
      <c r="K411" s="225"/>
      <c r="L411" s="43"/>
      <c r="M411" s="226" t="s">
        <v>1</v>
      </c>
      <c r="N411" s="227" t="s">
        <v>42</v>
      </c>
      <c r="O411" s="90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249</v>
      </c>
      <c r="AT411" s="230" t="s">
        <v>169</v>
      </c>
      <c r="AU411" s="230" t="s">
        <v>86</v>
      </c>
      <c r="AY411" s="16" t="s">
        <v>166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</v>
      </c>
      <c r="BK411" s="231">
        <f>ROUND(I411*H411,0)</f>
        <v>0</v>
      </c>
      <c r="BL411" s="16" t="s">
        <v>249</v>
      </c>
      <c r="BM411" s="230" t="s">
        <v>3377</v>
      </c>
    </row>
    <row r="412" spans="1:65" s="2" customFormat="1" ht="24.15" customHeight="1">
      <c r="A412" s="37"/>
      <c r="B412" s="38"/>
      <c r="C412" s="218" t="s">
        <v>739</v>
      </c>
      <c r="D412" s="218" t="s">
        <v>169</v>
      </c>
      <c r="E412" s="219" t="s">
        <v>465</v>
      </c>
      <c r="F412" s="220" t="s">
        <v>466</v>
      </c>
      <c r="G412" s="221" t="s">
        <v>183</v>
      </c>
      <c r="H412" s="222">
        <v>0.355</v>
      </c>
      <c r="I412" s="223"/>
      <c r="J412" s="224">
        <f>ROUND(I412*H412,0)</f>
        <v>0</v>
      </c>
      <c r="K412" s="225"/>
      <c r="L412" s="43"/>
      <c r="M412" s="226" t="s">
        <v>1</v>
      </c>
      <c r="N412" s="227" t="s">
        <v>42</v>
      </c>
      <c r="O412" s="90"/>
      <c r="P412" s="228">
        <f>O412*H412</f>
        <v>0</v>
      </c>
      <c r="Q412" s="228">
        <v>0</v>
      </c>
      <c r="R412" s="228">
        <f>Q412*H412</f>
        <v>0</v>
      </c>
      <c r="S412" s="228">
        <v>0</v>
      </c>
      <c r="T412" s="229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0" t="s">
        <v>249</v>
      </c>
      <c r="AT412" s="230" t="s">
        <v>169</v>
      </c>
      <c r="AU412" s="230" t="s">
        <v>86</v>
      </c>
      <c r="AY412" s="16" t="s">
        <v>166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6" t="s">
        <v>8</v>
      </c>
      <c r="BK412" s="231">
        <f>ROUND(I412*H412,0)</f>
        <v>0</v>
      </c>
      <c r="BL412" s="16" t="s">
        <v>249</v>
      </c>
      <c r="BM412" s="230" t="s">
        <v>3378</v>
      </c>
    </row>
    <row r="413" spans="1:63" s="12" customFormat="1" ht="22.8" customHeight="1">
      <c r="A413" s="12"/>
      <c r="B413" s="202"/>
      <c r="C413" s="203"/>
      <c r="D413" s="204" t="s">
        <v>76</v>
      </c>
      <c r="E413" s="216" t="s">
        <v>472</v>
      </c>
      <c r="F413" s="216" t="s">
        <v>473</v>
      </c>
      <c r="G413" s="203"/>
      <c r="H413" s="203"/>
      <c r="I413" s="206"/>
      <c r="J413" s="217">
        <f>BK413</f>
        <v>0</v>
      </c>
      <c r="K413" s="203"/>
      <c r="L413" s="208"/>
      <c r="M413" s="209"/>
      <c r="N413" s="210"/>
      <c r="O413" s="210"/>
      <c r="P413" s="211">
        <f>SUM(P414:P437)</f>
        <v>0</v>
      </c>
      <c r="Q413" s="210"/>
      <c r="R413" s="211">
        <f>SUM(R414:R437)</f>
        <v>0.5312900000000002</v>
      </c>
      <c r="S413" s="210"/>
      <c r="T413" s="212">
        <f>SUM(T414:T437)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3" t="s">
        <v>86</v>
      </c>
      <c r="AT413" s="214" t="s">
        <v>76</v>
      </c>
      <c r="AU413" s="214" t="s">
        <v>8</v>
      </c>
      <c r="AY413" s="213" t="s">
        <v>166</v>
      </c>
      <c r="BK413" s="215">
        <f>SUM(BK414:BK437)</f>
        <v>0</v>
      </c>
    </row>
    <row r="414" spans="1:65" s="2" customFormat="1" ht="24.15" customHeight="1">
      <c r="A414" s="37"/>
      <c r="B414" s="38"/>
      <c r="C414" s="218" t="s">
        <v>745</v>
      </c>
      <c r="D414" s="218" t="s">
        <v>169</v>
      </c>
      <c r="E414" s="219" t="s">
        <v>475</v>
      </c>
      <c r="F414" s="220" t="s">
        <v>476</v>
      </c>
      <c r="G414" s="221" t="s">
        <v>477</v>
      </c>
      <c r="H414" s="222">
        <v>4</v>
      </c>
      <c r="I414" s="223"/>
      <c r="J414" s="224">
        <f>ROUND(I414*H414,0)</f>
        <v>0</v>
      </c>
      <c r="K414" s="225"/>
      <c r="L414" s="43"/>
      <c r="M414" s="226" t="s">
        <v>1</v>
      </c>
      <c r="N414" s="227" t="s">
        <v>42</v>
      </c>
      <c r="O414" s="90"/>
      <c r="P414" s="228">
        <f>O414*H414</f>
        <v>0</v>
      </c>
      <c r="Q414" s="228">
        <v>0.03991</v>
      </c>
      <c r="R414" s="228">
        <f>Q414*H414</f>
        <v>0.15964</v>
      </c>
      <c r="S414" s="228">
        <v>0</v>
      </c>
      <c r="T414" s="22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0" t="s">
        <v>249</v>
      </c>
      <c r="AT414" s="230" t="s">
        <v>169</v>
      </c>
      <c r="AU414" s="230" t="s">
        <v>86</v>
      </c>
      <c r="AY414" s="16" t="s">
        <v>166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6" t="s">
        <v>8</v>
      </c>
      <c r="BK414" s="231">
        <f>ROUND(I414*H414,0)</f>
        <v>0</v>
      </c>
      <c r="BL414" s="16" t="s">
        <v>249</v>
      </c>
      <c r="BM414" s="230" t="s">
        <v>3379</v>
      </c>
    </row>
    <row r="415" spans="1:65" s="2" customFormat="1" ht="24.15" customHeight="1">
      <c r="A415" s="37"/>
      <c r="B415" s="38"/>
      <c r="C415" s="218" t="s">
        <v>749</v>
      </c>
      <c r="D415" s="218" t="s">
        <v>169</v>
      </c>
      <c r="E415" s="219" t="s">
        <v>480</v>
      </c>
      <c r="F415" s="220" t="s">
        <v>481</v>
      </c>
      <c r="G415" s="221" t="s">
        <v>477</v>
      </c>
      <c r="H415" s="222">
        <v>7</v>
      </c>
      <c r="I415" s="223"/>
      <c r="J415" s="224">
        <f>ROUND(I415*H415,0)</f>
        <v>0</v>
      </c>
      <c r="K415" s="225"/>
      <c r="L415" s="43"/>
      <c r="M415" s="226" t="s">
        <v>1</v>
      </c>
      <c r="N415" s="227" t="s">
        <v>42</v>
      </c>
      <c r="O415" s="90"/>
      <c r="P415" s="228">
        <f>O415*H415</f>
        <v>0</v>
      </c>
      <c r="Q415" s="228">
        <v>0.02223</v>
      </c>
      <c r="R415" s="228">
        <f>Q415*H415</f>
        <v>0.15561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249</v>
      </c>
      <c r="AT415" s="230" t="s">
        <v>169</v>
      </c>
      <c r="AU415" s="230" t="s">
        <v>86</v>
      </c>
      <c r="AY415" s="16" t="s">
        <v>166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</v>
      </c>
      <c r="BK415" s="231">
        <f>ROUND(I415*H415,0)</f>
        <v>0</v>
      </c>
      <c r="BL415" s="16" t="s">
        <v>249</v>
      </c>
      <c r="BM415" s="230" t="s">
        <v>3380</v>
      </c>
    </row>
    <row r="416" spans="1:65" s="2" customFormat="1" ht="24.15" customHeight="1">
      <c r="A416" s="37"/>
      <c r="B416" s="38"/>
      <c r="C416" s="218" t="s">
        <v>755</v>
      </c>
      <c r="D416" s="218" t="s">
        <v>169</v>
      </c>
      <c r="E416" s="219" t="s">
        <v>3381</v>
      </c>
      <c r="F416" s="220" t="s">
        <v>3382</v>
      </c>
      <c r="G416" s="221" t="s">
        <v>477</v>
      </c>
      <c r="H416" s="222">
        <v>2</v>
      </c>
      <c r="I416" s="223"/>
      <c r="J416" s="224">
        <f>ROUND(I416*H416,0)</f>
        <v>0</v>
      </c>
      <c r="K416" s="225"/>
      <c r="L416" s="43"/>
      <c r="M416" s="226" t="s">
        <v>1</v>
      </c>
      <c r="N416" s="227" t="s">
        <v>42</v>
      </c>
      <c r="O416" s="90"/>
      <c r="P416" s="228">
        <f>O416*H416</f>
        <v>0</v>
      </c>
      <c r="Q416" s="228">
        <v>0.02373</v>
      </c>
      <c r="R416" s="228">
        <f>Q416*H416</f>
        <v>0.04746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249</v>
      </c>
      <c r="AT416" s="230" t="s">
        <v>169</v>
      </c>
      <c r="AU416" s="230" t="s">
        <v>86</v>
      </c>
      <c r="AY416" s="16" t="s">
        <v>166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</v>
      </c>
      <c r="BK416" s="231">
        <f>ROUND(I416*H416,0)</f>
        <v>0</v>
      </c>
      <c r="BL416" s="16" t="s">
        <v>249</v>
      </c>
      <c r="BM416" s="230" t="s">
        <v>3383</v>
      </c>
    </row>
    <row r="417" spans="1:51" s="13" customFormat="1" ht="12">
      <c r="A417" s="13"/>
      <c r="B417" s="232"/>
      <c r="C417" s="233"/>
      <c r="D417" s="234" t="s">
        <v>175</v>
      </c>
      <c r="E417" s="235" t="s">
        <v>1</v>
      </c>
      <c r="F417" s="236" t="s">
        <v>3384</v>
      </c>
      <c r="G417" s="233"/>
      <c r="H417" s="237">
        <v>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175</v>
      </c>
      <c r="AU417" s="243" t="s">
        <v>86</v>
      </c>
      <c r="AV417" s="13" t="s">
        <v>86</v>
      </c>
      <c r="AW417" s="13" t="s">
        <v>32</v>
      </c>
      <c r="AX417" s="13" t="s">
        <v>77</v>
      </c>
      <c r="AY417" s="243" t="s">
        <v>166</v>
      </c>
    </row>
    <row r="418" spans="1:65" s="2" customFormat="1" ht="37.8" customHeight="1">
      <c r="A418" s="37"/>
      <c r="B418" s="38"/>
      <c r="C418" s="218" t="s">
        <v>759</v>
      </c>
      <c r="D418" s="218" t="s">
        <v>169</v>
      </c>
      <c r="E418" s="219" t="s">
        <v>3385</v>
      </c>
      <c r="F418" s="220" t="s">
        <v>3386</v>
      </c>
      <c r="G418" s="221" t="s">
        <v>477</v>
      </c>
      <c r="H418" s="222">
        <v>1</v>
      </c>
      <c r="I418" s="223"/>
      <c r="J418" s="224">
        <f>ROUND(I418*H418,0)</f>
        <v>0</v>
      </c>
      <c r="K418" s="225"/>
      <c r="L418" s="43"/>
      <c r="M418" s="226" t="s">
        <v>1</v>
      </c>
      <c r="N418" s="227" t="s">
        <v>42</v>
      </c>
      <c r="O418" s="90"/>
      <c r="P418" s="228">
        <f>O418*H418</f>
        <v>0</v>
      </c>
      <c r="Q418" s="228">
        <v>0.02141</v>
      </c>
      <c r="R418" s="228">
        <f>Q418*H418</f>
        <v>0.02141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249</v>
      </c>
      <c r="AT418" s="230" t="s">
        <v>169</v>
      </c>
      <c r="AU418" s="230" t="s">
        <v>86</v>
      </c>
      <c r="AY418" s="16" t="s">
        <v>166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</v>
      </c>
      <c r="BK418" s="231">
        <f>ROUND(I418*H418,0)</f>
        <v>0</v>
      </c>
      <c r="BL418" s="16" t="s">
        <v>249</v>
      </c>
      <c r="BM418" s="230" t="s">
        <v>3387</v>
      </c>
    </row>
    <row r="419" spans="1:65" s="2" customFormat="1" ht="24.15" customHeight="1">
      <c r="A419" s="37"/>
      <c r="B419" s="38"/>
      <c r="C419" s="218" t="s">
        <v>763</v>
      </c>
      <c r="D419" s="218" t="s">
        <v>169</v>
      </c>
      <c r="E419" s="219" t="s">
        <v>492</v>
      </c>
      <c r="F419" s="220" t="s">
        <v>493</v>
      </c>
      <c r="G419" s="221" t="s">
        <v>477</v>
      </c>
      <c r="H419" s="222">
        <v>9</v>
      </c>
      <c r="I419" s="223"/>
      <c r="J419" s="224">
        <f>ROUND(I419*H419,0)</f>
        <v>0</v>
      </c>
      <c r="K419" s="225"/>
      <c r="L419" s="43"/>
      <c r="M419" s="226" t="s">
        <v>1</v>
      </c>
      <c r="N419" s="227" t="s">
        <v>42</v>
      </c>
      <c r="O419" s="90"/>
      <c r="P419" s="228">
        <f>O419*H419</f>
        <v>0</v>
      </c>
      <c r="Q419" s="228">
        <v>0.00052</v>
      </c>
      <c r="R419" s="228">
        <f>Q419*H419</f>
        <v>0.004679999999999999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249</v>
      </c>
      <c r="AT419" s="230" t="s">
        <v>169</v>
      </c>
      <c r="AU419" s="230" t="s">
        <v>86</v>
      </c>
      <c r="AY419" s="16" t="s">
        <v>166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</v>
      </c>
      <c r="BK419" s="231">
        <f>ROUND(I419*H419,0)</f>
        <v>0</v>
      </c>
      <c r="BL419" s="16" t="s">
        <v>249</v>
      </c>
      <c r="BM419" s="230" t="s">
        <v>3388</v>
      </c>
    </row>
    <row r="420" spans="1:65" s="2" customFormat="1" ht="24.15" customHeight="1">
      <c r="A420" s="37"/>
      <c r="B420" s="38"/>
      <c r="C420" s="218" t="s">
        <v>768</v>
      </c>
      <c r="D420" s="218" t="s">
        <v>169</v>
      </c>
      <c r="E420" s="219" t="s">
        <v>496</v>
      </c>
      <c r="F420" s="220" t="s">
        <v>497</v>
      </c>
      <c r="G420" s="221" t="s">
        <v>477</v>
      </c>
      <c r="H420" s="222">
        <v>4</v>
      </c>
      <c r="I420" s="223"/>
      <c r="J420" s="224">
        <f>ROUND(I420*H420,0)</f>
        <v>0</v>
      </c>
      <c r="K420" s="225"/>
      <c r="L420" s="43"/>
      <c r="M420" s="226" t="s">
        <v>1</v>
      </c>
      <c r="N420" s="227" t="s">
        <v>42</v>
      </c>
      <c r="O420" s="90"/>
      <c r="P420" s="228">
        <f>O420*H420</f>
        <v>0</v>
      </c>
      <c r="Q420" s="228">
        <v>0.00052</v>
      </c>
      <c r="R420" s="228">
        <f>Q420*H420</f>
        <v>0.00208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249</v>
      </c>
      <c r="AT420" s="230" t="s">
        <v>169</v>
      </c>
      <c r="AU420" s="230" t="s">
        <v>86</v>
      </c>
      <c r="AY420" s="16" t="s">
        <v>166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</v>
      </c>
      <c r="BK420" s="231">
        <f>ROUND(I420*H420,0)</f>
        <v>0</v>
      </c>
      <c r="BL420" s="16" t="s">
        <v>249</v>
      </c>
      <c r="BM420" s="230" t="s">
        <v>3389</v>
      </c>
    </row>
    <row r="421" spans="1:65" s="2" customFormat="1" ht="24.15" customHeight="1">
      <c r="A421" s="37"/>
      <c r="B421" s="38"/>
      <c r="C421" s="218" t="s">
        <v>772</v>
      </c>
      <c r="D421" s="218" t="s">
        <v>169</v>
      </c>
      <c r="E421" s="219" t="s">
        <v>500</v>
      </c>
      <c r="F421" s="220" t="s">
        <v>501</v>
      </c>
      <c r="G421" s="221" t="s">
        <v>477</v>
      </c>
      <c r="H421" s="222">
        <v>9</v>
      </c>
      <c r="I421" s="223"/>
      <c r="J421" s="224">
        <f>ROUND(I421*H421,0)</f>
        <v>0</v>
      </c>
      <c r="K421" s="225"/>
      <c r="L421" s="43"/>
      <c r="M421" s="226" t="s">
        <v>1</v>
      </c>
      <c r="N421" s="227" t="s">
        <v>42</v>
      </c>
      <c r="O421" s="90"/>
      <c r="P421" s="228">
        <f>O421*H421</f>
        <v>0</v>
      </c>
      <c r="Q421" s="228">
        <v>0.00052</v>
      </c>
      <c r="R421" s="228">
        <f>Q421*H421</f>
        <v>0.004679999999999999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249</v>
      </c>
      <c r="AT421" s="230" t="s">
        <v>169</v>
      </c>
      <c r="AU421" s="230" t="s">
        <v>86</v>
      </c>
      <c r="AY421" s="16" t="s">
        <v>166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</v>
      </c>
      <c r="BK421" s="231">
        <f>ROUND(I421*H421,0)</f>
        <v>0</v>
      </c>
      <c r="BL421" s="16" t="s">
        <v>249</v>
      </c>
      <c r="BM421" s="230" t="s">
        <v>3390</v>
      </c>
    </row>
    <row r="422" spans="1:65" s="2" customFormat="1" ht="24.15" customHeight="1">
      <c r="A422" s="37"/>
      <c r="B422" s="38"/>
      <c r="C422" s="218" t="s">
        <v>777</v>
      </c>
      <c r="D422" s="218" t="s">
        <v>169</v>
      </c>
      <c r="E422" s="219" t="s">
        <v>3391</v>
      </c>
      <c r="F422" s="220" t="s">
        <v>3392</v>
      </c>
      <c r="G422" s="221" t="s">
        <v>477</v>
      </c>
      <c r="H422" s="222">
        <v>4</v>
      </c>
      <c r="I422" s="223"/>
      <c r="J422" s="224">
        <f>ROUND(I422*H422,0)</f>
        <v>0</v>
      </c>
      <c r="K422" s="225"/>
      <c r="L422" s="43"/>
      <c r="M422" s="226" t="s">
        <v>1</v>
      </c>
      <c r="N422" s="227" t="s">
        <v>42</v>
      </c>
      <c r="O422" s="90"/>
      <c r="P422" s="228">
        <f>O422*H422</f>
        <v>0</v>
      </c>
      <c r="Q422" s="228">
        <v>0.00075</v>
      </c>
      <c r="R422" s="228">
        <f>Q422*H422</f>
        <v>0.003</v>
      </c>
      <c r="S422" s="228">
        <v>0</v>
      </c>
      <c r="T422" s="229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0" t="s">
        <v>249</v>
      </c>
      <c r="AT422" s="230" t="s">
        <v>169</v>
      </c>
      <c r="AU422" s="230" t="s">
        <v>86</v>
      </c>
      <c r="AY422" s="16" t="s">
        <v>166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6" t="s">
        <v>8</v>
      </c>
      <c r="BK422" s="231">
        <f>ROUND(I422*H422,0)</f>
        <v>0</v>
      </c>
      <c r="BL422" s="16" t="s">
        <v>249</v>
      </c>
      <c r="BM422" s="230" t="s">
        <v>3393</v>
      </c>
    </row>
    <row r="423" spans="1:65" s="2" customFormat="1" ht="24.15" customHeight="1">
      <c r="A423" s="37"/>
      <c r="B423" s="38"/>
      <c r="C423" s="218" t="s">
        <v>781</v>
      </c>
      <c r="D423" s="218" t="s">
        <v>169</v>
      </c>
      <c r="E423" s="219" t="s">
        <v>3394</v>
      </c>
      <c r="F423" s="220" t="s">
        <v>3395</v>
      </c>
      <c r="G423" s="221" t="s">
        <v>477</v>
      </c>
      <c r="H423" s="222">
        <v>2</v>
      </c>
      <c r="I423" s="223"/>
      <c r="J423" s="224">
        <f>ROUND(I423*H423,0)</f>
        <v>0</v>
      </c>
      <c r="K423" s="225"/>
      <c r="L423" s="43"/>
      <c r="M423" s="226" t="s">
        <v>1</v>
      </c>
      <c r="N423" s="227" t="s">
        <v>42</v>
      </c>
      <c r="O423" s="90"/>
      <c r="P423" s="228">
        <f>O423*H423</f>
        <v>0</v>
      </c>
      <c r="Q423" s="228">
        <v>0.00085</v>
      </c>
      <c r="R423" s="228">
        <f>Q423*H423</f>
        <v>0.0017</v>
      </c>
      <c r="S423" s="228">
        <v>0</v>
      </c>
      <c r="T423" s="22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0" t="s">
        <v>249</v>
      </c>
      <c r="AT423" s="230" t="s">
        <v>169</v>
      </c>
      <c r="AU423" s="230" t="s">
        <v>86</v>
      </c>
      <c r="AY423" s="16" t="s">
        <v>166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6" t="s">
        <v>8</v>
      </c>
      <c r="BK423" s="231">
        <f>ROUND(I423*H423,0)</f>
        <v>0</v>
      </c>
      <c r="BL423" s="16" t="s">
        <v>249</v>
      </c>
      <c r="BM423" s="230" t="s">
        <v>3396</v>
      </c>
    </row>
    <row r="424" spans="1:65" s="2" customFormat="1" ht="24.15" customHeight="1">
      <c r="A424" s="37"/>
      <c r="B424" s="38"/>
      <c r="C424" s="218" t="s">
        <v>787</v>
      </c>
      <c r="D424" s="218" t="s">
        <v>169</v>
      </c>
      <c r="E424" s="219" t="s">
        <v>3397</v>
      </c>
      <c r="F424" s="220" t="s">
        <v>3398</v>
      </c>
      <c r="G424" s="221" t="s">
        <v>477</v>
      </c>
      <c r="H424" s="222">
        <v>2</v>
      </c>
      <c r="I424" s="223"/>
      <c r="J424" s="224">
        <f>ROUND(I424*H424,0)</f>
        <v>0</v>
      </c>
      <c r="K424" s="225"/>
      <c r="L424" s="43"/>
      <c r="M424" s="226" t="s">
        <v>1</v>
      </c>
      <c r="N424" s="227" t="s">
        <v>42</v>
      </c>
      <c r="O424" s="90"/>
      <c r="P424" s="228">
        <f>O424*H424</f>
        <v>0</v>
      </c>
      <c r="Q424" s="228">
        <v>0.00085</v>
      </c>
      <c r="R424" s="228">
        <f>Q424*H424</f>
        <v>0.0017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249</v>
      </c>
      <c r="AT424" s="230" t="s">
        <v>169</v>
      </c>
      <c r="AU424" s="230" t="s">
        <v>86</v>
      </c>
      <c r="AY424" s="16" t="s">
        <v>166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</v>
      </c>
      <c r="BK424" s="231">
        <f>ROUND(I424*H424,0)</f>
        <v>0</v>
      </c>
      <c r="BL424" s="16" t="s">
        <v>249</v>
      </c>
      <c r="BM424" s="230" t="s">
        <v>3399</v>
      </c>
    </row>
    <row r="425" spans="1:65" s="2" customFormat="1" ht="33" customHeight="1">
      <c r="A425" s="37"/>
      <c r="B425" s="38"/>
      <c r="C425" s="218" t="s">
        <v>794</v>
      </c>
      <c r="D425" s="218" t="s">
        <v>169</v>
      </c>
      <c r="E425" s="219" t="s">
        <v>3400</v>
      </c>
      <c r="F425" s="220" t="s">
        <v>3401</v>
      </c>
      <c r="G425" s="221" t="s">
        <v>477</v>
      </c>
      <c r="H425" s="222">
        <v>1</v>
      </c>
      <c r="I425" s="223"/>
      <c r="J425" s="224">
        <f>ROUND(I425*H425,0)</f>
        <v>0</v>
      </c>
      <c r="K425" s="225"/>
      <c r="L425" s="43"/>
      <c r="M425" s="226" t="s">
        <v>1</v>
      </c>
      <c r="N425" s="227" t="s">
        <v>42</v>
      </c>
      <c r="O425" s="90"/>
      <c r="P425" s="228">
        <f>O425*H425</f>
        <v>0</v>
      </c>
      <c r="Q425" s="228">
        <v>0.00493</v>
      </c>
      <c r="R425" s="228">
        <f>Q425*H425</f>
        <v>0.00493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249</v>
      </c>
      <c r="AT425" s="230" t="s">
        <v>169</v>
      </c>
      <c r="AU425" s="230" t="s">
        <v>86</v>
      </c>
      <c r="AY425" s="16" t="s">
        <v>166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</v>
      </c>
      <c r="BK425" s="231">
        <f>ROUND(I425*H425,0)</f>
        <v>0</v>
      </c>
      <c r="BL425" s="16" t="s">
        <v>249</v>
      </c>
      <c r="BM425" s="230" t="s">
        <v>3402</v>
      </c>
    </row>
    <row r="426" spans="1:65" s="2" customFormat="1" ht="24.15" customHeight="1">
      <c r="A426" s="37"/>
      <c r="B426" s="38"/>
      <c r="C426" s="218" t="s">
        <v>799</v>
      </c>
      <c r="D426" s="218" t="s">
        <v>169</v>
      </c>
      <c r="E426" s="219" t="s">
        <v>3403</v>
      </c>
      <c r="F426" s="220" t="s">
        <v>3404</v>
      </c>
      <c r="G426" s="221" t="s">
        <v>477</v>
      </c>
      <c r="H426" s="222">
        <v>2</v>
      </c>
      <c r="I426" s="223"/>
      <c r="J426" s="224">
        <f>ROUND(I426*H426,0)</f>
        <v>0</v>
      </c>
      <c r="K426" s="225"/>
      <c r="L426" s="43"/>
      <c r="M426" s="226" t="s">
        <v>1</v>
      </c>
      <c r="N426" s="227" t="s">
        <v>42</v>
      </c>
      <c r="O426" s="90"/>
      <c r="P426" s="228">
        <f>O426*H426</f>
        <v>0</v>
      </c>
      <c r="Q426" s="228">
        <v>0.01475</v>
      </c>
      <c r="R426" s="228">
        <f>Q426*H426</f>
        <v>0.0295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249</v>
      </c>
      <c r="AT426" s="230" t="s">
        <v>169</v>
      </c>
      <c r="AU426" s="230" t="s">
        <v>86</v>
      </c>
      <c r="AY426" s="16" t="s">
        <v>166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</v>
      </c>
      <c r="BK426" s="231">
        <f>ROUND(I426*H426,0)</f>
        <v>0</v>
      </c>
      <c r="BL426" s="16" t="s">
        <v>249</v>
      </c>
      <c r="BM426" s="230" t="s">
        <v>3405</v>
      </c>
    </row>
    <row r="427" spans="1:65" s="2" customFormat="1" ht="37.8" customHeight="1">
      <c r="A427" s="37"/>
      <c r="B427" s="38"/>
      <c r="C427" s="218" t="s">
        <v>803</v>
      </c>
      <c r="D427" s="218" t="s">
        <v>169</v>
      </c>
      <c r="E427" s="219" t="s">
        <v>3406</v>
      </c>
      <c r="F427" s="220" t="s">
        <v>3407</v>
      </c>
      <c r="G427" s="221" t="s">
        <v>477</v>
      </c>
      <c r="H427" s="222">
        <v>1</v>
      </c>
      <c r="I427" s="223"/>
      <c r="J427" s="224">
        <f>ROUND(I427*H427,0)</f>
        <v>0</v>
      </c>
      <c r="K427" s="225"/>
      <c r="L427" s="43"/>
      <c r="M427" s="226" t="s">
        <v>1</v>
      </c>
      <c r="N427" s="227" t="s">
        <v>42</v>
      </c>
      <c r="O427" s="90"/>
      <c r="P427" s="228">
        <f>O427*H427</f>
        <v>0</v>
      </c>
      <c r="Q427" s="228">
        <v>0.04634</v>
      </c>
      <c r="R427" s="228">
        <f>Q427*H427</f>
        <v>0.04634</v>
      </c>
      <c r="S427" s="228">
        <v>0</v>
      </c>
      <c r="T427" s="229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30" t="s">
        <v>249</v>
      </c>
      <c r="AT427" s="230" t="s">
        <v>169</v>
      </c>
      <c r="AU427" s="230" t="s">
        <v>86</v>
      </c>
      <c r="AY427" s="16" t="s">
        <v>166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6" t="s">
        <v>8</v>
      </c>
      <c r="BK427" s="231">
        <f>ROUND(I427*H427,0)</f>
        <v>0</v>
      </c>
      <c r="BL427" s="16" t="s">
        <v>249</v>
      </c>
      <c r="BM427" s="230" t="s">
        <v>3408</v>
      </c>
    </row>
    <row r="428" spans="1:65" s="2" customFormat="1" ht="24.15" customHeight="1">
      <c r="A428" s="37"/>
      <c r="B428" s="38"/>
      <c r="C428" s="218" t="s">
        <v>807</v>
      </c>
      <c r="D428" s="218" t="s">
        <v>169</v>
      </c>
      <c r="E428" s="219" t="s">
        <v>504</v>
      </c>
      <c r="F428" s="220" t="s">
        <v>505</v>
      </c>
      <c r="G428" s="221" t="s">
        <v>477</v>
      </c>
      <c r="H428" s="222">
        <v>24</v>
      </c>
      <c r="I428" s="223"/>
      <c r="J428" s="224">
        <f>ROUND(I428*H428,0)</f>
        <v>0</v>
      </c>
      <c r="K428" s="225"/>
      <c r="L428" s="43"/>
      <c r="M428" s="226" t="s">
        <v>1</v>
      </c>
      <c r="N428" s="227" t="s">
        <v>42</v>
      </c>
      <c r="O428" s="90"/>
      <c r="P428" s="228">
        <f>O428*H428</f>
        <v>0</v>
      </c>
      <c r="Q428" s="228">
        <v>0.00024</v>
      </c>
      <c r="R428" s="228">
        <f>Q428*H428</f>
        <v>0.00576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249</v>
      </c>
      <c r="AT428" s="230" t="s">
        <v>169</v>
      </c>
      <c r="AU428" s="230" t="s">
        <v>86</v>
      </c>
      <c r="AY428" s="16" t="s">
        <v>166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</v>
      </c>
      <c r="BK428" s="231">
        <f>ROUND(I428*H428,0)</f>
        <v>0</v>
      </c>
      <c r="BL428" s="16" t="s">
        <v>249</v>
      </c>
      <c r="BM428" s="230" t="s">
        <v>3409</v>
      </c>
    </row>
    <row r="429" spans="1:51" s="13" customFormat="1" ht="12">
      <c r="A429" s="13"/>
      <c r="B429" s="232"/>
      <c r="C429" s="233"/>
      <c r="D429" s="234" t="s">
        <v>175</v>
      </c>
      <c r="E429" s="235" t="s">
        <v>1</v>
      </c>
      <c r="F429" s="236" t="s">
        <v>3356</v>
      </c>
      <c r="G429" s="233"/>
      <c r="H429" s="237">
        <v>18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175</v>
      </c>
      <c r="AU429" s="243" t="s">
        <v>86</v>
      </c>
      <c r="AV429" s="13" t="s">
        <v>86</v>
      </c>
      <c r="AW429" s="13" t="s">
        <v>32</v>
      </c>
      <c r="AX429" s="13" t="s">
        <v>77</v>
      </c>
      <c r="AY429" s="243" t="s">
        <v>166</v>
      </c>
    </row>
    <row r="430" spans="1:51" s="13" customFormat="1" ht="12">
      <c r="A430" s="13"/>
      <c r="B430" s="232"/>
      <c r="C430" s="233"/>
      <c r="D430" s="234" t="s">
        <v>175</v>
      </c>
      <c r="E430" s="235" t="s">
        <v>1</v>
      </c>
      <c r="F430" s="236" t="s">
        <v>3357</v>
      </c>
      <c r="G430" s="233"/>
      <c r="H430" s="237">
        <v>2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175</v>
      </c>
      <c r="AU430" s="243" t="s">
        <v>86</v>
      </c>
      <c r="AV430" s="13" t="s">
        <v>86</v>
      </c>
      <c r="AW430" s="13" t="s">
        <v>32</v>
      </c>
      <c r="AX430" s="13" t="s">
        <v>77</v>
      </c>
      <c r="AY430" s="243" t="s">
        <v>166</v>
      </c>
    </row>
    <row r="431" spans="1:51" s="13" customFormat="1" ht="12">
      <c r="A431" s="13"/>
      <c r="B431" s="232"/>
      <c r="C431" s="233"/>
      <c r="D431" s="234" t="s">
        <v>175</v>
      </c>
      <c r="E431" s="235" t="s">
        <v>1</v>
      </c>
      <c r="F431" s="236" t="s">
        <v>3358</v>
      </c>
      <c r="G431" s="233"/>
      <c r="H431" s="237">
        <v>4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175</v>
      </c>
      <c r="AU431" s="243" t="s">
        <v>86</v>
      </c>
      <c r="AV431" s="13" t="s">
        <v>86</v>
      </c>
      <c r="AW431" s="13" t="s">
        <v>32</v>
      </c>
      <c r="AX431" s="13" t="s">
        <v>77</v>
      </c>
      <c r="AY431" s="243" t="s">
        <v>166</v>
      </c>
    </row>
    <row r="432" spans="1:65" s="2" customFormat="1" ht="16.5" customHeight="1">
      <c r="A432" s="37"/>
      <c r="B432" s="38"/>
      <c r="C432" s="254" t="s">
        <v>811</v>
      </c>
      <c r="D432" s="254" t="s">
        <v>266</v>
      </c>
      <c r="E432" s="255" t="s">
        <v>508</v>
      </c>
      <c r="F432" s="256" t="s">
        <v>509</v>
      </c>
      <c r="G432" s="257" t="s">
        <v>196</v>
      </c>
      <c r="H432" s="258">
        <v>24</v>
      </c>
      <c r="I432" s="259"/>
      <c r="J432" s="260">
        <f>ROUND(I432*H432,0)</f>
        <v>0</v>
      </c>
      <c r="K432" s="261"/>
      <c r="L432" s="262"/>
      <c r="M432" s="263" t="s">
        <v>1</v>
      </c>
      <c r="N432" s="264" t="s">
        <v>42</v>
      </c>
      <c r="O432" s="90"/>
      <c r="P432" s="228">
        <f>O432*H432</f>
        <v>0</v>
      </c>
      <c r="Q432" s="228">
        <v>0.0005</v>
      </c>
      <c r="R432" s="228">
        <f>Q432*H432</f>
        <v>0.012</v>
      </c>
      <c r="S432" s="228">
        <v>0</v>
      </c>
      <c r="T432" s="229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0" t="s">
        <v>331</v>
      </c>
      <c r="AT432" s="230" t="s">
        <v>266</v>
      </c>
      <c r="AU432" s="230" t="s">
        <v>86</v>
      </c>
      <c r="AY432" s="16" t="s">
        <v>166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6" t="s">
        <v>8</v>
      </c>
      <c r="BK432" s="231">
        <f>ROUND(I432*H432,0)</f>
        <v>0</v>
      </c>
      <c r="BL432" s="16" t="s">
        <v>249</v>
      </c>
      <c r="BM432" s="230" t="s">
        <v>3410</v>
      </c>
    </row>
    <row r="433" spans="1:65" s="2" customFormat="1" ht="24.15" customHeight="1">
      <c r="A433" s="37"/>
      <c r="B433" s="38"/>
      <c r="C433" s="218" t="s">
        <v>817</v>
      </c>
      <c r="D433" s="218" t="s">
        <v>169</v>
      </c>
      <c r="E433" s="219" t="s">
        <v>3411</v>
      </c>
      <c r="F433" s="220" t="s">
        <v>3412</v>
      </c>
      <c r="G433" s="221" t="s">
        <v>477</v>
      </c>
      <c r="H433" s="222">
        <v>2</v>
      </c>
      <c r="I433" s="223"/>
      <c r="J433" s="224">
        <f>ROUND(I433*H433,0)</f>
        <v>0</v>
      </c>
      <c r="K433" s="225"/>
      <c r="L433" s="43"/>
      <c r="M433" s="226" t="s">
        <v>1</v>
      </c>
      <c r="N433" s="227" t="s">
        <v>42</v>
      </c>
      <c r="O433" s="90"/>
      <c r="P433" s="228">
        <f>O433*H433</f>
        <v>0</v>
      </c>
      <c r="Q433" s="228">
        <v>0.00172</v>
      </c>
      <c r="R433" s="228">
        <f>Q433*H433</f>
        <v>0.00344</v>
      </c>
      <c r="S433" s="228">
        <v>0</v>
      </c>
      <c r="T433" s="229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30" t="s">
        <v>249</v>
      </c>
      <c r="AT433" s="230" t="s">
        <v>169</v>
      </c>
      <c r="AU433" s="230" t="s">
        <v>86</v>
      </c>
      <c r="AY433" s="16" t="s">
        <v>166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6" t="s">
        <v>8</v>
      </c>
      <c r="BK433" s="231">
        <f>ROUND(I433*H433,0)</f>
        <v>0</v>
      </c>
      <c r="BL433" s="16" t="s">
        <v>249</v>
      </c>
      <c r="BM433" s="230" t="s">
        <v>3413</v>
      </c>
    </row>
    <row r="434" spans="1:51" s="13" customFormat="1" ht="12">
      <c r="A434" s="13"/>
      <c r="B434" s="232"/>
      <c r="C434" s="233"/>
      <c r="D434" s="234" t="s">
        <v>175</v>
      </c>
      <c r="E434" s="235" t="s">
        <v>1</v>
      </c>
      <c r="F434" s="236" t="s">
        <v>3354</v>
      </c>
      <c r="G434" s="233"/>
      <c r="H434" s="237">
        <v>2</v>
      </c>
      <c r="I434" s="238"/>
      <c r="J434" s="233"/>
      <c r="K434" s="233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175</v>
      </c>
      <c r="AU434" s="243" t="s">
        <v>86</v>
      </c>
      <c r="AV434" s="13" t="s">
        <v>86</v>
      </c>
      <c r="AW434" s="13" t="s">
        <v>32</v>
      </c>
      <c r="AX434" s="13" t="s">
        <v>77</v>
      </c>
      <c r="AY434" s="243" t="s">
        <v>166</v>
      </c>
    </row>
    <row r="435" spans="1:65" s="2" customFormat="1" ht="24.15" customHeight="1">
      <c r="A435" s="37"/>
      <c r="B435" s="38"/>
      <c r="C435" s="218" t="s">
        <v>824</v>
      </c>
      <c r="D435" s="218" t="s">
        <v>169</v>
      </c>
      <c r="E435" s="219" t="s">
        <v>3414</v>
      </c>
      <c r="F435" s="220" t="s">
        <v>3415</v>
      </c>
      <c r="G435" s="221" t="s">
        <v>477</v>
      </c>
      <c r="H435" s="222">
        <v>1</v>
      </c>
      <c r="I435" s="223"/>
      <c r="J435" s="224">
        <f>ROUND(I435*H435,0)</f>
        <v>0</v>
      </c>
      <c r="K435" s="225"/>
      <c r="L435" s="43"/>
      <c r="M435" s="226" t="s">
        <v>1</v>
      </c>
      <c r="N435" s="227" t="s">
        <v>42</v>
      </c>
      <c r="O435" s="90"/>
      <c r="P435" s="228">
        <f>O435*H435</f>
        <v>0</v>
      </c>
      <c r="Q435" s="228">
        <v>0.0018</v>
      </c>
      <c r="R435" s="228">
        <f>Q435*H435</f>
        <v>0.0018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249</v>
      </c>
      <c r="AT435" s="230" t="s">
        <v>169</v>
      </c>
      <c r="AU435" s="230" t="s">
        <v>86</v>
      </c>
      <c r="AY435" s="16" t="s">
        <v>166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</v>
      </c>
      <c r="BK435" s="231">
        <f>ROUND(I435*H435,0)</f>
        <v>0</v>
      </c>
      <c r="BL435" s="16" t="s">
        <v>249</v>
      </c>
      <c r="BM435" s="230" t="s">
        <v>3416</v>
      </c>
    </row>
    <row r="436" spans="1:65" s="2" customFormat="1" ht="24.15" customHeight="1">
      <c r="A436" s="37"/>
      <c r="B436" s="38"/>
      <c r="C436" s="218" t="s">
        <v>829</v>
      </c>
      <c r="D436" s="218" t="s">
        <v>169</v>
      </c>
      <c r="E436" s="219" t="s">
        <v>512</v>
      </c>
      <c r="F436" s="220" t="s">
        <v>513</v>
      </c>
      <c r="G436" s="221" t="s">
        <v>477</v>
      </c>
      <c r="H436" s="222">
        <v>9</v>
      </c>
      <c r="I436" s="223"/>
      <c r="J436" s="224">
        <f>ROUND(I436*H436,0)</f>
        <v>0</v>
      </c>
      <c r="K436" s="225"/>
      <c r="L436" s="43"/>
      <c r="M436" s="226" t="s">
        <v>1</v>
      </c>
      <c r="N436" s="227" t="s">
        <v>42</v>
      </c>
      <c r="O436" s="90"/>
      <c r="P436" s="228">
        <f>O436*H436</f>
        <v>0</v>
      </c>
      <c r="Q436" s="228">
        <v>0.00284</v>
      </c>
      <c r="R436" s="228">
        <f>Q436*H436</f>
        <v>0.02556</v>
      </c>
      <c r="S436" s="228">
        <v>0</v>
      </c>
      <c r="T436" s="229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0" t="s">
        <v>249</v>
      </c>
      <c r="AT436" s="230" t="s">
        <v>169</v>
      </c>
      <c r="AU436" s="230" t="s">
        <v>86</v>
      </c>
      <c r="AY436" s="16" t="s">
        <v>166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6" t="s">
        <v>8</v>
      </c>
      <c r="BK436" s="231">
        <f>ROUND(I436*H436,0)</f>
        <v>0</v>
      </c>
      <c r="BL436" s="16" t="s">
        <v>249</v>
      </c>
      <c r="BM436" s="230" t="s">
        <v>3417</v>
      </c>
    </row>
    <row r="437" spans="1:65" s="2" customFormat="1" ht="24.15" customHeight="1">
      <c r="A437" s="37"/>
      <c r="B437" s="38"/>
      <c r="C437" s="218" t="s">
        <v>835</v>
      </c>
      <c r="D437" s="218" t="s">
        <v>169</v>
      </c>
      <c r="E437" s="219" t="s">
        <v>520</v>
      </c>
      <c r="F437" s="220" t="s">
        <v>521</v>
      </c>
      <c r="G437" s="221" t="s">
        <v>183</v>
      </c>
      <c r="H437" s="222">
        <v>0.531</v>
      </c>
      <c r="I437" s="223"/>
      <c r="J437" s="224">
        <f>ROUND(I437*H437,0)</f>
        <v>0</v>
      </c>
      <c r="K437" s="225"/>
      <c r="L437" s="43"/>
      <c r="M437" s="226" t="s">
        <v>1</v>
      </c>
      <c r="N437" s="227" t="s">
        <v>42</v>
      </c>
      <c r="O437" s="90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0" t="s">
        <v>249</v>
      </c>
      <c r="AT437" s="230" t="s">
        <v>169</v>
      </c>
      <c r="AU437" s="230" t="s">
        <v>86</v>
      </c>
      <c r="AY437" s="16" t="s">
        <v>166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6" t="s">
        <v>8</v>
      </c>
      <c r="BK437" s="231">
        <f>ROUND(I437*H437,0)</f>
        <v>0</v>
      </c>
      <c r="BL437" s="16" t="s">
        <v>249</v>
      </c>
      <c r="BM437" s="230" t="s">
        <v>3418</v>
      </c>
    </row>
    <row r="438" spans="1:63" s="12" customFormat="1" ht="25.9" customHeight="1">
      <c r="A438" s="12"/>
      <c r="B438" s="202"/>
      <c r="C438" s="203"/>
      <c r="D438" s="204" t="s">
        <v>76</v>
      </c>
      <c r="E438" s="205" t="s">
        <v>959</v>
      </c>
      <c r="F438" s="205" t="s">
        <v>960</v>
      </c>
      <c r="G438" s="203"/>
      <c r="H438" s="203"/>
      <c r="I438" s="206"/>
      <c r="J438" s="207">
        <f>BK438</f>
        <v>0</v>
      </c>
      <c r="K438" s="203"/>
      <c r="L438" s="208"/>
      <c r="M438" s="209"/>
      <c r="N438" s="210"/>
      <c r="O438" s="210"/>
      <c r="P438" s="211">
        <f>P439+P442</f>
        <v>0</v>
      </c>
      <c r="Q438" s="210"/>
      <c r="R438" s="211">
        <f>R439+R442</f>
        <v>0</v>
      </c>
      <c r="S438" s="210"/>
      <c r="T438" s="212">
        <f>T439+T442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3" t="s">
        <v>193</v>
      </c>
      <c r="AT438" s="214" t="s">
        <v>76</v>
      </c>
      <c r="AU438" s="214" t="s">
        <v>77</v>
      </c>
      <c r="AY438" s="213" t="s">
        <v>166</v>
      </c>
      <c r="BK438" s="215">
        <f>BK439+BK442</f>
        <v>0</v>
      </c>
    </row>
    <row r="439" spans="1:63" s="12" customFormat="1" ht="22.8" customHeight="1">
      <c r="A439" s="12"/>
      <c r="B439" s="202"/>
      <c r="C439" s="203"/>
      <c r="D439" s="204" t="s">
        <v>76</v>
      </c>
      <c r="E439" s="216" t="s">
        <v>2964</v>
      </c>
      <c r="F439" s="216" t="s">
        <v>2965</v>
      </c>
      <c r="G439" s="203"/>
      <c r="H439" s="203"/>
      <c r="I439" s="206"/>
      <c r="J439" s="217">
        <f>BK439</f>
        <v>0</v>
      </c>
      <c r="K439" s="203"/>
      <c r="L439" s="208"/>
      <c r="M439" s="209"/>
      <c r="N439" s="210"/>
      <c r="O439" s="210"/>
      <c r="P439" s="211">
        <f>SUM(P440:P441)</f>
        <v>0</v>
      </c>
      <c r="Q439" s="210"/>
      <c r="R439" s="211">
        <f>SUM(R440:R441)</f>
        <v>0</v>
      </c>
      <c r="S439" s="210"/>
      <c r="T439" s="212">
        <f>SUM(T440:T441)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3" t="s">
        <v>193</v>
      </c>
      <c r="AT439" s="214" t="s">
        <v>76</v>
      </c>
      <c r="AU439" s="214" t="s">
        <v>8</v>
      </c>
      <c r="AY439" s="213" t="s">
        <v>166</v>
      </c>
      <c r="BK439" s="215">
        <f>SUM(BK440:BK441)</f>
        <v>0</v>
      </c>
    </row>
    <row r="440" spans="1:65" s="2" customFormat="1" ht="21.75" customHeight="1">
      <c r="A440" s="37"/>
      <c r="B440" s="38"/>
      <c r="C440" s="218" t="s">
        <v>839</v>
      </c>
      <c r="D440" s="218" t="s">
        <v>169</v>
      </c>
      <c r="E440" s="219" t="s">
        <v>2972</v>
      </c>
      <c r="F440" s="220" t="s">
        <v>2973</v>
      </c>
      <c r="G440" s="221" t="s">
        <v>2969</v>
      </c>
      <c r="H440" s="222">
        <v>1</v>
      </c>
      <c r="I440" s="223"/>
      <c r="J440" s="224">
        <f>ROUND(I440*H440,0)</f>
        <v>0</v>
      </c>
      <c r="K440" s="225"/>
      <c r="L440" s="43"/>
      <c r="M440" s="226" t="s">
        <v>1</v>
      </c>
      <c r="N440" s="227" t="s">
        <v>42</v>
      </c>
      <c r="O440" s="90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0" t="s">
        <v>965</v>
      </c>
      <c r="AT440" s="230" t="s">
        <v>169</v>
      </c>
      <c r="AU440" s="230" t="s">
        <v>86</v>
      </c>
      <c r="AY440" s="16" t="s">
        <v>166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6" t="s">
        <v>8</v>
      </c>
      <c r="BK440" s="231">
        <f>ROUND(I440*H440,0)</f>
        <v>0</v>
      </c>
      <c r="BL440" s="16" t="s">
        <v>965</v>
      </c>
      <c r="BM440" s="230" t="s">
        <v>3419</v>
      </c>
    </row>
    <row r="441" spans="1:65" s="2" customFormat="1" ht="16.5" customHeight="1">
      <c r="A441" s="37"/>
      <c r="B441" s="38"/>
      <c r="C441" s="218" t="s">
        <v>843</v>
      </c>
      <c r="D441" s="218" t="s">
        <v>169</v>
      </c>
      <c r="E441" s="219" t="s">
        <v>2984</v>
      </c>
      <c r="F441" s="220" t="s">
        <v>2985</v>
      </c>
      <c r="G441" s="221" t="s">
        <v>2969</v>
      </c>
      <c r="H441" s="222">
        <v>1</v>
      </c>
      <c r="I441" s="223"/>
      <c r="J441" s="224">
        <f>ROUND(I441*H441,0)</f>
        <v>0</v>
      </c>
      <c r="K441" s="225"/>
      <c r="L441" s="43"/>
      <c r="M441" s="226" t="s">
        <v>1</v>
      </c>
      <c r="N441" s="227" t="s">
        <v>42</v>
      </c>
      <c r="O441" s="90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965</v>
      </c>
      <c r="AT441" s="230" t="s">
        <v>169</v>
      </c>
      <c r="AU441" s="230" t="s">
        <v>86</v>
      </c>
      <c r="AY441" s="16" t="s">
        <v>166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</v>
      </c>
      <c r="BK441" s="231">
        <f>ROUND(I441*H441,0)</f>
        <v>0</v>
      </c>
      <c r="BL441" s="16" t="s">
        <v>965</v>
      </c>
      <c r="BM441" s="230" t="s">
        <v>3420</v>
      </c>
    </row>
    <row r="442" spans="1:63" s="12" customFormat="1" ht="22.8" customHeight="1">
      <c r="A442" s="12"/>
      <c r="B442" s="202"/>
      <c r="C442" s="203"/>
      <c r="D442" s="204" t="s">
        <v>76</v>
      </c>
      <c r="E442" s="216" t="s">
        <v>961</v>
      </c>
      <c r="F442" s="216" t="s">
        <v>962</v>
      </c>
      <c r="G442" s="203"/>
      <c r="H442" s="203"/>
      <c r="I442" s="206"/>
      <c r="J442" s="217">
        <f>BK442</f>
        <v>0</v>
      </c>
      <c r="K442" s="203"/>
      <c r="L442" s="208"/>
      <c r="M442" s="209"/>
      <c r="N442" s="210"/>
      <c r="O442" s="210"/>
      <c r="P442" s="211">
        <f>P443</f>
        <v>0</v>
      </c>
      <c r="Q442" s="210"/>
      <c r="R442" s="211">
        <f>R443</f>
        <v>0</v>
      </c>
      <c r="S442" s="210"/>
      <c r="T442" s="212">
        <f>T443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3" t="s">
        <v>193</v>
      </c>
      <c r="AT442" s="214" t="s">
        <v>76</v>
      </c>
      <c r="AU442" s="214" t="s">
        <v>8</v>
      </c>
      <c r="AY442" s="213" t="s">
        <v>166</v>
      </c>
      <c r="BK442" s="215">
        <f>BK443</f>
        <v>0</v>
      </c>
    </row>
    <row r="443" spans="1:65" s="2" customFormat="1" ht="16.5" customHeight="1">
      <c r="A443" s="37"/>
      <c r="B443" s="38"/>
      <c r="C443" s="218" t="s">
        <v>849</v>
      </c>
      <c r="D443" s="218" t="s">
        <v>169</v>
      </c>
      <c r="E443" s="219" t="s">
        <v>964</v>
      </c>
      <c r="F443" s="220" t="s">
        <v>962</v>
      </c>
      <c r="G443" s="221" t="s">
        <v>405</v>
      </c>
      <c r="H443" s="265"/>
      <c r="I443" s="223"/>
      <c r="J443" s="224">
        <f>ROUND(I443*H443,0)</f>
        <v>0</v>
      </c>
      <c r="K443" s="225"/>
      <c r="L443" s="43"/>
      <c r="M443" s="266" t="s">
        <v>1</v>
      </c>
      <c r="N443" s="267" t="s">
        <v>42</v>
      </c>
      <c r="O443" s="268"/>
      <c r="P443" s="269">
        <f>O443*H443</f>
        <v>0</v>
      </c>
      <c r="Q443" s="269">
        <v>0</v>
      </c>
      <c r="R443" s="269">
        <f>Q443*H443</f>
        <v>0</v>
      </c>
      <c r="S443" s="269">
        <v>0</v>
      </c>
      <c r="T443" s="270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0" t="s">
        <v>965</v>
      </c>
      <c r="AT443" s="230" t="s">
        <v>169</v>
      </c>
      <c r="AU443" s="230" t="s">
        <v>86</v>
      </c>
      <c r="AY443" s="16" t="s">
        <v>166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6" t="s">
        <v>8</v>
      </c>
      <c r="BK443" s="231">
        <f>ROUND(I443*H443,0)</f>
        <v>0</v>
      </c>
      <c r="BL443" s="16" t="s">
        <v>965</v>
      </c>
      <c r="BM443" s="230" t="s">
        <v>3421</v>
      </c>
    </row>
    <row r="444" spans="1:31" s="2" customFormat="1" ht="6.95" customHeight="1">
      <c r="A444" s="37"/>
      <c r="B444" s="65"/>
      <c r="C444" s="66"/>
      <c r="D444" s="66"/>
      <c r="E444" s="66"/>
      <c r="F444" s="66"/>
      <c r="G444" s="66"/>
      <c r="H444" s="66"/>
      <c r="I444" s="66"/>
      <c r="J444" s="66"/>
      <c r="K444" s="66"/>
      <c r="L444" s="43"/>
      <c r="M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</sheetData>
  <sheetProtection password="F695" sheet="1" objects="1" scenarios="1" formatColumns="0" formatRows="0" autoFilter="0"/>
  <autoFilter ref="C131:K44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3422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ROUND(J125,0)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ROUND((SUM(BE125:BE205)),0)</f>
        <v>0</v>
      </c>
      <c r="G33" s="37"/>
      <c r="H33" s="37"/>
      <c r="I33" s="154">
        <v>0.21</v>
      </c>
      <c r="J33" s="153">
        <f>ROUND(((SUM(BE125:BE205))*I33),0)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ROUND((SUM(BF125:BF205)),0)</f>
        <v>0</v>
      </c>
      <c r="G34" s="37"/>
      <c r="H34" s="37"/>
      <c r="I34" s="154">
        <v>0.15</v>
      </c>
      <c r="J34" s="153">
        <f>ROUND(((SUM(BF125:BF205))*I34),0)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ROUND((SUM(BG125:BG205)),0)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ROUND((SUM(BH125:BH205)),0)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ROUND((SUM(BI125:BI205)),0)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022 - SO 01  Vytápění - úprava plynové kotelny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3423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3424</v>
      </c>
      <c r="E98" s="181"/>
      <c r="F98" s="181"/>
      <c r="G98" s="181"/>
      <c r="H98" s="181"/>
      <c r="I98" s="181"/>
      <c r="J98" s="182">
        <f>J135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3425</v>
      </c>
      <c r="E99" s="181"/>
      <c r="F99" s="181"/>
      <c r="G99" s="181"/>
      <c r="H99" s="181"/>
      <c r="I99" s="181"/>
      <c r="J99" s="182">
        <f>J151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3426</v>
      </c>
      <c r="E100" s="181"/>
      <c r="F100" s="181"/>
      <c r="G100" s="181"/>
      <c r="H100" s="181"/>
      <c r="I100" s="181"/>
      <c r="J100" s="182">
        <f>J164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3427</v>
      </c>
      <c r="E101" s="181"/>
      <c r="F101" s="181"/>
      <c r="G101" s="181"/>
      <c r="H101" s="181"/>
      <c r="I101" s="181"/>
      <c r="J101" s="182">
        <f>J193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3428</v>
      </c>
      <c r="E102" s="181"/>
      <c r="F102" s="181"/>
      <c r="G102" s="181"/>
      <c r="H102" s="181"/>
      <c r="I102" s="181"/>
      <c r="J102" s="182">
        <f>J196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148</v>
      </c>
      <c r="E103" s="181"/>
      <c r="F103" s="181"/>
      <c r="G103" s="181"/>
      <c r="H103" s="181"/>
      <c r="I103" s="181"/>
      <c r="J103" s="182">
        <f>J201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149</v>
      </c>
      <c r="E104" s="187"/>
      <c r="F104" s="187"/>
      <c r="G104" s="187"/>
      <c r="H104" s="187"/>
      <c r="I104" s="187"/>
      <c r="J104" s="188">
        <f>J202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3429</v>
      </c>
      <c r="E105" s="187"/>
      <c r="F105" s="187"/>
      <c r="G105" s="187"/>
      <c r="H105" s="187"/>
      <c r="I105" s="187"/>
      <c r="J105" s="188">
        <f>J204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151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6.25" customHeight="1">
      <c r="A115" s="37"/>
      <c r="B115" s="38"/>
      <c r="C115" s="39"/>
      <c r="D115" s="39"/>
      <c r="E115" s="173" t="str">
        <f>E7</f>
        <v>Východní přístavba a stavební úpravy Nemocnice následné péče LDN Horažďovice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 xml:space="preserve">022 - SO 01  Vytápění - úprava plynové kotelny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9"/>
      <c r="E119" s="39"/>
      <c r="F119" s="26" t="str">
        <f>F12</f>
        <v>Horažďovice</v>
      </c>
      <c r="G119" s="39"/>
      <c r="H119" s="39"/>
      <c r="I119" s="31" t="s">
        <v>23</v>
      </c>
      <c r="J119" s="78" t="str">
        <f>IF(J12="","",J12)</f>
        <v>26. 5. 2023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25</v>
      </c>
      <c r="D121" s="39"/>
      <c r="E121" s="39"/>
      <c r="F121" s="26" t="str">
        <f>E15</f>
        <v>Plzeňský kraj</v>
      </c>
      <c r="G121" s="39"/>
      <c r="H121" s="39"/>
      <c r="I121" s="31" t="s">
        <v>31</v>
      </c>
      <c r="J121" s="35" t="str">
        <f>E21</f>
        <v>Ing. arch. Jiří Kučera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34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0"/>
      <c r="B124" s="191"/>
      <c r="C124" s="192" t="s">
        <v>152</v>
      </c>
      <c r="D124" s="193" t="s">
        <v>62</v>
      </c>
      <c r="E124" s="193" t="s">
        <v>58</v>
      </c>
      <c r="F124" s="193" t="s">
        <v>59</v>
      </c>
      <c r="G124" s="193" t="s">
        <v>153</v>
      </c>
      <c r="H124" s="193" t="s">
        <v>154</v>
      </c>
      <c r="I124" s="193" t="s">
        <v>155</v>
      </c>
      <c r="J124" s="194" t="s">
        <v>119</v>
      </c>
      <c r="K124" s="195" t="s">
        <v>156</v>
      </c>
      <c r="L124" s="196"/>
      <c r="M124" s="99" t="s">
        <v>1</v>
      </c>
      <c r="N124" s="100" t="s">
        <v>41</v>
      </c>
      <c r="O124" s="100" t="s">
        <v>157</v>
      </c>
      <c r="P124" s="100" t="s">
        <v>158</v>
      </c>
      <c r="Q124" s="100" t="s">
        <v>159</v>
      </c>
      <c r="R124" s="100" t="s">
        <v>160</v>
      </c>
      <c r="S124" s="100" t="s">
        <v>161</v>
      </c>
      <c r="T124" s="101" t="s">
        <v>162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1:63" s="2" customFormat="1" ht="22.8" customHeight="1">
      <c r="A125" s="37"/>
      <c r="B125" s="38"/>
      <c r="C125" s="106" t="s">
        <v>163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P126+P135+P151+P164+P193+P196+P201</f>
        <v>0</v>
      </c>
      <c r="Q125" s="103"/>
      <c r="R125" s="199">
        <f>R126+R135+R151+R164+R193+R196+R201</f>
        <v>0</v>
      </c>
      <c r="S125" s="103"/>
      <c r="T125" s="200">
        <f>T126+T135+T151+T164+T193+T196+T201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76</v>
      </c>
      <c r="AU125" s="16" t="s">
        <v>121</v>
      </c>
      <c r="BK125" s="201">
        <f>BK126+BK135+BK151+BK164+BK193+BK196+BK201</f>
        <v>0</v>
      </c>
    </row>
    <row r="126" spans="1:63" s="12" customFormat="1" ht="25.9" customHeight="1">
      <c r="A126" s="12"/>
      <c r="B126" s="202"/>
      <c r="C126" s="203"/>
      <c r="D126" s="204" t="s">
        <v>76</v>
      </c>
      <c r="E126" s="205" t="s">
        <v>343</v>
      </c>
      <c r="F126" s="205" t="s">
        <v>344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SUM(P127:P134)</f>
        <v>0</v>
      </c>
      <c r="Q126" s="210"/>
      <c r="R126" s="211">
        <f>SUM(R127:R134)</f>
        <v>0</v>
      </c>
      <c r="S126" s="210"/>
      <c r="T126" s="212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76</v>
      </c>
      <c r="AU126" s="214" t="s">
        <v>77</v>
      </c>
      <c r="AY126" s="213" t="s">
        <v>166</v>
      </c>
      <c r="BK126" s="215">
        <f>SUM(BK127:BK134)</f>
        <v>0</v>
      </c>
    </row>
    <row r="127" spans="1:65" s="2" customFormat="1" ht="21.75" customHeight="1">
      <c r="A127" s="37"/>
      <c r="B127" s="38"/>
      <c r="C127" s="218" t="s">
        <v>8</v>
      </c>
      <c r="D127" s="218" t="s">
        <v>169</v>
      </c>
      <c r="E127" s="219" t="s">
        <v>3430</v>
      </c>
      <c r="F127" s="220" t="s">
        <v>3431</v>
      </c>
      <c r="G127" s="221" t="s">
        <v>215</v>
      </c>
      <c r="H127" s="222">
        <v>16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249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249</v>
      </c>
      <c r="BM127" s="230" t="s">
        <v>86</v>
      </c>
    </row>
    <row r="128" spans="1:65" s="2" customFormat="1" ht="21.75" customHeight="1">
      <c r="A128" s="37"/>
      <c r="B128" s="38"/>
      <c r="C128" s="218" t="s">
        <v>86</v>
      </c>
      <c r="D128" s="218" t="s">
        <v>169</v>
      </c>
      <c r="E128" s="219" t="s">
        <v>3432</v>
      </c>
      <c r="F128" s="220" t="s">
        <v>3433</v>
      </c>
      <c r="G128" s="221" t="s">
        <v>215</v>
      </c>
      <c r="H128" s="222">
        <v>4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249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249</v>
      </c>
      <c r="BM128" s="230" t="s">
        <v>173</v>
      </c>
    </row>
    <row r="129" spans="1:65" s="2" customFormat="1" ht="21.75" customHeight="1">
      <c r="A129" s="37"/>
      <c r="B129" s="38"/>
      <c r="C129" s="218" t="s">
        <v>167</v>
      </c>
      <c r="D129" s="218" t="s">
        <v>169</v>
      </c>
      <c r="E129" s="219" t="s">
        <v>3434</v>
      </c>
      <c r="F129" s="220" t="s">
        <v>3435</v>
      </c>
      <c r="G129" s="221" t="s">
        <v>215</v>
      </c>
      <c r="H129" s="222">
        <v>9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249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249</v>
      </c>
      <c r="BM129" s="230" t="s">
        <v>191</v>
      </c>
    </row>
    <row r="130" spans="1:65" s="2" customFormat="1" ht="21.75" customHeight="1">
      <c r="A130" s="37"/>
      <c r="B130" s="38"/>
      <c r="C130" s="218" t="s">
        <v>173</v>
      </c>
      <c r="D130" s="218" t="s">
        <v>169</v>
      </c>
      <c r="E130" s="219" t="s">
        <v>3436</v>
      </c>
      <c r="F130" s="220" t="s">
        <v>3437</v>
      </c>
      <c r="G130" s="221" t="s">
        <v>215</v>
      </c>
      <c r="H130" s="222">
        <v>10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249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249</v>
      </c>
      <c r="BM130" s="230" t="s">
        <v>208</v>
      </c>
    </row>
    <row r="131" spans="1:65" s="2" customFormat="1" ht="16.5" customHeight="1">
      <c r="A131" s="37"/>
      <c r="B131" s="38"/>
      <c r="C131" s="218" t="s">
        <v>193</v>
      </c>
      <c r="D131" s="218" t="s">
        <v>169</v>
      </c>
      <c r="E131" s="219" t="s">
        <v>3438</v>
      </c>
      <c r="F131" s="220" t="s">
        <v>3439</v>
      </c>
      <c r="G131" s="221" t="s">
        <v>188</v>
      </c>
      <c r="H131" s="222">
        <v>10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249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249</v>
      </c>
      <c r="BM131" s="230" t="s">
        <v>218</v>
      </c>
    </row>
    <row r="132" spans="1:65" s="2" customFormat="1" ht="16.5" customHeight="1">
      <c r="A132" s="37"/>
      <c r="B132" s="38"/>
      <c r="C132" s="218" t="s">
        <v>191</v>
      </c>
      <c r="D132" s="218" t="s">
        <v>169</v>
      </c>
      <c r="E132" s="219" t="s">
        <v>3440</v>
      </c>
      <c r="F132" s="220" t="s">
        <v>3441</v>
      </c>
      <c r="G132" s="221" t="s">
        <v>188</v>
      </c>
      <c r="H132" s="222">
        <v>11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249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249</v>
      </c>
      <c r="BM132" s="230" t="s">
        <v>229</v>
      </c>
    </row>
    <row r="133" spans="1:65" s="2" customFormat="1" ht="16.5" customHeight="1">
      <c r="A133" s="37"/>
      <c r="B133" s="38"/>
      <c r="C133" s="218" t="s">
        <v>203</v>
      </c>
      <c r="D133" s="218" t="s">
        <v>169</v>
      </c>
      <c r="E133" s="219" t="s">
        <v>3442</v>
      </c>
      <c r="F133" s="220" t="s">
        <v>3443</v>
      </c>
      <c r="G133" s="221" t="s">
        <v>188</v>
      </c>
      <c r="H133" s="222">
        <v>10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249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249</v>
      </c>
      <c r="BM133" s="230" t="s">
        <v>237</v>
      </c>
    </row>
    <row r="134" spans="1:65" s="2" customFormat="1" ht="16.5" customHeight="1">
      <c r="A134" s="37"/>
      <c r="B134" s="38"/>
      <c r="C134" s="218" t="s">
        <v>208</v>
      </c>
      <c r="D134" s="218" t="s">
        <v>169</v>
      </c>
      <c r="E134" s="219" t="s">
        <v>3444</v>
      </c>
      <c r="F134" s="220" t="s">
        <v>3445</v>
      </c>
      <c r="G134" s="221" t="s">
        <v>188</v>
      </c>
      <c r="H134" s="222">
        <v>12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249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249</v>
      </c>
      <c r="BM134" s="230" t="s">
        <v>249</v>
      </c>
    </row>
    <row r="135" spans="1:63" s="12" customFormat="1" ht="25.9" customHeight="1">
      <c r="A135" s="12"/>
      <c r="B135" s="202"/>
      <c r="C135" s="203"/>
      <c r="D135" s="204" t="s">
        <v>76</v>
      </c>
      <c r="E135" s="205" t="s">
        <v>3446</v>
      </c>
      <c r="F135" s="205" t="s">
        <v>3447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SUM(P136:P150)</f>
        <v>0</v>
      </c>
      <c r="Q135" s="210"/>
      <c r="R135" s="211">
        <f>SUM(R136:R150)</f>
        <v>0</v>
      </c>
      <c r="S135" s="210"/>
      <c r="T135" s="212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86</v>
      </c>
      <c r="AT135" s="214" t="s">
        <v>76</v>
      </c>
      <c r="AU135" s="214" t="s">
        <v>77</v>
      </c>
      <c r="AY135" s="213" t="s">
        <v>166</v>
      </c>
      <c r="BK135" s="215">
        <f>SUM(BK136:BK150)</f>
        <v>0</v>
      </c>
    </row>
    <row r="136" spans="1:65" s="2" customFormat="1" ht="16.5" customHeight="1">
      <c r="A136" s="37"/>
      <c r="B136" s="38"/>
      <c r="C136" s="218" t="s">
        <v>212</v>
      </c>
      <c r="D136" s="218" t="s">
        <v>169</v>
      </c>
      <c r="E136" s="219" t="s">
        <v>3448</v>
      </c>
      <c r="F136" s="220" t="s">
        <v>3449</v>
      </c>
      <c r="G136" s="221" t="s">
        <v>547</v>
      </c>
      <c r="H136" s="222">
        <v>1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249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249</v>
      </c>
      <c r="BM136" s="230" t="s">
        <v>261</v>
      </c>
    </row>
    <row r="137" spans="1:65" s="2" customFormat="1" ht="16.5" customHeight="1">
      <c r="A137" s="37"/>
      <c r="B137" s="38"/>
      <c r="C137" s="218" t="s">
        <v>218</v>
      </c>
      <c r="D137" s="218" t="s">
        <v>169</v>
      </c>
      <c r="E137" s="219" t="s">
        <v>3450</v>
      </c>
      <c r="F137" s="220" t="s">
        <v>3451</v>
      </c>
      <c r="G137" s="221" t="s">
        <v>547</v>
      </c>
      <c r="H137" s="222">
        <v>1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249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249</v>
      </c>
      <c r="BM137" s="230" t="s">
        <v>271</v>
      </c>
    </row>
    <row r="138" spans="1:65" s="2" customFormat="1" ht="16.5" customHeight="1">
      <c r="A138" s="37"/>
      <c r="B138" s="38"/>
      <c r="C138" s="218" t="s">
        <v>225</v>
      </c>
      <c r="D138" s="218" t="s">
        <v>169</v>
      </c>
      <c r="E138" s="219" t="s">
        <v>3452</v>
      </c>
      <c r="F138" s="220" t="s">
        <v>3453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249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249</v>
      </c>
      <c r="BM138" s="230" t="s">
        <v>279</v>
      </c>
    </row>
    <row r="139" spans="1:65" s="2" customFormat="1" ht="16.5" customHeight="1">
      <c r="A139" s="37"/>
      <c r="B139" s="38"/>
      <c r="C139" s="218" t="s">
        <v>229</v>
      </c>
      <c r="D139" s="218" t="s">
        <v>169</v>
      </c>
      <c r="E139" s="219" t="s">
        <v>3454</v>
      </c>
      <c r="F139" s="220" t="s">
        <v>3455</v>
      </c>
      <c r="G139" s="221" t="s">
        <v>547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249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249</v>
      </c>
      <c r="BM139" s="230" t="s">
        <v>290</v>
      </c>
    </row>
    <row r="140" spans="1:65" s="2" customFormat="1" ht="21.75" customHeight="1">
      <c r="A140" s="37"/>
      <c r="B140" s="38"/>
      <c r="C140" s="218" t="s">
        <v>233</v>
      </c>
      <c r="D140" s="218" t="s">
        <v>169</v>
      </c>
      <c r="E140" s="219" t="s">
        <v>3456</v>
      </c>
      <c r="F140" s="220" t="s">
        <v>3457</v>
      </c>
      <c r="G140" s="221" t="s">
        <v>547</v>
      </c>
      <c r="H140" s="222">
        <v>1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249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249</v>
      </c>
      <c r="BM140" s="230" t="s">
        <v>300</v>
      </c>
    </row>
    <row r="141" spans="1:65" s="2" customFormat="1" ht="21.75" customHeight="1">
      <c r="A141" s="37"/>
      <c r="B141" s="38"/>
      <c r="C141" s="218" t="s">
        <v>237</v>
      </c>
      <c r="D141" s="218" t="s">
        <v>169</v>
      </c>
      <c r="E141" s="219" t="s">
        <v>3458</v>
      </c>
      <c r="F141" s="220" t="s">
        <v>3459</v>
      </c>
      <c r="G141" s="221" t="s">
        <v>547</v>
      </c>
      <c r="H141" s="222">
        <v>2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249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249</v>
      </c>
      <c r="BM141" s="230" t="s">
        <v>310</v>
      </c>
    </row>
    <row r="142" spans="1:65" s="2" customFormat="1" ht="16.5" customHeight="1">
      <c r="A142" s="37"/>
      <c r="B142" s="38"/>
      <c r="C142" s="218" t="s">
        <v>9</v>
      </c>
      <c r="D142" s="218" t="s">
        <v>169</v>
      </c>
      <c r="E142" s="219" t="s">
        <v>3460</v>
      </c>
      <c r="F142" s="220" t="s">
        <v>3461</v>
      </c>
      <c r="G142" s="221" t="s">
        <v>477</v>
      </c>
      <c r="H142" s="222">
        <v>1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249</v>
      </c>
      <c r="AT142" s="230" t="s">
        <v>169</v>
      </c>
      <c r="AU142" s="230" t="s">
        <v>8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249</v>
      </c>
      <c r="BM142" s="230" t="s">
        <v>322</v>
      </c>
    </row>
    <row r="143" spans="1:65" s="2" customFormat="1" ht="16.5" customHeight="1">
      <c r="A143" s="37"/>
      <c r="B143" s="38"/>
      <c r="C143" s="218" t="s">
        <v>249</v>
      </c>
      <c r="D143" s="218" t="s">
        <v>169</v>
      </c>
      <c r="E143" s="219" t="s">
        <v>3462</v>
      </c>
      <c r="F143" s="220" t="s">
        <v>3463</v>
      </c>
      <c r="G143" s="221" t="s">
        <v>477</v>
      </c>
      <c r="H143" s="222">
        <v>3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249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249</v>
      </c>
      <c r="BM143" s="230" t="s">
        <v>331</v>
      </c>
    </row>
    <row r="144" spans="1:65" s="2" customFormat="1" ht="16.5" customHeight="1">
      <c r="A144" s="37"/>
      <c r="B144" s="38"/>
      <c r="C144" s="218" t="s">
        <v>256</v>
      </c>
      <c r="D144" s="218" t="s">
        <v>169</v>
      </c>
      <c r="E144" s="219" t="s">
        <v>3464</v>
      </c>
      <c r="F144" s="220" t="s">
        <v>3465</v>
      </c>
      <c r="G144" s="221" t="s">
        <v>547</v>
      </c>
      <c r="H144" s="222">
        <v>1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249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249</v>
      </c>
      <c r="BM144" s="230" t="s">
        <v>345</v>
      </c>
    </row>
    <row r="145" spans="1:65" s="2" customFormat="1" ht="21.75" customHeight="1">
      <c r="A145" s="37"/>
      <c r="B145" s="38"/>
      <c r="C145" s="218" t="s">
        <v>261</v>
      </c>
      <c r="D145" s="218" t="s">
        <v>169</v>
      </c>
      <c r="E145" s="219" t="s">
        <v>3466</v>
      </c>
      <c r="F145" s="220" t="s">
        <v>3467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249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249</v>
      </c>
      <c r="BM145" s="230" t="s">
        <v>355</v>
      </c>
    </row>
    <row r="146" spans="1:65" s="2" customFormat="1" ht="16.5" customHeight="1">
      <c r="A146" s="37"/>
      <c r="B146" s="38"/>
      <c r="C146" s="218" t="s">
        <v>265</v>
      </c>
      <c r="D146" s="218" t="s">
        <v>169</v>
      </c>
      <c r="E146" s="219" t="s">
        <v>3468</v>
      </c>
      <c r="F146" s="220" t="s">
        <v>3469</v>
      </c>
      <c r="G146" s="221" t="s">
        <v>547</v>
      </c>
      <c r="H146" s="222">
        <v>1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249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249</v>
      </c>
      <c r="BM146" s="230" t="s">
        <v>365</v>
      </c>
    </row>
    <row r="147" spans="1:65" s="2" customFormat="1" ht="16.5" customHeight="1">
      <c r="A147" s="37"/>
      <c r="B147" s="38"/>
      <c r="C147" s="218" t="s">
        <v>271</v>
      </c>
      <c r="D147" s="218" t="s">
        <v>169</v>
      </c>
      <c r="E147" s="219" t="s">
        <v>3470</v>
      </c>
      <c r="F147" s="220" t="s">
        <v>3471</v>
      </c>
      <c r="G147" s="221" t="s">
        <v>183</v>
      </c>
      <c r="H147" s="222">
        <v>0.3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249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249</v>
      </c>
      <c r="BM147" s="230" t="s">
        <v>376</v>
      </c>
    </row>
    <row r="148" spans="1:65" s="2" customFormat="1" ht="16.5" customHeight="1">
      <c r="A148" s="37"/>
      <c r="B148" s="38"/>
      <c r="C148" s="218" t="s">
        <v>7</v>
      </c>
      <c r="D148" s="218" t="s">
        <v>169</v>
      </c>
      <c r="E148" s="219" t="s">
        <v>3472</v>
      </c>
      <c r="F148" s="220" t="s">
        <v>3473</v>
      </c>
      <c r="G148" s="221" t="s">
        <v>196</v>
      </c>
      <c r="H148" s="222">
        <v>3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249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249</v>
      </c>
      <c r="BM148" s="230" t="s">
        <v>385</v>
      </c>
    </row>
    <row r="149" spans="1:65" s="2" customFormat="1" ht="16.5" customHeight="1">
      <c r="A149" s="37"/>
      <c r="B149" s="38"/>
      <c r="C149" s="218" t="s">
        <v>279</v>
      </c>
      <c r="D149" s="218" t="s">
        <v>169</v>
      </c>
      <c r="E149" s="219" t="s">
        <v>8</v>
      </c>
      <c r="F149" s="220" t="s">
        <v>3474</v>
      </c>
      <c r="G149" s="221" t="s">
        <v>547</v>
      </c>
      <c r="H149" s="222">
        <v>1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249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249</v>
      </c>
      <c r="BM149" s="230" t="s">
        <v>393</v>
      </c>
    </row>
    <row r="150" spans="1:65" s="2" customFormat="1" ht="21.75" customHeight="1">
      <c r="A150" s="37"/>
      <c r="B150" s="38"/>
      <c r="C150" s="218" t="s">
        <v>285</v>
      </c>
      <c r="D150" s="218" t="s">
        <v>169</v>
      </c>
      <c r="E150" s="219" t="s">
        <v>3475</v>
      </c>
      <c r="F150" s="220" t="s">
        <v>3476</v>
      </c>
      <c r="G150" s="221" t="s">
        <v>183</v>
      </c>
      <c r="H150" s="222">
        <v>0.6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249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249</v>
      </c>
      <c r="BM150" s="230" t="s">
        <v>402</v>
      </c>
    </row>
    <row r="151" spans="1:63" s="12" customFormat="1" ht="25.9" customHeight="1">
      <c r="A151" s="12"/>
      <c r="B151" s="202"/>
      <c r="C151" s="203"/>
      <c r="D151" s="204" t="s">
        <v>76</v>
      </c>
      <c r="E151" s="205" t="s">
        <v>3477</v>
      </c>
      <c r="F151" s="205" t="s">
        <v>3478</v>
      </c>
      <c r="G151" s="203"/>
      <c r="H151" s="203"/>
      <c r="I151" s="206"/>
      <c r="J151" s="207">
        <f>BK151</f>
        <v>0</v>
      </c>
      <c r="K151" s="203"/>
      <c r="L151" s="208"/>
      <c r="M151" s="209"/>
      <c r="N151" s="210"/>
      <c r="O151" s="210"/>
      <c r="P151" s="211">
        <f>SUM(P152:P163)</f>
        <v>0</v>
      </c>
      <c r="Q151" s="210"/>
      <c r="R151" s="211">
        <f>SUM(R152:R163)</f>
        <v>0</v>
      </c>
      <c r="S151" s="210"/>
      <c r="T151" s="212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86</v>
      </c>
      <c r="AT151" s="214" t="s">
        <v>76</v>
      </c>
      <c r="AU151" s="214" t="s">
        <v>77</v>
      </c>
      <c r="AY151" s="213" t="s">
        <v>166</v>
      </c>
      <c r="BK151" s="215">
        <f>SUM(BK152:BK163)</f>
        <v>0</v>
      </c>
    </row>
    <row r="152" spans="1:65" s="2" customFormat="1" ht="16.5" customHeight="1">
      <c r="A152" s="37"/>
      <c r="B152" s="38"/>
      <c r="C152" s="218" t="s">
        <v>290</v>
      </c>
      <c r="D152" s="218" t="s">
        <v>169</v>
      </c>
      <c r="E152" s="219" t="s">
        <v>3479</v>
      </c>
      <c r="F152" s="220" t="s">
        <v>3480</v>
      </c>
      <c r="G152" s="221" t="s">
        <v>215</v>
      </c>
      <c r="H152" s="222">
        <v>16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249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249</v>
      </c>
      <c r="BM152" s="230" t="s">
        <v>411</v>
      </c>
    </row>
    <row r="153" spans="1:65" s="2" customFormat="1" ht="16.5" customHeight="1">
      <c r="A153" s="37"/>
      <c r="B153" s="38"/>
      <c r="C153" s="218" t="s">
        <v>295</v>
      </c>
      <c r="D153" s="218" t="s">
        <v>169</v>
      </c>
      <c r="E153" s="219" t="s">
        <v>3481</v>
      </c>
      <c r="F153" s="220" t="s">
        <v>3482</v>
      </c>
      <c r="G153" s="221" t="s">
        <v>215</v>
      </c>
      <c r="H153" s="222">
        <v>4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249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249</v>
      </c>
      <c r="BM153" s="230" t="s">
        <v>423</v>
      </c>
    </row>
    <row r="154" spans="1:65" s="2" customFormat="1" ht="16.5" customHeight="1">
      <c r="A154" s="37"/>
      <c r="B154" s="38"/>
      <c r="C154" s="218" t="s">
        <v>300</v>
      </c>
      <c r="D154" s="218" t="s">
        <v>169</v>
      </c>
      <c r="E154" s="219" t="s">
        <v>3483</v>
      </c>
      <c r="F154" s="220" t="s">
        <v>3484</v>
      </c>
      <c r="G154" s="221" t="s">
        <v>215</v>
      </c>
      <c r="H154" s="222">
        <v>9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249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249</v>
      </c>
      <c r="BM154" s="230" t="s">
        <v>432</v>
      </c>
    </row>
    <row r="155" spans="1:65" s="2" customFormat="1" ht="16.5" customHeight="1">
      <c r="A155" s="37"/>
      <c r="B155" s="38"/>
      <c r="C155" s="218" t="s">
        <v>305</v>
      </c>
      <c r="D155" s="218" t="s">
        <v>169</v>
      </c>
      <c r="E155" s="219" t="s">
        <v>3485</v>
      </c>
      <c r="F155" s="220" t="s">
        <v>3486</v>
      </c>
      <c r="G155" s="221" t="s">
        <v>215</v>
      </c>
      <c r="H155" s="222">
        <v>10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249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249</v>
      </c>
      <c r="BM155" s="230" t="s">
        <v>442</v>
      </c>
    </row>
    <row r="156" spans="1:65" s="2" customFormat="1" ht="16.5" customHeight="1">
      <c r="A156" s="37"/>
      <c r="B156" s="38"/>
      <c r="C156" s="218" t="s">
        <v>310</v>
      </c>
      <c r="D156" s="218" t="s">
        <v>169</v>
      </c>
      <c r="E156" s="219" t="s">
        <v>3487</v>
      </c>
      <c r="F156" s="220" t="s">
        <v>3488</v>
      </c>
      <c r="G156" s="221" t="s">
        <v>215</v>
      </c>
      <c r="H156" s="222">
        <v>16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249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249</v>
      </c>
      <c r="BM156" s="230" t="s">
        <v>452</v>
      </c>
    </row>
    <row r="157" spans="1:65" s="2" customFormat="1" ht="16.5" customHeight="1">
      <c r="A157" s="37"/>
      <c r="B157" s="38"/>
      <c r="C157" s="218" t="s">
        <v>318</v>
      </c>
      <c r="D157" s="218" t="s">
        <v>169</v>
      </c>
      <c r="E157" s="219" t="s">
        <v>3489</v>
      </c>
      <c r="F157" s="220" t="s">
        <v>3490</v>
      </c>
      <c r="G157" s="221" t="s">
        <v>215</v>
      </c>
      <c r="H157" s="222">
        <v>4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249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249</v>
      </c>
      <c r="BM157" s="230" t="s">
        <v>461</v>
      </c>
    </row>
    <row r="158" spans="1:65" s="2" customFormat="1" ht="21.75" customHeight="1">
      <c r="A158" s="37"/>
      <c r="B158" s="38"/>
      <c r="C158" s="218" t="s">
        <v>322</v>
      </c>
      <c r="D158" s="218" t="s">
        <v>169</v>
      </c>
      <c r="E158" s="219" t="s">
        <v>3491</v>
      </c>
      <c r="F158" s="220" t="s">
        <v>3492</v>
      </c>
      <c r="G158" s="221" t="s">
        <v>215</v>
      </c>
      <c r="H158" s="222">
        <v>9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249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249</v>
      </c>
      <c r="BM158" s="230" t="s">
        <v>468</v>
      </c>
    </row>
    <row r="159" spans="1:65" s="2" customFormat="1" ht="21.75" customHeight="1">
      <c r="A159" s="37"/>
      <c r="B159" s="38"/>
      <c r="C159" s="218" t="s">
        <v>326</v>
      </c>
      <c r="D159" s="218" t="s">
        <v>169</v>
      </c>
      <c r="E159" s="219" t="s">
        <v>3493</v>
      </c>
      <c r="F159" s="220" t="s">
        <v>3494</v>
      </c>
      <c r="G159" s="221" t="s">
        <v>215</v>
      </c>
      <c r="H159" s="222">
        <v>10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249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249</v>
      </c>
      <c r="BM159" s="230" t="s">
        <v>479</v>
      </c>
    </row>
    <row r="160" spans="1:65" s="2" customFormat="1" ht="16.5" customHeight="1">
      <c r="A160" s="37"/>
      <c r="B160" s="38"/>
      <c r="C160" s="218" t="s">
        <v>331</v>
      </c>
      <c r="D160" s="218" t="s">
        <v>169</v>
      </c>
      <c r="E160" s="219" t="s">
        <v>3495</v>
      </c>
      <c r="F160" s="220" t="s">
        <v>3496</v>
      </c>
      <c r="G160" s="221" t="s">
        <v>183</v>
      </c>
      <c r="H160" s="222">
        <v>0.9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249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249</v>
      </c>
      <c r="BM160" s="230" t="s">
        <v>487</v>
      </c>
    </row>
    <row r="161" spans="1:65" s="2" customFormat="1" ht="21.75" customHeight="1">
      <c r="A161" s="37"/>
      <c r="B161" s="38"/>
      <c r="C161" s="218" t="s">
        <v>337</v>
      </c>
      <c r="D161" s="218" t="s">
        <v>169</v>
      </c>
      <c r="E161" s="219" t="s">
        <v>3497</v>
      </c>
      <c r="F161" s="220" t="s">
        <v>3498</v>
      </c>
      <c r="G161" s="221" t="s">
        <v>215</v>
      </c>
      <c r="H161" s="222">
        <v>25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249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249</v>
      </c>
      <c r="BM161" s="230" t="s">
        <v>495</v>
      </c>
    </row>
    <row r="162" spans="1:65" s="2" customFormat="1" ht="21.75" customHeight="1">
      <c r="A162" s="37"/>
      <c r="B162" s="38"/>
      <c r="C162" s="218" t="s">
        <v>345</v>
      </c>
      <c r="D162" s="218" t="s">
        <v>169</v>
      </c>
      <c r="E162" s="219" t="s">
        <v>3499</v>
      </c>
      <c r="F162" s="220" t="s">
        <v>3500</v>
      </c>
      <c r="G162" s="221" t="s">
        <v>215</v>
      </c>
      <c r="H162" s="222">
        <v>30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249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249</v>
      </c>
      <c r="BM162" s="230" t="s">
        <v>503</v>
      </c>
    </row>
    <row r="163" spans="1:65" s="2" customFormat="1" ht="21.75" customHeight="1">
      <c r="A163" s="37"/>
      <c r="B163" s="38"/>
      <c r="C163" s="218" t="s">
        <v>349</v>
      </c>
      <c r="D163" s="218" t="s">
        <v>169</v>
      </c>
      <c r="E163" s="219" t="s">
        <v>3501</v>
      </c>
      <c r="F163" s="220" t="s">
        <v>3502</v>
      </c>
      <c r="G163" s="221" t="s">
        <v>183</v>
      </c>
      <c r="H163" s="222">
        <v>0.8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249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249</v>
      </c>
      <c r="BM163" s="230" t="s">
        <v>511</v>
      </c>
    </row>
    <row r="164" spans="1:63" s="12" customFormat="1" ht="25.9" customHeight="1">
      <c r="A164" s="12"/>
      <c r="B164" s="202"/>
      <c r="C164" s="203"/>
      <c r="D164" s="204" t="s">
        <v>76</v>
      </c>
      <c r="E164" s="205" t="s">
        <v>3503</v>
      </c>
      <c r="F164" s="205" t="s">
        <v>3504</v>
      </c>
      <c r="G164" s="203"/>
      <c r="H164" s="203"/>
      <c r="I164" s="206"/>
      <c r="J164" s="207">
        <f>BK164</f>
        <v>0</v>
      </c>
      <c r="K164" s="203"/>
      <c r="L164" s="208"/>
      <c r="M164" s="209"/>
      <c r="N164" s="210"/>
      <c r="O164" s="210"/>
      <c r="P164" s="211">
        <f>SUM(P165:P192)</f>
        <v>0</v>
      </c>
      <c r="Q164" s="210"/>
      <c r="R164" s="211">
        <f>SUM(R165:R192)</f>
        <v>0</v>
      </c>
      <c r="S164" s="210"/>
      <c r="T164" s="212">
        <f>SUM(T165:T192)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86</v>
      </c>
      <c r="AT164" s="214" t="s">
        <v>76</v>
      </c>
      <c r="AU164" s="214" t="s">
        <v>77</v>
      </c>
      <c r="AY164" s="213" t="s">
        <v>166</v>
      </c>
      <c r="BK164" s="215">
        <f>SUM(BK165:BK192)</f>
        <v>0</v>
      </c>
    </row>
    <row r="165" spans="1:65" s="2" customFormat="1" ht="16.5" customHeight="1">
      <c r="A165" s="37"/>
      <c r="B165" s="38"/>
      <c r="C165" s="218" t="s">
        <v>355</v>
      </c>
      <c r="D165" s="218" t="s">
        <v>169</v>
      </c>
      <c r="E165" s="219" t="s">
        <v>3505</v>
      </c>
      <c r="F165" s="220" t="s">
        <v>3506</v>
      </c>
      <c r="G165" s="221" t="s">
        <v>196</v>
      </c>
      <c r="H165" s="222">
        <v>8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249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249</v>
      </c>
      <c r="BM165" s="230" t="s">
        <v>519</v>
      </c>
    </row>
    <row r="166" spans="1:65" s="2" customFormat="1" ht="16.5" customHeight="1">
      <c r="A166" s="37"/>
      <c r="B166" s="38"/>
      <c r="C166" s="218" t="s">
        <v>359</v>
      </c>
      <c r="D166" s="218" t="s">
        <v>169</v>
      </c>
      <c r="E166" s="219" t="s">
        <v>3507</v>
      </c>
      <c r="F166" s="220" t="s">
        <v>3508</v>
      </c>
      <c r="G166" s="221" t="s">
        <v>196</v>
      </c>
      <c r="H166" s="222">
        <v>5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249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249</v>
      </c>
      <c r="BM166" s="230" t="s">
        <v>531</v>
      </c>
    </row>
    <row r="167" spans="1:65" s="2" customFormat="1" ht="16.5" customHeight="1">
      <c r="A167" s="37"/>
      <c r="B167" s="38"/>
      <c r="C167" s="218" t="s">
        <v>365</v>
      </c>
      <c r="D167" s="218" t="s">
        <v>169</v>
      </c>
      <c r="E167" s="219" t="s">
        <v>3509</v>
      </c>
      <c r="F167" s="220" t="s">
        <v>3510</v>
      </c>
      <c r="G167" s="221" t="s">
        <v>196</v>
      </c>
      <c r="H167" s="222">
        <v>6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249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249</v>
      </c>
      <c r="BM167" s="230" t="s">
        <v>538</v>
      </c>
    </row>
    <row r="168" spans="1:65" s="2" customFormat="1" ht="16.5" customHeight="1">
      <c r="A168" s="37"/>
      <c r="B168" s="38"/>
      <c r="C168" s="218" t="s">
        <v>371</v>
      </c>
      <c r="D168" s="218" t="s">
        <v>169</v>
      </c>
      <c r="E168" s="219" t="s">
        <v>3511</v>
      </c>
      <c r="F168" s="220" t="s">
        <v>3512</v>
      </c>
      <c r="G168" s="221" t="s">
        <v>196</v>
      </c>
      <c r="H168" s="222">
        <v>1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249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249</v>
      </c>
      <c r="BM168" s="230" t="s">
        <v>551</v>
      </c>
    </row>
    <row r="169" spans="1:65" s="2" customFormat="1" ht="16.5" customHeight="1">
      <c r="A169" s="37"/>
      <c r="B169" s="38"/>
      <c r="C169" s="218" t="s">
        <v>376</v>
      </c>
      <c r="D169" s="218" t="s">
        <v>169</v>
      </c>
      <c r="E169" s="219" t="s">
        <v>3513</v>
      </c>
      <c r="F169" s="220" t="s">
        <v>3514</v>
      </c>
      <c r="G169" s="221" t="s">
        <v>196</v>
      </c>
      <c r="H169" s="222">
        <v>4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249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249</v>
      </c>
      <c r="BM169" s="230" t="s">
        <v>561</v>
      </c>
    </row>
    <row r="170" spans="1:65" s="2" customFormat="1" ht="16.5" customHeight="1">
      <c r="A170" s="37"/>
      <c r="B170" s="38"/>
      <c r="C170" s="218" t="s">
        <v>381</v>
      </c>
      <c r="D170" s="218" t="s">
        <v>169</v>
      </c>
      <c r="E170" s="219" t="s">
        <v>3515</v>
      </c>
      <c r="F170" s="220" t="s">
        <v>3516</v>
      </c>
      <c r="G170" s="221" t="s">
        <v>547</v>
      </c>
      <c r="H170" s="222">
        <v>2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249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249</v>
      </c>
      <c r="BM170" s="230" t="s">
        <v>573</v>
      </c>
    </row>
    <row r="171" spans="1:65" s="2" customFormat="1" ht="16.5" customHeight="1">
      <c r="A171" s="37"/>
      <c r="B171" s="38"/>
      <c r="C171" s="218" t="s">
        <v>385</v>
      </c>
      <c r="D171" s="218" t="s">
        <v>169</v>
      </c>
      <c r="E171" s="219" t="s">
        <v>3517</v>
      </c>
      <c r="F171" s="220" t="s">
        <v>3518</v>
      </c>
      <c r="G171" s="221" t="s">
        <v>547</v>
      </c>
      <c r="H171" s="222">
        <v>1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249</v>
      </c>
      <c r="AT171" s="230" t="s">
        <v>169</v>
      </c>
      <c r="AU171" s="230" t="s">
        <v>8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249</v>
      </c>
      <c r="BM171" s="230" t="s">
        <v>582</v>
      </c>
    </row>
    <row r="172" spans="1:65" s="2" customFormat="1" ht="16.5" customHeight="1">
      <c r="A172" s="37"/>
      <c r="B172" s="38"/>
      <c r="C172" s="218" t="s">
        <v>389</v>
      </c>
      <c r="D172" s="218" t="s">
        <v>169</v>
      </c>
      <c r="E172" s="219" t="s">
        <v>3519</v>
      </c>
      <c r="F172" s="220" t="s">
        <v>3520</v>
      </c>
      <c r="G172" s="221" t="s">
        <v>547</v>
      </c>
      <c r="H172" s="222">
        <v>1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249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249</v>
      </c>
      <c r="BM172" s="230" t="s">
        <v>593</v>
      </c>
    </row>
    <row r="173" spans="1:65" s="2" customFormat="1" ht="16.5" customHeight="1">
      <c r="A173" s="37"/>
      <c r="B173" s="38"/>
      <c r="C173" s="218" t="s">
        <v>393</v>
      </c>
      <c r="D173" s="218" t="s">
        <v>169</v>
      </c>
      <c r="E173" s="219" t="s">
        <v>3521</v>
      </c>
      <c r="F173" s="220" t="s">
        <v>3522</v>
      </c>
      <c r="G173" s="221" t="s">
        <v>547</v>
      </c>
      <c r="H173" s="222">
        <v>1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249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249</v>
      </c>
      <c r="BM173" s="230" t="s">
        <v>601</v>
      </c>
    </row>
    <row r="174" spans="1:65" s="2" customFormat="1" ht="16.5" customHeight="1">
      <c r="A174" s="37"/>
      <c r="B174" s="38"/>
      <c r="C174" s="218" t="s">
        <v>397</v>
      </c>
      <c r="D174" s="218" t="s">
        <v>169</v>
      </c>
      <c r="E174" s="219" t="s">
        <v>3523</v>
      </c>
      <c r="F174" s="220" t="s">
        <v>3524</v>
      </c>
      <c r="G174" s="221" t="s">
        <v>196</v>
      </c>
      <c r="H174" s="222">
        <v>5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249</v>
      </c>
      <c r="AT174" s="230" t="s">
        <v>169</v>
      </c>
      <c r="AU174" s="230" t="s">
        <v>8</v>
      </c>
      <c r="AY174" s="16" t="s">
        <v>166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249</v>
      </c>
      <c r="BM174" s="230" t="s">
        <v>609</v>
      </c>
    </row>
    <row r="175" spans="1:65" s="2" customFormat="1" ht="16.5" customHeight="1">
      <c r="A175" s="37"/>
      <c r="B175" s="38"/>
      <c r="C175" s="218" t="s">
        <v>402</v>
      </c>
      <c r="D175" s="218" t="s">
        <v>169</v>
      </c>
      <c r="E175" s="219" t="s">
        <v>3525</v>
      </c>
      <c r="F175" s="220" t="s">
        <v>3526</v>
      </c>
      <c r="G175" s="221" t="s">
        <v>547</v>
      </c>
      <c r="H175" s="222">
        <v>4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249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249</v>
      </c>
      <c r="BM175" s="230" t="s">
        <v>617</v>
      </c>
    </row>
    <row r="176" spans="1:65" s="2" customFormat="1" ht="16.5" customHeight="1">
      <c r="A176" s="37"/>
      <c r="B176" s="38"/>
      <c r="C176" s="218" t="s">
        <v>407</v>
      </c>
      <c r="D176" s="218" t="s">
        <v>169</v>
      </c>
      <c r="E176" s="219" t="s">
        <v>3527</v>
      </c>
      <c r="F176" s="220" t="s">
        <v>3528</v>
      </c>
      <c r="G176" s="221" t="s">
        <v>477</v>
      </c>
      <c r="H176" s="222">
        <v>4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249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249</v>
      </c>
      <c r="BM176" s="230" t="s">
        <v>627</v>
      </c>
    </row>
    <row r="177" spans="1:65" s="2" customFormat="1" ht="16.5" customHeight="1">
      <c r="A177" s="37"/>
      <c r="B177" s="38"/>
      <c r="C177" s="218" t="s">
        <v>411</v>
      </c>
      <c r="D177" s="218" t="s">
        <v>169</v>
      </c>
      <c r="E177" s="219" t="s">
        <v>3529</v>
      </c>
      <c r="F177" s="220" t="s">
        <v>3530</v>
      </c>
      <c r="G177" s="221" t="s">
        <v>477</v>
      </c>
      <c r="H177" s="222">
        <v>1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249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249</v>
      </c>
      <c r="BM177" s="230" t="s">
        <v>639</v>
      </c>
    </row>
    <row r="178" spans="1:65" s="2" customFormat="1" ht="24.15" customHeight="1">
      <c r="A178" s="37"/>
      <c r="B178" s="38"/>
      <c r="C178" s="218" t="s">
        <v>417</v>
      </c>
      <c r="D178" s="218" t="s">
        <v>169</v>
      </c>
      <c r="E178" s="219" t="s">
        <v>3531</v>
      </c>
      <c r="F178" s="220" t="s">
        <v>3532</v>
      </c>
      <c r="G178" s="221" t="s">
        <v>477</v>
      </c>
      <c r="H178" s="222">
        <v>2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249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249</v>
      </c>
      <c r="BM178" s="230" t="s">
        <v>650</v>
      </c>
    </row>
    <row r="179" spans="1:65" s="2" customFormat="1" ht="16.5" customHeight="1">
      <c r="A179" s="37"/>
      <c r="B179" s="38"/>
      <c r="C179" s="218" t="s">
        <v>423</v>
      </c>
      <c r="D179" s="218" t="s">
        <v>169</v>
      </c>
      <c r="E179" s="219" t="s">
        <v>3533</v>
      </c>
      <c r="F179" s="220" t="s">
        <v>3534</v>
      </c>
      <c r="G179" s="221" t="s">
        <v>547</v>
      </c>
      <c r="H179" s="222">
        <v>2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249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249</v>
      </c>
      <c r="BM179" s="230" t="s">
        <v>659</v>
      </c>
    </row>
    <row r="180" spans="1:65" s="2" customFormat="1" ht="16.5" customHeight="1">
      <c r="A180" s="37"/>
      <c r="B180" s="38"/>
      <c r="C180" s="218" t="s">
        <v>428</v>
      </c>
      <c r="D180" s="218" t="s">
        <v>169</v>
      </c>
      <c r="E180" s="219" t="s">
        <v>3535</v>
      </c>
      <c r="F180" s="220" t="s">
        <v>3536</v>
      </c>
      <c r="G180" s="221" t="s">
        <v>547</v>
      </c>
      <c r="H180" s="222">
        <v>1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249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249</v>
      </c>
      <c r="BM180" s="230" t="s">
        <v>667</v>
      </c>
    </row>
    <row r="181" spans="1:65" s="2" customFormat="1" ht="16.5" customHeight="1">
      <c r="A181" s="37"/>
      <c r="B181" s="38"/>
      <c r="C181" s="218" t="s">
        <v>432</v>
      </c>
      <c r="D181" s="218" t="s">
        <v>169</v>
      </c>
      <c r="E181" s="219" t="s">
        <v>3537</v>
      </c>
      <c r="F181" s="220" t="s">
        <v>3538</v>
      </c>
      <c r="G181" s="221" t="s">
        <v>547</v>
      </c>
      <c r="H181" s="222">
        <v>2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249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249</v>
      </c>
      <c r="BM181" s="230" t="s">
        <v>675</v>
      </c>
    </row>
    <row r="182" spans="1:65" s="2" customFormat="1" ht="16.5" customHeight="1">
      <c r="A182" s="37"/>
      <c r="B182" s="38"/>
      <c r="C182" s="218" t="s">
        <v>436</v>
      </c>
      <c r="D182" s="218" t="s">
        <v>169</v>
      </c>
      <c r="E182" s="219" t="s">
        <v>3539</v>
      </c>
      <c r="F182" s="220" t="s">
        <v>3540</v>
      </c>
      <c r="G182" s="221" t="s">
        <v>547</v>
      </c>
      <c r="H182" s="222">
        <v>2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249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249</v>
      </c>
      <c r="BM182" s="230" t="s">
        <v>685</v>
      </c>
    </row>
    <row r="183" spans="1:65" s="2" customFormat="1" ht="21.75" customHeight="1">
      <c r="A183" s="37"/>
      <c r="B183" s="38"/>
      <c r="C183" s="218" t="s">
        <v>442</v>
      </c>
      <c r="D183" s="218" t="s">
        <v>169</v>
      </c>
      <c r="E183" s="219" t="s">
        <v>3541</v>
      </c>
      <c r="F183" s="220" t="s">
        <v>3542</v>
      </c>
      <c r="G183" s="221" t="s">
        <v>477</v>
      </c>
      <c r="H183" s="222">
        <v>4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249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249</v>
      </c>
      <c r="BM183" s="230" t="s">
        <v>693</v>
      </c>
    </row>
    <row r="184" spans="1:65" s="2" customFormat="1" ht="21.75" customHeight="1">
      <c r="A184" s="37"/>
      <c r="B184" s="38"/>
      <c r="C184" s="218" t="s">
        <v>448</v>
      </c>
      <c r="D184" s="218" t="s">
        <v>169</v>
      </c>
      <c r="E184" s="219" t="s">
        <v>3543</v>
      </c>
      <c r="F184" s="220" t="s">
        <v>3544</v>
      </c>
      <c r="G184" s="221" t="s">
        <v>477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249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249</v>
      </c>
      <c r="BM184" s="230" t="s">
        <v>701</v>
      </c>
    </row>
    <row r="185" spans="1:65" s="2" customFormat="1" ht="24.15" customHeight="1">
      <c r="A185" s="37"/>
      <c r="B185" s="38"/>
      <c r="C185" s="218" t="s">
        <v>452</v>
      </c>
      <c r="D185" s="218" t="s">
        <v>169</v>
      </c>
      <c r="E185" s="219" t="s">
        <v>3545</v>
      </c>
      <c r="F185" s="220" t="s">
        <v>3546</v>
      </c>
      <c r="G185" s="221" t="s">
        <v>477</v>
      </c>
      <c r="H185" s="222">
        <v>2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249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249</v>
      </c>
      <c r="BM185" s="230" t="s">
        <v>709</v>
      </c>
    </row>
    <row r="186" spans="1:65" s="2" customFormat="1" ht="16.5" customHeight="1">
      <c r="A186" s="37"/>
      <c r="B186" s="38"/>
      <c r="C186" s="218" t="s">
        <v>457</v>
      </c>
      <c r="D186" s="218" t="s">
        <v>169</v>
      </c>
      <c r="E186" s="219" t="s">
        <v>3547</v>
      </c>
      <c r="F186" s="220" t="s">
        <v>3548</v>
      </c>
      <c r="G186" s="221" t="s">
        <v>547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249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249</v>
      </c>
      <c r="BM186" s="230" t="s">
        <v>717</v>
      </c>
    </row>
    <row r="187" spans="1:65" s="2" customFormat="1" ht="16.5" customHeight="1">
      <c r="A187" s="37"/>
      <c r="B187" s="38"/>
      <c r="C187" s="218" t="s">
        <v>461</v>
      </c>
      <c r="D187" s="218" t="s">
        <v>169</v>
      </c>
      <c r="E187" s="219" t="s">
        <v>3549</v>
      </c>
      <c r="F187" s="220" t="s">
        <v>3550</v>
      </c>
      <c r="G187" s="221" t="s">
        <v>547</v>
      </c>
      <c r="H187" s="222">
        <v>1</v>
      </c>
      <c r="I187" s="223"/>
      <c r="J187" s="224">
        <f>ROUND(I187*H187,0)</f>
        <v>0</v>
      </c>
      <c r="K187" s="225"/>
      <c r="L187" s="43"/>
      <c r="M187" s="226" t="s">
        <v>1</v>
      </c>
      <c r="N187" s="227" t="s">
        <v>42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249</v>
      </c>
      <c r="AT187" s="230" t="s">
        <v>169</v>
      </c>
      <c r="AU187" s="230" t="s">
        <v>8</v>
      </c>
      <c r="AY187" s="16" t="s">
        <v>166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</v>
      </c>
      <c r="BK187" s="231">
        <f>ROUND(I187*H187,0)</f>
        <v>0</v>
      </c>
      <c r="BL187" s="16" t="s">
        <v>249</v>
      </c>
      <c r="BM187" s="230" t="s">
        <v>727</v>
      </c>
    </row>
    <row r="188" spans="1:65" s="2" customFormat="1" ht="16.5" customHeight="1">
      <c r="A188" s="37"/>
      <c r="B188" s="38"/>
      <c r="C188" s="218" t="s">
        <v>464</v>
      </c>
      <c r="D188" s="218" t="s">
        <v>169</v>
      </c>
      <c r="E188" s="219" t="s">
        <v>3551</v>
      </c>
      <c r="F188" s="220" t="s">
        <v>3552</v>
      </c>
      <c r="G188" s="221" t="s">
        <v>183</v>
      </c>
      <c r="H188" s="222">
        <v>0.15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249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249</v>
      </c>
      <c r="BM188" s="230" t="s">
        <v>739</v>
      </c>
    </row>
    <row r="189" spans="1:65" s="2" customFormat="1" ht="16.5" customHeight="1">
      <c r="A189" s="37"/>
      <c r="B189" s="38"/>
      <c r="C189" s="218" t="s">
        <v>468</v>
      </c>
      <c r="D189" s="218" t="s">
        <v>169</v>
      </c>
      <c r="E189" s="219" t="s">
        <v>3553</v>
      </c>
      <c r="F189" s="220" t="s">
        <v>3554</v>
      </c>
      <c r="G189" s="221" t="s">
        <v>196</v>
      </c>
      <c r="H189" s="222">
        <v>6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249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249</v>
      </c>
      <c r="BM189" s="230" t="s">
        <v>749</v>
      </c>
    </row>
    <row r="190" spans="1:65" s="2" customFormat="1" ht="16.5" customHeight="1">
      <c r="A190" s="37"/>
      <c r="B190" s="38"/>
      <c r="C190" s="218" t="s">
        <v>474</v>
      </c>
      <c r="D190" s="218" t="s">
        <v>169</v>
      </c>
      <c r="E190" s="219" t="s">
        <v>3555</v>
      </c>
      <c r="F190" s="220" t="s">
        <v>3556</v>
      </c>
      <c r="G190" s="221" t="s">
        <v>196</v>
      </c>
      <c r="H190" s="222">
        <v>7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249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249</v>
      </c>
      <c r="BM190" s="230" t="s">
        <v>759</v>
      </c>
    </row>
    <row r="191" spans="1:65" s="2" customFormat="1" ht="21.75" customHeight="1">
      <c r="A191" s="37"/>
      <c r="B191" s="38"/>
      <c r="C191" s="218" t="s">
        <v>479</v>
      </c>
      <c r="D191" s="218" t="s">
        <v>169</v>
      </c>
      <c r="E191" s="219" t="s">
        <v>3557</v>
      </c>
      <c r="F191" s="220" t="s">
        <v>3558</v>
      </c>
      <c r="G191" s="221" t="s">
        <v>196</v>
      </c>
      <c r="H191" s="222">
        <v>3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249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249</v>
      </c>
      <c r="BM191" s="230" t="s">
        <v>768</v>
      </c>
    </row>
    <row r="192" spans="1:65" s="2" customFormat="1" ht="21.75" customHeight="1">
      <c r="A192" s="37"/>
      <c r="B192" s="38"/>
      <c r="C192" s="218" t="s">
        <v>483</v>
      </c>
      <c r="D192" s="218" t="s">
        <v>169</v>
      </c>
      <c r="E192" s="219" t="s">
        <v>3559</v>
      </c>
      <c r="F192" s="220" t="s">
        <v>3560</v>
      </c>
      <c r="G192" s="221" t="s">
        <v>183</v>
      </c>
      <c r="H192" s="222">
        <v>0.2</v>
      </c>
      <c r="I192" s="223"/>
      <c r="J192" s="224">
        <f>ROUND(I192*H192,0)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249</v>
      </c>
      <c r="AT192" s="230" t="s">
        <v>169</v>
      </c>
      <c r="AU192" s="230" t="s">
        <v>8</v>
      </c>
      <c r="AY192" s="16" t="s">
        <v>166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</v>
      </c>
      <c r="BK192" s="231">
        <f>ROUND(I192*H192,0)</f>
        <v>0</v>
      </c>
      <c r="BL192" s="16" t="s">
        <v>249</v>
      </c>
      <c r="BM192" s="230" t="s">
        <v>777</v>
      </c>
    </row>
    <row r="193" spans="1:63" s="12" customFormat="1" ht="25.9" customHeight="1">
      <c r="A193" s="12"/>
      <c r="B193" s="202"/>
      <c r="C193" s="203"/>
      <c r="D193" s="204" t="s">
        <v>76</v>
      </c>
      <c r="E193" s="205" t="s">
        <v>923</v>
      </c>
      <c r="F193" s="205" t="s">
        <v>3561</v>
      </c>
      <c r="G193" s="203"/>
      <c r="H193" s="203"/>
      <c r="I193" s="206"/>
      <c r="J193" s="207">
        <f>BK193</f>
        <v>0</v>
      </c>
      <c r="K193" s="203"/>
      <c r="L193" s="208"/>
      <c r="M193" s="209"/>
      <c r="N193" s="210"/>
      <c r="O193" s="210"/>
      <c r="P193" s="211">
        <f>SUM(P194:P195)</f>
        <v>0</v>
      </c>
      <c r="Q193" s="210"/>
      <c r="R193" s="211">
        <f>SUM(R194:R195)</f>
        <v>0</v>
      </c>
      <c r="S193" s="210"/>
      <c r="T193" s="212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86</v>
      </c>
      <c r="AT193" s="214" t="s">
        <v>76</v>
      </c>
      <c r="AU193" s="214" t="s">
        <v>77</v>
      </c>
      <c r="AY193" s="213" t="s">
        <v>166</v>
      </c>
      <c r="BK193" s="215">
        <f>SUM(BK194:BK195)</f>
        <v>0</v>
      </c>
    </row>
    <row r="194" spans="1:65" s="2" customFormat="1" ht="16.5" customHeight="1">
      <c r="A194" s="37"/>
      <c r="B194" s="38"/>
      <c r="C194" s="218" t="s">
        <v>487</v>
      </c>
      <c r="D194" s="218" t="s">
        <v>169</v>
      </c>
      <c r="E194" s="219" t="s">
        <v>3562</v>
      </c>
      <c r="F194" s="220" t="s">
        <v>3563</v>
      </c>
      <c r="G194" s="221" t="s">
        <v>215</v>
      </c>
      <c r="H194" s="222">
        <v>16</v>
      </c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249</v>
      </c>
      <c r="AT194" s="230" t="s">
        <v>169</v>
      </c>
      <c r="AU194" s="230" t="s">
        <v>8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249</v>
      </c>
      <c r="BM194" s="230" t="s">
        <v>787</v>
      </c>
    </row>
    <row r="195" spans="1:65" s="2" customFormat="1" ht="21.75" customHeight="1">
      <c r="A195" s="37"/>
      <c r="B195" s="38"/>
      <c r="C195" s="218" t="s">
        <v>491</v>
      </c>
      <c r="D195" s="218" t="s">
        <v>169</v>
      </c>
      <c r="E195" s="219" t="s">
        <v>3564</v>
      </c>
      <c r="F195" s="220" t="s">
        <v>3565</v>
      </c>
      <c r="G195" s="221" t="s">
        <v>215</v>
      </c>
      <c r="H195" s="222">
        <v>23</v>
      </c>
      <c r="I195" s="223"/>
      <c r="J195" s="224">
        <f>ROUND(I195*H195,0)</f>
        <v>0</v>
      </c>
      <c r="K195" s="225"/>
      <c r="L195" s="43"/>
      <c r="M195" s="226" t="s">
        <v>1</v>
      </c>
      <c r="N195" s="227" t="s">
        <v>42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249</v>
      </c>
      <c r="AT195" s="230" t="s">
        <v>169</v>
      </c>
      <c r="AU195" s="230" t="s">
        <v>8</v>
      </c>
      <c r="AY195" s="16" t="s">
        <v>166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</v>
      </c>
      <c r="BK195" s="231">
        <f>ROUND(I195*H195,0)</f>
        <v>0</v>
      </c>
      <c r="BL195" s="16" t="s">
        <v>249</v>
      </c>
      <c r="BM195" s="230" t="s">
        <v>799</v>
      </c>
    </row>
    <row r="196" spans="1:63" s="12" customFormat="1" ht="25.9" customHeight="1">
      <c r="A196" s="12"/>
      <c r="B196" s="202"/>
      <c r="C196" s="203"/>
      <c r="D196" s="204" t="s">
        <v>76</v>
      </c>
      <c r="E196" s="205" t="s">
        <v>3566</v>
      </c>
      <c r="F196" s="205" t="s">
        <v>3567</v>
      </c>
      <c r="G196" s="203"/>
      <c r="H196" s="203"/>
      <c r="I196" s="206"/>
      <c r="J196" s="207">
        <f>BK196</f>
        <v>0</v>
      </c>
      <c r="K196" s="203"/>
      <c r="L196" s="208"/>
      <c r="M196" s="209"/>
      <c r="N196" s="210"/>
      <c r="O196" s="210"/>
      <c r="P196" s="211">
        <f>SUM(P197:P200)</f>
        <v>0</v>
      </c>
      <c r="Q196" s="210"/>
      <c r="R196" s="211">
        <f>SUM(R197:R200)</f>
        <v>0</v>
      </c>
      <c r="S196" s="210"/>
      <c r="T196" s="212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173</v>
      </c>
      <c r="AT196" s="214" t="s">
        <v>76</v>
      </c>
      <c r="AU196" s="214" t="s">
        <v>77</v>
      </c>
      <c r="AY196" s="213" t="s">
        <v>166</v>
      </c>
      <c r="BK196" s="215">
        <f>SUM(BK197:BK200)</f>
        <v>0</v>
      </c>
    </row>
    <row r="197" spans="1:65" s="2" customFormat="1" ht="16.5" customHeight="1">
      <c r="A197" s="37"/>
      <c r="B197" s="38"/>
      <c r="C197" s="218" t="s">
        <v>495</v>
      </c>
      <c r="D197" s="218" t="s">
        <v>169</v>
      </c>
      <c r="E197" s="219" t="s">
        <v>3568</v>
      </c>
      <c r="F197" s="220" t="s">
        <v>3569</v>
      </c>
      <c r="G197" s="221" t="s">
        <v>3570</v>
      </c>
      <c r="H197" s="222">
        <v>72</v>
      </c>
      <c r="I197" s="223"/>
      <c r="J197" s="224">
        <f>ROUND(I197*H197,0)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3571</v>
      </c>
      <c r="AT197" s="230" t="s">
        <v>169</v>
      </c>
      <c r="AU197" s="230" t="s">
        <v>8</v>
      </c>
      <c r="AY197" s="16" t="s">
        <v>166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</v>
      </c>
      <c r="BK197" s="231">
        <f>ROUND(I197*H197,0)</f>
        <v>0</v>
      </c>
      <c r="BL197" s="16" t="s">
        <v>3571</v>
      </c>
      <c r="BM197" s="230" t="s">
        <v>807</v>
      </c>
    </row>
    <row r="198" spans="1:65" s="2" customFormat="1" ht="21.75" customHeight="1">
      <c r="A198" s="37"/>
      <c r="B198" s="38"/>
      <c r="C198" s="218" t="s">
        <v>499</v>
      </c>
      <c r="D198" s="218" t="s">
        <v>169</v>
      </c>
      <c r="E198" s="219" t="s">
        <v>3572</v>
      </c>
      <c r="F198" s="220" t="s">
        <v>3573</v>
      </c>
      <c r="G198" s="221" t="s">
        <v>477</v>
      </c>
      <c r="H198" s="222">
        <v>1</v>
      </c>
      <c r="I198" s="223"/>
      <c r="J198" s="224">
        <f>ROUND(I198*H198,0)</f>
        <v>0</v>
      </c>
      <c r="K198" s="225"/>
      <c r="L198" s="43"/>
      <c r="M198" s="226" t="s">
        <v>1</v>
      </c>
      <c r="N198" s="227" t="s">
        <v>42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3571</v>
      </c>
      <c r="AT198" s="230" t="s">
        <v>169</v>
      </c>
      <c r="AU198" s="230" t="s">
        <v>8</v>
      </c>
      <c r="AY198" s="16" t="s">
        <v>166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</v>
      </c>
      <c r="BK198" s="231">
        <f>ROUND(I198*H198,0)</f>
        <v>0</v>
      </c>
      <c r="BL198" s="16" t="s">
        <v>3571</v>
      </c>
      <c r="BM198" s="230" t="s">
        <v>817</v>
      </c>
    </row>
    <row r="199" spans="1:65" s="2" customFormat="1" ht="16.5" customHeight="1">
      <c r="A199" s="37"/>
      <c r="B199" s="38"/>
      <c r="C199" s="218" t="s">
        <v>503</v>
      </c>
      <c r="D199" s="218" t="s">
        <v>169</v>
      </c>
      <c r="E199" s="219" t="s">
        <v>3574</v>
      </c>
      <c r="F199" s="220" t="s">
        <v>3575</v>
      </c>
      <c r="G199" s="221" t="s">
        <v>477</v>
      </c>
      <c r="H199" s="222">
        <v>1</v>
      </c>
      <c r="I199" s="223"/>
      <c r="J199" s="224">
        <f>ROUND(I199*H199,0)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3571</v>
      </c>
      <c r="AT199" s="230" t="s">
        <v>169</v>
      </c>
      <c r="AU199" s="230" t="s">
        <v>8</v>
      </c>
      <c r="AY199" s="16" t="s">
        <v>166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</v>
      </c>
      <c r="BK199" s="231">
        <f>ROUND(I199*H199,0)</f>
        <v>0</v>
      </c>
      <c r="BL199" s="16" t="s">
        <v>3571</v>
      </c>
      <c r="BM199" s="230" t="s">
        <v>829</v>
      </c>
    </row>
    <row r="200" spans="1:65" s="2" customFormat="1" ht="16.5" customHeight="1">
      <c r="A200" s="37"/>
      <c r="B200" s="38"/>
      <c r="C200" s="218" t="s">
        <v>507</v>
      </c>
      <c r="D200" s="218" t="s">
        <v>169</v>
      </c>
      <c r="E200" s="219" t="s">
        <v>99</v>
      </c>
      <c r="F200" s="220" t="s">
        <v>3576</v>
      </c>
      <c r="G200" s="221" t="s">
        <v>477</v>
      </c>
      <c r="H200" s="222">
        <v>1</v>
      </c>
      <c r="I200" s="223"/>
      <c r="J200" s="224">
        <f>ROUND(I200*H200,0)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3571</v>
      </c>
      <c r="AT200" s="230" t="s">
        <v>169</v>
      </c>
      <c r="AU200" s="230" t="s">
        <v>8</v>
      </c>
      <c r="AY200" s="16" t="s">
        <v>166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</v>
      </c>
      <c r="BK200" s="231">
        <f>ROUND(I200*H200,0)</f>
        <v>0</v>
      </c>
      <c r="BL200" s="16" t="s">
        <v>3571</v>
      </c>
      <c r="BM200" s="230" t="s">
        <v>839</v>
      </c>
    </row>
    <row r="201" spans="1:63" s="12" customFormat="1" ht="25.9" customHeight="1">
      <c r="A201" s="12"/>
      <c r="B201" s="202"/>
      <c r="C201" s="203"/>
      <c r="D201" s="204" t="s">
        <v>76</v>
      </c>
      <c r="E201" s="205" t="s">
        <v>959</v>
      </c>
      <c r="F201" s="205" t="s">
        <v>960</v>
      </c>
      <c r="G201" s="203"/>
      <c r="H201" s="203"/>
      <c r="I201" s="206"/>
      <c r="J201" s="207">
        <f>BK201</f>
        <v>0</v>
      </c>
      <c r="K201" s="203"/>
      <c r="L201" s="208"/>
      <c r="M201" s="209"/>
      <c r="N201" s="210"/>
      <c r="O201" s="210"/>
      <c r="P201" s="211">
        <f>P202+P204</f>
        <v>0</v>
      </c>
      <c r="Q201" s="210"/>
      <c r="R201" s="211">
        <f>R202+R204</f>
        <v>0</v>
      </c>
      <c r="S201" s="210"/>
      <c r="T201" s="212">
        <f>T202+T204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193</v>
      </c>
      <c r="AT201" s="214" t="s">
        <v>76</v>
      </c>
      <c r="AU201" s="214" t="s">
        <v>77</v>
      </c>
      <c r="AY201" s="213" t="s">
        <v>166</v>
      </c>
      <c r="BK201" s="215">
        <f>BK202+BK204</f>
        <v>0</v>
      </c>
    </row>
    <row r="202" spans="1:63" s="12" customFormat="1" ht="22.8" customHeight="1">
      <c r="A202" s="12"/>
      <c r="B202" s="202"/>
      <c r="C202" s="203"/>
      <c r="D202" s="204" t="s">
        <v>76</v>
      </c>
      <c r="E202" s="216" t="s">
        <v>961</v>
      </c>
      <c r="F202" s="216" t="s">
        <v>962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P203</f>
        <v>0</v>
      </c>
      <c r="Q202" s="210"/>
      <c r="R202" s="211">
        <f>R203</f>
        <v>0</v>
      </c>
      <c r="S202" s="210"/>
      <c r="T202" s="212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193</v>
      </c>
      <c r="AT202" s="214" t="s">
        <v>76</v>
      </c>
      <c r="AU202" s="214" t="s">
        <v>8</v>
      </c>
      <c r="AY202" s="213" t="s">
        <v>166</v>
      </c>
      <c r="BK202" s="215">
        <f>BK203</f>
        <v>0</v>
      </c>
    </row>
    <row r="203" spans="1:65" s="2" customFormat="1" ht="16.5" customHeight="1">
      <c r="A203" s="37"/>
      <c r="B203" s="38"/>
      <c r="C203" s="218" t="s">
        <v>511</v>
      </c>
      <c r="D203" s="218" t="s">
        <v>169</v>
      </c>
      <c r="E203" s="219" t="s">
        <v>964</v>
      </c>
      <c r="F203" s="220" t="s">
        <v>962</v>
      </c>
      <c r="G203" s="221" t="s">
        <v>405</v>
      </c>
      <c r="H203" s="265"/>
      <c r="I203" s="223"/>
      <c r="J203" s="224">
        <f>ROUND(I203*H203,0)</f>
        <v>0</v>
      </c>
      <c r="K203" s="225"/>
      <c r="L203" s="43"/>
      <c r="M203" s="226" t="s">
        <v>1</v>
      </c>
      <c r="N203" s="227" t="s">
        <v>42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965</v>
      </c>
      <c r="AT203" s="230" t="s">
        <v>169</v>
      </c>
      <c r="AU203" s="230" t="s">
        <v>86</v>
      </c>
      <c r="AY203" s="16" t="s">
        <v>166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</v>
      </c>
      <c r="BK203" s="231">
        <f>ROUND(I203*H203,0)</f>
        <v>0</v>
      </c>
      <c r="BL203" s="16" t="s">
        <v>965</v>
      </c>
      <c r="BM203" s="230" t="s">
        <v>3577</v>
      </c>
    </row>
    <row r="204" spans="1:63" s="12" customFormat="1" ht="22.8" customHeight="1">
      <c r="A204" s="12"/>
      <c r="B204" s="202"/>
      <c r="C204" s="203"/>
      <c r="D204" s="204" t="s">
        <v>76</v>
      </c>
      <c r="E204" s="216" t="s">
        <v>3578</v>
      </c>
      <c r="F204" s="216" t="s">
        <v>3579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P205</f>
        <v>0</v>
      </c>
      <c r="Q204" s="210"/>
      <c r="R204" s="211">
        <f>R205</f>
        <v>0</v>
      </c>
      <c r="S204" s="210"/>
      <c r="T204" s="212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193</v>
      </c>
      <c r="AT204" s="214" t="s">
        <v>76</v>
      </c>
      <c r="AU204" s="214" t="s">
        <v>8</v>
      </c>
      <c r="AY204" s="213" t="s">
        <v>166</v>
      </c>
      <c r="BK204" s="215">
        <f>BK205</f>
        <v>0</v>
      </c>
    </row>
    <row r="205" spans="1:65" s="2" customFormat="1" ht="16.5" customHeight="1">
      <c r="A205" s="37"/>
      <c r="B205" s="38"/>
      <c r="C205" s="218" t="s">
        <v>515</v>
      </c>
      <c r="D205" s="218" t="s">
        <v>169</v>
      </c>
      <c r="E205" s="219" t="s">
        <v>3580</v>
      </c>
      <c r="F205" s="220" t="s">
        <v>3581</v>
      </c>
      <c r="G205" s="221" t="s">
        <v>405</v>
      </c>
      <c r="H205" s="265"/>
      <c r="I205" s="223"/>
      <c r="J205" s="224">
        <f>ROUND(I205*H205,0)</f>
        <v>0</v>
      </c>
      <c r="K205" s="225"/>
      <c r="L205" s="43"/>
      <c r="M205" s="266" t="s">
        <v>1</v>
      </c>
      <c r="N205" s="267" t="s">
        <v>42</v>
      </c>
      <c r="O205" s="268"/>
      <c r="P205" s="269">
        <f>O205*H205</f>
        <v>0</v>
      </c>
      <c r="Q205" s="269">
        <v>0</v>
      </c>
      <c r="R205" s="269">
        <f>Q205*H205</f>
        <v>0</v>
      </c>
      <c r="S205" s="269">
        <v>0</v>
      </c>
      <c r="T205" s="27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965</v>
      </c>
      <c r="AT205" s="230" t="s">
        <v>169</v>
      </c>
      <c r="AU205" s="230" t="s">
        <v>86</v>
      </c>
      <c r="AY205" s="16" t="s">
        <v>166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</v>
      </c>
      <c r="BK205" s="231">
        <f>ROUND(I205*H205,0)</f>
        <v>0</v>
      </c>
      <c r="BL205" s="16" t="s">
        <v>965</v>
      </c>
      <c r="BM205" s="230" t="s">
        <v>3582</v>
      </c>
    </row>
    <row r="206" spans="1:31" s="2" customFormat="1" ht="6.95" customHeight="1">
      <c r="A206" s="37"/>
      <c r="B206" s="65"/>
      <c r="C206" s="66"/>
      <c r="D206" s="66"/>
      <c r="E206" s="66"/>
      <c r="F206" s="66"/>
      <c r="G206" s="66"/>
      <c r="H206" s="66"/>
      <c r="I206" s="66"/>
      <c r="J206" s="66"/>
      <c r="K206" s="66"/>
      <c r="L206" s="43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sheetProtection password="F695" sheet="1" objects="1" scenarios="1" formatColumns="0" formatRows="0" autoFilter="0"/>
  <autoFilter ref="C124:K20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3583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ROUND(J124,0)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ROUND((SUM(BE124:BE170)),0)</f>
        <v>0</v>
      </c>
      <c r="G33" s="37"/>
      <c r="H33" s="37"/>
      <c r="I33" s="154">
        <v>0.21</v>
      </c>
      <c r="J33" s="153">
        <f>ROUND(((SUM(BE124:BE170))*I33),0)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ROUND((SUM(BF124:BF170)),0)</f>
        <v>0</v>
      </c>
      <c r="G34" s="37"/>
      <c r="H34" s="37"/>
      <c r="I34" s="154">
        <v>0.15</v>
      </c>
      <c r="J34" s="153">
        <f>ROUND(((SUM(BF124:BF170))*I34),0)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ROUND((SUM(BG124:BG170)),0)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ROUND((SUM(BH124:BH170)),0)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ROUND((SUM(BI124:BI170)),0)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023 - SO 01  Vytápění - přístavba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3423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3425</v>
      </c>
      <c r="E98" s="181"/>
      <c r="F98" s="181"/>
      <c r="G98" s="181"/>
      <c r="H98" s="181"/>
      <c r="I98" s="181"/>
      <c r="J98" s="182">
        <f>J132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3426</v>
      </c>
      <c r="E99" s="181"/>
      <c r="F99" s="181"/>
      <c r="G99" s="181"/>
      <c r="H99" s="181"/>
      <c r="I99" s="181"/>
      <c r="J99" s="182">
        <f>J140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3584</v>
      </c>
      <c r="E100" s="181"/>
      <c r="F100" s="181"/>
      <c r="G100" s="181"/>
      <c r="H100" s="181"/>
      <c r="I100" s="181"/>
      <c r="J100" s="182">
        <f>J149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3428</v>
      </c>
      <c r="E101" s="181"/>
      <c r="F101" s="181"/>
      <c r="G101" s="181"/>
      <c r="H101" s="181"/>
      <c r="I101" s="181"/>
      <c r="J101" s="182">
        <f>J161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148</v>
      </c>
      <c r="E102" s="181"/>
      <c r="F102" s="181"/>
      <c r="G102" s="181"/>
      <c r="H102" s="181"/>
      <c r="I102" s="181"/>
      <c r="J102" s="182">
        <f>J166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149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3429</v>
      </c>
      <c r="E104" s="187"/>
      <c r="F104" s="187"/>
      <c r="G104" s="187"/>
      <c r="H104" s="187"/>
      <c r="I104" s="187"/>
      <c r="J104" s="188">
        <f>J169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151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3" t="str">
        <f>E7</f>
        <v>Východní přístavba a stavební úpravy Nemocnice následné péče LDN Horažďovice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 xml:space="preserve">023 - SO 01  Vytápění - přístavba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21</v>
      </c>
      <c r="D118" s="39"/>
      <c r="E118" s="39"/>
      <c r="F118" s="26" t="str">
        <f>F12</f>
        <v>Horažďovice</v>
      </c>
      <c r="G118" s="39"/>
      <c r="H118" s="39"/>
      <c r="I118" s="31" t="s">
        <v>23</v>
      </c>
      <c r="J118" s="78" t="str">
        <f>IF(J12="","",J12)</f>
        <v>26. 5. 2023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25</v>
      </c>
      <c r="D120" s="39"/>
      <c r="E120" s="39"/>
      <c r="F120" s="26" t="str">
        <f>E15</f>
        <v>Plzeňský kraj</v>
      </c>
      <c r="G120" s="39"/>
      <c r="H120" s="39"/>
      <c r="I120" s="31" t="s">
        <v>31</v>
      </c>
      <c r="J120" s="35" t="str">
        <f>E21</f>
        <v>Ing. arch. Jiří Kučera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34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152</v>
      </c>
      <c r="D123" s="193" t="s">
        <v>62</v>
      </c>
      <c r="E123" s="193" t="s">
        <v>58</v>
      </c>
      <c r="F123" s="193" t="s">
        <v>59</v>
      </c>
      <c r="G123" s="193" t="s">
        <v>153</v>
      </c>
      <c r="H123" s="193" t="s">
        <v>154</v>
      </c>
      <c r="I123" s="193" t="s">
        <v>155</v>
      </c>
      <c r="J123" s="194" t="s">
        <v>119</v>
      </c>
      <c r="K123" s="195" t="s">
        <v>156</v>
      </c>
      <c r="L123" s="196"/>
      <c r="M123" s="99" t="s">
        <v>1</v>
      </c>
      <c r="N123" s="100" t="s">
        <v>41</v>
      </c>
      <c r="O123" s="100" t="s">
        <v>157</v>
      </c>
      <c r="P123" s="100" t="s">
        <v>158</v>
      </c>
      <c r="Q123" s="100" t="s">
        <v>159</v>
      </c>
      <c r="R123" s="100" t="s">
        <v>160</v>
      </c>
      <c r="S123" s="100" t="s">
        <v>161</v>
      </c>
      <c r="T123" s="101" t="s">
        <v>162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163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P125+P132+P140+P149+P161+P166</f>
        <v>0</v>
      </c>
      <c r="Q124" s="103"/>
      <c r="R124" s="199">
        <f>R125+R132+R140+R149+R161+R166</f>
        <v>0</v>
      </c>
      <c r="S124" s="103"/>
      <c r="T124" s="200">
        <f>T125+T132+T140+T149+T161+T166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76</v>
      </c>
      <c r="AU124" s="16" t="s">
        <v>121</v>
      </c>
      <c r="BK124" s="201">
        <f>BK125+BK132+BK140+BK149+BK161+BK166</f>
        <v>0</v>
      </c>
    </row>
    <row r="125" spans="1:63" s="12" customFormat="1" ht="25.9" customHeight="1">
      <c r="A125" s="12"/>
      <c r="B125" s="202"/>
      <c r="C125" s="203"/>
      <c r="D125" s="204" t="s">
        <v>76</v>
      </c>
      <c r="E125" s="205" t="s">
        <v>343</v>
      </c>
      <c r="F125" s="205" t="s">
        <v>344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SUM(P126:P131)</f>
        <v>0</v>
      </c>
      <c r="Q125" s="210"/>
      <c r="R125" s="211">
        <f>SUM(R126:R131)</f>
        <v>0</v>
      </c>
      <c r="S125" s="210"/>
      <c r="T125" s="212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86</v>
      </c>
      <c r="AT125" s="214" t="s">
        <v>76</v>
      </c>
      <c r="AU125" s="214" t="s">
        <v>77</v>
      </c>
      <c r="AY125" s="213" t="s">
        <v>166</v>
      </c>
      <c r="BK125" s="215">
        <f>SUM(BK126:BK131)</f>
        <v>0</v>
      </c>
    </row>
    <row r="126" spans="1:65" s="2" customFormat="1" ht="21.75" customHeight="1">
      <c r="A126" s="37"/>
      <c r="B126" s="38"/>
      <c r="C126" s="218" t="s">
        <v>8</v>
      </c>
      <c r="D126" s="218" t="s">
        <v>169</v>
      </c>
      <c r="E126" s="219" t="s">
        <v>3585</v>
      </c>
      <c r="F126" s="220" t="s">
        <v>3586</v>
      </c>
      <c r="G126" s="221" t="s">
        <v>215</v>
      </c>
      <c r="H126" s="222">
        <v>92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249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249</v>
      </c>
      <c r="BM126" s="230" t="s">
        <v>86</v>
      </c>
    </row>
    <row r="127" spans="1:65" s="2" customFormat="1" ht="21.75" customHeight="1">
      <c r="A127" s="37"/>
      <c r="B127" s="38"/>
      <c r="C127" s="218" t="s">
        <v>86</v>
      </c>
      <c r="D127" s="218" t="s">
        <v>169</v>
      </c>
      <c r="E127" s="219" t="s">
        <v>3587</v>
      </c>
      <c r="F127" s="220" t="s">
        <v>3588</v>
      </c>
      <c r="G127" s="221" t="s">
        <v>215</v>
      </c>
      <c r="H127" s="222">
        <v>131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249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249</v>
      </c>
      <c r="BM127" s="230" t="s">
        <v>173</v>
      </c>
    </row>
    <row r="128" spans="1:65" s="2" customFormat="1" ht="21.75" customHeight="1">
      <c r="A128" s="37"/>
      <c r="B128" s="38"/>
      <c r="C128" s="218" t="s">
        <v>167</v>
      </c>
      <c r="D128" s="218" t="s">
        <v>169</v>
      </c>
      <c r="E128" s="219" t="s">
        <v>3589</v>
      </c>
      <c r="F128" s="220" t="s">
        <v>3590</v>
      </c>
      <c r="G128" s="221" t="s">
        <v>215</v>
      </c>
      <c r="H128" s="222">
        <v>78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249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249</v>
      </c>
      <c r="BM128" s="230" t="s">
        <v>191</v>
      </c>
    </row>
    <row r="129" spans="1:65" s="2" customFormat="1" ht="21.75" customHeight="1">
      <c r="A129" s="37"/>
      <c r="B129" s="38"/>
      <c r="C129" s="218" t="s">
        <v>173</v>
      </c>
      <c r="D129" s="218" t="s">
        <v>169</v>
      </c>
      <c r="E129" s="219" t="s">
        <v>3591</v>
      </c>
      <c r="F129" s="220" t="s">
        <v>3592</v>
      </c>
      <c r="G129" s="221" t="s">
        <v>215</v>
      </c>
      <c r="H129" s="222">
        <v>12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249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249</v>
      </c>
      <c r="BM129" s="230" t="s">
        <v>208</v>
      </c>
    </row>
    <row r="130" spans="1:65" s="2" customFormat="1" ht="21.75" customHeight="1">
      <c r="A130" s="37"/>
      <c r="B130" s="38"/>
      <c r="C130" s="218" t="s">
        <v>193</v>
      </c>
      <c r="D130" s="218" t="s">
        <v>169</v>
      </c>
      <c r="E130" s="219" t="s">
        <v>3430</v>
      </c>
      <c r="F130" s="220" t="s">
        <v>3431</v>
      </c>
      <c r="G130" s="221" t="s">
        <v>215</v>
      </c>
      <c r="H130" s="222">
        <v>133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249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249</v>
      </c>
      <c r="BM130" s="230" t="s">
        <v>218</v>
      </c>
    </row>
    <row r="131" spans="1:65" s="2" customFormat="1" ht="16.5" customHeight="1">
      <c r="A131" s="37"/>
      <c r="B131" s="38"/>
      <c r="C131" s="218" t="s">
        <v>191</v>
      </c>
      <c r="D131" s="218" t="s">
        <v>169</v>
      </c>
      <c r="E131" s="219" t="s">
        <v>3440</v>
      </c>
      <c r="F131" s="220" t="s">
        <v>3441</v>
      </c>
      <c r="G131" s="221" t="s">
        <v>188</v>
      </c>
      <c r="H131" s="222">
        <v>66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249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249</v>
      </c>
      <c r="BM131" s="230" t="s">
        <v>229</v>
      </c>
    </row>
    <row r="132" spans="1:63" s="12" customFormat="1" ht="25.9" customHeight="1">
      <c r="A132" s="12"/>
      <c r="B132" s="202"/>
      <c r="C132" s="203"/>
      <c r="D132" s="204" t="s">
        <v>76</v>
      </c>
      <c r="E132" s="205" t="s">
        <v>3477</v>
      </c>
      <c r="F132" s="205" t="s">
        <v>3478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SUM(P133:P139)</f>
        <v>0</v>
      </c>
      <c r="Q132" s="210"/>
      <c r="R132" s="211">
        <f>SUM(R133:R139)</f>
        <v>0</v>
      </c>
      <c r="S132" s="210"/>
      <c r="T132" s="212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86</v>
      </c>
      <c r="AT132" s="214" t="s">
        <v>76</v>
      </c>
      <c r="AU132" s="214" t="s">
        <v>77</v>
      </c>
      <c r="AY132" s="213" t="s">
        <v>166</v>
      </c>
      <c r="BK132" s="215">
        <f>SUM(BK133:BK139)</f>
        <v>0</v>
      </c>
    </row>
    <row r="133" spans="1:65" s="2" customFormat="1" ht="16.5" customHeight="1">
      <c r="A133" s="37"/>
      <c r="B133" s="38"/>
      <c r="C133" s="218" t="s">
        <v>203</v>
      </c>
      <c r="D133" s="218" t="s">
        <v>169</v>
      </c>
      <c r="E133" s="219" t="s">
        <v>3593</v>
      </c>
      <c r="F133" s="220" t="s">
        <v>3594</v>
      </c>
      <c r="G133" s="221" t="s">
        <v>215</v>
      </c>
      <c r="H133" s="222">
        <v>92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249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249</v>
      </c>
      <c r="BM133" s="230" t="s">
        <v>237</v>
      </c>
    </row>
    <row r="134" spans="1:65" s="2" customFormat="1" ht="16.5" customHeight="1">
      <c r="A134" s="37"/>
      <c r="B134" s="38"/>
      <c r="C134" s="218" t="s">
        <v>208</v>
      </c>
      <c r="D134" s="218" t="s">
        <v>169</v>
      </c>
      <c r="E134" s="219" t="s">
        <v>3595</v>
      </c>
      <c r="F134" s="220" t="s">
        <v>3596</v>
      </c>
      <c r="G134" s="221" t="s">
        <v>215</v>
      </c>
      <c r="H134" s="222">
        <v>131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249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249</v>
      </c>
      <c r="BM134" s="230" t="s">
        <v>249</v>
      </c>
    </row>
    <row r="135" spans="1:65" s="2" customFormat="1" ht="16.5" customHeight="1">
      <c r="A135" s="37"/>
      <c r="B135" s="38"/>
      <c r="C135" s="218" t="s">
        <v>212</v>
      </c>
      <c r="D135" s="218" t="s">
        <v>169</v>
      </c>
      <c r="E135" s="219" t="s">
        <v>3597</v>
      </c>
      <c r="F135" s="220" t="s">
        <v>3598</v>
      </c>
      <c r="G135" s="221" t="s">
        <v>215</v>
      </c>
      <c r="H135" s="222">
        <v>78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249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249</v>
      </c>
      <c r="BM135" s="230" t="s">
        <v>261</v>
      </c>
    </row>
    <row r="136" spans="1:65" s="2" customFormat="1" ht="16.5" customHeight="1">
      <c r="A136" s="37"/>
      <c r="B136" s="38"/>
      <c r="C136" s="218" t="s">
        <v>218</v>
      </c>
      <c r="D136" s="218" t="s">
        <v>169</v>
      </c>
      <c r="E136" s="219" t="s">
        <v>3599</v>
      </c>
      <c r="F136" s="220" t="s">
        <v>3600</v>
      </c>
      <c r="G136" s="221" t="s">
        <v>215</v>
      </c>
      <c r="H136" s="222">
        <v>12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249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249</v>
      </c>
      <c r="BM136" s="230" t="s">
        <v>271</v>
      </c>
    </row>
    <row r="137" spans="1:65" s="2" customFormat="1" ht="16.5" customHeight="1">
      <c r="A137" s="37"/>
      <c r="B137" s="38"/>
      <c r="C137" s="218" t="s">
        <v>225</v>
      </c>
      <c r="D137" s="218" t="s">
        <v>169</v>
      </c>
      <c r="E137" s="219" t="s">
        <v>3601</v>
      </c>
      <c r="F137" s="220" t="s">
        <v>3602</v>
      </c>
      <c r="G137" s="221" t="s">
        <v>215</v>
      </c>
      <c r="H137" s="222">
        <v>133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249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249</v>
      </c>
      <c r="BM137" s="230" t="s">
        <v>279</v>
      </c>
    </row>
    <row r="138" spans="1:65" s="2" customFormat="1" ht="16.5" customHeight="1">
      <c r="A138" s="37"/>
      <c r="B138" s="38"/>
      <c r="C138" s="218" t="s">
        <v>229</v>
      </c>
      <c r="D138" s="218" t="s">
        <v>169</v>
      </c>
      <c r="E138" s="219" t="s">
        <v>3603</v>
      </c>
      <c r="F138" s="220" t="s">
        <v>3604</v>
      </c>
      <c r="G138" s="221" t="s">
        <v>215</v>
      </c>
      <c r="H138" s="222">
        <v>446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249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249</v>
      </c>
      <c r="BM138" s="230" t="s">
        <v>290</v>
      </c>
    </row>
    <row r="139" spans="1:65" s="2" customFormat="1" ht="21.75" customHeight="1">
      <c r="A139" s="37"/>
      <c r="B139" s="38"/>
      <c r="C139" s="218" t="s">
        <v>233</v>
      </c>
      <c r="D139" s="218" t="s">
        <v>169</v>
      </c>
      <c r="E139" s="219" t="s">
        <v>3605</v>
      </c>
      <c r="F139" s="220" t="s">
        <v>3606</v>
      </c>
      <c r="G139" s="221" t="s">
        <v>183</v>
      </c>
      <c r="H139" s="222">
        <v>0.7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249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249</v>
      </c>
      <c r="BM139" s="230" t="s">
        <v>300</v>
      </c>
    </row>
    <row r="140" spans="1:63" s="12" customFormat="1" ht="25.9" customHeight="1">
      <c r="A140" s="12"/>
      <c r="B140" s="202"/>
      <c r="C140" s="203"/>
      <c r="D140" s="204" t="s">
        <v>76</v>
      </c>
      <c r="E140" s="205" t="s">
        <v>3503</v>
      </c>
      <c r="F140" s="205" t="s">
        <v>3504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f>SUM(P141:P148)</f>
        <v>0</v>
      </c>
      <c r="Q140" s="210"/>
      <c r="R140" s="211">
        <f>SUM(R141:R148)</f>
        <v>0</v>
      </c>
      <c r="S140" s="210"/>
      <c r="T140" s="212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86</v>
      </c>
      <c r="AT140" s="214" t="s">
        <v>76</v>
      </c>
      <c r="AU140" s="214" t="s">
        <v>77</v>
      </c>
      <c r="AY140" s="213" t="s">
        <v>166</v>
      </c>
      <c r="BK140" s="215">
        <f>SUM(BK141:BK148)</f>
        <v>0</v>
      </c>
    </row>
    <row r="141" spans="1:65" s="2" customFormat="1" ht="16.5" customHeight="1">
      <c r="A141" s="37"/>
      <c r="B141" s="38"/>
      <c r="C141" s="218" t="s">
        <v>237</v>
      </c>
      <c r="D141" s="218" t="s">
        <v>169</v>
      </c>
      <c r="E141" s="219" t="s">
        <v>3607</v>
      </c>
      <c r="F141" s="220" t="s">
        <v>3608</v>
      </c>
      <c r="G141" s="221" t="s">
        <v>196</v>
      </c>
      <c r="H141" s="222">
        <v>44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249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249</v>
      </c>
      <c r="BM141" s="230" t="s">
        <v>310</v>
      </c>
    </row>
    <row r="142" spans="1:65" s="2" customFormat="1" ht="16.5" customHeight="1">
      <c r="A142" s="37"/>
      <c r="B142" s="38"/>
      <c r="C142" s="218" t="s">
        <v>9</v>
      </c>
      <c r="D142" s="218" t="s">
        <v>169</v>
      </c>
      <c r="E142" s="219" t="s">
        <v>3609</v>
      </c>
      <c r="F142" s="220" t="s">
        <v>3610</v>
      </c>
      <c r="G142" s="221" t="s">
        <v>196</v>
      </c>
      <c r="H142" s="222">
        <v>93</v>
      </c>
      <c r="I142" s="223"/>
      <c r="J142" s="224">
        <f>ROUND(I142*H142,0)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249</v>
      </c>
      <c r="AT142" s="230" t="s">
        <v>169</v>
      </c>
      <c r="AU142" s="230" t="s">
        <v>8</v>
      </c>
      <c r="AY142" s="16" t="s">
        <v>166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</v>
      </c>
      <c r="BK142" s="231">
        <f>ROUND(I142*H142,0)</f>
        <v>0</v>
      </c>
      <c r="BL142" s="16" t="s">
        <v>249</v>
      </c>
      <c r="BM142" s="230" t="s">
        <v>322</v>
      </c>
    </row>
    <row r="143" spans="1:65" s="2" customFormat="1" ht="16.5" customHeight="1">
      <c r="A143" s="37"/>
      <c r="B143" s="38"/>
      <c r="C143" s="218" t="s">
        <v>249</v>
      </c>
      <c r="D143" s="218" t="s">
        <v>169</v>
      </c>
      <c r="E143" s="219" t="s">
        <v>3513</v>
      </c>
      <c r="F143" s="220" t="s">
        <v>3514</v>
      </c>
      <c r="G143" s="221" t="s">
        <v>196</v>
      </c>
      <c r="H143" s="222">
        <v>6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249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249</v>
      </c>
      <c r="BM143" s="230" t="s">
        <v>331</v>
      </c>
    </row>
    <row r="144" spans="1:65" s="2" customFormat="1" ht="21.75" customHeight="1">
      <c r="A144" s="37"/>
      <c r="B144" s="38"/>
      <c r="C144" s="218" t="s">
        <v>256</v>
      </c>
      <c r="D144" s="218" t="s">
        <v>169</v>
      </c>
      <c r="E144" s="219" t="s">
        <v>3611</v>
      </c>
      <c r="F144" s="220" t="s">
        <v>3612</v>
      </c>
      <c r="G144" s="221" t="s">
        <v>547</v>
      </c>
      <c r="H144" s="222">
        <v>44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249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249</v>
      </c>
      <c r="BM144" s="230" t="s">
        <v>345</v>
      </c>
    </row>
    <row r="145" spans="1:65" s="2" customFormat="1" ht="21.75" customHeight="1">
      <c r="A145" s="37"/>
      <c r="B145" s="38"/>
      <c r="C145" s="218" t="s">
        <v>261</v>
      </c>
      <c r="D145" s="218" t="s">
        <v>169</v>
      </c>
      <c r="E145" s="219" t="s">
        <v>3613</v>
      </c>
      <c r="F145" s="220" t="s">
        <v>3614</v>
      </c>
      <c r="G145" s="221" t="s">
        <v>547</v>
      </c>
      <c r="H145" s="222">
        <v>88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249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249</v>
      </c>
      <c r="BM145" s="230" t="s">
        <v>355</v>
      </c>
    </row>
    <row r="146" spans="1:65" s="2" customFormat="1" ht="21.75" customHeight="1">
      <c r="A146" s="37"/>
      <c r="B146" s="38"/>
      <c r="C146" s="218" t="s">
        <v>265</v>
      </c>
      <c r="D146" s="218" t="s">
        <v>169</v>
      </c>
      <c r="E146" s="219" t="s">
        <v>3615</v>
      </c>
      <c r="F146" s="220" t="s">
        <v>3616</v>
      </c>
      <c r="G146" s="221" t="s">
        <v>547</v>
      </c>
      <c r="H146" s="222">
        <v>88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249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249</v>
      </c>
      <c r="BM146" s="230" t="s">
        <v>365</v>
      </c>
    </row>
    <row r="147" spans="1:65" s="2" customFormat="1" ht="21.75" customHeight="1">
      <c r="A147" s="37"/>
      <c r="B147" s="38"/>
      <c r="C147" s="218" t="s">
        <v>271</v>
      </c>
      <c r="D147" s="218" t="s">
        <v>169</v>
      </c>
      <c r="E147" s="219" t="s">
        <v>3617</v>
      </c>
      <c r="F147" s="220" t="s">
        <v>3618</v>
      </c>
      <c r="G147" s="221" t="s">
        <v>547</v>
      </c>
      <c r="H147" s="222">
        <v>44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249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249</v>
      </c>
      <c r="BM147" s="230" t="s">
        <v>376</v>
      </c>
    </row>
    <row r="148" spans="1:65" s="2" customFormat="1" ht="16.5" customHeight="1">
      <c r="A148" s="37"/>
      <c r="B148" s="38"/>
      <c r="C148" s="218" t="s">
        <v>7</v>
      </c>
      <c r="D148" s="218" t="s">
        <v>169</v>
      </c>
      <c r="E148" s="219" t="s">
        <v>3619</v>
      </c>
      <c r="F148" s="220" t="s">
        <v>3620</v>
      </c>
      <c r="G148" s="221" t="s">
        <v>183</v>
      </c>
      <c r="H148" s="222">
        <v>0.05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249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249</v>
      </c>
      <c r="BM148" s="230" t="s">
        <v>385</v>
      </c>
    </row>
    <row r="149" spans="1:63" s="12" customFormat="1" ht="25.9" customHeight="1">
      <c r="A149" s="12"/>
      <c r="B149" s="202"/>
      <c r="C149" s="203"/>
      <c r="D149" s="204" t="s">
        <v>76</v>
      </c>
      <c r="E149" s="205" t="s">
        <v>3621</v>
      </c>
      <c r="F149" s="205" t="s">
        <v>3622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SUM(P150:P160)</f>
        <v>0</v>
      </c>
      <c r="Q149" s="210"/>
      <c r="R149" s="211">
        <f>SUM(R150:R160)</f>
        <v>0</v>
      </c>
      <c r="S149" s="210"/>
      <c r="T149" s="212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86</v>
      </c>
      <c r="AT149" s="214" t="s">
        <v>76</v>
      </c>
      <c r="AU149" s="214" t="s">
        <v>77</v>
      </c>
      <c r="AY149" s="213" t="s">
        <v>166</v>
      </c>
      <c r="BK149" s="215">
        <f>SUM(BK150:BK160)</f>
        <v>0</v>
      </c>
    </row>
    <row r="150" spans="1:65" s="2" customFormat="1" ht="21.75" customHeight="1">
      <c r="A150" s="37"/>
      <c r="B150" s="38"/>
      <c r="C150" s="218" t="s">
        <v>279</v>
      </c>
      <c r="D150" s="218" t="s">
        <v>169</v>
      </c>
      <c r="E150" s="219" t="s">
        <v>3623</v>
      </c>
      <c r="F150" s="220" t="s">
        <v>3624</v>
      </c>
      <c r="G150" s="221" t="s">
        <v>547</v>
      </c>
      <c r="H150" s="222">
        <v>4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249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249</v>
      </c>
      <c r="BM150" s="230" t="s">
        <v>393</v>
      </c>
    </row>
    <row r="151" spans="1:65" s="2" customFormat="1" ht="21.75" customHeight="1">
      <c r="A151" s="37"/>
      <c r="B151" s="38"/>
      <c r="C151" s="218" t="s">
        <v>285</v>
      </c>
      <c r="D151" s="218" t="s">
        <v>169</v>
      </c>
      <c r="E151" s="219" t="s">
        <v>3625</v>
      </c>
      <c r="F151" s="220" t="s">
        <v>3626</v>
      </c>
      <c r="G151" s="221" t="s">
        <v>547</v>
      </c>
      <c r="H151" s="222">
        <v>1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249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249</v>
      </c>
      <c r="BM151" s="230" t="s">
        <v>402</v>
      </c>
    </row>
    <row r="152" spans="1:65" s="2" customFormat="1" ht="21.75" customHeight="1">
      <c r="A152" s="37"/>
      <c r="B152" s="38"/>
      <c r="C152" s="218" t="s">
        <v>290</v>
      </c>
      <c r="D152" s="218" t="s">
        <v>169</v>
      </c>
      <c r="E152" s="219" t="s">
        <v>3627</v>
      </c>
      <c r="F152" s="220" t="s">
        <v>3628</v>
      </c>
      <c r="G152" s="221" t="s">
        <v>547</v>
      </c>
      <c r="H152" s="222">
        <v>13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249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249</v>
      </c>
      <c r="BM152" s="230" t="s">
        <v>411</v>
      </c>
    </row>
    <row r="153" spans="1:65" s="2" customFormat="1" ht="21.75" customHeight="1">
      <c r="A153" s="37"/>
      <c r="B153" s="38"/>
      <c r="C153" s="218" t="s">
        <v>295</v>
      </c>
      <c r="D153" s="218" t="s">
        <v>169</v>
      </c>
      <c r="E153" s="219" t="s">
        <v>3629</v>
      </c>
      <c r="F153" s="220" t="s">
        <v>3630</v>
      </c>
      <c r="G153" s="221" t="s">
        <v>547</v>
      </c>
      <c r="H153" s="222">
        <v>1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249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249</v>
      </c>
      <c r="BM153" s="230" t="s">
        <v>423</v>
      </c>
    </row>
    <row r="154" spans="1:65" s="2" customFormat="1" ht="21.75" customHeight="1">
      <c r="A154" s="37"/>
      <c r="B154" s="38"/>
      <c r="C154" s="218" t="s">
        <v>300</v>
      </c>
      <c r="D154" s="218" t="s">
        <v>169</v>
      </c>
      <c r="E154" s="219" t="s">
        <v>3631</v>
      </c>
      <c r="F154" s="220" t="s">
        <v>3632</v>
      </c>
      <c r="G154" s="221" t="s">
        <v>547</v>
      </c>
      <c r="H154" s="222">
        <v>20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249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249</v>
      </c>
      <c r="BM154" s="230" t="s">
        <v>432</v>
      </c>
    </row>
    <row r="155" spans="1:65" s="2" customFormat="1" ht="24.15" customHeight="1">
      <c r="A155" s="37"/>
      <c r="B155" s="38"/>
      <c r="C155" s="218" t="s">
        <v>305</v>
      </c>
      <c r="D155" s="218" t="s">
        <v>169</v>
      </c>
      <c r="E155" s="219" t="s">
        <v>3633</v>
      </c>
      <c r="F155" s="220" t="s">
        <v>3634</v>
      </c>
      <c r="G155" s="221" t="s">
        <v>547</v>
      </c>
      <c r="H155" s="222">
        <v>1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249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249</v>
      </c>
      <c r="BM155" s="230" t="s">
        <v>442</v>
      </c>
    </row>
    <row r="156" spans="1:65" s="2" customFormat="1" ht="21.75" customHeight="1">
      <c r="A156" s="37"/>
      <c r="B156" s="38"/>
      <c r="C156" s="218" t="s">
        <v>310</v>
      </c>
      <c r="D156" s="218" t="s">
        <v>169</v>
      </c>
      <c r="E156" s="219" t="s">
        <v>3635</v>
      </c>
      <c r="F156" s="220" t="s">
        <v>3636</v>
      </c>
      <c r="G156" s="221" t="s">
        <v>547</v>
      </c>
      <c r="H156" s="222">
        <v>3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249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249</v>
      </c>
      <c r="BM156" s="230" t="s">
        <v>452</v>
      </c>
    </row>
    <row r="157" spans="1:65" s="2" customFormat="1" ht="24.15" customHeight="1">
      <c r="A157" s="37"/>
      <c r="B157" s="38"/>
      <c r="C157" s="218" t="s">
        <v>318</v>
      </c>
      <c r="D157" s="218" t="s">
        <v>169</v>
      </c>
      <c r="E157" s="219" t="s">
        <v>3637</v>
      </c>
      <c r="F157" s="220" t="s">
        <v>3638</v>
      </c>
      <c r="G157" s="221" t="s">
        <v>547</v>
      </c>
      <c r="H157" s="222">
        <v>1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249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249</v>
      </c>
      <c r="BM157" s="230" t="s">
        <v>461</v>
      </c>
    </row>
    <row r="158" spans="1:65" s="2" customFormat="1" ht="16.5" customHeight="1">
      <c r="A158" s="37"/>
      <c r="B158" s="38"/>
      <c r="C158" s="218" t="s">
        <v>322</v>
      </c>
      <c r="D158" s="218" t="s">
        <v>169</v>
      </c>
      <c r="E158" s="219" t="s">
        <v>3639</v>
      </c>
      <c r="F158" s="220" t="s">
        <v>3640</v>
      </c>
      <c r="G158" s="221" t="s">
        <v>196</v>
      </c>
      <c r="H158" s="222">
        <v>44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249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249</v>
      </c>
      <c r="BM158" s="230" t="s">
        <v>468</v>
      </c>
    </row>
    <row r="159" spans="1:65" s="2" customFormat="1" ht="16.5" customHeight="1">
      <c r="A159" s="37"/>
      <c r="B159" s="38"/>
      <c r="C159" s="218" t="s">
        <v>326</v>
      </c>
      <c r="D159" s="218" t="s">
        <v>169</v>
      </c>
      <c r="E159" s="219" t="s">
        <v>3641</v>
      </c>
      <c r="F159" s="220" t="s">
        <v>3642</v>
      </c>
      <c r="G159" s="221" t="s">
        <v>196</v>
      </c>
      <c r="H159" s="222">
        <v>44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249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249</v>
      </c>
      <c r="BM159" s="230" t="s">
        <v>479</v>
      </c>
    </row>
    <row r="160" spans="1:65" s="2" customFormat="1" ht="16.5" customHeight="1">
      <c r="A160" s="37"/>
      <c r="B160" s="38"/>
      <c r="C160" s="218" t="s">
        <v>331</v>
      </c>
      <c r="D160" s="218" t="s">
        <v>169</v>
      </c>
      <c r="E160" s="219" t="s">
        <v>3643</v>
      </c>
      <c r="F160" s="220" t="s">
        <v>3644</v>
      </c>
      <c r="G160" s="221" t="s">
        <v>183</v>
      </c>
      <c r="H160" s="222">
        <v>1.4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249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249</v>
      </c>
      <c r="BM160" s="230" t="s">
        <v>487</v>
      </c>
    </row>
    <row r="161" spans="1:63" s="12" customFormat="1" ht="25.9" customHeight="1">
      <c r="A161" s="12"/>
      <c r="B161" s="202"/>
      <c r="C161" s="203"/>
      <c r="D161" s="204" t="s">
        <v>76</v>
      </c>
      <c r="E161" s="205" t="s">
        <v>3566</v>
      </c>
      <c r="F161" s="205" t="s">
        <v>3567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SUM(P162:P165)</f>
        <v>0</v>
      </c>
      <c r="Q161" s="210"/>
      <c r="R161" s="211">
        <f>SUM(R162:R165)</f>
        <v>0</v>
      </c>
      <c r="S161" s="210"/>
      <c r="T161" s="212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173</v>
      </c>
      <c r="AT161" s="214" t="s">
        <v>76</v>
      </c>
      <c r="AU161" s="214" t="s">
        <v>77</v>
      </c>
      <c r="AY161" s="213" t="s">
        <v>166</v>
      </c>
      <c r="BK161" s="215">
        <f>SUM(BK162:BK165)</f>
        <v>0</v>
      </c>
    </row>
    <row r="162" spans="1:65" s="2" customFormat="1" ht="16.5" customHeight="1">
      <c r="A162" s="37"/>
      <c r="B162" s="38"/>
      <c r="C162" s="218" t="s">
        <v>337</v>
      </c>
      <c r="D162" s="218" t="s">
        <v>169</v>
      </c>
      <c r="E162" s="219" t="s">
        <v>3568</v>
      </c>
      <c r="F162" s="220" t="s">
        <v>3569</v>
      </c>
      <c r="G162" s="221" t="s">
        <v>3570</v>
      </c>
      <c r="H162" s="222">
        <v>24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3571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3571</v>
      </c>
      <c r="BM162" s="230" t="s">
        <v>495</v>
      </c>
    </row>
    <row r="163" spans="1:65" s="2" customFormat="1" ht="21.75" customHeight="1">
      <c r="A163" s="37"/>
      <c r="B163" s="38"/>
      <c r="C163" s="218" t="s">
        <v>345</v>
      </c>
      <c r="D163" s="218" t="s">
        <v>169</v>
      </c>
      <c r="E163" s="219" t="s">
        <v>3572</v>
      </c>
      <c r="F163" s="220" t="s">
        <v>3573</v>
      </c>
      <c r="G163" s="221" t="s">
        <v>477</v>
      </c>
      <c r="H163" s="222">
        <v>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3571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3571</v>
      </c>
      <c r="BM163" s="230" t="s">
        <v>503</v>
      </c>
    </row>
    <row r="164" spans="1:65" s="2" customFormat="1" ht="16.5" customHeight="1">
      <c r="A164" s="37"/>
      <c r="B164" s="38"/>
      <c r="C164" s="218" t="s">
        <v>349</v>
      </c>
      <c r="D164" s="218" t="s">
        <v>169</v>
      </c>
      <c r="E164" s="219" t="s">
        <v>3574</v>
      </c>
      <c r="F164" s="220" t="s">
        <v>3575</v>
      </c>
      <c r="G164" s="221" t="s">
        <v>477</v>
      </c>
      <c r="H164" s="222">
        <v>1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3571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3571</v>
      </c>
      <c r="BM164" s="230" t="s">
        <v>511</v>
      </c>
    </row>
    <row r="165" spans="1:65" s="2" customFormat="1" ht="16.5" customHeight="1">
      <c r="A165" s="37"/>
      <c r="B165" s="38"/>
      <c r="C165" s="218" t="s">
        <v>355</v>
      </c>
      <c r="D165" s="218" t="s">
        <v>169</v>
      </c>
      <c r="E165" s="219" t="s">
        <v>99</v>
      </c>
      <c r="F165" s="220" t="s">
        <v>3576</v>
      </c>
      <c r="G165" s="221" t="s">
        <v>477</v>
      </c>
      <c r="H165" s="222">
        <v>1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3571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3571</v>
      </c>
      <c r="BM165" s="230" t="s">
        <v>519</v>
      </c>
    </row>
    <row r="166" spans="1:63" s="12" customFormat="1" ht="25.9" customHeight="1">
      <c r="A166" s="12"/>
      <c r="B166" s="202"/>
      <c r="C166" s="203"/>
      <c r="D166" s="204" t="s">
        <v>76</v>
      </c>
      <c r="E166" s="205" t="s">
        <v>959</v>
      </c>
      <c r="F166" s="205" t="s">
        <v>960</v>
      </c>
      <c r="G166" s="203"/>
      <c r="H166" s="203"/>
      <c r="I166" s="206"/>
      <c r="J166" s="207">
        <f>BK166</f>
        <v>0</v>
      </c>
      <c r="K166" s="203"/>
      <c r="L166" s="208"/>
      <c r="M166" s="209"/>
      <c r="N166" s="210"/>
      <c r="O166" s="210"/>
      <c r="P166" s="211">
        <f>P167+P169</f>
        <v>0</v>
      </c>
      <c r="Q166" s="210"/>
      <c r="R166" s="211">
        <f>R167+R169</f>
        <v>0</v>
      </c>
      <c r="S166" s="210"/>
      <c r="T166" s="212">
        <f>T167+T169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193</v>
      </c>
      <c r="AT166" s="214" t="s">
        <v>76</v>
      </c>
      <c r="AU166" s="214" t="s">
        <v>77</v>
      </c>
      <c r="AY166" s="213" t="s">
        <v>166</v>
      </c>
      <c r="BK166" s="215">
        <f>BK167+BK169</f>
        <v>0</v>
      </c>
    </row>
    <row r="167" spans="1:63" s="12" customFormat="1" ht="22.8" customHeight="1">
      <c r="A167" s="12"/>
      <c r="B167" s="202"/>
      <c r="C167" s="203"/>
      <c r="D167" s="204" t="s">
        <v>76</v>
      </c>
      <c r="E167" s="216" t="s">
        <v>961</v>
      </c>
      <c r="F167" s="216" t="s">
        <v>962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P168</f>
        <v>0</v>
      </c>
      <c r="Q167" s="210"/>
      <c r="R167" s="211">
        <f>R168</f>
        <v>0</v>
      </c>
      <c r="S167" s="210"/>
      <c r="T167" s="212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193</v>
      </c>
      <c r="AT167" s="214" t="s">
        <v>76</v>
      </c>
      <c r="AU167" s="214" t="s">
        <v>8</v>
      </c>
      <c r="AY167" s="213" t="s">
        <v>166</v>
      </c>
      <c r="BK167" s="215">
        <f>BK168</f>
        <v>0</v>
      </c>
    </row>
    <row r="168" spans="1:65" s="2" customFormat="1" ht="16.5" customHeight="1">
      <c r="A168" s="37"/>
      <c r="B168" s="38"/>
      <c r="C168" s="218" t="s">
        <v>359</v>
      </c>
      <c r="D168" s="218" t="s">
        <v>169</v>
      </c>
      <c r="E168" s="219" t="s">
        <v>964</v>
      </c>
      <c r="F168" s="220" t="s">
        <v>962</v>
      </c>
      <c r="G168" s="221" t="s">
        <v>405</v>
      </c>
      <c r="H168" s="265"/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965</v>
      </c>
      <c r="AT168" s="230" t="s">
        <v>169</v>
      </c>
      <c r="AU168" s="230" t="s">
        <v>86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965</v>
      </c>
      <c r="BM168" s="230" t="s">
        <v>3645</v>
      </c>
    </row>
    <row r="169" spans="1:63" s="12" customFormat="1" ht="22.8" customHeight="1">
      <c r="A169" s="12"/>
      <c r="B169" s="202"/>
      <c r="C169" s="203"/>
      <c r="D169" s="204" t="s">
        <v>76</v>
      </c>
      <c r="E169" s="216" t="s">
        <v>3578</v>
      </c>
      <c r="F169" s="216" t="s">
        <v>3579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P170</f>
        <v>0</v>
      </c>
      <c r="Q169" s="210"/>
      <c r="R169" s="211">
        <f>R170</f>
        <v>0</v>
      </c>
      <c r="S169" s="210"/>
      <c r="T169" s="212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193</v>
      </c>
      <c r="AT169" s="214" t="s">
        <v>76</v>
      </c>
      <c r="AU169" s="214" t="s">
        <v>8</v>
      </c>
      <c r="AY169" s="213" t="s">
        <v>166</v>
      </c>
      <c r="BK169" s="215">
        <f>BK170</f>
        <v>0</v>
      </c>
    </row>
    <row r="170" spans="1:65" s="2" customFormat="1" ht="16.5" customHeight="1">
      <c r="A170" s="37"/>
      <c r="B170" s="38"/>
      <c r="C170" s="218" t="s">
        <v>365</v>
      </c>
      <c r="D170" s="218" t="s">
        <v>169</v>
      </c>
      <c r="E170" s="219" t="s">
        <v>3580</v>
      </c>
      <c r="F170" s="220" t="s">
        <v>3581</v>
      </c>
      <c r="G170" s="221" t="s">
        <v>405</v>
      </c>
      <c r="H170" s="265"/>
      <c r="I170" s="223"/>
      <c r="J170" s="224">
        <f>ROUND(I170*H170,0)</f>
        <v>0</v>
      </c>
      <c r="K170" s="225"/>
      <c r="L170" s="43"/>
      <c r="M170" s="266" t="s">
        <v>1</v>
      </c>
      <c r="N170" s="267" t="s">
        <v>42</v>
      </c>
      <c r="O170" s="268"/>
      <c r="P170" s="269">
        <f>O170*H170</f>
        <v>0</v>
      </c>
      <c r="Q170" s="269">
        <v>0</v>
      </c>
      <c r="R170" s="269">
        <f>Q170*H170</f>
        <v>0</v>
      </c>
      <c r="S170" s="269">
        <v>0</v>
      </c>
      <c r="T170" s="27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965</v>
      </c>
      <c r="AT170" s="230" t="s">
        <v>169</v>
      </c>
      <c r="AU170" s="230" t="s">
        <v>86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965</v>
      </c>
      <c r="BM170" s="230" t="s">
        <v>3646</v>
      </c>
    </row>
    <row r="171" spans="1:31" s="2" customFormat="1" ht="6.95" customHeight="1">
      <c r="A171" s="37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3"/>
      <c r="M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</sheetData>
  <sheetProtection password="F695" sheet="1" objects="1" scenarios="1" formatColumns="0" formatRows="0" autoFilter="0"/>
  <autoFilter ref="C123:K17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3647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ROUND(J126,0)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ROUND((SUM(BE126:BE196)),0)</f>
        <v>0</v>
      </c>
      <c r="G33" s="37"/>
      <c r="H33" s="37"/>
      <c r="I33" s="154">
        <v>0.21</v>
      </c>
      <c r="J33" s="153">
        <f>ROUND(((SUM(BE126:BE196))*I33),0)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ROUND((SUM(BF126:BF196)),0)</f>
        <v>0</v>
      </c>
      <c r="G34" s="37"/>
      <c r="H34" s="37"/>
      <c r="I34" s="154">
        <v>0.15</v>
      </c>
      <c r="J34" s="153">
        <f>ROUND(((SUM(BF126:BF196))*I34),0)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ROUND((SUM(BG126:BG196)),0)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ROUND((SUM(BH126:BH196)),0)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ROUND((SUM(BI126:BI196)),0)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024 - SO 01  VZT a klimatizace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3648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3649</v>
      </c>
      <c r="E98" s="181"/>
      <c r="F98" s="181"/>
      <c r="G98" s="181"/>
      <c r="H98" s="181"/>
      <c r="I98" s="181"/>
      <c r="J98" s="182">
        <f>J142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3650</v>
      </c>
      <c r="E99" s="181"/>
      <c r="F99" s="181"/>
      <c r="G99" s="181"/>
      <c r="H99" s="181"/>
      <c r="I99" s="181"/>
      <c r="J99" s="182">
        <f>J148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3651</v>
      </c>
      <c r="E100" s="181"/>
      <c r="F100" s="181"/>
      <c r="G100" s="181"/>
      <c r="H100" s="181"/>
      <c r="I100" s="181"/>
      <c r="J100" s="182">
        <f>J153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3652</v>
      </c>
      <c r="E101" s="181"/>
      <c r="F101" s="181"/>
      <c r="G101" s="181"/>
      <c r="H101" s="181"/>
      <c r="I101" s="181"/>
      <c r="J101" s="182">
        <f>J158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3653</v>
      </c>
      <c r="E102" s="181"/>
      <c r="F102" s="181"/>
      <c r="G102" s="181"/>
      <c r="H102" s="181"/>
      <c r="I102" s="181"/>
      <c r="J102" s="182">
        <f>J174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3654</v>
      </c>
      <c r="E103" s="181"/>
      <c r="F103" s="181"/>
      <c r="G103" s="181"/>
      <c r="H103" s="181"/>
      <c r="I103" s="181"/>
      <c r="J103" s="182">
        <f>J187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148</v>
      </c>
      <c r="E104" s="181"/>
      <c r="F104" s="181"/>
      <c r="G104" s="181"/>
      <c r="H104" s="181"/>
      <c r="I104" s="181"/>
      <c r="J104" s="182">
        <f>J192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149</v>
      </c>
      <c r="E105" s="187"/>
      <c r="F105" s="187"/>
      <c r="G105" s="187"/>
      <c r="H105" s="187"/>
      <c r="I105" s="187"/>
      <c r="J105" s="188">
        <f>J193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3429</v>
      </c>
      <c r="E106" s="187"/>
      <c r="F106" s="187"/>
      <c r="G106" s="187"/>
      <c r="H106" s="187"/>
      <c r="I106" s="187"/>
      <c r="J106" s="188">
        <f>J195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151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9"/>
      <c r="D116" s="39"/>
      <c r="E116" s="173" t="str">
        <f>E7</f>
        <v>Východní přístavba a stavební úpravy Nemocnice následné péče LDN Horažďovice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115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 xml:space="preserve">024 - SO 01  VZT a klimatizace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21</v>
      </c>
      <c r="D120" s="39"/>
      <c r="E120" s="39"/>
      <c r="F120" s="26" t="str">
        <f>F12</f>
        <v>Horažďovice</v>
      </c>
      <c r="G120" s="39"/>
      <c r="H120" s="39"/>
      <c r="I120" s="31" t="s">
        <v>23</v>
      </c>
      <c r="J120" s="78" t="str">
        <f>IF(J12="","",J12)</f>
        <v>26. 5. 2023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25</v>
      </c>
      <c r="D122" s="39"/>
      <c r="E122" s="39"/>
      <c r="F122" s="26" t="str">
        <f>E15</f>
        <v>Plzeňský kraj</v>
      </c>
      <c r="G122" s="39"/>
      <c r="H122" s="39"/>
      <c r="I122" s="31" t="s">
        <v>31</v>
      </c>
      <c r="J122" s="35" t="str">
        <f>E21</f>
        <v>Ing. arch. Jiří Kučera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9"/>
      <c r="E123" s="39"/>
      <c r="F123" s="26" t="str">
        <f>IF(E18="","",E18)</f>
        <v>Vyplň údaj</v>
      </c>
      <c r="G123" s="39"/>
      <c r="H123" s="39"/>
      <c r="I123" s="31" t="s">
        <v>34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152</v>
      </c>
      <c r="D125" s="193" t="s">
        <v>62</v>
      </c>
      <c r="E125" s="193" t="s">
        <v>58</v>
      </c>
      <c r="F125" s="193" t="s">
        <v>59</v>
      </c>
      <c r="G125" s="193" t="s">
        <v>153</v>
      </c>
      <c r="H125" s="193" t="s">
        <v>154</v>
      </c>
      <c r="I125" s="193" t="s">
        <v>155</v>
      </c>
      <c r="J125" s="194" t="s">
        <v>119</v>
      </c>
      <c r="K125" s="195" t="s">
        <v>156</v>
      </c>
      <c r="L125" s="196"/>
      <c r="M125" s="99" t="s">
        <v>1</v>
      </c>
      <c r="N125" s="100" t="s">
        <v>41</v>
      </c>
      <c r="O125" s="100" t="s">
        <v>157</v>
      </c>
      <c r="P125" s="100" t="s">
        <v>158</v>
      </c>
      <c r="Q125" s="100" t="s">
        <v>159</v>
      </c>
      <c r="R125" s="100" t="s">
        <v>160</v>
      </c>
      <c r="S125" s="100" t="s">
        <v>161</v>
      </c>
      <c r="T125" s="101" t="s">
        <v>162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163</v>
      </c>
      <c r="D126" s="39"/>
      <c r="E126" s="39"/>
      <c r="F126" s="39"/>
      <c r="G126" s="39"/>
      <c r="H126" s="39"/>
      <c r="I126" s="39"/>
      <c r="J126" s="197">
        <f>BK126</f>
        <v>0</v>
      </c>
      <c r="K126" s="39"/>
      <c r="L126" s="43"/>
      <c r="M126" s="102"/>
      <c r="N126" s="198"/>
      <c r="O126" s="103"/>
      <c r="P126" s="199">
        <f>P127+P142+P148+P153+P158+P174+P187+P192</f>
        <v>0</v>
      </c>
      <c r="Q126" s="103"/>
      <c r="R126" s="199">
        <f>R127+R142+R148+R153+R158+R174+R187+R192</f>
        <v>0</v>
      </c>
      <c r="S126" s="103"/>
      <c r="T126" s="200">
        <f>T127+T142+T148+T153+T158+T174+T187+T192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76</v>
      </c>
      <c r="AU126" s="16" t="s">
        <v>121</v>
      </c>
      <c r="BK126" s="201">
        <f>BK127+BK142+BK148+BK153+BK158+BK174+BK187+BK192</f>
        <v>0</v>
      </c>
    </row>
    <row r="127" spans="1:63" s="12" customFormat="1" ht="25.9" customHeight="1">
      <c r="A127" s="12"/>
      <c r="B127" s="202"/>
      <c r="C127" s="203"/>
      <c r="D127" s="204" t="s">
        <v>76</v>
      </c>
      <c r="E127" s="205" t="s">
        <v>3655</v>
      </c>
      <c r="F127" s="205" t="s">
        <v>3656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SUM(P128:P141)</f>
        <v>0</v>
      </c>
      <c r="Q127" s="210"/>
      <c r="R127" s="211">
        <f>SUM(R128:R141)</f>
        <v>0</v>
      </c>
      <c r="S127" s="210"/>
      <c r="T127" s="212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</v>
      </c>
      <c r="AT127" s="214" t="s">
        <v>76</v>
      </c>
      <c r="AU127" s="214" t="s">
        <v>77</v>
      </c>
      <c r="AY127" s="213" t="s">
        <v>166</v>
      </c>
      <c r="BK127" s="215">
        <f>SUM(BK128:BK141)</f>
        <v>0</v>
      </c>
    </row>
    <row r="128" spans="1:65" s="2" customFormat="1" ht="16.5" customHeight="1">
      <c r="A128" s="37"/>
      <c r="B128" s="38"/>
      <c r="C128" s="218" t="s">
        <v>8</v>
      </c>
      <c r="D128" s="218" t="s">
        <v>169</v>
      </c>
      <c r="E128" s="219" t="s">
        <v>3657</v>
      </c>
      <c r="F128" s="220" t="s">
        <v>3658</v>
      </c>
      <c r="G128" s="221" t="s">
        <v>547</v>
      </c>
      <c r="H128" s="222">
        <v>1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86</v>
      </c>
    </row>
    <row r="129" spans="1:65" s="2" customFormat="1" ht="16.5" customHeight="1">
      <c r="A129" s="37"/>
      <c r="B129" s="38"/>
      <c r="C129" s="218" t="s">
        <v>86</v>
      </c>
      <c r="D129" s="218" t="s">
        <v>169</v>
      </c>
      <c r="E129" s="219" t="s">
        <v>3659</v>
      </c>
      <c r="F129" s="220" t="s">
        <v>3660</v>
      </c>
      <c r="G129" s="221" t="s">
        <v>547</v>
      </c>
      <c r="H129" s="222">
        <v>6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173</v>
      </c>
    </row>
    <row r="130" spans="1:65" s="2" customFormat="1" ht="16.5" customHeight="1">
      <c r="A130" s="37"/>
      <c r="B130" s="38"/>
      <c r="C130" s="218" t="s">
        <v>167</v>
      </c>
      <c r="D130" s="218" t="s">
        <v>169</v>
      </c>
      <c r="E130" s="219" t="s">
        <v>3661</v>
      </c>
      <c r="F130" s="220" t="s">
        <v>3662</v>
      </c>
      <c r="G130" s="221" t="s">
        <v>547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191</v>
      </c>
    </row>
    <row r="131" spans="1:65" s="2" customFormat="1" ht="16.5" customHeight="1">
      <c r="A131" s="37"/>
      <c r="B131" s="38"/>
      <c r="C131" s="218" t="s">
        <v>173</v>
      </c>
      <c r="D131" s="218" t="s">
        <v>169</v>
      </c>
      <c r="E131" s="219" t="s">
        <v>3663</v>
      </c>
      <c r="F131" s="220" t="s">
        <v>3664</v>
      </c>
      <c r="G131" s="221" t="s">
        <v>547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208</v>
      </c>
    </row>
    <row r="132" spans="1:65" s="2" customFormat="1" ht="16.5" customHeight="1">
      <c r="A132" s="37"/>
      <c r="B132" s="38"/>
      <c r="C132" s="218" t="s">
        <v>193</v>
      </c>
      <c r="D132" s="218" t="s">
        <v>169</v>
      </c>
      <c r="E132" s="219" t="s">
        <v>3665</v>
      </c>
      <c r="F132" s="220" t="s">
        <v>3666</v>
      </c>
      <c r="G132" s="221" t="s">
        <v>215</v>
      </c>
      <c r="H132" s="222">
        <v>12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218</v>
      </c>
    </row>
    <row r="133" spans="1:65" s="2" customFormat="1" ht="16.5" customHeight="1">
      <c r="A133" s="37"/>
      <c r="B133" s="38"/>
      <c r="C133" s="218" t="s">
        <v>191</v>
      </c>
      <c r="D133" s="218" t="s">
        <v>169</v>
      </c>
      <c r="E133" s="219" t="s">
        <v>3667</v>
      </c>
      <c r="F133" s="220" t="s">
        <v>3668</v>
      </c>
      <c r="G133" s="221" t="s">
        <v>547</v>
      </c>
      <c r="H133" s="222">
        <v>2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229</v>
      </c>
    </row>
    <row r="134" spans="1:65" s="2" customFormat="1" ht="16.5" customHeight="1">
      <c r="A134" s="37"/>
      <c r="B134" s="38"/>
      <c r="C134" s="218" t="s">
        <v>203</v>
      </c>
      <c r="D134" s="218" t="s">
        <v>169</v>
      </c>
      <c r="E134" s="219" t="s">
        <v>3669</v>
      </c>
      <c r="F134" s="220" t="s">
        <v>3670</v>
      </c>
      <c r="G134" s="221" t="s">
        <v>547</v>
      </c>
      <c r="H134" s="222">
        <v>5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237</v>
      </c>
    </row>
    <row r="135" spans="1:65" s="2" customFormat="1" ht="16.5" customHeight="1">
      <c r="A135" s="37"/>
      <c r="B135" s="38"/>
      <c r="C135" s="218" t="s">
        <v>208</v>
      </c>
      <c r="D135" s="218" t="s">
        <v>169</v>
      </c>
      <c r="E135" s="219" t="s">
        <v>3671</v>
      </c>
      <c r="F135" s="220" t="s">
        <v>3672</v>
      </c>
      <c r="G135" s="221" t="s">
        <v>547</v>
      </c>
      <c r="H135" s="222">
        <v>1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249</v>
      </c>
    </row>
    <row r="136" spans="1:65" s="2" customFormat="1" ht="16.5" customHeight="1">
      <c r="A136" s="37"/>
      <c r="B136" s="38"/>
      <c r="C136" s="218" t="s">
        <v>212</v>
      </c>
      <c r="D136" s="218" t="s">
        <v>169</v>
      </c>
      <c r="E136" s="219" t="s">
        <v>3673</v>
      </c>
      <c r="F136" s="220" t="s">
        <v>3674</v>
      </c>
      <c r="G136" s="221" t="s">
        <v>547</v>
      </c>
      <c r="H136" s="222">
        <v>3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261</v>
      </c>
    </row>
    <row r="137" spans="1:65" s="2" customFormat="1" ht="16.5" customHeight="1">
      <c r="A137" s="37"/>
      <c r="B137" s="38"/>
      <c r="C137" s="218" t="s">
        <v>218</v>
      </c>
      <c r="D137" s="218" t="s">
        <v>169</v>
      </c>
      <c r="E137" s="219" t="s">
        <v>3675</v>
      </c>
      <c r="F137" s="220" t="s">
        <v>3676</v>
      </c>
      <c r="G137" s="221" t="s">
        <v>547</v>
      </c>
      <c r="H137" s="222">
        <v>2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271</v>
      </c>
    </row>
    <row r="138" spans="1:65" s="2" customFormat="1" ht="21.75" customHeight="1">
      <c r="A138" s="37"/>
      <c r="B138" s="38"/>
      <c r="C138" s="218" t="s">
        <v>225</v>
      </c>
      <c r="D138" s="218" t="s">
        <v>169</v>
      </c>
      <c r="E138" s="219" t="s">
        <v>3677</v>
      </c>
      <c r="F138" s="220" t="s">
        <v>3678</v>
      </c>
      <c r="G138" s="221" t="s">
        <v>547</v>
      </c>
      <c r="H138" s="222">
        <v>1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279</v>
      </c>
    </row>
    <row r="139" spans="1:65" s="2" customFormat="1" ht="16.5" customHeight="1">
      <c r="A139" s="37"/>
      <c r="B139" s="38"/>
      <c r="C139" s="218" t="s">
        <v>229</v>
      </c>
      <c r="D139" s="218" t="s">
        <v>169</v>
      </c>
      <c r="E139" s="219" t="s">
        <v>3679</v>
      </c>
      <c r="F139" s="220" t="s">
        <v>611</v>
      </c>
      <c r="G139" s="221" t="s">
        <v>477</v>
      </c>
      <c r="H139" s="222">
        <v>1</v>
      </c>
      <c r="I139" s="223"/>
      <c r="J139" s="224">
        <f>ROUND(I139*H139,0)</f>
        <v>0</v>
      </c>
      <c r="K139" s="225"/>
      <c r="L139" s="43"/>
      <c r="M139" s="226" t="s">
        <v>1</v>
      </c>
      <c r="N139" s="227" t="s">
        <v>42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173</v>
      </c>
      <c r="AT139" s="230" t="s">
        <v>169</v>
      </c>
      <c r="AU139" s="230" t="s">
        <v>8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173</v>
      </c>
      <c r="BM139" s="230" t="s">
        <v>290</v>
      </c>
    </row>
    <row r="140" spans="1:65" s="2" customFormat="1" ht="16.5" customHeight="1">
      <c r="A140" s="37"/>
      <c r="B140" s="38"/>
      <c r="C140" s="218" t="s">
        <v>233</v>
      </c>
      <c r="D140" s="218" t="s">
        <v>169</v>
      </c>
      <c r="E140" s="219" t="s">
        <v>3680</v>
      </c>
      <c r="F140" s="220" t="s">
        <v>3681</v>
      </c>
      <c r="G140" s="221" t="s">
        <v>477</v>
      </c>
      <c r="H140" s="222">
        <v>1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300</v>
      </c>
    </row>
    <row r="141" spans="1:65" s="2" customFormat="1" ht="16.5" customHeight="1">
      <c r="A141" s="37"/>
      <c r="B141" s="38"/>
      <c r="C141" s="218" t="s">
        <v>237</v>
      </c>
      <c r="D141" s="218" t="s">
        <v>169</v>
      </c>
      <c r="E141" s="219" t="s">
        <v>3682</v>
      </c>
      <c r="F141" s="220" t="s">
        <v>3576</v>
      </c>
      <c r="G141" s="221" t="s">
        <v>477</v>
      </c>
      <c r="H141" s="222">
        <v>1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310</v>
      </c>
    </row>
    <row r="142" spans="1:63" s="12" customFormat="1" ht="25.9" customHeight="1">
      <c r="A142" s="12"/>
      <c r="B142" s="202"/>
      <c r="C142" s="203"/>
      <c r="D142" s="204" t="s">
        <v>76</v>
      </c>
      <c r="E142" s="205" t="s">
        <v>3683</v>
      </c>
      <c r="F142" s="205" t="s">
        <v>3684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SUM(P143:P147)</f>
        <v>0</v>
      </c>
      <c r="Q142" s="210"/>
      <c r="R142" s="211">
        <f>SUM(R143:R147)</f>
        <v>0</v>
      </c>
      <c r="S142" s="210"/>
      <c r="T142" s="212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</v>
      </c>
      <c r="AT142" s="214" t="s">
        <v>76</v>
      </c>
      <c r="AU142" s="214" t="s">
        <v>77</v>
      </c>
      <c r="AY142" s="213" t="s">
        <v>166</v>
      </c>
      <c r="BK142" s="215">
        <f>SUM(BK143:BK147)</f>
        <v>0</v>
      </c>
    </row>
    <row r="143" spans="1:65" s="2" customFormat="1" ht="21.75" customHeight="1">
      <c r="A143" s="37"/>
      <c r="B143" s="38"/>
      <c r="C143" s="218" t="s">
        <v>9</v>
      </c>
      <c r="D143" s="218" t="s">
        <v>169</v>
      </c>
      <c r="E143" s="219" t="s">
        <v>3685</v>
      </c>
      <c r="F143" s="220" t="s">
        <v>3686</v>
      </c>
      <c r="G143" s="221" t="s">
        <v>547</v>
      </c>
      <c r="H143" s="222">
        <v>1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322</v>
      </c>
    </row>
    <row r="144" spans="1:65" s="2" customFormat="1" ht="16.5" customHeight="1">
      <c r="A144" s="37"/>
      <c r="B144" s="38"/>
      <c r="C144" s="218" t="s">
        <v>249</v>
      </c>
      <c r="D144" s="218" t="s">
        <v>169</v>
      </c>
      <c r="E144" s="219" t="s">
        <v>3687</v>
      </c>
      <c r="F144" s="220" t="s">
        <v>3688</v>
      </c>
      <c r="G144" s="221" t="s">
        <v>547</v>
      </c>
      <c r="H144" s="222">
        <v>2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331</v>
      </c>
    </row>
    <row r="145" spans="1:65" s="2" customFormat="1" ht="16.5" customHeight="1">
      <c r="A145" s="37"/>
      <c r="B145" s="38"/>
      <c r="C145" s="218" t="s">
        <v>256</v>
      </c>
      <c r="D145" s="218" t="s">
        <v>169</v>
      </c>
      <c r="E145" s="219" t="s">
        <v>3689</v>
      </c>
      <c r="F145" s="220" t="s">
        <v>3690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345</v>
      </c>
    </row>
    <row r="146" spans="1:65" s="2" customFormat="1" ht="16.5" customHeight="1">
      <c r="A146" s="37"/>
      <c r="B146" s="38"/>
      <c r="C146" s="218" t="s">
        <v>261</v>
      </c>
      <c r="D146" s="218" t="s">
        <v>169</v>
      </c>
      <c r="E146" s="219" t="s">
        <v>3691</v>
      </c>
      <c r="F146" s="220" t="s">
        <v>3692</v>
      </c>
      <c r="G146" s="221" t="s">
        <v>477</v>
      </c>
      <c r="H146" s="222">
        <v>1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355</v>
      </c>
    </row>
    <row r="147" spans="1:65" s="2" customFormat="1" ht="16.5" customHeight="1">
      <c r="A147" s="37"/>
      <c r="B147" s="38"/>
      <c r="C147" s="218" t="s">
        <v>265</v>
      </c>
      <c r="D147" s="218" t="s">
        <v>169</v>
      </c>
      <c r="E147" s="219" t="s">
        <v>3693</v>
      </c>
      <c r="F147" s="220" t="s">
        <v>3576</v>
      </c>
      <c r="G147" s="221" t="s">
        <v>477</v>
      </c>
      <c r="H147" s="222">
        <v>1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365</v>
      </c>
    </row>
    <row r="148" spans="1:63" s="12" customFormat="1" ht="25.9" customHeight="1">
      <c r="A148" s="12"/>
      <c r="B148" s="202"/>
      <c r="C148" s="203"/>
      <c r="D148" s="204" t="s">
        <v>76</v>
      </c>
      <c r="E148" s="205" t="s">
        <v>3694</v>
      </c>
      <c r="F148" s="205" t="s">
        <v>3695</v>
      </c>
      <c r="G148" s="203"/>
      <c r="H148" s="203"/>
      <c r="I148" s="206"/>
      <c r="J148" s="207">
        <f>BK148</f>
        <v>0</v>
      </c>
      <c r="K148" s="203"/>
      <c r="L148" s="208"/>
      <c r="M148" s="209"/>
      <c r="N148" s="210"/>
      <c r="O148" s="210"/>
      <c r="P148" s="211">
        <f>SUM(P149:P152)</f>
        <v>0</v>
      </c>
      <c r="Q148" s="210"/>
      <c r="R148" s="211">
        <f>SUM(R149:R152)</f>
        <v>0</v>
      </c>
      <c r="S148" s="210"/>
      <c r="T148" s="212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</v>
      </c>
      <c r="AT148" s="214" t="s">
        <v>76</v>
      </c>
      <c r="AU148" s="214" t="s">
        <v>77</v>
      </c>
      <c r="AY148" s="213" t="s">
        <v>166</v>
      </c>
      <c r="BK148" s="215">
        <f>SUM(BK149:BK152)</f>
        <v>0</v>
      </c>
    </row>
    <row r="149" spans="1:65" s="2" customFormat="1" ht="16.5" customHeight="1">
      <c r="A149" s="37"/>
      <c r="B149" s="38"/>
      <c r="C149" s="218" t="s">
        <v>271</v>
      </c>
      <c r="D149" s="218" t="s">
        <v>169</v>
      </c>
      <c r="E149" s="219" t="s">
        <v>3696</v>
      </c>
      <c r="F149" s="220" t="s">
        <v>3690</v>
      </c>
      <c r="G149" s="221" t="s">
        <v>547</v>
      </c>
      <c r="H149" s="222">
        <v>6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376</v>
      </c>
    </row>
    <row r="150" spans="1:65" s="2" customFormat="1" ht="16.5" customHeight="1">
      <c r="A150" s="37"/>
      <c r="B150" s="38"/>
      <c r="C150" s="218" t="s">
        <v>7</v>
      </c>
      <c r="D150" s="218" t="s">
        <v>169</v>
      </c>
      <c r="E150" s="219" t="s">
        <v>3697</v>
      </c>
      <c r="F150" s="220" t="s">
        <v>3676</v>
      </c>
      <c r="G150" s="221" t="s">
        <v>547</v>
      </c>
      <c r="H150" s="222">
        <v>1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385</v>
      </c>
    </row>
    <row r="151" spans="1:65" s="2" customFormat="1" ht="16.5" customHeight="1">
      <c r="A151" s="37"/>
      <c r="B151" s="38"/>
      <c r="C151" s="218" t="s">
        <v>279</v>
      </c>
      <c r="D151" s="218" t="s">
        <v>169</v>
      </c>
      <c r="E151" s="219" t="s">
        <v>3698</v>
      </c>
      <c r="F151" s="220" t="s">
        <v>3699</v>
      </c>
      <c r="G151" s="221" t="s">
        <v>477</v>
      </c>
      <c r="H151" s="222">
        <v>1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393</v>
      </c>
    </row>
    <row r="152" spans="1:65" s="2" customFormat="1" ht="16.5" customHeight="1">
      <c r="A152" s="37"/>
      <c r="B152" s="38"/>
      <c r="C152" s="218" t="s">
        <v>285</v>
      </c>
      <c r="D152" s="218" t="s">
        <v>169</v>
      </c>
      <c r="E152" s="219" t="s">
        <v>3700</v>
      </c>
      <c r="F152" s="220" t="s">
        <v>3576</v>
      </c>
      <c r="G152" s="221" t="s">
        <v>477</v>
      </c>
      <c r="H152" s="222">
        <v>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402</v>
      </c>
    </row>
    <row r="153" spans="1:63" s="12" customFormat="1" ht="25.9" customHeight="1">
      <c r="A153" s="12"/>
      <c r="B153" s="202"/>
      <c r="C153" s="203"/>
      <c r="D153" s="204" t="s">
        <v>76</v>
      </c>
      <c r="E153" s="205" t="s">
        <v>3701</v>
      </c>
      <c r="F153" s="205" t="s">
        <v>3702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SUM(P154:P157)</f>
        <v>0</v>
      </c>
      <c r="Q153" s="210"/>
      <c r="R153" s="211">
        <f>SUM(R154:R157)</f>
        <v>0</v>
      </c>
      <c r="S153" s="210"/>
      <c r="T153" s="212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</v>
      </c>
      <c r="AT153" s="214" t="s">
        <v>76</v>
      </c>
      <c r="AU153" s="214" t="s">
        <v>77</v>
      </c>
      <c r="AY153" s="213" t="s">
        <v>166</v>
      </c>
      <c r="BK153" s="215">
        <f>SUM(BK154:BK157)</f>
        <v>0</v>
      </c>
    </row>
    <row r="154" spans="1:65" s="2" customFormat="1" ht="16.5" customHeight="1">
      <c r="A154" s="37"/>
      <c r="B154" s="38"/>
      <c r="C154" s="218" t="s">
        <v>290</v>
      </c>
      <c r="D154" s="218" t="s">
        <v>169</v>
      </c>
      <c r="E154" s="219" t="s">
        <v>3703</v>
      </c>
      <c r="F154" s="220" t="s">
        <v>3688</v>
      </c>
      <c r="G154" s="221" t="s">
        <v>547</v>
      </c>
      <c r="H154" s="222">
        <v>1</v>
      </c>
      <c r="I154" s="223"/>
      <c r="J154" s="224">
        <f>ROUND(I154*H154,0)</f>
        <v>0</v>
      </c>
      <c r="K154" s="225"/>
      <c r="L154" s="43"/>
      <c r="M154" s="226" t="s">
        <v>1</v>
      </c>
      <c r="N154" s="227" t="s">
        <v>42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173</v>
      </c>
      <c r="AT154" s="230" t="s">
        <v>169</v>
      </c>
      <c r="AU154" s="230" t="s">
        <v>8</v>
      </c>
      <c r="AY154" s="16" t="s">
        <v>166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</v>
      </c>
      <c r="BK154" s="231">
        <f>ROUND(I154*H154,0)</f>
        <v>0</v>
      </c>
      <c r="BL154" s="16" t="s">
        <v>173</v>
      </c>
      <c r="BM154" s="230" t="s">
        <v>411</v>
      </c>
    </row>
    <row r="155" spans="1:65" s="2" customFormat="1" ht="16.5" customHeight="1">
      <c r="A155" s="37"/>
      <c r="B155" s="38"/>
      <c r="C155" s="218" t="s">
        <v>295</v>
      </c>
      <c r="D155" s="218" t="s">
        <v>169</v>
      </c>
      <c r="E155" s="219" t="s">
        <v>3704</v>
      </c>
      <c r="F155" s="220" t="s">
        <v>3690</v>
      </c>
      <c r="G155" s="221" t="s">
        <v>547</v>
      </c>
      <c r="H155" s="222">
        <v>5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423</v>
      </c>
    </row>
    <row r="156" spans="1:65" s="2" customFormat="1" ht="16.5" customHeight="1">
      <c r="A156" s="37"/>
      <c r="B156" s="38"/>
      <c r="C156" s="218" t="s">
        <v>300</v>
      </c>
      <c r="D156" s="218" t="s">
        <v>169</v>
      </c>
      <c r="E156" s="219" t="s">
        <v>3705</v>
      </c>
      <c r="F156" s="220" t="s">
        <v>3699</v>
      </c>
      <c r="G156" s="221" t="s">
        <v>477</v>
      </c>
      <c r="H156" s="222">
        <v>1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173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173</v>
      </c>
      <c r="BM156" s="230" t="s">
        <v>432</v>
      </c>
    </row>
    <row r="157" spans="1:65" s="2" customFormat="1" ht="16.5" customHeight="1">
      <c r="A157" s="37"/>
      <c r="B157" s="38"/>
      <c r="C157" s="218" t="s">
        <v>305</v>
      </c>
      <c r="D157" s="218" t="s">
        <v>169</v>
      </c>
      <c r="E157" s="219" t="s">
        <v>3706</v>
      </c>
      <c r="F157" s="220" t="s">
        <v>3576</v>
      </c>
      <c r="G157" s="221" t="s">
        <v>477</v>
      </c>
      <c r="H157" s="222">
        <v>1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442</v>
      </c>
    </row>
    <row r="158" spans="1:63" s="12" customFormat="1" ht="25.9" customHeight="1">
      <c r="A158" s="12"/>
      <c r="B158" s="202"/>
      <c r="C158" s="203"/>
      <c r="D158" s="204" t="s">
        <v>76</v>
      </c>
      <c r="E158" s="205" t="s">
        <v>3707</v>
      </c>
      <c r="F158" s="205" t="s">
        <v>3708</v>
      </c>
      <c r="G158" s="203"/>
      <c r="H158" s="203"/>
      <c r="I158" s="206"/>
      <c r="J158" s="207">
        <f>BK158</f>
        <v>0</v>
      </c>
      <c r="K158" s="203"/>
      <c r="L158" s="208"/>
      <c r="M158" s="209"/>
      <c r="N158" s="210"/>
      <c r="O158" s="210"/>
      <c r="P158" s="211">
        <f>SUM(P159:P173)</f>
        <v>0</v>
      </c>
      <c r="Q158" s="210"/>
      <c r="R158" s="211">
        <f>SUM(R159:R173)</f>
        <v>0</v>
      </c>
      <c r="S158" s="210"/>
      <c r="T158" s="212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</v>
      </c>
      <c r="AT158" s="214" t="s">
        <v>76</v>
      </c>
      <c r="AU158" s="214" t="s">
        <v>77</v>
      </c>
      <c r="AY158" s="213" t="s">
        <v>166</v>
      </c>
      <c r="BK158" s="215">
        <f>SUM(BK159:BK173)</f>
        <v>0</v>
      </c>
    </row>
    <row r="159" spans="1:65" s="2" customFormat="1" ht="16.5" customHeight="1">
      <c r="A159" s="37"/>
      <c r="B159" s="38"/>
      <c r="C159" s="218" t="s">
        <v>310</v>
      </c>
      <c r="D159" s="218" t="s">
        <v>169</v>
      </c>
      <c r="E159" s="219" t="s">
        <v>3709</v>
      </c>
      <c r="F159" s="220" t="s">
        <v>3710</v>
      </c>
      <c r="G159" s="221" t="s">
        <v>547</v>
      </c>
      <c r="H159" s="222">
        <v>6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452</v>
      </c>
    </row>
    <row r="160" spans="1:65" s="2" customFormat="1" ht="16.5" customHeight="1">
      <c r="A160" s="37"/>
      <c r="B160" s="38"/>
      <c r="C160" s="218" t="s">
        <v>318</v>
      </c>
      <c r="D160" s="218" t="s">
        <v>169</v>
      </c>
      <c r="E160" s="219" t="s">
        <v>3711</v>
      </c>
      <c r="F160" s="220" t="s">
        <v>3666</v>
      </c>
      <c r="G160" s="221" t="s">
        <v>215</v>
      </c>
      <c r="H160" s="222">
        <v>6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461</v>
      </c>
    </row>
    <row r="161" spans="1:65" s="2" customFormat="1" ht="16.5" customHeight="1">
      <c r="A161" s="37"/>
      <c r="B161" s="38"/>
      <c r="C161" s="218" t="s">
        <v>322</v>
      </c>
      <c r="D161" s="218" t="s">
        <v>169</v>
      </c>
      <c r="E161" s="219" t="s">
        <v>3712</v>
      </c>
      <c r="F161" s="220" t="s">
        <v>3713</v>
      </c>
      <c r="G161" s="221" t="s">
        <v>547</v>
      </c>
      <c r="H161" s="222">
        <v>2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468</v>
      </c>
    </row>
    <row r="162" spans="1:65" s="2" customFormat="1" ht="16.5" customHeight="1">
      <c r="A162" s="37"/>
      <c r="B162" s="38"/>
      <c r="C162" s="218" t="s">
        <v>326</v>
      </c>
      <c r="D162" s="218" t="s">
        <v>169</v>
      </c>
      <c r="E162" s="219" t="s">
        <v>3714</v>
      </c>
      <c r="F162" s="220" t="s">
        <v>3715</v>
      </c>
      <c r="G162" s="221" t="s">
        <v>547</v>
      </c>
      <c r="H162" s="222">
        <v>2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173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173</v>
      </c>
      <c r="BM162" s="230" t="s">
        <v>479</v>
      </c>
    </row>
    <row r="163" spans="1:65" s="2" customFormat="1" ht="16.5" customHeight="1">
      <c r="A163" s="37"/>
      <c r="B163" s="38"/>
      <c r="C163" s="218" t="s">
        <v>331</v>
      </c>
      <c r="D163" s="218" t="s">
        <v>169</v>
      </c>
      <c r="E163" s="219" t="s">
        <v>3716</v>
      </c>
      <c r="F163" s="220" t="s">
        <v>3717</v>
      </c>
      <c r="G163" s="221" t="s">
        <v>547</v>
      </c>
      <c r="H163" s="222">
        <v>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487</v>
      </c>
    </row>
    <row r="164" spans="1:65" s="2" customFormat="1" ht="16.5" customHeight="1">
      <c r="A164" s="37"/>
      <c r="B164" s="38"/>
      <c r="C164" s="218" t="s">
        <v>337</v>
      </c>
      <c r="D164" s="218" t="s">
        <v>169</v>
      </c>
      <c r="E164" s="219" t="s">
        <v>3718</v>
      </c>
      <c r="F164" s="220" t="s">
        <v>3670</v>
      </c>
      <c r="G164" s="221" t="s">
        <v>547</v>
      </c>
      <c r="H164" s="222">
        <v>3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495</v>
      </c>
    </row>
    <row r="165" spans="1:65" s="2" customFormat="1" ht="16.5" customHeight="1">
      <c r="A165" s="37"/>
      <c r="B165" s="38"/>
      <c r="C165" s="218" t="s">
        <v>345</v>
      </c>
      <c r="D165" s="218" t="s">
        <v>169</v>
      </c>
      <c r="E165" s="219" t="s">
        <v>3719</v>
      </c>
      <c r="F165" s="220" t="s">
        <v>3672</v>
      </c>
      <c r="G165" s="221" t="s">
        <v>547</v>
      </c>
      <c r="H165" s="222">
        <v>1</v>
      </c>
      <c r="I165" s="223"/>
      <c r="J165" s="224">
        <f>ROUND(I165*H165,0)</f>
        <v>0</v>
      </c>
      <c r="K165" s="225"/>
      <c r="L165" s="43"/>
      <c r="M165" s="226" t="s">
        <v>1</v>
      </c>
      <c r="N165" s="227" t="s">
        <v>42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173</v>
      </c>
      <c r="AT165" s="230" t="s">
        <v>169</v>
      </c>
      <c r="AU165" s="230" t="s">
        <v>8</v>
      </c>
      <c r="AY165" s="16" t="s">
        <v>166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</v>
      </c>
      <c r="BK165" s="231">
        <f>ROUND(I165*H165,0)</f>
        <v>0</v>
      </c>
      <c r="BL165" s="16" t="s">
        <v>173</v>
      </c>
      <c r="BM165" s="230" t="s">
        <v>503</v>
      </c>
    </row>
    <row r="166" spans="1:65" s="2" customFormat="1" ht="16.5" customHeight="1">
      <c r="A166" s="37"/>
      <c r="B166" s="38"/>
      <c r="C166" s="218" t="s">
        <v>349</v>
      </c>
      <c r="D166" s="218" t="s">
        <v>169</v>
      </c>
      <c r="E166" s="219" t="s">
        <v>3720</v>
      </c>
      <c r="F166" s="220" t="s">
        <v>3721</v>
      </c>
      <c r="G166" s="221" t="s">
        <v>215</v>
      </c>
      <c r="H166" s="222">
        <v>10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511</v>
      </c>
    </row>
    <row r="167" spans="1:65" s="2" customFormat="1" ht="16.5" customHeight="1">
      <c r="A167" s="37"/>
      <c r="B167" s="38"/>
      <c r="C167" s="218" t="s">
        <v>355</v>
      </c>
      <c r="D167" s="218" t="s">
        <v>169</v>
      </c>
      <c r="E167" s="219" t="s">
        <v>3722</v>
      </c>
      <c r="F167" s="220" t="s">
        <v>3723</v>
      </c>
      <c r="G167" s="221" t="s">
        <v>547</v>
      </c>
      <c r="H167" s="222">
        <v>8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173</v>
      </c>
      <c r="BM167" s="230" t="s">
        <v>519</v>
      </c>
    </row>
    <row r="168" spans="1:65" s="2" customFormat="1" ht="16.5" customHeight="1">
      <c r="A168" s="37"/>
      <c r="B168" s="38"/>
      <c r="C168" s="218" t="s">
        <v>359</v>
      </c>
      <c r="D168" s="218" t="s">
        <v>169</v>
      </c>
      <c r="E168" s="219" t="s">
        <v>3724</v>
      </c>
      <c r="F168" s="220" t="s">
        <v>3725</v>
      </c>
      <c r="G168" s="221" t="s">
        <v>547</v>
      </c>
      <c r="H168" s="222">
        <v>2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173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173</v>
      </c>
      <c r="BM168" s="230" t="s">
        <v>531</v>
      </c>
    </row>
    <row r="169" spans="1:65" s="2" customFormat="1" ht="16.5" customHeight="1">
      <c r="A169" s="37"/>
      <c r="B169" s="38"/>
      <c r="C169" s="218" t="s">
        <v>365</v>
      </c>
      <c r="D169" s="218" t="s">
        <v>169</v>
      </c>
      <c r="E169" s="219" t="s">
        <v>3726</v>
      </c>
      <c r="F169" s="220" t="s">
        <v>3674</v>
      </c>
      <c r="G169" s="221" t="s">
        <v>547</v>
      </c>
      <c r="H169" s="222">
        <v>1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538</v>
      </c>
    </row>
    <row r="170" spans="1:65" s="2" customFormat="1" ht="16.5" customHeight="1">
      <c r="A170" s="37"/>
      <c r="B170" s="38"/>
      <c r="C170" s="218" t="s">
        <v>371</v>
      </c>
      <c r="D170" s="218" t="s">
        <v>169</v>
      </c>
      <c r="E170" s="219" t="s">
        <v>3727</v>
      </c>
      <c r="F170" s="220" t="s">
        <v>611</v>
      </c>
      <c r="G170" s="221" t="s">
        <v>477</v>
      </c>
      <c r="H170" s="222">
        <v>1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551</v>
      </c>
    </row>
    <row r="171" spans="1:65" s="2" customFormat="1" ht="16.5" customHeight="1">
      <c r="A171" s="37"/>
      <c r="B171" s="38"/>
      <c r="C171" s="218" t="s">
        <v>376</v>
      </c>
      <c r="D171" s="218" t="s">
        <v>169</v>
      </c>
      <c r="E171" s="219" t="s">
        <v>3728</v>
      </c>
      <c r="F171" s="220" t="s">
        <v>615</v>
      </c>
      <c r="G171" s="221" t="s">
        <v>188</v>
      </c>
      <c r="H171" s="222">
        <v>1.2</v>
      </c>
      <c r="I171" s="223"/>
      <c r="J171" s="224">
        <f>ROUND(I171*H171,0)</f>
        <v>0</v>
      </c>
      <c r="K171" s="225"/>
      <c r="L171" s="43"/>
      <c r="M171" s="226" t="s">
        <v>1</v>
      </c>
      <c r="N171" s="227" t="s">
        <v>42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173</v>
      </c>
      <c r="AT171" s="230" t="s">
        <v>169</v>
      </c>
      <c r="AU171" s="230" t="s">
        <v>8</v>
      </c>
      <c r="AY171" s="16" t="s">
        <v>166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</v>
      </c>
      <c r="BK171" s="231">
        <f>ROUND(I171*H171,0)</f>
        <v>0</v>
      </c>
      <c r="BL171" s="16" t="s">
        <v>173</v>
      </c>
      <c r="BM171" s="230" t="s">
        <v>561</v>
      </c>
    </row>
    <row r="172" spans="1:65" s="2" customFormat="1" ht="16.5" customHeight="1">
      <c r="A172" s="37"/>
      <c r="B172" s="38"/>
      <c r="C172" s="218" t="s">
        <v>381</v>
      </c>
      <c r="D172" s="218" t="s">
        <v>169</v>
      </c>
      <c r="E172" s="219" t="s">
        <v>3729</v>
      </c>
      <c r="F172" s="220" t="s">
        <v>3730</v>
      </c>
      <c r="G172" s="221" t="s">
        <v>477</v>
      </c>
      <c r="H172" s="222">
        <v>1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573</v>
      </c>
    </row>
    <row r="173" spans="1:65" s="2" customFormat="1" ht="16.5" customHeight="1">
      <c r="A173" s="37"/>
      <c r="B173" s="38"/>
      <c r="C173" s="218" t="s">
        <v>385</v>
      </c>
      <c r="D173" s="218" t="s">
        <v>169</v>
      </c>
      <c r="E173" s="219" t="s">
        <v>3731</v>
      </c>
      <c r="F173" s="220" t="s">
        <v>619</v>
      </c>
      <c r="G173" s="221" t="s">
        <v>477</v>
      </c>
      <c r="H173" s="222">
        <v>1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582</v>
      </c>
    </row>
    <row r="174" spans="1:63" s="12" customFormat="1" ht="25.9" customHeight="1">
      <c r="A174" s="12"/>
      <c r="B174" s="202"/>
      <c r="C174" s="203"/>
      <c r="D174" s="204" t="s">
        <v>76</v>
      </c>
      <c r="E174" s="205" t="s">
        <v>3732</v>
      </c>
      <c r="F174" s="205" t="s">
        <v>3733</v>
      </c>
      <c r="G174" s="203"/>
      <c r="H174" s="203"/>
      <c r="I174" s="206"/>
      <c r="J174" s="207">
        <f>BK174</f>
        <v>0</v>
      </c>
      <c r="K174" s="203"/>
      <c r="L174" s="208"/>
      <c r="M174" s="209"/>
      <c r="N174" s="210"/>
      <c r="O174" s="210"/>
      <c r="P174" s="211">
        <f>SUM(P175:P186)</f>
        <v>0</v>
      </c>
      <c r="Q174" s="210"/>
      <c r="R174" s="211">
        <f>SUM(R175:R186)</f>
        <v>0</v>
      </c>
      <c r="S174" s="210"/>
      <c r="T174" s="212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</v>
      </c>
      <c r="AT174" s="214" t="s">
        <v>76</v>
      </c>
      <c r="AU174" s="214" t="s">
        <v>77</v>
      </c>
      <c r="AY174" s="213" t="s">
        <v>166</v>
      </c>
      <c r="BK174" s="215">
        <f>SUM(BK175:BK186)</f>
        <v>0</v>
      </c>
    </row>
    <row r="175" spans="1:65" s="2" customFormat="1" ht="24.15" customHeight="1">
      <c r="A175" s="37"/>
      <c r="B175" s="38"/>
      <c r="C175" s="218" t="s">
        <v>389</v>
      </c>
      <c r="D175" s="218" t="s">
        <v>169</v>
      </c>
      <c r="E175" s="219" t="s">
        <v>3734</v>
      </c>
      <c r="F175" s="220" t="s">
        <v>3735</v>
      </c>
      <c r="G175" s="221" t="s">
        <v>547</v>
      </c>
      <c r="H175" s="222">
        <v>1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593</v>
      </c>
    </row>
    <row r="176" spans="1:65" s="2" customFormat="1" ht="21.75" customHeight="1">
      <c r="A176" s="37"/>
      <c r="B176" s="38"/>
      <c r="C176" s="218" t="s">
        <v>393</v>
      </c>
      <c r="D176" s="218" t="s">
        <v>169</v>
      </c>
      <c r="E176" s="219" t="s">
        <v>3736</v>
      </c>
      <c r="F176" s="220" t="s">
        <v>3737</v>
      </c>
      <c r="G176" s="221" t="s">
        <v>547</v>
      </c>
      <c r="H176" s="222">
        <v>2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173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173</v>
      </c>
      <c r="BM176" s="230" t="s">
        <v>601</v>
      </c>
    </row>
    <row r="177" spans="1:65" s="2" customFormat="1" ht="16.5" customHeight="1">
      <c r="A177" s="37"/>
      <c r="B177" s="38"/>
      <c r="C177" s="218" t="s">
        <v>397</v>
      </c>
      <c r="D177" s="218" t="s">
        <v>169</v>
      </c>
      <c r="E177" s="219" t="s">
        <v>3738</v>
      </c>
      <c r="F177" s="220" t="s">
        <v>3739</v>
      </c>
      <c r="G177" s="221" t="s">
        <v>547</v>
      </c>
      <c r="H177" s="222">
        <v>1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173</v>
      </c>
      <c r="BM177" s="230" t="s">
        <v>609</v>
      </c>
    </row>
    <row r="178" spans="1:65" s="2" customFormat="1" ht="16.5" customHeight="1">
      <c r="A178" s="37"/>
      <c r="B178" s="38"/>
      <c r="C178" s="218" t="s">
        <v>402</v>
      </c>
      <c r="D178" s="218" t="s">
        <v>169</v>
      </c>
      <c r="E178" s="219" t="s">
        <v>3740</v>
      </c>
      <c r="F178" s="220" t="s">
        <v>3741</v>
      </c>
      <c r="G178" s="221" t="s">
        <v>547</v>
      </c>
      <c r="H178" s="222">
        <v>2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617</v>
      </c>
    </row>
    <row r="179" spans="1:65" s="2" customFormat="1" ht="16.5" customHeight="1">
      <c r="A179" s="37"/>
      <c r="B179" s="38"/>
      <c r="C179" s="218" t="s">
        <v>407</v>
      </c>
      <c r="D179" s="218" t="s">
        <v>169</v>
      </c>
      <c r="E179" s="219" t="s">
        <v>3742</v>
      </c>
      <c r="F179" s="220" t="s">
        <v>3743</v>
      </c>
      <c r="G179" s="221" t="s">
        <v>547</v>
      </c>
      <c r="H179" s="222">
        <v>1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627</v>
      </c>
    </row>
    <row r="180" spans="1:65" s="2" customFormat="1" ht="16.5" customHeight="1">
      <c r="A180" s="37"/>
      <c r="B180" s="38"/>
      <c r="C180" s="218" t="s">
        <v>411</v>
      </c>
      <c r="D180" s="218" t="s">
        <v>169</v>
      </c>
      <c r="E180" s="219" t="s">
        <v>3744</v>
      </c>
      <c r="F180" s="220" t="s">
        <v>3745</v>
      </c>
      <c r="G180" s="221" t="s">
        <v>547</v>
      </c>
      <c r="H180" s="222">
        <v>2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639</v>
      </c>
    </row>
    <row r="181" spans="1:65" s="2" customFormat="1" ht="24.15" customHeight="1">
      <c r="A181" s="37"/>
      <c r="B181" s="38"/>
      <c r="C181" s="218" t="s">
        <v>417</v>
      </c>
      <c r="D181" s="218" t="s">
        <v>169</v>
      </c>
      <c r="E181" s="219" t="s">
        <v>3746</v>
      </c>
      <c r="F181" s="220" t="s">
        <v>3747</v>
      </c>
      <c r="G181" s="221" t="s">
        <v>215</v>
      </c>
      <c r="H181" s="222">
        <v>35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173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173</v>
      </c>
      <c r="BM181" s="230" t="s">
        <v>650</v>
      </c>
    </row>
    <row r="182" spans="1:65" s="2" customFormat="1" ht="16.5" customHeight="1">
      <c r="A182" s="37"/>
      <c r="B182" s="38"/>
      <c r="C182" s="218" t="s">
        <v>423</v>
      </c>
      <c r="D182" s="218" t="s">
        <v>169</v>
      </c>
      <c r="E182" s="219" t="s">
        <v>3748</v>
      </c>
      <c r="F182" s="220" t="s">
        <v>3749</v>
      </c>
      <c r="G182" s="221" t="s">
        <v>1133</v>
      </c>
      <c r="H182" s="222">
        <v>0.5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173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173</v>
      </c>
      <c r="BM182" s="230" t="s">
        <v>659</v>
      </c>
    </row>
    <row r="183" spans="1:65" s="2" customFormat="1" ht="16.5" customHeight="1">
      <c r="A183" s="37"/>
      <c r="B183" s="38"/>
      <c r="C183" s="218" t="s">
        <v>428</v>
      </c>
      <c r="D183" s="218" t="s">
        <v>169</v>
      </c>
      <c r="E183" s="219" t="s">
        <v>3750</v>
      </c>
      <c r="F183" s="220" t="s">
        <v>3751</v>
      </c>
      <c r="G183" s="221" t="s">
        <v>1133</v>
      </c>
      <c r="H183" s="222">
        <v>0.5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667</v>
      </c>
    </row>
    <row r="184" spans="1:65" s="2" customFormat="1" ht="16.5" customHeight="1">
      <c r="A184" s="37"/>
      <c r="B184" s="38"/>
      <c r="C184" s="218" t="s">
        <v>432</v>
      </c>
      <c r="D184" s="218" t="s">
        <v>169</v>
      </c>
      <c r="E184" s="219" t="s">
        <v>3752</v>
      </c>
      <c r="F184" s="220" t="s">
        <v>611</v>
      </c>
      <c r="G184" s="221" t="s">
        <v>477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675</v>
      </c>
    </row>
    <row r="185" spans="1:65" s="2" customFormat="1" ht="16.5" customHeight="1">
      <c r="A185" s="37"/>
      <c r="B185" s="38"/>
      <c r="C185" s="218" t="s">
        <v>436</v>
      </c>
      <c r="D185" s="218" t="s">
        <v>169</v>
      </c>
      <c r="E185" s="219" t="s">
        <v>3753</v>
      </c>
      <c r="F185" s="220" t="s">
        <v>3754</v>
      </c>
      <c r="G185" s="221" t="s">
        <v>477</v>
      </c>
      <c r="H185" s="222">
        <v>1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173</v>
      </c>
      <c r="BM185" s="230" t="s">
        <v>685</v>
      </c>
    </row>
    <row r="186" spans="1:65" s="2" customFormat="1" ht="16.5" customHeight="1">
      <c r="A186" s="37"/>
      <c r="B186" s="38"/>
      <c r="C186" s="218" t="s">
        <v>442</v>
      </c>
      <c r="D186" s="218" t="s">
        <v>169</v>
      </c>
      <c r="E186" s="219" t="s">
        <v>3755</v>
      </c>
      <c r="F186" s="220" t="s">
        <v>3756</v>
      </c>
      <c r="G186" s="221" t="s">
        <v>477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693</v>
      </c>
    </row>
    <row r="187" spans="1:63" s="12" customFormat="1" ht="25.9" customHeight="1">
      <c r="A187" s="12"/>
      <c r="B187" s="202"/>
      <c r="C187" s="203"/>
      <c r="D187" s="204" t="s">
        <v>76</v>
      </c>
      <c r="E187" s="205" t="s">
        <v>3757</v>
      </c>
      <c r="F187" s="205" t="s">
        <v>3758</v>
      </c>
      <c r="G187" s="203"/>
      <c r="H187" s="203"/>
      <c r="I187" s="206"/>
      <c r="J187" s="207">
        <f>BK187</f>
        <v>0</v>
      </c>
      <c r="K187" s="203"/>
      <c r="L187" s="208"/>
      <c r="M187" s="209"/>
      <c r="N187" s="210"/>
      <c r="O187" s="210"/>
      <c r="P187" s="211">
        <f>SUM(P188:P191)</f>
        <v>0</v>
      </c>
      <c r="Q187" s="210"/>
      <c r="R187" s="211">
        <f>SUM(R188:R191)</f>
        <v>0</v>
      </c>
      <c r="S187" s="210"/>
      <c r="T187" s="212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</v>
      </c>
      <c r="AT187" s="214" t="s">
        <v>76</v>
      </c>
      <c r="AU187" s="214" t="s">
        <v>77</v>
      </c>
      <c r="AY187" s="213" t="s">
        <v>166</v>
      </c>
      <c r="BK187" s="215">
        <f>SUM(BK188:BK191)</f>
        <v>0</v>
      </c>
    </row>
    <row r="188" spans="1:65" s="2" customFormat="1" ht="16.5" customHeight="1">
      <c r="A188" s="37"/>
      <c r="B188" s="38"/>
      <c r="C188" s="218" t="s">
        <v>448</v>
      </c>
      <c r="D188" s="218" t="s">
        <v>169</v>
      </c>
      <c r="E188" s="219" t="s">
        <v>3759</v>
      </c>
      <c r="F188" s="220" t="s">
        <v>3760</v>
      </c>
      <c r="G188" s="221" t="s">
        <v>547</v>
      </c>
      <c r="H188" s="222">
        <v>1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173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173</v>
      </c>
      <c r="BM188" s="230" t="s">
        <v>701</v>
      </c>
    </row>
    <row r="189" spans="1:65" s="2" customFormat="1" ht="16.5" customHeight="1">
      <c r="A189" s="37"/>
      <c r="B189" s="38"/>
      <c r="C189" s="218" t="s">
        <v>452</v>
      </c>
      <c r="D189" s="218" t="s">
        <v>169</v>
      </c>
      <c r="E189" s="219" t="s">
        <v>3761</v>
      </c>
      <c r="F189" s="220" t="s">
        <v>3762</v>
      </c>
      <c r="G189" s="221" t="s">
        <v>547</v>
      </c>
      <c r="H189" s="222">
        <v>2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709</v>
      </c>
    </row>
    <row r="190" spans="1:65" s="2" customFormat="1" ht="16.5" customHeight="1">
      <c r="A190" s="37"/>
      <c r="B190" s="38"/>
      <c r="C190" s="218" t="s">
        <v>457</v>
      </c>
      <c r="D190" s="218" t="s">
        <v>169</v>
      </c>
      <c r="E190" s="219" t="s">
        <v>3763</v>
      </c>
      <c r="F190" s="220" t="s">
        <v>3764</v>
      </c>
      <c r="G190" s="221" t="s">
        <v>477</v>
      </c>
      <c r="H190" s="222">
        <v>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717</v>
      </c>
    </row>
    <row r="191" spans="1:65" s="2" customFormat="1" ht="16.5" customHeight="1">
      <c r="A191" s="37"/>
      <c r="B191" s="38"/>
      <c r="C191" s="218" t="s">
        <v>461</v>
      </c>
      <c r="D191" s="218" t="s">
        <v>169</v>
      </c>
      <c r="E191" s="219" t="s">
        <v>3765</v>
      </c>
      <c r="F191" s="220" t="s">
        <v>3766</v>
      </c>
      <c r="G191" s="221" t="s">
        <v>477</v>
      </c>
      <c r="H191" s="222">
        <v>1</v>
      </c>
      <c r="I191" s="223"/>
      <c r="J191" s="224">
        <f>ROUND(I191*H191,0)</f>
        <v>0</v>
      </c>
      <c r="K191" s="225"/>
      <c r="L191" s="43"/>
      <c r="M191" s="226" t="s">
        <v>1</v>
      </c>
      <c r="N191" s="227" t="s">
        <v>42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727</v>
      </c>
    </row>
    <row r="192" spans="1:63" s="12" customFormat="1" ht="25.9" customHeight="1">
      <c r="A192" s="12"/>
      <c r="B192" s="202"/>
      <c r="C192" s="203"/>
      <c r="D192" s="204" t="s">
        <v>76</v>
      </c>
      <c r="E192" s="205" t="s">
        <v>959</v>
      </c>
      <c r="F192" s="205" t="s">
        <v>960</v>
      </c>
      <c r="G192" s="203"/>
      <c r="H192" s="203"/>
      <c r="I192" s="206"/>
      <c r="J192" s="207">
        <f>BK192</f>
        <v>0</v>
      </c>
      <c r="K192" s="203"/>
      <c r="L192" s="208"/>
      <c r="M192" s="209"/>
      <c r="N192" s="210"/>
      <c r="O192" s="210"/>
      <c r="P192" s="211">
        <f>P193+P195</f>
        <v>0</v>
      </c>
      <c r="Q192" s="210"/>
      <c r="R192" s="211">
        <f>R193+R195</f>
        <v>0</v>
      </c>
      <c r="S192" s="210"/>
      <c r="T192" s="212">
        <f>T193+T195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193</v>
      </c>
      <c r="AT192" s="214" t="s">
        <v>76</v>
      </c>
      <c r="AU192" s="214" t="s">
        <v>77</v>
      </c>
      <c r="AY192" s="213" t="s">
        <v>166</v>
      </c>
      <c r="BK192" s="215">
        <f>BK193+BK195</f>
        <v>0</v>
      </c>
    </row>
    <row r="193" spans="1:63" s="12" customFormat="1" ht="22.8" customHeight="1">
      <c r="A193" s="12"/>
      <c r="B193" s="202"/>
      <c r="C193" s="203"/>
      <c r="D193" s="204" t="s">
        <v>76</v>
      </c>
      <c r="E193" s="216" t="s">
        <v>961</v>
      </c>
      <c r="F193" s="216" t="s">
        <v>962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P194</f>
        <v>0</v>
      </c>
      <c r="Q193" s="210"/>
      <c r="R193" s="211">
        <f>R194</f>
        <v>0</v>
      </c>
      <c r="S193" s="210"/>
      <c r="T193" s="212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193</v>
      </c>
      <c r="AT193" s="214" t="s">
        <v>76</v>
      </c>
      <c r="AU193" s="214" t="s">
        <v>8</v>
      </c>
      <c r="AY193" s="213" t="s">
        <v>166</v>
      </c>
      <c r="BK193" s="215">
        <f>BK194</f>
        <v>0</v>
      </c>
    </row>
    <row r="194" spans="1:65" s="2" customFormat="1" ht="16.5" customHeight="1">
      <c r="A194" s="37"/>
      <c r="B194" s="38"/>
      <c r="C194" s="218" t="s">
        <v>464</v>
      </c>
      <c r="D194" s="218" t="s">
        <v>169</v>
      </c>
      <c r="E194" s="219" t="s">
        <v>964</v>
      </c>
      <c r="F194" s="220" t="s">
        <v>962</v>
      </c>
      <c r="G194" s="221" t="s">
        <v>405</v>
      </c>
      <c r="H194" s="265"/>
      <c r="I194" s="223"/>
      <c r="J194" s="224">
        <f>ROUND(I194*H194,0)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965</v>
      </c>
      <c r="AT194" s="230" t="s">
        <v>169</v>
      </c>
      <c r="AU194" s="230" t="s">
        <v>86</v>
      </c>
      <c r="AY194" s="16" t="s">
        <v>166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</v>
      </c>
      <c r="BK194" s="231">
        <f>ROUND(I194*H194,0)</f>
        <v>0</v>
      </c>
      <c r="BL194" s="16" t="s">
        <v>965</v>
      </c>
      <c r="BM194" s="230" t="s">
        <v>3767</v>
      </c>
    </row>
    <row r="195" spans="1:63" s="12" customFormat="1" ht="22.8" customHeight="1">
      <c r="A195" s="12"/>
      <c r="B195" s="202"/>
      <c r="C195" s="203"/>
      <c r="D195" s="204" t="s">
        <v>76</v>
      </c>
      <c r="E195" s="216" t="s">
        <v>3578</v>
      </c>
      <c r="F195" s="216" t="s">
        <v>3579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P196</f>
        <v>0</v>
      </c>
      <c r="Q195" s="210"/>
      <c r="R195" s="211">
        <f>R196</f>
        <v>0</v>
      </c>
      <c r="S195" s="210"/>
      <c r="T195" s="212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193</v>
      </c>
      <c r="AT195" s="214" t="s">
        <v>76</v>
      </c>
      <c r="AU195" s="214" t="s">
        <v>8</v>
      </c>
      <c r="AY195" s="213" t="s">
        <v>166</v>
      </c>
      <c r="BK195" s="215">
        <f>BK196</f>
        <v>0</v>
      </c>
    </row>
    <row r="196" spans="1:65" s="2" customFormat="1" ht="16.5" customHeight="1">
      <c r="A196" s="37"/>
      <c r="B196" s="38"/>
      <c r="C196" s="218" t="s">
        <v>468</v>
      </c>
      <c r="D196" s="218" t="s">
        <v>169</v>
      </c>
      <c r="E196" s="219" t="s">
        <v>3580</v>
      </c>
      <c r="F196" s="220" t="s">
        <v>3581</v>
      </c>
      <c r="G196" s="221" t="s">
        <v>405</v>
      </c>
      <c r="H196" s="265"/>
      <c r="I196" s="223"/>
      <c r="J196" s="224">
        <f>ROUND(I196*H196,0)</f>
        <v>0</v>
      </c>
      <c r="K196" s="225"/>
      <c r="L196" s="43"/>
      <c r="M196" s="266" t="s">
        <v>1</v>
      </c>
      <c r="N196" s="267" t="s">
        <v>42</v>
      </c>
      <c r="O196" s="268"/>
      <c r="P196" s="269">
        <f>O196*H196</f>
        <v>0</v>
      </c>
      <c r="Q196" s="269">
        <v>0</v>
      </c>
      <c r="R196" s="269">
        <f>Q196*H196</f>
        <v>0</v>
      </c>
      <c r="S196" s="269">
        <v>0</v>
      </c>
      <c r="T196" s="27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965</v>
      </c>
      <c r="AT196" s="230" t="s">
        <v>169</v>
      </c>
      <c r="AU196" s="230" t="s">
        <v>86</v>
      </c>
      <c r="AY196" s="16" t="s">
        <v>166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</v>
      </c>
      <c r="BK196" s="231">
        <f>ROUND(I196*H196,0)</f>
        <v>0</v>
      </c>
      <c r="BL196" s="16" t="s">
        <v>965</v>
      </c>
      <c r="BM196" s="230" t="s">
        <v>3768</v>
      </c>
    </row>
    <row r="197" spans="1:31" s="2" customFormat="1" ht="6.95" customHeight="1">
      <c r="A197" s="37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password="F695" sheet="1" objects="1" scenarios="1" formatColumns="0" formatRows="0" autoFilter="0"/>
  <autoFilter ref="C125:K19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3769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ROUND((SUM(BE121:BE139)),0)</f>
        <v>0</v>
      </c>
      <c r="G33" s="37"/>
      <c r="H33" s="37"/>
      <c r="I33" s="154">
        <v>0.21</v>
      </c>
      <c r="J33" s="153">
        <f>ROUND(((SUM(BE121:BE139))*I33),0)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ROUND((SUM(BF121:BF139)),0)</f>
        <v>0</v>
      </c>
      <c r="G34" s="37"/>
      <c r="H34" s="37"/>
      <c r="I34" s="154">
        <v>0.15</v>
      </c>
      <c r="J34" s="153">
        <f>ROUND(((SUM(BF121:BF139))*I34),0)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ROUND((SUM(BG121:BG139)),0)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ROUND((SUM(BH121:BH139)),0)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ROUND((SUM(BI121:BI139)),0)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025 - SO 01  MaR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3770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148</v>
      </c>
      <c r="E99" s="181"/>
      <c r="F99" s="181"/>
      <c r="G99" s="181"/>
      <c r="H99" s="181"/>
      <c r="I99" s="181"/>
      <c r="J99" s="182">
        <f>J135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4"/>
      <c r="C100" s="185"/>
      <c r="D100" s="186" t="s">
        <v>149</v>
      </c>
      <c r="E100" s="187"/>
      <c r="F100" s="187"/>
      <c r="G100" s="187"/>
      <c r="H100" s="187"/>
      <c r="I100" s="187"/>
      <c r="J100" s="188">
        <f>J136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3429</v>
      </c>
      <c r="E101" s="187"/>
      <c r="F101" s="187"/>
      <c r="G101" s="187"/>
      <c r="H101" s="187"/>
      <c r="I101" s="187"/>
      <c r="J101" s="188">
        <f>J138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151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Východní přístavba a stavební úpravy Nemocnice následné péče LDN Horažďovice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025 - SO 01  MaR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Horažďovice</v>
      </c>
      <c r="G115" s="39"/>
      <c r="H115" s="39"/>
      <c r="I115" s="31" t="s">
        <v>23</v>
      </c>
      <c r="J115" s="78" t="str">
        <f>IF(J12="","",J12)</f>
        <v>26. 5. 2023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>Plzeňský kraj</v>
      </c>
      <c r="G117" s="39"/>
      <c r="H117" s="39"/>
      <c r="I117" s="31" t="s">
        <v>31</v>
      </c>
      <c r="J117" s="35" t="str">
        <f>E21</f>
        <v>Ing. arch. Jiří Kučera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31" t="s">
        <v>34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152</v>
      </c>
      <c r="D120" s="193" t="s">
        <v>62</v>
      </c>
      <c r="E120" s="193" t="s">
        <v>58</v>
      </c>
      <c r="F120" s="193" t="s">
        <v>59</v>
      </c>
      <c r="G120" s="193" t="s">
        <v>153</v>
      </c>
      <c r="H120" s="193" t="s">
        <v>154</v>
      </c>
      <c r="I120" s="193" t="s">
        <v>155</v>
      </c>
      <c r="J120" s="194" t="s">
        <v>119</v>
      </c>
      <c r="K120" s="195" t="s">
        <v>156</v>
      </c>
      <c r="L120" s="196"/>
      <c r="M120" s="99" t="s">
        <v>1</v>
      </c>
      <c r="N120" s="100" t="s">
        <v>41</v>
      </c>
      <c r="O120" s="100" t="s">
        <v>157</v>
      </c>
      <c r="P120" s="100" t="s">
        <v>158</v>
      </c>
      <c r="Q120" s="100" t="s">
        <v>159</v>
      </c>
      <c r="R120" s="100" t="s">
        <v>160</v>
      </c>
      <c r="S120" s="100" t="s">
        <v>161</v>
      </c>
      <c r="T120" s="101" t="s">
        <v>162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163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P122+P135</f>
        <v>0</v>
      </c>
      <c r="Q121" s="103"/>
      <c r="R121" s="199">
        <f>R122+R135</f>
        <v>0</v>
      </c>
      <c r="S121" s="103"/>
      <c r="T121" s="200">
        <f>T122+T135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76</v>
      </c>
      <c r="AU121" s="16" t="s">
        <v>121</v>
      </c>
      <c r="BK121" s="201">
        <f>BK122+BK135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341</v>
      </c>
      <c r="F122" s="205" t="s">
        <v>342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</f>
        <v>0</v>
      </c>
      <c r="Q122" s="210"/>
      <c r="R122" s="211">
        <f>R123</f>
        <v>0</v>
      </c>
      <c r="S122" s="210"/>
      <c r="T122" s="21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76</v>
      </c>
      <c r="AU122" s="214" t="s">
        <v>77</v>
      </c>
      <c r="AY122" s="213" t="s">
        <v>166</v>
      </c>
      <c r="BK122" s="215">
        <f>BK123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3771</v>
      </c>
      <c r="F123" s="216" t="s">
        <v>3772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SUM(P124:P134)</f>
        <v>0</v>
      </c>
      <c r="Q123" s="210"/>
      <c r="R123" s="211">
        <f>SUM(R124:R134)</f>
        <v>0</v>
      </c>
      <c r="S123" s="210"/>
      <c r="T123" s="212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76</v>
      </c>
      <c r="AU123" s="214" t="s">
        <v>8</v>
      </c>
      <c r="AY123" s="213" t="s">
        <v>166</v>
      </c>
      <c r="BK123" s="215">
        <f>SUM(BK124:BK134)</f>
        <v>0</v>
      </c>
    </row>
    <row r="124" spans="1:65" s="2" customFormat="1" ht="76.35" customHeight="1">
      <c r="A124" s="37"/>
      <c r="B124" s="38"/>
      <c r="C124" s="218" t="s">
        <v>8</v>
      </c>
      <c r="D124" s="218" t="s">
        <v>169</v>
      </c>
      <c r="E124" s="219" t="s">
        <v>3657</v>
      </c>
      <c r="F124" s="220" t="s">
        <v>3773</v>
      </c>
      <c r="G124" s="221" t="s">
        <v>547</v>
      </c>
      <c r="H124" s="222">
        <v>1</v>
      </c>
      <c r="I124" s="223"/>
      <c r="J124" s="224">
        <f>ROUND(I124*H124,0)</f>
        <v>0</v>
      </c>
      <c r="K124" s="225"/>
      <c r="L124" s="43"/>
      <c r="M124" s="226" t="s">
        <v>1</v>
      </c>
      <c r="N124" s="227" t="s">
        <v>42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173</v>
      </c>
      <c r="AT124" s="230" t="s">
        <v>169</v>
      </c>
      <c r="AU124" s="230" t="s">
        <v>86</v>
      </c>
      <c r="AY124" s="16" t="s">
        <v>166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</v>
      </c>
      <c r="BK124" s="231">
        <f>ROUND(I124*H124,0)</f>
        <v>0</v>
      </c>
      <c r="BL124" s="16" t="s">
        <v>173</v>
      </c>
      <c r="BM124" s="230" t="s">
        <v>86</v>
      </c>
    </row>
    <row r="125" spans="1:65" s="2" customFormat="1" ht="21.75" customHeight="1">
      <c r="A125" s="37"/>
      <c r="B125" s="38"/>
      <c r="C125" s="218" t="s">
        <v>86</v>
      </c>
      <c r="D125" s="218" t="s">
        <v>169</v>
      </c>
      <c r="E125" s="219" t="s">
        <v>3659</v>
      </c>
      <c r="F125" s="220" t="s">
        <v>3774</v>
      </c>
      <c r="G125" s="221" t="s">
        <v>547</v>
      </c>
      <c r="H125" s="222">
        <v>1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86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173</v>
      </c>
    </row>
    <row r="126" spans="1:65" s="2" customFormat="1" ht="16.5" customHeight="1">
      <c r="A126" s="37"/>
      <c r="B126" s="38"/>
      <c r="C126" s="218" t="s">
        <v>167</v>
      </c>
      <c r="D126" s="218" t="s">
        <v>169</v>
      </c>
      <c r="E126" s="219" t="s">
        <v>3661</v>
      </c>
      <c r="F126" s="220" t="s">
        <v>3775</v>
      </c>
      <c r="G126" s="221" t="s">
        <v>547</v>
      </c>
      <c r="H126" s="222">
        <v>1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86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191</v>
      </c>
    </row>
    <row r="127" spans="1:65" s="2" customFormat="1" ht="16.5" customHeight="1">
      <c r="A127" s="37"/>
      <c r="B127" s="38"/>
      <c r="C127" s="218" t="s">
        <v>173</v>
      </c>
      <c r="D127" s="218" t="s">
        <v>169</v>
      </c>
      <c r="E127" s="219" t="s">
        <v>3663</v>
      </c>
      <c r="F127" s="220" t="s">
        <v>3776</v>
      </c>
      <c r="G127" s="221" t="s">
        <v>547</v>
      </c>
      <c r="H127" s="222">
        <v>1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86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208</v>
      </c>
    </row>
    <row r="128" spans="1:65" s="2" customFormat="1" ht="16.5" customHeight="1">
      <c r="A128" s="37"/>
      <c r="B128" s="38"/>
      <c r="C128" s="218" t="s">
        <v>193</v>
      </c>
      <c r="D128" s="218" t="s">
        <v>169</v>
      </c>
      <c r="E128" s="219" t="s">
        <v>3665</v>
      </c>
      <c r="F128" s="220" t="s">
        <v>3777</v>
      </c>
      <c r="G128" s="221" t="s">
        <v>477</v>
      </c>
      <c r="H128" s="222">
        <v>1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86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218</v>
      </c>
    </row>
    <row r="129" spans="1:65" s="2" customFormat="1" ht="16.5" customHeight="1">
      <c r="A129" s="37"/>
      <c r="B129" s="38"/>
      <c r="C129" s="218" t="s">
        <v>191</v>
      </c>
      <c r="D129" s="218" t="s">
        <v>169</v>
      </c>
      <c r="E129" s="219" t="s">
        <v>3667</v>
      </c>
      <c r="F129" s="220" t="s">
        <v>3778</v>
      </c>
      <c r="G129" s="221" t="s">
        <v>547</v>
      </c>
      <c r="H129" s="222">
        <v>1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86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229</v>
      </c>
    </row>
    <row r="130" spans="1:65" s="2" customFormat="1" ht="16.5" customHeight="1">
      <c r="A130" s="37"/>
      <c r="B130" s="38"/>
      <c r="C130" s="218" t="s">
        <v>203</v>
      </c>
      <c r="D130" s="218" t="s">
        <v>169</v>
      </c>
      <c r="E130" s="219" t="s">
        <v>3669</v>
      </c>
      <c r="F130" s="220" t="s">
        <v>3779</v>
      </c>
      <c r="G130" s="221" t="s">
        <v>547</v>
      </c>
      <c r="H130" s="222">
        <v>1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86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237</v>
      </c>
    </row>
    <row r="131" spans="1:65" s="2" customFormat="1" ht="16.5" customHeight="1">
      <c r="A131" s="37"/>
      <c r="B131" s="38"/>
      <c r="C131" s="218" t="s">
        <v>208</v>
      </c>
      <c r="D131" s="218" t="s">
        <v>169</v>
      </c>
      <c r="E131" s="219" t="s">
        <v>3671</v>
      </c>
      <c r="F131" s="220" t="s">
        <v>3780</v>
      </c>
      <c r="G131" s="221" t="s">
        <v>547</v>
      </c>
      <c r="H131" s="222">
        <v>1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86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249</v>
      </c>
    </row>
    <row r="132" spans="1:65" s="2" customFormat="1" ht="16.5" customHeight="1">
      <c r="A132" s="37"/>
      <c r="B132" s="38"/>
      <c r="C132" s="218" t="s">
        <v>212</v>
      </c>
      <c r="D132" s="218" t="s">
        <v>169</v>
      </c>
      <c r="E132" s="219" t="s">
        <v>3673</v>
      </c>
      <c r="F132" s="220" t="s">
        <v>3781</v>
      </c>
      <c r="G132" s="221" t="s">
        <v>547</v>
      </c>
      <c r="H132" s="222">
        <v>1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86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261</v>
      </c>
    </row>
    <row r="133" spans="1:65" s="2" customFormat="1" ht="16.5" customHeight="1">
      <c r="A133" s="37"/>
      <c r="B133" s="38"/>
      <c r="C133" s="218" t="s">
        <v>218</v>
      </c>
      <c r="D133" s="218" t="s">
        <v>169</v>
      </c>
      <c r="E133" s="219" t="s">
        <v>3675</v>
      </c>
      <c r="F133" s="220" t="s">
        <v>3782</v>
      </c>
      <c r="G133" s="221" t="s">
        <v>547</v>
      </c>
      <c r="H133" s="222">
        <v>1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86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271</v>
      </c>
    </row>
    <row r="134" spans="1:65" s="2" customFormat="1" ht="16.5" customHeight="1">
      <c r="A134" s="37"/>
      <c r="B134" s="38"/>
      <c r="C134" s="218" t="s">
        <v>225</v>
      </c>
      <c r="D134" s="218" t="s">
        <v>169</v>
      </c>
      <c r="E134" s="219" t="s">
        <v>3677</v>
      </c>
      <c r="F134" s="220" t="s">
        <v>3783</v>
      </c>
      <c r="G134" s="221" t="s">
        <v>3784</v>
      </c>
      <c r="H134" s="222">
        <v>40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86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279</v>
      </c>
    </row>
    <row r="135" spans="1:63" s="12" customFormat="1" ht="25.9" customHeight="1">
      <c r="A135" s="12"/>
      <c r="B135" s="202"/>
      <c r="C135" s="203"/>
      <c r="D135" s="204" t="s">
        <v>76</v>
      </c>
      <c r="E135" s="205" t="s">
        <v>959</v>
      </c>
      <c r="F135" s="205" t="s">
        <v>960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P136+P138</f>
        <v>0</v>
      </c>
      <c r="Q135" s="210"/>
      <c r="R135" s="211">
        <f>R136+R138</f>
        <v>0</v>
      </c>
      <c r="S135" s="210"/>
      <c r="T135" s="212">
        <f>T136+T138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193</v>
      </c>
      <c r="AT135" s="214" t="s">
        <v>76</v>
      </c>
      <c r="AU135" s="214" t="s">
        <v>77</v>
      </c>
      <c r="AY135" s="213" t="s">
        <v>166</v>
      </c>
      <c r="BK135" s="215">
        <f>BK136+BK138</f>
        <v>0</v>
      </c>
    </row>
    <row r="136" spans="1:63" s="12" customFormat="1" ht="22.8" customHeight="1">
      <c r="A136" s="12"/>
      <c r="B136" s="202"/>
      <c r="C136" s="203"/>
      <c r="D136" s="204" t="s">
        <v>76</v>
      </c>
      <c r="E136" s="216" t="s">
        <v>961</v>
      </c>
      <c r="F136" s="216" t="s">
        <v>962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193</v>
      </c>
      <c r="AT136" s="214" t="s">
        <v>76</v>
      </c>
      <c r="AU136" s="214" t="s">
        <v>8</v>
      </c>
      <c r="AY136" s="213" t="s">
        <v>166</v>
      </c>
      <c r="BK136" s="215">
        <f>BK137</f>
        <v>0</v>
      </c>
    </row>
    <row r="137" spans="1:65" s="2" customFormat="1" ht="16.5" customHeight="1">
      <c r="A137" s="37"/>
      <c r="B137" s="38"/>
      <c r="C137" s="218" t="s">
        <v>229</v>
      </c>
      <c r="D137" s="218" t="s">
        <v>169</v>
      </c>
      <c r="E137" s="219" t="s">
        <v>964</v>
      </c>
      <c r="F137" s="220" t="s">
        <v>962</v>
      </c>
      <c r="G137" s="221" t="s">
        <v>405</v>
      </c>
      <c r="H137" s="265"/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965</v>
      </c>
      <c r="AT137" s="230" t="s">
        <v>169</v>
      </c>
      <c r="AU137" s="230" t="s">
        <v>86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965</v>
      </c>
      <c r="BM137" s="230" t="s">
        <v>3785</v>
      </c>
    </row>
    <row r="138" spans="1:63" s="12" customFormat="1" ht="22.8" customHeight="1">
      <c r="A138" s="12"/>
      <c r="B138" s="202"/>
      <c r="C138" s="203"/>
      <c r="D138" s="204" t="s">
        <v>76</v>
      </c>
      <c r="E138" s="216" t="s">
        <v>3578</v>
      </c>
      <c r="F138" s="216" t="s">
        <v>3579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P139</f>
        <v>0</v>
      </c>
      <c r="Q138" s="210"/>
      <c r="R138" s="211">
        <f>R139</f>
        <v>0</v>
      </c>
      <c r="S138" s="210"/>
      <c r="T138" s="212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193</v>
      </c>
      <c r="AT138" s="214" t="s">
        <v>76</v>
      </c>
      <c r="AU138" s="214" t="s">
        <v>8</v>
      </c>
      <c r="AY138" s="213" t="s">
        <v>166</v>
      </c>
      <c r="BK138" s="215">
        <f>BK139</f>
        <v>0</v>
      </c>
    </row>
    <row r="139" spans="1:65" s="2" customFormat="1" ht="16.5" customHeight="1">
      <c r="A139" s="37"/>
      <c r="B139" s="38"/>
      <c r="C139" s="218" t="s">
        <v>233</v>
      </c>
      <c r="D139" s="218" t="s">
        <v>169</v>
      </c>
      <c r="E139" s="219" t="s">
        <v>3580</v>
      </c>
      <c r="F139" s="220" t="s">
        <v>3581</v>
      </c>
      <c r="G139" s="221" t="s">
        <v>405</v>
      </c>
      <c r="H139" s="265"/>
      <c r="I139" s="223"/>
      <c r="J139" s="224">
        <f>ROUND(I139*H139,0)</f>
        <v>0</v>
      </c>
      <c r="K139" s="225"/>
      <c r="L139" s="43"/>
      <c r="M139" s="266" t="s">
        <v>1</v>
      </c>
      <c r="N139" s="267" t="s">
        <v>42</v>
      </c>
      <c r="O139" s="268"/>
      <c r="P139" s="269">
        <f>O139*H139</f>
        <v>0</v>
      </c>
      <c r="Q139" s="269">
        <v>0</v>
      </c>
      <c r="R139" s="269">
        <f>Q139*H139</f>
        <v>0</v>
      </c>
      <c r="S139" s="269">
        <v>0</v>
      </c>
      <c r="T139" s="27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965</v>
      </c>
      <c r="AT139" s="230" t="s">
        <v>169</v>
      </c>
      <c r="AU139" s="230" t="s">
        <v>86</v>
      </c>
      <c r="AY139" s="16" t="s">
        <v>166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</v>
      </c>
      <c r="BK139" s="231">
        <f>ROUND(I139*H139,0)</f>
        <v>0</v>
      </c>
      <c r="BL139" s="16" t="s">
        <v>965</v>
      </c>
      <c r="BM139" s="230" t="s">
        <v>3786</v>
      </c>
    </row>
    <row r="140" spans="1:31" s="2" customFormat="1" ht="6.95" customHeight="1">
      <c r="A140" s="37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43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password="F695" sheet="1" objects="1" scenarios="1" formatColumns="0" formatRows="0" autoFilter="0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114</v>
      </c>
      <c r="L4" s="19"/>
      <c r="M4" s="138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17</v>
      </c>
      <c r="L6" s="19"/>
    </row>
    <row r="7" spans="2:12" s="1" customFormat="1" ht="26.25" customHeight="1">
      <c r="B7" s="19"/>
      <c r="E7" s="140" t="str">
        <f>'Rekapitulace stavby'!K6</f>
        <v>Východní přístavba a stavební úpravy Nemocnice následné péče LDN Horažďovice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3787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19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21</v>
      </c>
      <c r="E12" s="37"/>
      <c r="F12" s="142" t="s">
        <v>22</v>
      </c>
      <c r="G12" s="37"/>
      <c r="H12" s="37"/>
      <c r="I12" s="139" t="s">
        <v>23</v>
      </c>
      <c r="J12" s="143" t="str">
        <f>'Rekapitulace stavby'!AN8</f>
        <v>26. 5. 2023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25</v>
      </c>
      <c r="E14" s="37"/>
      <c r="F14" s="37"/>
      <c r="G14" s="37"/>
      <c r="H14" s="37"/>
      <c r="I14" s="139" t="s">
        <v>26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26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34</v>
      </c>
      <c r="E23" s="37"/>
      <c r="F23" s="37"/>
      <c r="G23" s="37"/>
      <c r="H23" s="37"/>
      <c r="I23" s="139" t="s">
        <v>26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ROUND(J123,0)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ROUND((SUM(BE123:BE191)),0)</f>
        <v>0</v>
      </c>
      <c r="G33" s="37"/>
      <c r="H33" s="37"/>
      <c r="I33" s="154">
        <v>0.21</v>
      </c>
      <c r="J33" s="153">
        <f>ROUND(((SUM(BE123:BE191))*I33),0)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ROUND((SUM(BF123:BF191)),0)</f>
        <v>0</v>
      </c>
      <c r="G34" s="37"/>
      <c r="H34" s="37"/>
      <c r="I34" s="154">
        <v>0.15</v>
      </c>
      <c r="J34" s="153">
        <f>ROUND(((SUM(BF123:BF191))*I34),0)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ROUND((SUM(BG123:BG191)),0)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ROUND((SUM(BH123:BH191)),0)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ROUND((SUM(BI123:BI191)),0)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Východní přístavba a stavební úpravy Nemocnice následné péče LDN Horažďovice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026 - SO 01  Elektroinstalace - silnoproud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Horažďovice</v>
      </c>
      <c r="G89" s="39"/>
      <c r="H89" s="39"/>
      <c r="I89" s="31" t="s">
        <v>23</v>
      </c>
      <c r="J89" s="78" t="str">
        <f>IF(J12="","",J12)</f>
        <v>26. 5. 2023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Plzeňský kraj</v>
      </c>
      <c r="G91" s="39"/>
      <c r="H91" s="39"/>
      <c r="I91" s="31" t="s">
        <v>31</v>
      </c>
      <c r="J91" s="35" t="str">
        <f>E21</f>
        <v>Ing. arch. Jiří Kučera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34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118</v>
      </c>
      <c r="D94" s="175"/>
      <c r="E94" s="175"/>
      <c r="F94" s="175"/>
      <c r="G94" s="175"/>
      <c r="H94" s="175"/>
      <c r="I94" s="175"/>
      <c r="J94" s="176" t="s">
        <v>119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120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121</v>
      </c>
    </row>
    <row r="97" spans="1:31" s="9" customFormat="1" ht="24.95" customHeight="1">
      <c r="A97" s="9"/>
      <c r="B97" s="178"/>
      <c r="C97" s="179"/>
      <c r="D97" s="180" t="s">
        <v>3788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3789</v>
      </c>
      <c r="E98" s="181"/>
      <c r="F98" s="181"/>
      <c r="G98" s="181"/>
      <c r="H98" s="181"/>
      <c r="I98" s="181"/>
      <c r="J98" s="182">
        <f>J139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3790</v>
      </c>
      <c r="E99" s="181"/>
      <c r="F99" s="181"/>
      <c r="G99" s="181"/>
      <c r="H99" s="181"/>
      <c r="I99" s="181"/>
      <c r="J99" s="182">
        <f>J142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3791</v>
      </c>
      <c r="E100" s="181"/>
      <c r="F100" s="181"/>
      <c r="G100" s="181"/>
      <c r="H100" s="181"/>
      <c r="I100" s="181"/>
      <c r="J100" s="182">
        <f>J154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3792</v>
      </c>
      <c r="E101" s="181"/>
      <c r="F101" s="181"/>
      <c r="G101" s="181"/>
      <c r="H101" s="181"/>
      <c r="I101" s="181"/>
      <c r="J101" s="182">
        <f>J165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3793</v>
      </c>
      <c r="E102" s="181"/>
      <c r="F102" s="181"/>
      <c r="G102" s="181"/>
      <c r="H102" s="181"/>
      <c r="I102" s="181"/>
      <c r="J102" s="182">
        <f>J171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3794</v>
      </c>
      <c r="E103" s="181"/>
      <c r="F103" s="181"/>
      <c r="G103" s="181"/>
      <c r="H103" s="181"/>
      <c r="I103" s="181"/>
      <c r="J103" s="182">
        <f>J187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151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Východní přístavba a stavební úpravy Nemocnice následné péče LDN Horažďovice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115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 xml:space="preserve">026 - SO 01  Elektroinstalace - silnoproud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21</v>
      </c>
      <c r="D117" s="39"/>
      <c r="E117" s="39"/>
      <c r="F117" s="26" t="str">
        <f>F12</f>
        <v>Horažďovice</v>
      </c>
      <c r="G117" s="39"/>
      <c r="H117" s="39"/>
      <c r="I117" s="31" t="s">
        <v>23</v>
      </c>
      <c r="J117" s="78" t="str">
        <f>IF(J12="","",J12)</f>
        <v>26. 5. 2023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25</v>
      </c>
      <c r="D119" s="39"/>
      <c r="E119" s="39"/>
      <c r="F119" s="26" t="str">
        <f>E15</f>
        <v>Plzeňský kraj</v>
      </c>
      <c r="G119" s="39"/>
      <c r="H119" s="39"/>
      <c r="I119" s="31" t="s">
        <v>31</v>
      </c>
      <c r="J119" s="35" t="str">
        <f>E21</f>
        <v>Ing. arch. Jiří Kučera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IF(E18="","",E18)</f>
        <v>Vyplň údaj</v>
      </c>
      <c r="G120" s="39"/>
      <c r="H120" s="39"/>
      <c r="I120" s="31" t="s">
        <v>34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152</v>
      </c>
      <c r="D122" s="193" t="s">
        <v>62</v>
      </c>
      <c r="E122" s="193" t="s">
        <v>58</v>
      </c>
      <c r="F122" s="193" t="s">
        <v>59</v>
      </c>
      <c r="G122" s="193" t="s">
        <v>153</v>
      </c>
      <c r="H122" s="193" t="s">
        <v>154</v>
      </c>
      <c r="I122" s="193" t="s">
        <v>155</v>
      </c>
      <c r="J122" s="194" t="s">
        <v>119</v>
      </c>
      <c r="K122" s="195" t="s">
        <v>156</v>
      </c>
      <c r="L122" s="196"/>
      <c r="M122" s="99" t="s">
        <v>1</v>
      </c>
      <c r="N122" s="100" t="s">
        <v>41</v>
      </c>
      <c r="O122" s="100" t="s">
        <v>157</v>
      </c>
      <c r="P122" s="100" t="s">
        <v>158</v>
      </c>
      <c r="Q122" s="100" t="s">
        <v>159</v>
      </c>
      <c r="R122" s="100" t="s">
        <v>160</v>
      </c>
      <c r="S122" s="100" t="s">
        <v>161</v>
      </c>
      <c r="T122" s="101" t="s">
        <v>162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163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P124+P139+P142+P154+P165+P171+P187</f>
        <v>0</v>
      </c>
      <c r="Q123" s="103"/>
      <c r="R123" s="199">
        <f>R124+R139+R142+R154+R165+R171+R187</f>
        <v>0</v>
      </c>
      <c r="S123" s="103"/>
      <c r="T123" s="200">
        <f>T124+T139+T142+T154+T165+T171+T187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76</v>
      </c>
      <c r="AU123" s="16" t="s">
        <v>121</v>
      </c>
      <c r="BK123" s="201">
        <f>BK124+BK139+BK142+BK154+BK165+BK171+BK187</f>
        <v>0</v>
      </c>
    </row>
    <row r="124" spans="1:63" s="12" customFormat="1" ht="25.9" customHeight="1">
      <c r="A124" s="12"/>
      <c r="B124" s="202"/>
      <c r="C124" s="203"/>
      <c r="D124" s="204" t="s">
        <v>76</v>
      </c>
      <c r="E124" s="205" t="s">
        <v>3795</v>
      </c>
      <c r="F124" s="205" t="s">
        <v>530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SUM(P125:P138)</f>
        <v>0</v>
      </c>
      <c r="Q124" s="210"/>
      <c r="R124" s="211">
        <f>SUM(R125:R138)</f>
        <v>0</v>
      </c>
      <c r="S124" s="210"/>
      <c r="T124" s="212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</v>
      </c>
      <c r="AT124" s="214" t="s">
        <v>76</v>
      </c>
      <c r="AU124" s="214" t="s">
        <v>77</v>
      </c>
      <c r="AY124" s="213" t="s">
        <v>166</v>
      </c>
      <c r="BK124" s="215">
        <f>SUM(BK125:BK138)</f>
        <v>0</v>
      </c>
    </row>
    <row r="125" spans="1:65" s="2" customFormat="1" ht="16.5" customHeight="1">
      <c r="A125" s="37"/>
      <c r="B125" s="38"/>
      <c r="C125" s="218" t="s">
        <v>77</v>
      </c>
      <c r="D125" s="218" t="s">
        <v>169</v>
      </c>
      <c r="E125" s="219" t="s">
        <v>8</v>
      </c>
      <c r="F125" s="220" t="s">
        <v>3796</v>
      </c>
      <c r="G125" s="221" t="s">
        <v>215</v>
      </c>
      <c r="H125" s="222">
        <v>100</v>
      </c>
      <c r="I125" s="223"/>
      <c r="J125" s="224">
        <f>ROUND(I125*H125,0)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173</v>
      </c>
      <c r="AT125" s="230" t="s">
        <v>169</v>
      </c>
      <c r="AU125" s="230" t="s">
        <v>8</v>
      </c>
      <c r="AY125" s="16" t="s">
        <v>166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</v>
      </c>
      <c r="BK125" s="231">
        <f>ROUND(I125*H125,0)</f>
        <v>0</v>
      </c>
      <c r="BL125" s="16" t="s">
        <v>173</v>
      </c>
      <c r="BM125" s="230" t="s">
        <v>86</v>
      </c>
    </row>
    <row r="126" spans="1:65" s="2" customFormat="1" ht="16.5" customHeight="1">
      <c r="A126" s="37"/>
      <c r="B126" s="38"/>
      <c r="C126" s="218" t="s">
        <v>77</v>
      </c>
      <c r="D126" s="218" t="s">
        <v>169</v>
      </c>
      <c r="E126" s="219" t="s">
        <v>86</v>
      </c>
      <c r="F126" s="220" t="s">
        <v>3797</v>
      </c>
      <c r="G126" s="221" t="s">
        <v>215</v>
      </c>
      <c r="H126" s="222">
        <v>300</v>
      </c>
      <c r="I126" s="223"/>
      <c r="J126" s="224">
        <f>ROUND(I126*H126,0)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173</v>
      </c>
      <c r="AT126" s="230" t="s">
        <v>169</v>
      </c>
      <c r="AU126" s="230" t="s">
        <v>8</v>
      </c>
      <c r="AY126" s="16" t="s">
        <v>166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</v>
      </c>
      <c r="BK126" s="231">
        <f>ROUND(I126*H126,0)</f>
        <v>0</v>
      </c>
      <c r="BL126" s="16" t="s">
        <v>173</v>
      </c>
      <c r="BM126" s="230" t="s">
        <v>173</v>
      </c>
    </row>
    <row r="127" spans="1:65" s="2" customFormat="1" ht="16.5" customHeight="1">
      <c r="A127" s="37"/>
      <c r="B127" s="38"/>
      <c r="C127" s="218" t="s">
        <v>77</v>
      </c>
      <c r="D127" s="218" t="s">
        <v>169</v>
      </c>
      <c r="E127" s="219" t="s">
        <v>167</v>
      </c>
      <c r="F127" s="220" t="s">
        <v>532</v>
      </c>
      <c r="G127" s="221" t="s">
        <v>215</v>
      </c>
      <c r="H127" s="222">
        <v>1000</v>
      </c>
      <c r="I127" s="223"/>
      <c r="J127" s="224">
        <f>ROUND(I127*H127,0)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173</v>
      </c>
      <c r="AT127" s="230" t="s">
        <v>169</v>
      </c>
      <c r="AU127" s="230" t="s">
        <v>8</v>
      </c>
      <c r="AY127" s="16" t="s">
        <v>166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</v>
      </c>
      <c r="BK127" s="231">
        <f>ROUND(I127*H127,0)</f>
        <v>0</v>
      </c>
      <c r="BL127" s="16" t="s">
        <v>173</v>
      </c>
      <c r="BM127" s="230" t="s">
        <v>191</v>
      </c>
    </row>
    <row r="128" spans="1:65" s="2" customFormat="1" ht="16.5" customHeight="1">
      <c r="A128" s="37"/>
      <c r="B128" s="38"/>
      <c r="C128" s="218" t="s">
        <v>77</v>
      </c>
      <c r="D128" s="218" t="s">
        <v>169</v>
      </c>
      <c r="E128" s="219" t="s">
        <v>173</v>
      </c>
      <c r="F128" s="220" t="s">
        <v>3798</v>
      </c>
      <c r="G128" s="221" t="s">
        <v>215</v>
      </c>
      <c r="H128" s="222">
        <v>100</v>
      </c>
      <c r="I128" s="223"/>
      <c r="J128" s="224">
        <f>ROUND(I128*H128,0)</f>
        <v>0</v>
      </c>
      <c r="K128" s="225"/>
      <c r="L128" s="43"/>
      <c r="M128" s="226" t="s">
        <v>1</v>
      </c>
      <c r="N128" s="227" t="s">
        <v>42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173</v>
      </c>
      <c r="AT128" s="230" t="s">
        <v>169</v>
      </c>
      <c r="AU128" s="230" t="s">
        <v>8</v>
      </c>
      <c r="AY128" s="16" t="s">
        <v>166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</v>
      </c>
      <c r="BK128" s="231">
        <f>ROUND(I128*H128,0)</f>
        <v>0</v>
      </c>
      <c r="BL128" s="16" t="s">
        <v>173</v>
      </c>
      <c r="BM128" s="230" t="s">
        <v>208</v>
      </c>
    </row>
    <row r="129" spans="1:65" s="2" customFormat="1" ht="16.5" customHeight="1">
      <c r="A129" s="37"/>
      <c r="B129" s="38"/>
      <c r="C129" s="218" t="s">
        <v>77</v>
      </c>
      <c r="D129" s="218" t="s">
        <v>169</v>
      </c>
      <c r="E129" s="219" t="s">
        <v>193</v>
      </c>
      <c r="F129" s="220" t="s">
        <v>536</v>
      </c>
      <c r="G129" s="221" t="s">
        <v>215</v>
      </c>
      <c r="H129" s="222">
        <v>600</v>
      </c>
      <c r="I129" s="223"/>
      <c r="J129" s="224">
        <f>ROUND(I129*H129,0)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173</v>
      </c>
      <c r="AT129" s="230" t="s">
        <v>169</v>
      </c>
      <c r="AU129" s="230" t="s">
        <v>8</v>
      </c>
      <c r="AY129" s="16" t="s">
        <v>166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</v>
      </c>
      <c r="BK129" s="231">
        <f>ROUND(I129*H129,0)</f>
        <v>0</v>
      </c>
      <c r="BL129" s="16" t="s">
        <v>173</v>
      </c>
      <c r="BM129" s="230" t="s">
        <v>218</v>
      </c>
    </row>
    <row r="130" spans="1:65" s="2" customFormat="1" ht="16.5" customHeight="1">
      <c r="A130" s="37"/>
      <c r="B130" s="38"/>
      <c r="C130" s="218" t="s">
        <v>77</v>
      </c>
      <c r="D130" s="218" t="s">
        <v>169</v>
      </c>
      <c r="E130" s="219" t="s">
        <v>191</v>
      </c>
      <c r="F130" s="220" t="s">
        <v>3799</v>
      </c>
      <c r="G130" s="221" t="s">
        <v>215</v>
      </c>
      <c r="H130" s="222">
        <v>50</v>
      </c>
      <c r="I130" s="223"/>
      <c r="J130" s="224">
        <f>ROUND(I130*H130,0)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173</v>
      </c>
      <c r="AT130" s="230" t="s">
        <v>169</v>
      </c>
      <c r="AU130" s="230" t="s">
        <v>8</v>
      </c>
      <c r="AY130" s="16" t="s">
        <v>166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</v>
      </c>
      <c r="BK130" s="231">
        <f>ROUND(I130*H130,0)</f>
        <v>0</v>
      </c>
      <c r="BL130" s="16" t="s">
        <v>173</v>
      </c>
      <c r="BM130" s="230" t="s">
        <v>229</v>
      </c>
    </row>
    <row r="131" spans="1:65" s="2" customFormat="1" ht="16.5" customHeight="1">
      <c r="A131" s="37"/>
      <c r="B131" s="38"/>
      <c r="C131" s="218" t="s">
        <v>77</v>
      </c>
      <c r="D131" s="218" t="s">
        <v>169</v>
      </c>
      <c r="E131" s="219" t="s">
        <v>203</v>
      </c>
      <c r="F131" s="220" t="s">
        <v>3800</v>
      </c>
      <c r="G131" s="221" t="s">
        <v>215</v>
      </c>
      <c r="H131" s="222">
        <v>20</v>
      </c>
      <c r="I131" s="223"/>
      <c r="J131" s="224">
        <f>ROUND(I131*H131,0)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173</v>
      </c>
      <c r="AT131" s="230" t="s">
        <v>169</v>
      </c>
      <c r="AU131" s="230" t="s">
        <v>8</v>
      </c>
      <c r="AY131" s="16" t="s">
        <v>166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</v>
      </c>
      <c r="BK131" s="231">
        <f>ROUND(I131*H131,0)</f>
        <v>0</v>
      </c>
      <c r="BL131" s="16" t="s">
        <v>173</v>
      </c>
      <c r="BM131" s="230" t="s">
        <v>237</v>
      </c>
    </row>
    <row r="132" spans="1:65" s="2" customFormat="1" ht="16.5" customHeight="1">
      <c r="A132" s="37"/>
      <c r="B132" s="38"/>
      <c r="C132" s="218" t="s">
        <v>77</v>
      </c>
      <c r="D132" s="218" t="s">
        <v>169</v>
      </c>
      <c r="E132" s="219" t="s">
        <v>208</v>
      </c>
      <c r="F132" s="220" t="s">
        <v>3801</v>
      </c>
      <c r="G132" s="221" t="s">
        <v>215</v>
      </c>
      <c r="H132" s="222">
        <v>10</v>
      </c>
      <c r="I132" s="223"/>
      <c r="J132" s="224">
        <f>ROUND(I132*H132,0)</f>
        <v>0</v>
      </c>
      <c r="K132" s="225"/>
      <c r="L132" s="43"/>
      <c r="M132" s="226" t="s">
        <v>1</v>
      </c>
      <c r="N132" s="227" t="s">
        <v>42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173</v>
      </c>
      <c r="AT132" s="230" t="s">
        <v>169</v>
      </c>
      <c r="AU132" s="230" t="s">
        <v>8</v>
      </c>
      <c r="AY132" s="16" t="s">
        <v>166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</v>
      </c>
      <c r="BK132" s="231">
        <f>ROUND(I132*H132,0)</f>
        <v>0</v>
      </c>
      <c r="BL132" s="16" t="s">
        <v>173</v>
      </c>
      <c r="BM132" s="230" t="s">
        <v>249</v>
      </c>
    </row>
    <row r="133" spans="1:65" s="2" customFormat="1" ht="16.5" customHeight="1">
      <c r="A133" s="37"/>
      <c r="B133" s="38"/>
      <c r="C133" s="218" t="s">
        <v>77</v>
      </c>
      <c r="D133" s="218" t="s">
        <v>169</v>
      </c>
      <c r="E133" s="219" t="s">
        <v>212</v>
      </c>
      <c r="F133" s="220" t="s">
        <v>3802</v>
      </c>
      <c r="G133" s="221" t="s">
        <v>215</v>
      </c>
      <c r="H133" s="222">
        <v>90</v>
      </c>
      <c r="I133" s="223"/>
      <c r="J133" s="224">
        <f>ROUND(I133*H133,0)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173</v>
      </c>
      <c r="AT133" s="230" t="s">
        <v>169</v>
      </c>
      <c r="AU133" s="230" t="s">
        <v>8</v>
      </c>
      <c r="AY133" s="16" t="s">
        <v>166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</v>
      </c>
      <c r="BK133" s="231">
        <f>ROUND(I133*H133,0)</f>
        <v>0</v>
      </c>
      <c r="BL133" s="16" t="s">
        <v>173</v>
      </c>
      <c r="BM133" s="230" t="s">
        <v>261</v>
      </c>
    </row>
    <row r="134" spans="1:65" s="2" customFormat="1" ht="16.5" customHeight="1">
      <c r="A134" s="37"/>
      <c r="B134" s="38"/>
      <c r="C134" s="218" t="s">
        <v>77</v>
      </c>
      <c r="D134" s="218" t="s">
        <v>169</v>
      </c>
      <c r="E134" s="219" t="s">
        <v>218</v>
      </c>
      <c r="F134" s="220" t="s">
        <v>3803</v>
      </c>
      <c r="G134" s="221" t="s">
        <v>215</v>
      </c>
      <c r="H134" s="222">
        <v>100</v>
      </c>
      <c r="I134" s="223"/>
      <c r="J134" s="224">
        <f>ROUND(I134*H134,0)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173</v>
      </c>
      <c r="AT134" s="230" t="s">
        <v>169</v>
      </c>
      <c r="AU134" s="230" t="s">
        <v>8</v>
      </c>
      <c r="AY134" s="16" t="s">
        <v>166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</v>
      </c>
      <c r="BK134" s="231">
        <f>ROUND(I134*H134,0)</f>
        <v>0</v>
      </c>
      <c r="BL134" s="16" t="s">
        <v>173</v>
      </c>
      <c r="BM134" s="230" t="s">
        <v>271</v>
      </c>
    </row>
    <row r="135" spans="1:65" s="2" customFormat="1" ht="16.5" customHeight="1">
      <c r="A135" s="37"/>
      <c r="B135" s="38"/>
      <c r="C135" s="218" t="s">
        <v>77</v>
      </c>
      <c r="D135" s="218" t="s">
        <v>169</v>
      </c>
      <c r="E135" s="219" t="s">
        <v>225</v>
      </c>
      <c r="F135" s="220" t="s">
        <v>540</v>
      </c>
      <c r="G135" s="221" t="s">
        <v>215</v>
      </c>
      <c r="H135" s="222">
        <v>100</v>
      </c>
      <c r="I135" s="223"/>
      <c r="J135" s="224">
        <f>ROUND(I135*H135,0)</f>
        <v>0</v>
      </c>
      <c r="K135" s="225"/>
      <c r="L135" s="43"/>
      <c r="M135" s="226" t="s">
        <v>1</v>
      </c>
      <c r="N135" s="227" t="s">
        <v>42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173</v>
      </c>
      <c r="AT135" s="230" t="s">
        <v>169</v>
      </c>
      <c r="AU135" s="230" t="s">
        <v>8</v>
      </c>
      <c r="AY135" s="16" t="s">
        <v>166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</v>
      </c>
      <c r="BK135" s="231">
        <f>ROUND(I135*H135,0)</f>
        <v>0</v>
      </c>
      <c r="BL135" s="16" t="s">
        <v>173</v>
      </c>
      <c r="BM135" s="230" t="s">
        <v>279</v>
      </c>
    </row>
    <row r="136" spans="1:65" s="2" customFormat="1" ht="16.5" customHeight="1">
      <c r="A136" s="37"/>
      <c r="B136" s="38"/>
      <c r="C136" s="218" t="s">
        <v>77</v>
      </c>
      <c r="D136" s="218" t="s">
        <v>169</v>
      </c>
      <c r="E136" s="219" t="s">
        <v>229</v>
      </c>
      <c r="F136" s="220" t="s">
        <v>3804</v>
      </c>
      <c r="G136" s="221" t="s">
        <v>215</v>
      </c>
      <c r="H136" s="222">
        <v>10</v>
      </c>
      <c r="I136" s="223"/>
      <c r="J136" s="224">
        <f>ROUND(I136*H136,0)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173</v>
      </c>
      <c r="AT136" s="230" t="s">
        <v>169</v>
      </c>
      <c r="AU136" s="230" t="s">
        <v>8</v>
      </c>
      <c r="AY136" s="16" t="s">
        <v>166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</v>
      </c>
      <c r="BK136" s="231">
        <f>ROUND(I136*H136,0)</f>
        <v>0</v>
      </c>
      <c r="BL136" s="16" t="s">
        <v>173</v>
      </c>
      <c r="BM136" s="230" t="s">
        <v>290</v>
      </c>
    </row>
    <row r="137" spans="1:65" s="2" customFormat="1" ht="16.5" customHeight="1">
      <c r="A137" s="37"/>
      <c r="B137" s="38"/>
      <c r="C137" s="218" t="s">
        <v>77</v>
      </c>
      <c r="D137" s="218" t="s">
        <v>169</v>
      </c>
      <c r="E137" s="219" t="s">
        <v>233</v>
      </c>
      <c r="F137" s="220" t="s">
        <v>3805</v>
      </c>
      <c r="G137" s="221" t="s">
        <v>215</v>
      </c>
      <c r="H137" s="222">
        <v>50</v>
      </c>
      <c r="I137" s="223"/>
      <c r="J137" s="224">
        <f>ROUND(I137*H137,0)</f>
        <v>0</v>
      </c>
      <c r="K137" s="225"/>
      <c r="L137" s="43"/>
      <c r="M137" s="226" t="s">
        <v>1</v>
      </c>
      <c r="N137" s="227" t="s">
        <v>42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173</v>
      </c>
      <c r="AT137" s="230" t="s">
        <v>169</v>
      </c>
      <c r="AU137" s="230" t="s">
        <v>8</v>
      </c>
      <c r="AY137" s="16" t="s">
        <v>166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</v>
      </c>
      <c r="BK137" s="231">
        <f>ROUND(I137*H137,0)</f>
        <v>0</v>
      </c>
      <c r="BL137" s="16" t="s">
        <v>173</v>
      </c>
      <c r="BM137" s="230" t="s">
        <v>300</v>
      </c>
    </row>
    <row r="138" spans="1:65" s="2" customFormat="1" ht="16.5" customHeight="1">
      <c r="A138" s="37"/>
      <c r="B138" s="38"/>
      <c r="C138" s="218" t="s">
        <v>77</v>
      </c>
      <c r="D138" s="218" t="s">
        <v>169</v>
      </c>
      <c r="E138" s="219" t="s">
        <v>237</v>
      </c>
      <c r="F138" s="220" t="s">
        <v>3806</v>
      </c>
      <c r="G138" s="221" t="s">
        <v>215</v>
      </c>
      <c r="H138" s="222">
        <v>100</v>
      </c>
      <c r="I138" s="223"/>
      <c r="J138" s="224">
        <f>ROUND(I138*H138,0)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173</v>
      </c>
      <c r="AT138" s="230" t="s">
        <v>169</v>
      </c>
      <c r="AU138" s="230" t="s">
        <v>8</v>
      </c>
      <c r="AY138" s="16" t="s">
        <v>166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</v>
      </c>
      <c r="BK138" s="231">
        <f>ROUND(I138*H138,0)</f>
        <v>0</v>
      </c>
      <c r="BL138" s="16" t="s">
        <v>173</v>
      </c>
      <c r="BM138" s="230" t="s">
        <v>310</v>
      </c>
    </row>
    <row r="139" spans="1:63" s="12" customFormat="1" ht="25.9" customHeight="1">
      <c r="A139" s="12"/>
      <c r="B139" s="202"/>
      <c r="C139" s="203"/>
      <c r="D139" s="204" t="s">
        <v>76</v>
      </c>
      <c r="E139" s="205" t="s">
        <v>3807</v>
      </c>
      <c r="F139" s="205" t="s">
        <v>543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</v>
      </c>
      <c r="AT139" s="214" t="s">
        <v>76</v>
      </c>
      <c r="AU139" s="214" t="s">
        <v>77</v>
      </c>
      <c r="AY139" s="213" t="s">
        <v>166</v>
      </c>
      <c r="BK139" s="215">
        <f>SUM(BK140:BK141)</f>
        <v>0</v>
      </c>
    </row>
    <row r="140" spans="1:65" s="2" customFormat="1" ht="16.5" customHeight="1">
      <c r="A140" s="37"/>
      <c r="B140" s="38"/>
      <c r="C140" s="218" t="s">
        <v>77</v>
      </c>
      <c r="D140" s="218" t="s">
        <v>169</v>
      </c>
      <c r="E140" s="219" t="s">
        <v>9</v>
      </c>
      <c r="F140" s="220" t="s">
        <v>546</v>
      </c>
      <c r="G140" s="221" t="s">
        <v>547</v>
      </c>
      <c r="H140" s="222">
        <v>180</v>
      </c>
      <c r="I140" s="223"/>
      <c r="J140" s="224">
        <f>ROUND(I140*H140,0)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173</v>
      </c>
      <c r="AT140" s="230" t="s">
        <v>169</v>
      </c>
      <c r="AU140" s="230" t="s">
        <v>8</v>
      </c>
      <c r="AY140" s="16" t="s">
        <v>166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</v>
      </c>
      <c r="BK140" s="231">
        <f>ROUND(I140*H140,0)</f>
        <v>0</v>
      </c>
      <c r="BL140" s="16" t="s">
        <v>173</v>
      </c>
      <c r="BM140" s="230" t="s">
        <v>322</v>
      </c>
    </row>
    <row r="141" spans="1:65" s="2" customFormat="1" ht="16.5" customHeight="1">
      <c r="A141" s="37"/>
      <c r="B141" s="38"/>
      <c r="C141" s="218" t="s">
        <v>77</v>
      </c>
      <c r="D141" s="218" t="s">
        <v>169</v>
      </c>
      <c r="E141" s="219" t="s">
        <v>249</v>
      </c>
      <c r="F141" s="220" t="s">
        <v>3808</v>
      </c>
      <c r="G141" s="221" t="s">
        <v>215</v>
      </c>
      <c r="H141" s="222">
        <v>200</v>
      </c>
      <c r="I141" s="223"/>
      <c r="J141" s="224">
        <f>ROUND(I141*H141,0)</f>
        <v>0</v>
      </c>
      <c r="K141" s="225"/>
      <c r="L141" s="43"/>
      <c r="M141" s="226" t="s">
        <v>1</v>
      </c>
      <c r="N141" s="227" t="s">
        <v>42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173</v>
      </c>
      <c r="AT141" s="230" t="s">
        <v>169</v>
      </c>
      <c r="AU141" s="230" t="s">
        <v>8</v>
      </c>
      <c r="AY141" s="16" t="s">
        <v>166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</v>
      </c>
      <c r="BK141" s="231">
        <f>ROUND(I141*H141,0)</f>
        <v>0</v>
      </c>
      <c r="BL141" s="16" t="s">
        <v>173</v>
      </c>
      <c r="BM141" s="230" t="s">
        <v>331</v>
      </c>
    </row>
    <row r="142" spans="1:63" s="12" customFormat="1" ht="25.9" customHeight="1">
      <c r="A142" s="12"/>
      <c r="B142" s="202"/>
      <c r="C142" s="203"/>
      <c r="D142" s="204" t="s">
        <v>76</v>
      </c>
      <c r="E142" s="205" t="s">
        <v>3809</v>
      </c>
      <c r="F142" s="205" t="s">
        <v>550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SUM(P143:P153)</f>
        <v>0</v>
      </c>
      <c r="Q142" s="210"/>
      <c r="R142" s="211">
        <f>SUM(R143:R153)</f>
        <v>0</v>
      </c>
      <c r="S142" s="210"/>
      <c r="T142" s="212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</v>
      </c>
      <c r="AT142" s="214" t="s">
        <v>76</v>
      </c>
      <c r="AU142" s="214" t="s">
        <v>77</v>
      </c>
      <c r="AY142" s="213" t="s">
        <v>166</v>
      </c>
      <c r="BK142" s="215">
        <f>SUM(BK143:BK153)</f>
        <v>0</v>
      </c>
    </row>
    <row r="143" spans="1:65" s="2" customFormat="1" ht="16.5" customHeight="1">
      <c r="A143" s="37"/>
      <c r="B143" s="38"/>
      <c r="C143" s="218" t="s">
        <v>77</v>
      </c>
      <c r="D143" s="218" t="s">
        <v>169</v>
      </c>
      <c r="E143" s="219" t="s">
        <v>256</v>
      </c>
      <c r="F143" s="220" t="s">
        <v>553</v>
      </c>
      <c r="G143" s="221" t="s">
        <v>547</v>
      </c>
      <c r="H143" s="222">
        <v>40</v>
      </c>
      <c r="I143" s="223"/>
      <c r="J143" s="224">
        <f>ROUND(I143*H143,0)</f>
        <v>0</v>
      </c>
      <c r="K143" s="225"/>
      <c r="L143" s="43"/>
      <c r="M143" s="226" t="s">
        <v>1</v>
      </c>
      <c r="N143" s="227" t="s">
        <v>42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173</v>
      </c>
      <c r="AT143" s="230" t="s">
        <v>169</v>
      </c>
      <c r="AU143" s="230" t="s">
        <v>8</v>
      </c>
      <c r="AY143" s="16" t="s">
        <v>166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</v>
      </c>
      <c r="BK143" s="231">
        <f>ROUND(I143*H143,0)</f>
        <v>0</v>
      </c>
      <c r="BL143" s="16" t="s">
        <v>173</v>
      </c>
      <c r="BM143" s="230" t="s">
        <v>345</v>
      </c>
    </row>
    <row r="144" spans="1:65" s="2" customFormat="1" ht="16.5" customHeight="1">
      <c r="A144" s="37"/>
      <c r="B144" s="38"/>
      <c r="C144" s="218" t="s">
        <v>77</v>
      </c>
      <c r="D144" s="218" t="s">
        <v>169</v>
      </c>
      <c r="E144" s="219" t="s">
        <v>261</v>
      </c>
      <c r="F144" s="220" t="s">
        <v>3810</v>
      </c>
      <c r="G144" s="221" t="s">
        <v>547</v>
      </c>
      <c r="H144" s="222">
        <v>42</v>
      </c>
      <c r="I144" s="223"/>
      <c r="J144" s="224">
        <f>ROUND(I144*H144,0)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173</v>
      </c>
      <c r="AT144" s="230" t="s">
        <v>169</v>
      </c>
      <c r="AU144" s="230" t="s">
        <v>8</v>
      </c>
      <c r="AY144" s="16" t="s">
        <v>166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</v>
      </c>
      <c r="BK144" s="231">
        <f>ROUND(I144*H144,0)</f>
        <v>0</v>
      </c>
      <c r="BL144" s="16" t="s">
        <v>173</v>
      </c>
      <c r="BM144" s="230" t="s">
        <v>355</v>
      </c>
    </row>
    <row r="145" spans="1:65" s="2" customFormat="1" ht="16.5" customHeight="1">
      <c r="A145" s="37"/>
      <c r="B145" s="38"/>
      <c r="C145" s="218" t="s">
        <v>77</v>
      </c>
      <c r="D145" s="218" t="s">
        <v>169</v>
      </c>
      <c r="E145" s="219" t="s">
        <v>265</v>
      </c>
      <c r="F145" s="220" t="s">
        <v>3811</v>
      </c>
      <c r="G145" s="221" t="s">
        <v>547</v>
      </c>
      <c r="H145" s="222">
        <v>1</v>
      </c>
      <c r="I145" s="223"/>
      <c r="J145" s="224">
        <f>ROUND(I145*H145,0)</f>
        <v>0</v>
      </c>
      <c r="K145" s="225"/>
      <c r="L145" s="43"/>
      <c r="M145" s="226" t="s">
        <v>1</v>
      </c>
      <c r="N145" s="227" t="s">
        <v>42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173</v>
      </c>
      <c r="AT145" s="230" t="s">
        <v>169</v>
      </c>
      <c r="AU145" s="230" t="s">
        <v>8</v>
      </c>
      <c r="AY145" s="16" t="s">
        <v>166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</v>
      </c>
      <c r="BK145" s="231">
        <f>ROUND(I145*H145,0)</f>
        <v>0</v>
      </c>
      <c r="BL145" s="16" t="s">
        <v>173</v>
      </c>
      <c r="BM145" s="230" t="s">
        <v>365</v>
      </c>
    </row>
    <row r="146" spans="1:65" s="2" customFormat="1" ht="16.5" customHeight="1">
      <c r="A146" s="37"/>
      <c r="B146" s="38"/>
      <c r="C146" s="218" t="s">
        <v>77</v>
      </c>
      <c r="D146" s="218" t="s">
        <v>169</v>
      </c>
      <c r="E146" s="219" t="s">
        <v>271</v>
      </c>
      <c r="F146" s="220" t="s">
        <v>557</v>
      </c>
      <c r="G146" s="221" t="s">
        <v>547</v>
      </c>
      <c r="H146" s="222">
        <v>28</v>
      </c>
      <c r="I146" s="223"/>
      <c r="J146" s="224">
        <f>ROUND(I146*H146,0)</f>
        <v>0</v>
      </c>
      <c r="K146" s="225"/>
      <c r="L146" s="43"/>
      <c r="M146" s="226" t="s">
        <v>1</v>
      </c>
      <c r="N146" s="227" t="s">
        <v>42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173</v>
      </c>
      <c r="AT146" s="230" t="s">
        <v>169</v>
      </c>
      <c r="AU146" s="230" t="s">
        <v>8</v>
      </c>
      <c r="AY146" s="16" t="s">
        <v>166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</v>
      </c>
      <c r="BK146" s="231">
        <f>ROUND(I146*H146,0)</f>
        <v>0</v>
      </c>
      <c r="BL146" s="16" t="s">
        <v>173</v>
      </c>
      <c r="BM146" s="230" t="s">
        <v>376</v>
      </c>
    </row>
    <row r="147" spans="1:65" s="2" customFormat="1" ht="16.5" customHeight="1">
      <c r="A147" s="37"/>
      <c r="B147" s="38"/>
      <c r="C147" s="218" t="s">
        <v>77</v>
      </c>
      <c r="D147" s="218" t="s">
        <v>169</v>
      </c>
      <c r="E147" s="219" t="s">
        <v>7</v>
      </c>
      <c r="F147" s="220" t="s">
        <v>3812</v>
      </c>
      <c r="G147" s="221" t="s">
        <v>547</v>
      </c>
      <c r="H147" s="222">
        <v>3</v>
      </c>
      <c r="I147" s="223"/>
      <c r="J147" s="224">
        <f>ROUND(I147*H147,0)</f>
        <v>0</v>
      </c>
      <c r="K147" s="225"/>
      <c r="L147" s="43"/>
      <c r="M147" s="226" t="s">
        <v>1</v>
      </c>
      <c r="N147" s="227" t="s">
        <v>42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173</v>
      </c>
      <c r="AT147" s="230" t="s">
        <v>169</v>
      </c>
      <c r="AU147" s="230" t="s">
        <v>8</v>
      </c>
      <c r="AY147" s="16" t="s">
        <v>166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</v>
      </c>
      <c r="BK147" s="231">
        <f>ROUND(I147*H147,0)</f>
        <v>0</v>
      </c>
      <c r="BL147" s="16" t="s">
        <v>173</v>
      </c>
      <c r="BM147" s="230" t="s">
        <v>385</v>
      </c>
    </row>
    <row r="148" spans="1:65" s="2" customFormat="1" ht="16.5" customHeight="1">
      <c r="A148" s="37"/>
      <c r="B148" s="38"/>
      <c r="C148" s="218" t="s">
        <v>77</v>
      </c>
      <c r="D148" s="218" t="s">
        <v>169</v>
      </c>
      <c r="E148" s="219" t="s">
        <v>279</v>
      </c>
      <c r="F148" s="220" t="s">
        <v>3813</v>
      </c>
      <c r="G148" s="221" t="s">
        <v>547</v>
      </c>
      <c r="H148" s="222">
        <v>24</v>
      </c>
      <c r="I148" s="223"/>
      <c r="J148" s="224">
        <f>ROUND(I148*H148,0)</f>
        <v>0</v>
      </c>
      <c r="K148" s="225"/>
      <c r="L148" s="43"/>
      <c r="M148" s="226" t="s">
        <v>1</v>
      </c>
      <c r="N148" s="227" t="s">
        <v>42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173</v>
      </c>
      <c r="AT148" s="230" t="s">
        <v>169</v>
      </c>
      <c r="AU148" s="230" t="s">
        <v>8</v>
      </c>
      <c r="AY148" s="16" t="s">
        <v>166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</v>
      </c>
      <c r="BK148" s="231">
        <f>ROUND(I148*H148,0)</f>
        <v>0</v>
      </c>
      <c r="BL148" s="16" t="s">
        <v>173</v>
      </c>
      <c r="BM148" s="230" t="s">
        <v>393</v>
      </c>
    </row>
    <row r="149" spans="1:65" s="2" customFormat="1" ht="16.5" customHeight="1">
      <c r="A149" s="37"/>
      <c r="B149" s="38"/>
      <c r="C149" s="218" t="s">
        <v>77</v>
      </c>
      <c r="D149" s="218" t="s">
        <v>169</v>
      </c>
      <c r="E149" s="219" t="s">
        <v>285</v>
      </c>
      <c r="F149" s="220" t="s">
        <v>3814</v>
      </c>
      <c r="G149" s="221" t="s">
        <v>547</v>
      </c>
      <c r="H149" s="222">
        <v>13</v>
      </c>
      <c r="I149" s="223"/>
      <c r="J149" s="224">
        <f>ROUND(I149*H149,0)</f>
        <v>0</v>
      </c>
      <c r="K149" s="225"/>
      <c r="L149" s="43"/>
      <c r="M149" s="226" t="s">
        <v>1</v>
      </c>
      <c r="N149" s="227" t="s">
        <v>42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173</v>
      </c>
      <c r="AT149" s="230" t="s">
        <v>169</v>
      </c>
      <c r="AU149" s="230" t="s">
        <v>8</v>
      </c>
      <c r="AY149" s="16" t="s">
        <v>166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</v>
      </c>
      <c r="BK149" s="231">
        <f>ROUND(I149*H149,0)</f>
        <v>0</v>
      </c>
      <c r="BL149" s="16" t="s">
        <v>173</v>
      </c>
      <c r="BM149" s="230" t="s">
        <v>402</v>
      </c>
    </row>
    <row r="150" spans="1:65" s="2" customFormat="1" ht="37.8" customHeight="1">
      <c r="A150" s="37"/>
      <c r="B150" s="38"/>
      <c r="C150" s="218" t="s">
        <v>77</v>
      </c>
      <c r="D150" s="218" t="s">
        <v>169</v>
      </c>
      <c r="E150" s="219" t="s">
        <v>290</v>
      </c>
      <c r="F150" s="220" t="s">
        <v>3815</v>
      </c>
      <c r="G150" s="221" t="s">
        <v>547</v>
      </c>
      <c r="H150" s="222">
        <v>2</v>
      </c>
      <c r="I150" s="223"/>
      <c r="J150" s="224">
        <f>ROUND(I150*H150,0)</f>
        <v>0</v>
      </c>
      <c r="K150" s="225"/>
      <c r="L150" s="43"/>
      <c r="M150" s="226" t="s">
        <v>1</v>
      </c>
      <c r="N150" s="227" t="s">
        <v>42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173</v>
      </c>
      <c r="AT150" s="230" t="s">
        <v>169</v>
      </c>
      <c r="AU150" s="230" t="s">
        <v>8</v>
      </c>
      <c r="AY150" s="16" t="s">
        <v>166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</v>
      </c>
      <c r="BK150" s="231">
        <f>ROUND(I150*H150,0)</f>
        <v>0</v>
      </c>
      <c r="BL150" s="16" t="s">
        <v>173</v>
      </c>
      <c r="BM150" s="230" t="s">
        <v>411</v>
      </c>
    </row>
    <row r="151" spans="1:65" s="2" customFormat="1" ht="16.5" customHeight="1">
      <c r="A151" s="37"/>
      <c r="B151" s="38"/>
      <c r="C151" s="218" t="s">
        <v>77</v>
      </c>
      <c r="D151" s="218" t="s">
        <v>169</v>
      </c>
      <c r="E151" s="219" t="s">
        <v>295</v>
      </c>
      <c r="F151" s="220" t="s">
        <v>3816</v>
      </c>
      <c r="G151" s="221" t="s">
        <v>547</v>
      </c>
      <c r="H151" s="222">
        <v>2</v>
      </c>
      <c r="I151" s="223"/>
      <c r="J151" s="224">
        <f>ROUND(I151*H151,0)</f>
        <v>0</v>
      </c>
      <c r="K151" s="225"/>
      <c r="L151" s="43"/>
      <c r="M151" s="226" t="s">
        <v>1</v>
      </c>
      <c r="N151" s="227" t="s">
        <v>42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173</v>
      </c>
      <c r="AT151" s="230" t="s">
        <v>169</v>
      </c>
      <c r="AU151" s="230" t="s">
        <v>8</v>
      </c>
      <c r="AY151" s="16" t="s">
        <v>166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</v>
      </c>
      <c r="BK151" s="231">
        <f>ROUND(I151*H151,0)</f>
        <v>0</v>
      </c>
      <c r="BL151" s="16" t="s">
        <v>173</v>
      </c>
      <c r="BM151" s="230" t="s">
        <v>423</v>
      </c>
    </row>
    <row r="152" spans="1:65" s="2" customFormat="1" ht="16.5" customHeight="1">
      <c r="A152" s="37"/>
      <c r="B152" s="38"/>
      <c r="C152" s="218" t="s">
        <v>77</v>
      </c>
      <c r="D152" s="218" t="s">
        <v>169</v>
      </c>
      <c r="E152" s="219" t="s">
        <v>300</v>
      </c>
      <c r="F152" s="220" t="s">
        <v>3817</v>
      </c>
      <c r="G152" s="221" t="s">
        <v>547</v>
      </c>
      <c r="H152" s="222">
        <v>1</v>
      </c>
      <c r="I152" s="223"/>
      <c r="J152" s="224">
        <f>ROUND(I152*H152,0)</f>
        <v>0</v>
      </c>
      <c r="K152" s="225"/>
      <c r="L152" s="43"/>
      <c r="M152" s="226" t="s">
        <v>1</v>
      </c>
      <c r="N152" s="227" t="s">
        <v>42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173</v>
      </c>
      <c r="AT152" s="230" t="s">
        <v>169</v>
      </c>
      <c r="AU152" s="230" t="s">
        <v>8</v>
      </c>
      <c r="AY152" s="16" t="s">
        <v>166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</v>
      </c>
      <c r="BK152" s="231">
        <f>ROUND(I152*H152,0)</f>
        <v>0</v>
      </c>
      <c r="BL152" s="16" t="s">
        <v>173</v>
      </c>
      <c r="BM152" s="230" t="s">
        <v>432</v>
      </c>
    </row>
    <row r="153" spans="1:65" s="2" customFormat="1" ht="16.5" customHeight="1">
      <c r="A153" s="37"/>
      <c r="B153" s="38"/>
      <c r="C153" s="218" t="s">
        <v>77</v>
      </c>
      <c r="D153" s="218" t="s">
        <v>169</v>
      </c>
      <c r="E153" s="219" t="s">
        <v>305</v>
      </c>
      <c r="F153" s="220" t="s">
        <v>3818</v>
      </c>
      <c r="G153" s="221" t="s">
        <v>547</v>
      </c>
      <c r="H153" s="222">
        <v>1</v>
      </c>
      <c r="I153" s="223"/>
      <c r="J153" s="224">
        <f>ROUND(I153*H153,0)</f>
        <v>0</v>
      </c>
      <c r="K153" s="225"/>
      <c r="L153" s="43"/>
      <c r="M153" s="226" t="s">
        <v>1</v>
      </c>
      <c r="N153" s="227" t="s">
        <v>42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173</v>
      </c>
      <c r="AT153" s="230" t="s">
        <v>169</v>
      </c>
      <c r="AU153" s="230" t="s">
        <v>8</v>
      </c>
      <c r="AY153" s="16" t="s">
        <v>166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</v>
      </c>
      <c r="BK153" s="231">
        <f>ROUND(I153*H153,0)</f>
        <v>0</v>
      </c>
      <c r="BL153" s="16" t="s">
        <v>173</v>
      </c>
      <c r="BM153" s="230" t="s">
        <v>442</v>
      </c>
    </row>
    <row r="154" spans="1:63" s="12" customFormat="1" ht="25.9" customHeight="1">
      <c r="A154" s="12"/>
      <c r="B154" s="202"/>
      <c r="C154" s="203"/>
      <c r="D154" s="204" t="s">
        <v>76</v>
      </c>
      <c r="E154" s="205" t="s">
        <v>3819</v>
      </c>
      <c r="F154" s="205" t="s">
        <v>560</v>
      </c>
      <c r="G154" s="203"/>
      <c r="H154" s="203"/>
      <c r="I154" s="206"/>
      <c r="J154" s="207">
        <f>BK154</f>
        <v>0</v>
      </c>
      <c r="K154" s="203"/>
      <c r="L154" s="208"/>
      <c r="M154" s="209"/>
      <c r="N154" s="210"/>
      <c r="O154" s="210"/>
      <c r="P154" s="211">
        <f>SUM(P155:P164)</f>
        <v>0</v>
      </c>
      <c r="Q154" s="210"/>
      <c r="R154" s="211">
        <f>SUM(R155:R164)</f>
        <v>0</v>
      </c>
      <c r="S154" s="210"/>
      <c r="T154" s="212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</v>
      </c>
      <c r="AT154" s="214" t="s">
        <v>76</v>
      </c>
      <c r="AU154" s="214" t="s">
        <v>77</v>
      </c>
      <c r="AY154" s="213" t="s">
        <v>166</v>
      </c>
      <c r="BK154" s="215">
        <f>SUM(BK155:BK164)</f>
        <v>0</v>
      </c>
    </row>
    <row r="155" spans="1:65" s="2" customFormat="1" ht="24.15" customHeight="1">
      <c r="A155" s="37"/>
      <c r="B155" s="38"/>
      <c r="C155" s="218" t="s">
        <v>77</v>
      </c>
      <c r="D155" s="218" t="s">
        <v>169</v>
      </c>
      <c r="E155" s="219" t="s">
        <v>310</v>
      </c>
      <c r="F155" s="220" t="s">
        <v>563</v>
      </c>
      <c r="G155" s="221" t="s">
        <v>547</v>
      </c>
      <c r="H155" s="222">
        <v>6</v>
      </c>
      <c r="I155" s="223"/>
      <c r="J155" s="224">
        <f>ROUND(I155*H155,0)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173</v>
      </c>
      <c r="AT155" s="230" t="s">
        <v>169</v>
      </c>
      <c r="AU155" s="230" t="s">
        <v>8</v>
      </c>
      <c r="AY155" s="16" t="s">
        <v>166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</v>
      </c>
      <c r="BK155" s="231">
        <f>ROUND(I155*H155,0)</f>
        <v>0</v>
      </c>
      <c r="BL155" s="16" t="s">
        <v>173</v>
      </c>
      <c r="BM155" s="230" t="s">
        <v>452</v>
      </c>
    </row>
    <row r="156" spans="1:65" s="2" customFormat="1" ht="16.5" customHeight="1">
      <c r="A156" s="37"/>
      <c r="B156" s="38"/>
      <c r="C156" s="218" t="s">
        <v>77</v>
      </c>
      <c r="D156" s="218" t="s">
        <v>169</v>
      </c>
      <c r="E156" s="219" t="s">
        <v>318</v>
      </c>
      <c r="F156" s="220" t="s">
        <v>3820</v>
      </c>
      <c r="G156" s="221" t="s">
        <v>547</v>
      </c>
      <c r="H156" s="222">
        <v>1</v>
      </c>
      <c r="I156" s="223"/>
      <c r="J156" s="224">
        <f>ROUND(I156*H156,0)</f>
        <v>0</v>
      </c>
      <c r="K156" s="225"/>
      <c r="L156" s="43"/>
      <c r="M156" s="226" t="s">
        <v>1</v>
      </c>
      <c r="N156" s="227" t="s">
        <v>42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173</v>
      </c>
      <c r="AT156" s="230" t="s">
        <v>169</v>
      </c>
      <c r="AU156" s="230" t="s">
        <v>8</v>
      </c>
      <c r="AY156" s="16" t="s">
        <v>166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</v>
      </c>
      <c r="BK156" s="231">
        <f>ROUND(I156*H156,0)</f>
        <v>0</v>
      </c>
      <c r="BL156" s="16" t="s">
        <v>173</v>
      </c>
      <c r="BM156" s="230" t="s">
        <v>461</v>
      </c>
    </row>
    <row r="157" spans="1:65" s="2" customFormat="1" ht="16.5" customHeight="1">
      <c r="A157" s="37"/>
      <c r="B157" s="38"/>
      <c r="C157" s="218" t="s">
        <v>77</v>
      </c>
      <c r="D157" s="218" t="s">
        <v>169</v>
      </c>
      <c r="E157" s="219" t="s">
        <v>322</v>
      </c>
      <c r="F157" s="220" t="s">
        <v>3821</v>
      </c>
      <c r="G157" s="221" t="s">
        <v>547</v>
      </c>
      <c r="H157" s="222">
        <v>16</v>
      </c>
      <c r="I157" s="223"/>
      <c r="J157" s="224">
        <f>ROUND(I157*H157,0)</f>
        <v>0</v>
      </c>
      <c r="K157" s="225"/>
      <c r="L157" s="43"/>
      <c r="M157" s="226" t="s">
        <v>1</v>
      </c>
      <c r="N157" s="227" t="s">
        <v>42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173</v>
      </c>
      <c r="AT157" s="230" t="s">
        <v>169</v>
      </c>
      <c r="AU157" s="230" t="s">
        <v>8</v>
      </c>
      <c r="AY157" s="16" t="s">
        <v>166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</v>
      </c>
      <c r="BK157" s="231">
        <f>ROUND(I157*H157,0)</f>
        <v>0</v>
      </c>
      <c r="BL157" s="16" t="s">
        <v>173</v>
      </c>
      <c r="BM157" s="230" t="s">
        <v>468</v>
      </c>
    </row>
    <row r="158" spans="1:65" s="2" customFormat="1" ht="24.15" customHeight="1">
      <c r="A158" s="37"/>
      <c r="B158" s="38"/>
      <c r="C158" s="218" t="s">
        <v>77</v>
      </c>
      <c r="D158" s="218" t="s">
        <v>169</v>
      </c>
      <c r="E158" s="219" t="s">
        <v>326</v>
      </c>
      <c r="F158" s="220" t="s">
        <v>3822</v>
      </c>
      <c r="G158" s="221" t="s">
        <v>547</v>
      </c>
      <c r="H158" s="222">
        <v>2</v>
      </c>
      <c r="I158" s="223"/>
      <c r="J158" s="224">
        <f>ROUND(I158*H158,0)</f>
        <v>0</v>
      </c>
      <c r="K158" s="225"/>
      <c r="L158" s="43"/>
      <c r="M158" s="226" t="s">
        <v>1</v>
      </c>
      <c r="N158" s="227" t="s">
        <v>42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173</v>
      </c>
      <c r="AT158" s="230" t="s">
        <v>169</v>
      </c>
      <c r="AU158" s="230" t="s">
        <v>8</v>
      </c>
      <c r="AY158" s="16" t="s">
        <v>166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</v>
      </c>
      <c r="BK158" s="231">
        <f>ROUND(I158*H158,0)</f>
        <v>0</v>
      </c>
      <c r="BL158" s="16" t="s">
        <v>173</v>
      </c>
      <c r="BM158" s="230" t="s">
        <v>479</v>
      </c>
    </row>
    <row r="159" spans="1:65" s="2" customFormat="1" ht="21.75" customHeight="1">
      <c r="A159" s="37"/>
      <c r="B159" s="38"/>
      <c r="C159" s="218" t="s">
        <v>77</v>
      </c>
      <c r="D159" s="218" t="s">
        <v>169</v>
      </c>
      <c r="E159" s="219" t="s">
        <v>331</v>
      </c>
      <c r="F159" s="220" t="s">
        <v>3823</v>
      </c>
      <c r="G159" s="221" t="s">
        <v>547</v>
      </c>
      <c r="H159" s="222">
        <v>8</v>
      </c>
      <c r="I159" s="223"/>
      <c r="J159" s="224">
        <f>ROUND(I159*H159,0)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169</v>
      </c>
      <c r="AU159" s="230" t="s">
        <v>8</v>
      </c>
      <c r="AY159" s="16" t="s">
        <v>166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</v>
      </c>
      <c r="BK159" s="231">
        <f>ROUND(I159*H159,0)</f>
        <v>0</v>
      </c>
      <c r="BL159" s="16" t="s">
        <v>173</v>
      </c>
      <c r="BM159" s="230" t="s">
        <v>487</v>
      </c>
    </row>
    <row r="160" spans="1:65" s="2" customFormat="1" ht="16.5" customHeight="1">
      <c r="A160" s="37"/>
      <c r="B160" s="38"/>
      <c r="C160" s="218" t="s">
        <v>77</v>
      </c>
      <c r="D160" s="218" t="s">
        <v>169</v>
      </c>
      <c r="E160" s="219" t="s">
        <v>337</v>
      </c>
      <c r="F160" s="220" t="s">
        <v>3824</v>
      </c>
      <c r="G160" s="221" t="s">
        <v>547</v>
      </c>
      <c r="H160" s="222">
        <v>32</v>
      </c>
      <c r="I160" s="223"/>
      <c r="J160" s="224">
        <f>ROUND(I160*H160,0)</f>
        <v>0</v>
      </c>
      <c r="K160" s="225"/>
      <c r="L160" s="43"/>
      <c r="M160" s="226" t="s">
        <v>1</v>
      </c>
      <c r="N160" s="227" t="s">
        <v>42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173</v>
      </c>
      <c r="AT160" s="230" t="s">
        <v>169</v>
      </c>
      <c r="AU160" s="230" t="s">
        <v>8</v>
      </c>
      <c r="AY160" s="16" t="s">
        <v>166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</v>
      </c>
      <c r="BK160" s="231">
        <f>ROUND(I160*H160,0)</f>
        <v>0</v>
      </c>
      <c r="BL160" s="16" t="s">
        <v>173</v>
      </c>
      <c r="BM160" s="230" t="s">
        <v>495</v>
      </c>
    </row>
    <row r="161" spans="1:65" s="2" customFormat="1" ht="21.75" customHeight="1">
      <c r="A161" s="37"/>
      <c r="B161" s="38"/>
      <c r="C161" s="218" t="s">
        <v>77</v>
      </c>
      <c r="D161" s="218" t="s">
        <v>169</v>
      </c>
      <c r="E161" s="219" t="s">
        <v>345</v>
      </c>
      <c r="F161" s="220" t="s">
        <v>3825</v>
      </c>
      <c r="G161" s="221" t="s">
        <v>547</v>
      </c>
      <c r="H161" s="222">
        <v>8</v>
      </c>
      <c r="I161" s="223"/>
      <c r="J161" s="224">
        <f>ROUND(I161*H161,0)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173</v>
      </c>
      <c r="AT161" s="230" t="s">
        <v>169</v>
      </c>
      <c r="AU161" s="230" t="s">
        <v>8</v>
      </c>
      <c r="AY161" s="16" t="s">
        <v>166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</v>
      </c>
      <c r="BK161" s="231">
        <f>ROUND(I161*H161,0)</f>
        <v>0</v>
      </c>
      <c r="BL161" s="16" t="s">
        <v>173</v>
      </c>
      <c r="BM161" s="230" t="s">
        <v>503</v>
      </c>
    </row>
    <row r="162" spans="1:65" s="2" customFormat="1" ht="21.75" customHeight="1">
      <c r="A162" s="37"/>
      <c r="B162" s="38"/>
      <c r="C162" s="218" t="s">
        <v>77</v>
      </c>
      <c r="D162" s="218" t="s">
        <v>169</v>
      </c>
      <c r="E162" s="219" t="s">
        <v>349</v>
      </c>
      <c r="F162" s="220" t="s">
        <v>3826</v>
      </c>
      <c r="G162" s="221" t="s">
        <v>547</v>
      </c>
      <c r="H162" s="222">
        <v>6</v>
      </c>
      <c r="I162" s="223"/>
      <c r="J162" s="224">
        <f>ROUND(I162*H162,0)</f>
        <v>0</v>
      </c>
      <c r="K162" s="225"/>
      <c r="L162" s="43"/>
      <c r="M162" s="226" t="s">
        <v>1</v>
      </c>
      <c r="N162" s="227" t="s">
        <v>42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173</v>
      </c>
      <c r="AT162" s="230" t="s">
        <v>169</v>
      </c>
      <c r="AU162" s="230" t="s">
        <v>8</v>
      </c>
      <c r="AY162" s="16" t="s">
        <v>166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</v>
      </c>
      <c r="BK162" s="231">
        <f>ROUND(I162*H162,0)</f>
        <v>0</v>
      </c>
      <c r="BL162" s="16" t="s">
        <v>173</v>
      </c>
      <c r="BM162" s="230" t="s">
        <v>511</v>
      </c>
    </row>
    <row r="163" spans="1:65" s="2" customFormat="1" ht="21.75" customHeight="1">
      <c r="A163" s="37"/>
      <c r="B163" s="38"/>
      <c r="C163" s="218" t="s">
        <v>77</v>
      </c>
      <c r="D163" s="218" t="s">
        <v>169</v>
      </c>
      <c r="E163" s="219" t="s">
        <v>355</v>
      </c>
      <c r="F163" s="220" t="s">
        <v>3827</v>
      </c>
      <c r="G163" s="221" t="s">
        <v>547</v>
      </c>
      <c r="H163" s="222">
        <v>11</v>
      </c>
      <c r="I163" s="223"/>
      <c r="J163" s="224">
        <f>ROUND(I163*H163,0)</f>
        <v>0</v>
      </c>
      <c r="K163" s="225"/>
      <c r="L163" s="43"/>
      <c r="M163" s="226" t="s">
        <v>1</v>
      </c>
      <c r="N163" s="227" t="s">
        <v>42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173</v>
      </c>
      <c r="AT163" s="230" t="s">
        <v>169</v>
      </c>
      <c r="AU163" s="230" t="s">
        <v>8</v>
      </c>
      <c r="AY163" s="16" t="s">
        <v>166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</v>
      </c>
      <c r="BK163" s="231">
        <f>ROUND(I163*H163,0)</f>
        <v>0</v>
      </c>
      <c r="BL163" s="16" t="s">
        <v>173</v>
      </c>
      <c r="BM163" s="230" t="s">
        <v>519</v>
      </c>
    </row>
    <row r="164" spans="1:65" s="2" customFormat="1" ht="16.5" customHeight="1">
      <c r="A164" s="37"/>
      <c r="B164" s="38"/>
      <c r="C164" s="218" t="s">
        <v>77</v>
      </c>
      <c r="D164" s="218" t="s">
        <v>169</v>
      </c>
      <c r="E164" s="219" t="s">
        <v>359</v>
      </c>
      <c r="F164" s="220" t="s">
        <v>3828</v>
      </c>
      <c r="G164" s="221" t="s">
        <v>547</v>
      </c>
      <c r="H164" s="222">
        <v>4</v>
      </c>
      <c r="I164" s="223"/>
      <c r="J164" s="224">
        <f>ROUND(I164*H164,0)</f>
        <v>0</v>
      </c>
      <c r="K164" s="225"/>
      <c r="L164" s="43"/>
      <c r="M164" s="226" t="s">
        <v>1</v>
      </c>
      <c r="N164" s="227" t="s">
        <v>42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173</v>
      </c>
      <c r="AT164" s="230" t="s">
        <v>169</v>
      </c>
      <c r="AU164" s="230" t="s">
        <v>8</v>
      </c>
      <c r="AY164" s="16" t="s">
        <v>166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</v>
      </c>
      <c r="BK164" s="231">
        <f>ROUND(I164*H164,0)</f>
        <v>0</v>
      </c>
      <c r="BL164" s="16" t="s">
        <v>173</v>
      </c>
      <c r="BM164" s="230" t="s">
        <v>531</v>
      </c>
    </row>
    <row r="165" spans="1:63" s="12" customFormat="1" ht="25.9" customHeight="1">
      <c r="A165" s="12"/>
      <c r="B165" s="202"/>
      <c r="C165" s="203"/>
      <c r="D165" s="204" t="s">
        <v>76</v>
      </c>
      <c r="E165" s="205" t="s">
        <v>3829</v>
      </c>
      <c r="F165" s="205" t="s">
        <v>566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SUM(P166:P170)</f>
        <v>0</v>
      </c>
      <c r="Q165" s="210"/>
      <c r="R165" s="211">
        <f>SUM(R166:R170)</f>
        <v>0</v>
      </c>
      <c r="S165" s="210"/>
      <c r="T165" s="212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</v>
      </c>
      <c r="AT165" s="214" t="s">
        <v>76</v>
      </c>
      <c r="AU165" s="214" t="s">
        <v>77</v>
      </c>
      <c r="AY165" s="213" t="s">
        <v>166</v>
      </c>
      <c r="BK165" s="215">
        <f>SUM(BK166:BK170)</f>
        <v>0</v>
      </c>
    </row>
    <row r="166" spans="1:65" s="2" customFormat="1" ht="62.7" customHeight="1">
      <c r="A166" s="37"/>
      <c r="B166" s="38"/>
      <c r="C166" s="218" t="s">
        <v>77</v>
      </c>
      <c r="D166" s="218" t="s">
        <v>169</v>
      </c>
      <c r="E166" s="219" t="s">
        <v>365</v>
      </c>
      <c r="F166" s="220" t="s">
        <v>3830</v>
      </c>
      <c r="G166" s="221" t="s">
        <v>547</v>
      </c>
      <c r="H166" s="222">
        <v>1</v>
      </c>
      <c r="I166" s="223"/>
      <c r="J166" s="224">
        <f>ROUND(I166*H166,0)</f>
        <v>0</v>
      </c>
      <c r="K166" s="225"/>
      <c r="L166" s="43"/>
      <c r="M166" s="226" t="s">
        <v>1</v>
      </c>
      <c r="N166" s="227" t="s">
        <v>42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173</v>
      </c>
      <c r="AT166" s="230" t="s">
        <v>169</v>
      </c>
      <c r="AU166" s="230" t="s">
        <v>8</v>
      </c>
      <c r="AY166" s="16" t="s">
        <v>166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</v>
      </c>
      <c r="BK166" s="231">
        <f>ROUND(I166*H166,0)</f>
        <v>0</v>
      </c>
      <c r="BL166" s="16" t="s">
        <v>173</v>
      </c>
      <c r="BM166" s="230" t="s">
        <v>538</v>
      </c>
    </row>
    <row r="167" spans="1:65" s="2" customFormat="1" ht="55.5" customHeight="1">
      <c r="A167" s="37"/>
      <c r="B167" s="38"/>
      <c r="C167" s="218" t="s">
        <v>77</v>
      </c>
      <c r="D167" s="218" t="s">
        <v>169</v>
      </c>
      <c r="E167" s="219" t="s">
        <v>371</v>
      </c>
      <c r="F167" s="220" t="s">
        <v>3831</v>
      </c>
      <c r="G167" s="221" t="s">
        <v>547</v>
      </c>
      <c r="H167" s="222">
        <v>1</v>
      </c>
      <c r="I167" s="223"/>
      <c r="J167" s="224">
        <f>ROUND(I167*H167,0)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169</v>
      </c>
      <c r="AU167" s="230" t="s">
        <v>8</v>
      </c>
      <c r="AY167" s="16" t="s">
        <v>166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</v>
      </c>
      <c r="BK167" s="231">
        <f>ROUND(I167*H167,0)</f>
        <v>0</v>
      </c>
      <c r="BL167" s="16" t="s">
        <v>173</v>
      </c>
      <c r="BM167" s="230" t="s">
        <v>551</v>
      </c>
    </row>
    <row r="168" spans="1:65" s="2" customFormat="1" ht="66.75" customHeight="1">
      <c r="A168" s="37"/>
      <c r="B168" s="38"/>
      <c r="C168" s="218" t="s">
        <v>77</v>
      </c>
      <c r="D168" s="218" t="s">
        <v>169</v>
      </c>
      <c r="E168" s="219" t="s">
        <v>376</v>
      </c>
      <c r="F168" s="220" t="s">
        <v>3832</v>
      </c>
      <c r="G168" s="221" t="s">
        <v>547</v>
      </c>
      <c r="H168" s="222">
        <v>1</v>
      </c>
      <c r="I168" s="223"/>
      <c r="J168" s="224">
        <f>ROUND(I168*H168,0)</f>
        <v>0</v>
      </c>
      <c r="K168" s="225"/>
      <c r="L168" s="43"/>
      <c r="M168" s="226" t="s">
        <v>1</v>
      </c>
      <c r="N168" s="227" t="s">
        <v>42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173</v>
      </c>
      <c r="AT168" s="230" t="s">
        <v>169</v>
      </c>
      <c r="AU168" s="230" t="s">
        <v>8</v>
      </c>
      <c r="AY168" s="16" t="s">
        <v>166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</v>
      </c>
      <c r="BK168" s="231">
        <f>ROUND(I168*H168,0)</f>
        <v>0</v>
      </c>
      <c r="BL168" s="16" t="s">
        <v>173</v>
      </c>
      <c r="BM168" s="230" t="s">
        <v>561</v>
      </c>
    </row>
    <row r="169" spans="1:65" s="2" customFormat="1" ht="37.8" customHeight="1">
      <c r="A169" s="37"/>
      <c r="B169" s="38"/>
      <c r="C169" s="218" t="s">
        <v>77</v>
      </c>
      <c r="D169" s="218" t="s">
        <v>169</v>
      </c>
      <c r="E169" s="219" t="s">
        <v>381</v>
      </c>
      <c r="F169" s="220" t="s">
        <v>3833</v>
      </c>
      <c r="G169" s="221" t="s">
        <v>547</v>
      </c>
      <c r="H169" s="222">
        <v>1</v>
      </c>
      <c r="I169" s="223"/>
      <c r="J169" s="224">
        <f>ROUND(I169*H169,0)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173</v>
      </c>
      <c r="AT169" s="230" t="s">
        <v>169</v>
      </c>
      <c r="AU169" s="230" t="s">
        <v>8</v>
      </c>
      <c r="AY169" s="16" t="s">
        <v>166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</v>
      </c>
      <c r="BK169" s="231">
        <f>ROUND(I169*H169,0)</f>
        <v>0</v>
      </c>
      <c r="BL169" s="16" t="s">
        <v>173</v>
      </c>
      <c r="BM169" s="230" t="s">
        <v>573</v>
      </c>
    </row>
    <row r="170" spans="1:65" s="2" customFormat="1" ht="16.5" customHeight="1">
      <c r="A170" s="37"/>
      <c r="B170" s="38"/>
      <c r="C170" s="218" t="s">
        <v>77</v>
      </c>
      <c r="D170" s="218" t="s">
        <v>169</v>
      </c>
      <c r="E170" s="219" t="s">
        <v>3834</v>
      </c>
      <c r="F170" s="220" t="s">
        <v>3835</v>
      </c>
      <c r="G170" s="221" t="s">
        <v>547</v>
      </c>
      <c r="H170" s="222">
        <v>1</v>
      </c>
      <c r="I170" s="223"/>
      <c r="J170" s="224">
        <f>ROUND(I170*H170,0)</f>
        <v>0</v>
      </c>
      <c r="K170" s="225"/>
      <c r="L170" s="43"/>
      <c r="M170" s="226" t="s">
        <v>1</v>
      </c>
      <c r="N170" s="227" t="s">
        <v>42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173</v>
      </c>
      <c r="AT170" s="230" t="s">
        <v>169</v>
      </c>
      <c r="AU170" s="230" t="s">
        <v>8</v>
      </c>
      <c r="AY170" s="16" t="s">
        <v>166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</v>
      </c>
      <c r="BK170" s="231">
        <f>ROUND(I170*H170,0)</f>
        <v>0</v>
      </c>
      <c r="BL170" s="16" t="s">
        <v>173</v>
      </c>
      <c r="BM170" s="230" t="s">
        <v>582</v>
      </c>
    </row>
    <row r="171" spans="1:63" s="12" customFormat="1" ht="25.9" customHeight="1">
      <c r="A171" s="12"/>
      <c r="B171" s="202"/>
      <c r="C171" s="203"/>
      <c r="D171" s="204" t="s">
        <v>76</v>
      </c>
      <c r="E171" s="205" t="s">
        <v>3836</v>
      </c>
      <c r="F171" s="205" t="s">
        <v>3837</v>
      </c>
      <c r="G171" s="203"/>
      <c r="H171" s="203"/>
      <c r="I171" s="206"/>
      <c r="J171" s="207">
        <f>BK171</f>
        <v>0</v>
      </c>
      <c r="K171" s="203"/>
      <c r="L171" s="208"/>
      <c r="M171" s="209"/>
      <c r="N171" s="210"/>
      <c r="O171" s="210"/>
      <c r="P171" s="211">
        <f>SUM(P172:P186)</f>
        <v>0</v>
      </c>
      <c r="Q171" s="210"/>
      <c r="R171" s="211">
        <f>SUM(R172:R186)</f>
        <v>0</v>
      </c>
      <c r="S171" s="210"/>
      <c r="T171" s="212">
        <f>SUM(T172:T186)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</v>
      </c>
      <c r="AT171" s="214" t="s">
        <v>76</v>
      </c>
      <c r="AU171" s="214" t="s">
        <v>77</v>
      </c>
      <c r="AY171" s="213" t="s">
        <v>166</v>
      </c>
      <c r="BK171" s="215">
        <f>SUM(BK172:BK186)</f>
        <v>0</v>
      </c>
    </row>
    <row r="172" spans="1:65" s="2" customFormat="1" ht="16.5" customHeight="1">
      <c r="A172" s="37"/>
      <c r="B172" s="38"/>
      <c r="C172" s="218" t="s">
        <v>77</v>
      </c>
      <c r="D172" s="218" t="s">
        <v>169</v>
      </c>
      <c r="E172" s="219" t="s">
        <v>385</v>
      </c>
      <c r="F172" s="220" t="s">
        <v>3838</v>
      </c>
      <c r="G172" s="221" t="s">
        <v>215</v>
      </c>
      <c r="H172" s="222">
        <v>220</v>
      </c>
      <c r="I172" s="223"/>
      <c r="J172" s="224">
        <f>ROUND(I172*H172,0)</f>
        <v>0</v>
      </c>
      <c r="K172" s="225"/>
      <c r="L172" s="43"/>
      <c r="M172" s="226" t="s">
        <v>1</v>
      </c>
      <c r="N172" s="227" t="s">
        <v>42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173</v>
      </c>
      <c r="AT172" s="230" t="s">
        <v>169</v>
      </c>
      <c r="AU172" s="230" t="s">
        <v>8</v>
      </c>
      <c r="AY172" s="16" t="s">
        <v>166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</v>
      </c>
      <c r="BK172" s="231">
        <f>ROUND(I172*H172,0)</f>
        <v>0</v>
      </c>
      <c r="BL172" s="16" t="s">
        <v>173</v>
      </c>
      <c r="BM172" s="230" t="s">
        <v>593</v>
      </c>
    </row>
    <row r="173" spans="1:65" s="2" customFormat="1" ht="16.5" customHeight="1">
      <c r="A173" s="37"/>
      <c r="B173" s="38"/>
      <c r="C173" s="218" t="s">
        <v>77</v>
      </c>
      <c r="D173" s="218" t="s">
        <v>169</v>
      </c>
      <c r="E173" s="219" t="s">
        <v>389</v>
      </c>
      <c r="F173" s="220" t="s">
        <v>3839</v>
      </c>
      <c r="G173" s="221" t="s">
        <v>215</v>
      </c>
      <c r="H173" s="222">
        <v>30</v>
      </c>
      <c r="I173" s="223"/>
      <c r="J173" s="224">
        <f>ROUND(I173*H173,0)</f>
        <v>0</v>
      </c>
      <c r="K173" s="225"/>
      <c r="L173" s="43"/>
      <c r="M173" s="226" t="s">
        <v>1</v>
      </c>
      <c r="N173" s="227" t="s">
        <v>42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173</v>
      </c>
      <c r="AT173" s="230" t="s">
        <v>169</v>
      </c>
      <c r="AU173" s="230" t="s">
        <v>8</v>
      </c>
      <c r="AY173" s="16" t="s">
        <v>166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</v>
      </c>
      <c r="BK173" s="231">
        <f>ROUND(I173*H173,0)</f>
        <v>0</v>
      </c>
      <c r="BL173" s="16" t="s">
        <v>173</v>
      </c>
      <c r="BM173" s="230" t="s">
        <v>601</v>
      </c>
    </row>
    <row r="174" spans="1:65" s="2" customFormat="1" ht="16.5" customHeight="1">
      <c r="A174" s="37"/>
      <c r="B174" s="38"/>
      <c r="C174" s="218" t="s">
        <v>77</v>
      </c>
      <c r="D174" s="218" t="s">
        <v>169</v>
      </c>
      <c r="E174" s="219" t="s">
        <v>393</v>
      </c>
      <c r="F174" s="220" t="s">
        <v>3840</v>
      </c>
      <c r="G174" s="221" t="s">
        <v>215</v>
      </c>
      <c r="H174" s="222">
        <v>100</v>
      </c>
      <c r="I174" s="223"/>
      <c r="J174" s="224">
        <f>ROUND(I174*H174,0)</f>
        <v>0</v>
      </c>
      <c r="K174" s="225"/>
      <c r="L174" s="43"/>
      <c r="M174" s="226" t="s">
        <v>1</v>
      </c>
      <c r="N174" s="227" t="s">
        <v>42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173</v>
      </c>
      <c r="AT174" s="230" t="s">
        <v>169</v>
      </c>
      <c r="AU174" s="230" t="s">
        <v>8</v>
      </c>
      <c r="AY174" s="16" t="s">
        <v>166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</v>
      </c>
      <c r="BK174" s="231">
        <f>ROUND(I174*H174,0)</f>
        <v>0</v>
      </c>
      <c r="BL174" s="16" t="s">
        <v>173</v>
      </c>
      <c r="BM174" s="230" t="s">
        <v>609</v>
      </c>
    </row>
    <row r="175" spans="1:65" s="2" customFormat="1" ht="16.5" customHeight="1">
      <c r="A175" s="37"/>
      <c r="B175" s="38"/>
      <c r="C175" s="218" t="s">
        <v>77</v>
      </c>
      <c r="D175" s="218" t="s">
        <v>169</v>
      </c>
      <c r="E175" s="219" t="s">
        <v>397</v>
      </c>
      <c r="F175" s="220" t="s">
        <v>3841</v>
      </c>
      <c r="G175" s="221" t="s">
        <v>547</v>
      </c>
      <c r="H175" s="222">
        <v>7</v>
      </c>
      <c r="I175" s="223"/>
      <c r="J175" s="224">
        <f>ROUND(I175*H175,0)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169</v>
      </c>
      <c r="AU175" s="230" t="s">
        <v>8</v>
      </c>
      <c r="AY175" s="16" t="s">
        <v>166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</v>
      </c>
      <c r="BK175" s="231">
        <f>ROUND(I175*H175,0)</f>
        <v>0</v>
      </c>
      <c r="BL175" s="16" t="s">
        <v>173</v>
      </c>
      <c r="BM175" s="230" t="s">
        <v>617</v>
      </c>
    </row>
    <row r="176" spans="1:65" s="2" customFormat="1" ht="16.5" customHeight="1">
      <c r="A176" s="37"/>
      <c r="B176" s="38"/>
      <c r="C176" s="218" t="s">
        <v>77</v>
      </c>
      <c r="D176" s="218" t="s">
        <v>169</v>
      </c>
      <c r="E176" s="219" t="s">
        <v>402</v>
      </c>
      <c r="F176" s="220" t="s">
        <v>3842</v>
      </c>
      <c r="G176" s="221" t="s">
        <v>547</v>
      </c>
      <c r="H176" s="222">
        <v>3</v>
      </c>
      <c r="I176" s="223"/>
      <c r="J176" s="224">
        <f>ROUND(I176*H176,0)</f>
        <v>0</v>
      </c>
      <c r="K176" s="225"/>
      <c r="L176" s="43"/>
      <c r="M176" s="226" t="s">
        <v>1</v>
      </c>
      <c r="N176" s="227" t="s">
        <v>42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173</v>
      </c>
      <c r="AT176" s="230" t="s">
        <v>169</v>
      </c>
      <c r="AU176" s="230" t="s">
        <v>8</v>
      </c>
      <c r="AY176" s="16" t="s">
        <v>166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</v>
      </c>
      <c r="BK176" s="231">
        <f>ROUND(I176*H176,0)</f>
        <v>0</v>
      </c>
      <c r="BL176" s="16" t="s">
        <v>173</v>
      </c>
      <c r="BM176" s="230" t="s">
        <v>627</v>
      </c>
    </row>
    <row r="177" spans="1:65" s="2" customFormat="1" ht="16.5" customHeight="1">
      <c r="A177" s="37"/>
      <c r="B177" s="38"/>
      <c r="C177" s="218" t="s">
        <v>77</v>
      </c>
      <c r="D177" s="218" t="s">
        <v>169</v>
      </c>
      <c r="E177" s="219" t="s">
        <v>407</v>
      </c>
      <c r="F177" s="220" t="s">
        <v>3843</v>
      </c>
      <c r="G177" s="221" t="s">
        <v>547</v>
      </c>
      <c r="H177" s="222">
        <v>30</v>
      </c>
      <c r="I177" s="223"/>
      <c r="J177" s="224">
        <f>ROUND(I177*H177,0)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169</v>
      </c>
      <c r="AU177" s="230" t="s">
        <v>8</v>
      </c>
      <c r="AY177" s="16" t="s">
        <v>166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</v>
      </c>
      <c r="BK177" s="231">
        <f>ROUND(I177*H177,0)</f>
        <v>0</v>
      </c>
      <c r="BL177" s="16" t="s">
        <v>173</v>
      </c>
      <c r="BM177" s="230" t="s">
        <v>639</v>
      </c>
    </row>
    <row r="178" spans="1:65" s="2" customFormat="1" ht="16.5" customHeight="1">
      <c r="A178" s="37"/>
      <c r="B178" s="38"/>
      <c r="C178" s="218" t="s">
        <v>77</v>
      </c>
      <c r="D178" s="218" t="s">
        <v>169</v>
      </c>
      <c r="E178" s="219" t="s">
        <v>411</v>
      </c>
      <c r="F178" s="220" t="s">
        <v>3844</v>
      </c>
      <c r="G178" s="221" t="s">
        <v>547</v>
      </c>
      <c r="H178" s="222">
        <v>1</v>
      </c>
      <c r="I178" s="223"/>
      <c r="J178" s="224">
        <f>ROUND(I178*H178,0)</f>
        <v>0</v>
      </c>
      <c r="K178" s="225"/>
      <c r="L178" s="43"/>
      <c r="M178" s="226" t="s">
        <v>1</v>
      </c>
      <c r="N178" s="227" t="s">
        <v>42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173</v>
      </c>
      <c r="AT178" s="230" t="s">
        <v>169</v>
      </c>
      <c r="AU178" s="230" t="s">
        <v>8</v>
      </c>
      <c r="AY178" s="16" t="s">
        <v>166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</v>
      </c>
      <c r="BK178" s="231">
        <f>ROUND(I178*H178,0)</f>
        <v>0</v>
      </c>
      <c r="BL178" s="16" t="s">
        <v>173</v>
      </c>
      <c r="BM178" s="230" t="s">
        <v>650</v>
      </c>
    </row>
    <row r="179" spans="1:65" s="2" customFormat="1" ht="16.5" customHeight="1">
      <c r="A179" s="37"/>
      <c r="B179" s="38"/>
      <c r="C179" s="218" t="s">
        <v>77</v>
      </c>
      <c r="D179" s="218" t="s">
        <v>169</v>
      </c>
      <c r="E179" s="219" t="s">
        <v>417</v>
      </c>
      <c r="F179" s="220" t="s">
        <v>3845</v>
      </c>
      <c r="G179" s="221" t="s">
        <v>547</v>
      </c>
      <c r="H179" s="222">
        <v>5</v>
      </c>
      <c r="I179" s="223"/>
      <c r="J179" s="224">
        <f>ROUND(I179*H179,0)</f>
        <v>0</v>
      </c>
      <c r="K179" s="225"/>
      <c r="L179" s="43"/>
      <c r="M179" s="226" t="s">
        <v>1</v>
      </c>
      <c r="N179" s="227" t="s">
        <v>42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173</v>
      </c>
      <c r="AT179" s="230" t="s">
        <v>169</v>
      </c>
      <c r="AU179" s="230" t="s">
        <v>8</v>
      </c>
      <c r="AY179" s="16" t="s">
        <v>166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</v>
      </c>
      <c r="BK179" s="231">
        <f>ROUND(I179*H179,0)</f>
        <v>0</v>
      </c>
      <c r="BL179" s="16" t="s">
        <v>173</v>
      </c>
      <c r="BM179" s="230" t="s">
        <v>659</v>
      </c>
    </row>
    <row r="180" spans="1:65" s="2" customFormat="1" ht="16.5" customHeight="1">
      <c r="A180" s="37"/>
      <c r="B180" s="38"/>
      <c r="C180" s="218" t="s">
        <v>77</v>
      </c>
      <c r="D180" s="218" t="s">
        <v>169</v>
      </c>
      <c r="E180" s="219" t="s">
        <v>423</v>
      </c>
      <c r="F180" s="220" t="s">
        <v>3846</v>
      </c>
      <c r="G180" s="221" t="s">
        <v>547</v>
      </c>
      <c r="H180" s="222">
        <v>9</v>
      </c>
      <c r="I180" s="223"/>
      <c r="J180" s="224">
        <f>ROUND(I180*H180,0)</f>
        <v>0</v>
      </c>
      <c r="K180" s="225"/>
      <c r="L180" s="43"/>
      <c r="M180" s="226" t="s">
        <v>1</v>
      </c>
      <c r="N180" s="227" t="s">
        <v>42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173</v>
      </c>
      <c r="AT180" s="230" t="s">
        <v>169</v>
      </c>
      <c r="AU180" s="230" t="s">
        <v>8</v>
      </c>
      <c r="AY180" s="16" t="s">
        <v>166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</v>
      </c>
      <c r="BK180" s="231">
        <f>ROUND(I180*H180,0)</f>
        <v>0</v>
      </c>
      <c r="BL180" s="16" t="s">
        <v>173</v>
      </c>
      <c r="BM180" s="230" t="s">
        <v>667</v>
      </c>
    </row>
    <row r="181" spans="1:65" s="2" customFormat="1" ht="16.5" customHeight="1">
      <c r="A181" s="37"/>
      <c r="B181" s="38"/>
      <c r="C181" s="218" t="s">
        <v>77</v>
      </c>
      <c r="D181" s="218" t="s">
        <v>169</v>
      </c>
      <c r="E181" s="219" t="s">
        <v>428</v>
      </c>
      <c r="F181" s="220" t="s">
        <v>3847</v>
      </c>
      <c r="G181" s="221" t="s">
        <v>547</v>
      </c>
      <c r="H181" s="222">
        <v>9</v>
      </c>
      <c r="I181" s="223"/>
      <c r="J181" s="224">
        <f>ROUND(I181*H181,0)</f>
        <v>0</v>
      </c>
      <c r="K181" s="225"/>
      <c r="L181" s="43"/>
      <c r="M181" s="226" t="s">
        <v>1</v>
      </c>
      <c r="N181" s="227" t="s">
        <v>42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173</v>
      </c>
      <c r="AT181" s="230" t="s">
        <v>169</v>
      </c>
      <c r="AU181" s="230" t="s">
        <v>8</v>
      </c>
      <c r="AY181" s="16" t="s">
        <v>166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</v>
      </c>
      <c r="BK181" s="231">
        <f>ROUND(I181*H181,0)</f>
        <v>0</v>
      </c>
      <c r="BL181" s="16" t="s">
        <v>173</v>
      </c>
      <c r="BM181" s="230" t="s">
        <v>675</v>
      </c>
    </row>
    <row r="182" spans="1:65" s="2" customFormat="1" ht="16.5" customHeight="1">
      <c r="A182" s="37"/>
      <c r="B182" s="38"/>
      <c r="C182" s="218" t="s">
        <v>77</v>
      </c>
      <c r="D182" s="218" t="s">
        <v>169</v>
      </c>
      <c r="E182" s="219" t="s">
        <v>432</v>
      </c>
      <c r="F182" s="220" t="s">
        <v>3848</v>
      </c>
      <c r="G182" s="221" t="s">
        <v>547</v>
      </c>
      <c r="H182" s="222">
        <v>18</v>
      </c>
      <c r="I182" s="223"/>
      <c r="J182" s="224">
        <f>ROUND(I182*H182,0)</f>
        <v>0</v>
      </c>
      <c r="K182" s="225"/>
      <c r="L182" s="43"/>
      <c r="M182" s="226" t="s">
        <v>1</v>
      </c>
      <c r="N182" s="227" t="s">
        <v>42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173</v>
      </c>
      <c r="AT182" s="230" t="s">
        <v>169</v>
      </c>
      <c r="AU182" s="230" t="s">
        <v>8</v>
      </c>
      <c r="AY182" s="16" t="s">
        <v>166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</v>
      </c>
      <c r="BK182" s="231">
        <f>ROUND(I182*H182,0)</f>
        <v>0</v>
      </c>
      <c r="BL182" s="16" t="s">
        <v>173</v>
      </c>
      <c r="BM182" s="230" t="s">
        <v>685</v>
      </c>
    </row>
    <row r="183" spans="1:65" s="2" customFormat="1" ht="16.5" customHeight="1">
      <c r="A183" s="37"/>
      <c r="B183" s="38"/>
      <c r="C183" s="218" t="s">
        <v>77</v>
      </c>
      <c r="D183" s="218" t="s">
        <v>169</v>
      </c>
      <c r="E183" s="219" t="s">
        <v>436</v>
      </c>
      <c r="F183" s="220" t="s">
        <v>3849</v>
      </c>
      <c r="G183" s="221" t="s">
        <v>547</v>
      </c>
      <c r="H183" s="222">
        <v>6</v>
      </c>
      <c r="I183" s="223"/>
      <c r="J183" s="224">
        <f>ROUND(I183*H183,0)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173</v>
      </c>
      <c r="AT183" s="230" t="s">
        <v>169</v>
      </c>
      <c r="AU183" s="230" t="s">
        <v>8</v>
      </c>
      <c r="AY183" s="16" t="s">
        <v>166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</v>
      </c>
      <c r="BK183" s="231">
        <f>ROUND(I183*H183,0)</f>
        <v>0</v>
      </c>
      <c r="BL183" s="16" t="s">
        <v>173</v>
      </c>
      <c r="BM183" s="230" t="s">
        <v>693</v>
      </c>
    </row>
    <row r="184" spans="1:65" s="2" customFormat="1" ht="16.5" customHeight="1">
      <c r="A184" s="37"/>
      <c r="B184" s="38"/>
      <c r="C184" s="218" t="s">
        <v>77</v>
      </c>
      <c r="D184" s="218" t="s">
        <v>169</v>
      </c>
      <c r="E184" s="219" t="s">
        <v>442</v>
      </c>
      <c r="F184" s="220" t="s">
        <v>3850</v>
      </c>
      <c r="G184" s="221" t="s">
        <v>547</v>
      </c>
      <c r="H184" s="222">
        <v>1</v>
      </c>
      <c r="I184" s="223"/>
      <c r="J184" s="224">
        <f>ROUND(I184*H184,0)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173</v>
      </c>
      <c r="AT184" s="230" t="s">
        <v>169</v>
      </c>
      <c r="AU184" s="230" t="s">
        <v>8</v>
      </c>
      <c r="AY184" s="16" t="s">
        <v>166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</v>
      </c>
      <c r="BK184" s="231">
        <f>ROUND(I184*H184,0)</f>
        <v>0</v>
      </c>
      <c r="BL184" s="16" t="s">
        <v>173</v>
      </c>
      <c r="BM184" s="230" t="s">
        <v>701</v>
      </c>
    </row>
    <row r="185" spans="1:65" s="2" customFormat="1" ht="16.5" customHeight="1">
      <c r="A185" s="37"/>
      <c r="B185" s="38"/>
      <c r="C185" s="218" t="s">
        <v>77</v>
      </c>
      <c r="D185" s="218" t="s">
        <v>169</v>
      </c>
      <c r="E185" s="219" t="s">
        <v>448</v>
      </c>
      <c r="F185" s="220" t="s">
        <v>3851</v>
      </c>
      <c r="G185" s="221" t="s">
        <v>576</v>
      </c>
      <c r="H185" s="222">
        <v>1</v>
      </c>
      <c r="I185" s="223"/>
      <c r="J185" s="224">
        <f>ROUND(I185*H185,0)</f>
        <v>0</v>
      </c>
      <c r="K185" s="225"/>
      <c r="L185" s="43"/>
      <c r="M185" s="226" t="s">
        <v>1</v>
      </c>
      <c r="N185" s="227" t="s">
        <v>42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169</v>
      </c>
      <c r="AU185" s="230" t="s">
        <v>8</v>
      </c>
      <c r="AY185" s="16" t="s">
        <v>166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</v>
      </c>
      <c r="BK185" s="231">
        <f>ROUND(I185*H185,0)</f>
        <v>0</v>
      </c>
      <c r="BL185" s="16" t="s">
        <v>173</v>
      </c>
      <c r="BM185" s="230" t="s">
        <v>709</v>
      </c>
    </row>
    <row r="186" spans="1:65" s="2" customFormat="1" ht="16.5" customHeight="1">
      <c r="A186" s="37"/>
      <c r="B186" s="38"/>
      <c r="C186" s="218" t="s">
        <v>77</v>
      </c>
      <c r="D186" s="218" t="s">
        <v>169</v>
      </c>
      <c r="E186" s="219" t="s">
        <v>452</v>
      </c>
      <c r="F186" s="220" t="s">
        <v>589</v>
      </c>
      <c r="G186" s="221" t="s">
        <v>576</v>
      </c>
      <c r="H186" s="222">
        <v>1</v>
      </c>
      <c r="I186" s="223"/>
      <c r="J186" s="224">
        <f>ROUND(I186*H186,0)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173</v>
      </c>
      <c r="AT186" s="230" t="s">
        <v>169</v>
      </c>
      <c r="AU186" s="230" t="s">
        <v>8</v>
      </c>
      <c r="AY186" s="16" t="s">
        <v>166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</v>
      </c>
      <c r="BK186" s="231">
        <f>ROUND(I186*H186,0)</f>
        <v>0</v>
      </c>
      <c r="BL186" s="16" t="s">
        <v>173</v>
      </c>
      <c r="BM186" s="230" t="s">
        <v>717</v>
      </c>
    </row>
    <row r="187" spans="1:63" s="12" customFormat="1" ht="25.9" customHeight="1">
      <c r="A187" s="12"/>
      <c r="B187" s="202"/>
      <c r="C187" s="203"/>
      <c r="D187" s="204" t="s">
        <v>76</v>
      </c>
      <c r="E187" s="205" t="s">
        <v>3852</v>
      </c>
      <c r="F187" s="205" t="s">
        <v>572</v>
      </c>
      <c r="G187" s="203"/>
      <c r="H187" s="203"/>
      <c r="I187" s="206"/>
      <c r="J187" s="207">
        <f>BK187</f>
        <v>0</v>
      </c>
      <c r="K187" s="203"/>
      <c r="L187" s="208"/>
      <c r="M187" s="209"/>
      <c r="N187" s="210"/>
      <c r="O187" s="210"/>
      <c r="P187" s="211">
        <f>SUM(P188:P191)</f>
        <v>0</v>
      </c>
      <c r="Q187" s="210"/>
      <c r="R187" s="211">
        <f>SUM(R188:R191)</f>
        <v>0</v>
      </c>
      <c r="S187" s="210"/>
      <c r="T187" s="212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</v>
      </c>
      <c r="AT187" s="214" t="s">
        <v>76</v>
      </c>
      <c r="AU187" s="214" t="s">
        <v>77</v>
      </c>
      <c r="AY187" s="213" t="s">
        <v>166</v>
      </c>
      <c r="BK187" s="215">
        <f>SUM(BK188:BK191)</f>
        <v>0</v>
      </c>
    </row>
    <row r="188" spans="1:65" s="2" customFormat="1" ht="16.5" customHeight="1">
      <c r="A188" s="37"/>
      <c r="B188" s="38"/>
      <c r="C188" s="218" t="s">
        <v>77</v>
      </c>
      <c r="D188" s="218" t="s">
        <v>169</v>
      </c>
      <c r="E188" s="219" t="s">
        <v>457</v>
      </c>
      <c r="F188" s="220" t="s">
        <v>584</v>
      </c>
      <c r="G188" s="221" t="s">
        <v>585</v>
      </c>
      <c r="H188" s="222">
        <v>80</v>
      </c>
      <c r="I188" s="223"/>
      <c r="J188" s="224">
        <f>ROUND(I188*H188,0)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173</v>
      </c>
      <c r="AT188" s="230" t="s">
        <v>169</v>
      </c>
      <c r="AU188" s="230" t="s">
        <v>8</v>
      </c>
      <c r="AY188" s="16" t="s">
        <v>166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</v>
      </c>
      <c r="BK188" s="231">
        <f>ROUND(I188*H188,0)</f>
        <v>0</v>
      </c>
      <c r="BL188" s="16" t="s">
        <v>173</v>
      </c>
      <c r="BM188" s="230" t="s">
        <v>727</v>
      </c>
    </row>
    <row r="189" spans="1:65" s="2" customFormat="1" ht="16.5" customHeight="1">
      <c r="A189" s="37"/>
      <c r="B189" s="38"/>
      <c r="C189" s="218" t="s">
        <v>77</v>
      </c>
      <c r="D189" s="218" t="s">
        <v>169</v>
      </c>
      <c r="E189" s="219" t="s">
        <v>461</v>
      </c>
      <c r="F189" s="220" t="s">
        <v>589</v>
      </c>
      <c r="G189" s="221" t="s">
        <v>576</v>
      </c>
      <c r="H189" s="222">
        <v>1</v>
      </c>
      <c r="I189" s="223"/>
      <c r="J189" s="224">
        <f>ROUND(I189*H189,0)</f>
        <v>0</v>
      </c>
      <c r="K189" s="225"/>
      <c r="L189" s="43"/>
      <c r="M189" s="226" t="s">
        <v>1</v>
      </c>
      <c r="N189" s="227" t="s">
        <v>42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173</v>
      </c>
      <c r="AT189" s="230" t="s">
        <v>169</v>
      </c>
      <c r="AU189" s="230" t="s">
        <v>8</v>
      </c>
      <c r="AY189" s="16" t="s">
        <v>166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</v>
      </c>
      <c r="BK189" s="231">
        <f>ROUND(I189*H189,0)</f>
        <v>0</v>
      </c>
      <c r="BL189" s="16" t="s">
        <v>173</v>
      </c>
      <c r="BM189" s="230" t="s">
        <v>739</v>
      </c>
    </row>
    <row r="190" spans="1:65" s="2" customFormat="1" ht="16.5" customHeight="1">
      <c r="A190" s="37"/>
      <c r="B190" s="38"/>
      <c r="C190" s="218" t="s">
        <v>77</v>
      </c>
      <c r="D190" s="218" t="s">
        <v>169</v>
      </c>
      <c r="E190" s="219" t="s">
        <v>464</v>
      </c>
      <c r="F190" s="220" t="s">
        <v>3853</v>
      </c>
      <c r="G190" s="221" t="s">
        <v>576</v>
      </c>
      <c r="H190" s="222">
        <v>1</v>
      </c>
      <c r="I190" s="223"/>
      <c r="J190" s="224">
        <f>ROUND(I190*H190,0)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173</v>
      </c>
      <c r="AT190" s="230" t="s">
        <v>169</v>
      </c>
      <c r="AU190" s="230" t="s">
        <v>8</v>
      </c>
      <c r="AY190" s="16" t="s">
        <v>166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</v>
      </c>
      <c r="BK190" s="231">
        <f>ROUND(I190*H190,0)</f>
        <v>0</v>
      </c>
      <c r="BL190" s="16" t="s">
        <v>173</v>
      </c>
      <c r="BM190" s="230" t="s">
        <v>749</v>
      </c>
    </row>
    <row r="191" spans="1:65" s="2" customFormat="1" ht="16.5" customHeight="1">
      <c r="A191" s="37"/>
      <c r="B191" s="38"/>
      <c r="C191" s="218" t="s">
        <v>77</v>
      </c>
      <c r="D191" s="218" t="s">
        <v>169</v>
      </c>
      <c r="E191" s="219" t="s">
        <v>468</v>
      </c>
      <c r="F191" s="220" t="s">
        <v>580</v>
      </c>
      <c r="G191" s="221" t="s">
        <v>576</v>
      </c>
      <c r="H191" s="222">
        <v>1</v>
      </c>
      <c r="I191" s="223"/>
      <c r="J191" s="224">
        <f>ROUND(I191*H191,0)</f>
        <v>0</v>
      </c>
      <c r="K191" s="225"/>
      <c r="L191" s="43"/>
      <c r="M191" s="266" t="s">
        <v>1</v>
      </c>
      <c r="N191" s="267" t="s">
        <v>42</v>
      </c>
      <c r="O191" s="268"/>
      <c r="P191" s="269">
        <f>O191*H191</f>
        <v>0</v>
      </c>
      <c r="Q191" s="269">
        <v>0</v>
      </c>
      <c r="R191" s="269">
        <f>Q191*H191</f>
        <v>0</v>
      </c>
      <c r="S191" s="269">
        <v>0</v>
      </c>
      <c r="T191" s="27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173</v>
      </c>
      <c r="AT191" s="230" t="s">
        <v>169</v>
      </c>
      <c r="AU191" s="230" t="s">
        <v>8</v>
      </c>
      <c r="AY191" s="16" t="s">
        <v>166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</v>
      </c>
      <c r="BK191" s="231">
        <f>ROUND(I191*H191,0)</f>
        <v>0</v>
      </c>
      <c r="BL191" s="16" t="s">
        <v>173</v>
      </c>
      <c r="BM191" s="230" t="s">
        <v>759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F69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DESKTOP-IB50O09\ZALMAN</dc:creator>
  <cp:keywords/>
  <dc:description/>
  <cp:lastModifiedBy>DESKTOP-IB50O09\ZALMAN</cp:lastModifiedBy>
  <dcterms:created xsi:type="dcterms:W3CDTF">2023-09-17T05:36:07Z</dcterms:created>
  <dcterms:modified xsi:type="dcterms:W3CDTF">2023-09-17T05:36:29Z</dcterms:modified>
  <cp:category/>
  <cp:version/>
  <cp:contentType/>
  <cp:contentStatus/>
</cp:coreProperties>
</file>