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IROP\Cyklostezka Bukovec-Chrást\Vysvětlení  ZD č.5\"/>
    </mc:Choice>
  </mc:AlternateContent>
  <bookViews>
    <workbookView xWindow="0" yWindow="0" windowWidth="28800" windowHeight="12300"/>
  </bookViews>
  <sheets>
    <sheet name="Rekapitulace stavby" sheetId="1" r:id="rId1"/>
    <sheet name="SO 101a - Cyklostezka " sheetId="2" r:id="rId2"/>
    <sheet name="SO 201a - Opěrná zeď" sheetId="3" r:id="rId3"/>
    <sheet name="SO 201b - Oprava mostních..." sheetId="4" r:id="rId4"/>
    <sheet name="SO 102 - Cyklostezka" sheetId="5" r:id="rId5"/>
    <sheet name="SO 101 c - Účelová komuni..." sheetId="6" r:id="rId6"/>
    <sheet name="- - Oprava propustu ev. k..." sheetId="7" r:id="rId7"/>
    <sheet name="VON - Vedlejší a ostatní ..." sheetId="8" r:id="rId8"/>
  </sheets>
  <definedNames>
    <definedName name="_xlnm._FilterDatabase" localSheetId="6" hidden="1">'- - Oprava propustu ev. k...'!$C$122:$K$219</definedName>
    <definedName name="_xlnm._FilterDatabase" localSheetId="5" hidden="1">'SO 101 c - Účelová komuni...'!$C$120:$K$248</definedName>
    <definedName name="_xlnm._FilterDatabase" localSheetId="1" hidden="1">'SO 101a - Cyklostezka '!$C$122:$K$363</definedName>
    <definedName name="_xlnm._FilterDatabase" localSheetId="4" hidden="1">'SO 102 - Cyklostezka'!$C$121:$K$251</definedName>
    <definedName name="_xlnm._FilterDatabase" localSheetId="2" hidden="1">'SO 201a - Opěrná zeď'!$C$126:$K$274</definedName>
    <definedName name="_xlnm._FilterDatabase" localSheetId="3" hidden="1">'SO 201b - Oprava mostních...'!$C$123:$K$369</definedName>
    <definedName name="_xlnm._FilterDatabase" localSheetId="7" hidden="1">'VON - Vedlejší a ostatní ...'!$C$119:$K$130</definedName>
    <definedName name="_xlnm.Print_Titles" localSheetId="6">'- - Oprava propustu ev. k...'!$122:$122</definedName>
    <definedName name="_xlnm.Print_Titles" localSheetId="0">'Rekapitulace stavby'!$92:$92</definedName>
    <definedName name="_xlnm.Print_Titles" localSheetId="5">'SO 101 c - Účelová komuni...'!$120:$120</definedName>
    <definedName name="_xlnm.Print_Titles" localSheetId="1">'SO 101a - Cyklostezka '!$122:$122</definedName>
    <definedName name="_xlnm.Print_Titles" localSheetId="4">'SO 102 - Cyklostezka'!$121:$121</definedName>
    <definedName name="_xlnm.Print_Titles" localSheetId="2">'SO 201a - Opěrná zeď'!$126:$126</definedName>
    <definedName name="_xlnm.Print_Titles" localSheetId="3">'SO 201b - Oprava mostních...'!$123:$123</definedName>
    <definedName name="_xlnm.Print_Titles" localSheetId="7">'VON - Vedlejší a ostatní ...'!$119:$119</definedName>
    <definedName name="_xlnm.Print_Area" localSheetId="6">'- - Oprava propustu ev. k...'!$C$4:$J$76,'- - Oprava propustu ev. k...'!$C$82:$J$104,'- - Oprava propustu ev. k...'!$C$110:$K$219</definedName>
    <definedName name="_xlnm.Print_Area" localSheetId="0">'Rekapitulace stavby'!$D$4:$AO$76,'Rekapitulace stavby'!$C$82:$AQ$102</definedName>
    <definedName name="_xlnm.Print_Area" localSheetId="5">'SO 101 c - Účelová komuni...'!$C$4:$J$76,'SO 101 c - Účelová komuni...'!$C$82:$J$102,'SO 101 c - Účelová komuni...'!$C$108:$K$248</definedName>
    <definedName name="_xlnm.Print_Area" localSheetId="1">'SO 101a - Cyklostezka '!$C$4:$J$76,'SO 101a - Cyklostezka '!$C$82:$J$104,'SO 101a - Cyklostezka '!$C$110:$K$363</definedName>
    <definedName name="_xlnm.Print_Area" localSheetId="4">'SO 102 - Cyklostezka'!$C$4:$J$76,'SO 102 - Cyklostezka'!$C$82:$J$103,'SO 102 - Cyklostezka'!$C$109:$K$251</definedName>
    <definedName name="_xlnm.Print_Area" localSheetId="2">'SO 201a - Opěrná zeď'!$C$4:$J$76,'SO 201a - Opěrná zeď'!$C$82:$J$108,'SO 201a - Opěrná zeď'!$C$114:$K$274</definedName>
    <definedName name="_xlnm.Print_Area" localSheetId="3">'SO 201b - Oprava mostních...'!$C$4:$J$76,'SO 201b - Oprava mostních...'!$C$82:$J$105,'SO 201b - Oprava mostních...'!$C$111:$K$369</definedName>
    <definedName name="_xlnm.Print_Area" localSheetId="7">'VON - Vedlejší a ostatní ...'!$C$4:$J$76,'VON - Vedlejší a ostatní ...'!$C$82:$J$101,'VON - Vedlejší a ostatní ...'!$C$107:$K$130</definedName>
  </definedNames>
  <calcPr calcId="162913"/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 s="1"/>
  <c r="BI130" i="8"/>
  <c r="BH130" i="8"/>
  <c r="BG130" i="8"/>
  <c r="BF130" i="8"/>
  <c r="T130" i="8"/>
  <c r="T129" i="8"/>
  <c r="R130" i="8"/>
  <c r="R129" i="8" s="1"/>
  <c r="P130" i="8"/>
  <c r="P129" i="8"/>
  <c r="BI128" i="8"/>
  <c r="BH128" i="8"/>
  <c r="BG128" i="8"/>
  <c r="BF128" i="8"/>
  <c r="T128" i="8"/>
  <c r="T127" i="8" s="1"/>
  <c r="R128" i="8"/>
  <c r="R127" i="8"/>
  <c r="P128" i="8"/>
  <c r="P127" i="8" s="1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F114" i="8"/>
  <c r="E112" i="8"/>
  <c r="F89" i="8"/>
  <c r="E87" i="8"/>
  <c r="J24" i="8"/>
  <c r="E24" i="8"/>
  <c r="J92" i="8" s="1"/>
  <c r="J23" i="8"/>
  <c r="J21" i="8"/>
  <c r="E21" i="8"/>
  <c r="J116" i="8" s="1"/>
  <c r="J20" i="8"/>
  <c r="J18" i="8"/>
  <c r="E18" i="8"/>
  <c r="F117" i="8" s="1"/>
  <c r="J17" i="8"/>
  <c r="J15" i="8"/>
  <c r="E15" i="8"/>
  <c r="F91" i="8" s="1"/>
  <c r="J14" i="8"/>
  <c r="J12" i="8"/>
  <c r="J114" i="8"/>
  <c r="E7" i="8"/>
  <c r="E85" i="8"/>
  <c r="J37" i="7"/>
  <c r="J36" i="7"/>
  <c r="AY100" i="1" s="1"/>
  <c r="J35" i="7"/>
  <c r="AX100" i="1" s="1"/>
  <c r="BI219" i="7"/>
  <c r="BH219" i="7"/>
  <c r="BG219" i="7"/>
  <c r="BF219" i="7"/>
  <c r="T219" i="7"/>
  <c r="T218" i="7" s="1"/>
  <c r="R219" i="7"/>
  <c r="R218" i="7" s="1"/>
  <c r="P219" i="7"/>
  <c r="P218" i="7" s="1"/>
  <c r="BI215" i="7"/>
  <c r="BH215" i="7"/>
  <c r="BG215" i="7"/>
  <c r="BF215" i="7"/>
  <c r="T215" i="7"/>
  <c r="R215" i="7"/>
  <c r="P215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0" i="7"/>
  <c r="BH200" i="7"/>
  <c r="BG200" i="7"/>
  <c r="BF200" i="7"/>
  <c r="T200" i="7"/>
  <c r="R200" i="7"/>
  <c r="P200" i="7"/>
  <c r="BI196" i="7"/>
  <c r="BH196" i="7"/>
  <c r="BG196" i="7"/>
  <c r="BF196" i="7"/>
  <c r="T196" i="7"/>
  <c r="R196" i="7"/>
  <c r="P196" i="7"/>
  <c r="BI192" i="7"/>
  <c r="BH192" i="7"/>
  <c r="BG192" i="7"/>
  <c r="BF192" i="7"/>
  <c r="T192" i="7"/>
  <c r="R192" i="7"/>
  <c r="P192" i="7"/>
  <c r="BI186" i="7"/>
  <c r="BH186" i="7"/>
  <c r="BG186" i="7"/>
  <c r="BF186" i="7"/>
  <c r="T186" i="7"/>
  <c r="R186" i="7"/>
  <c r="P186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R171" i="7"/>
  <c r="P171" i="7"/>
  <c r="BI167" i="7"/>
  <c r="BH167" i="7"/>
  <c r="BG167" i="7"/>
  <c r="BF167" i="7"/>
  <c r="T167" i="7"/>
  <c r="R167" i="7"/>
  <c r="P167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F117" i="7"/>
  <c r="E115" i="7"/>
  <c r="F89" i="7"/>
  <c r="E87" i="7"/>
  <c r="J24" i="7"/>
  <c r="E24" i="7"/>
  <c r="J92" i="7" s="1"/>
  <c r="J23" i="7"/>
  <c r="J21" i="7"/>
  <c r="E21" i="7"/>
  <c r="J119" i="7" s="1"/>
  <c r="J20" i="7"/>
  <c r="J18" i="7"/>
  <c r="E18" i="7"/>
  <c r="F92" i="7" s="1"/>
  <c r="J17" i="7"/>
  <c r="J15" i="7"/>
  <c r="E15" i="7"/>
  <c r="F91" i="7" s="1"/>
  <c r="J14" i="7"/>
  <c r="J12" i="7"/>
  <c r="J117" i="7"/>
  <c r="E7" i="7"/>
  <c r="E85" i="7"/>
  <c r="J37" i="6"/>
  <c r="J36" i="6"/>
  <c r="AY99" i="1" s="1"/>
  <c r="J35" i="6"/>
  <c r="AX99" i="1" s="1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7" i="6"/>
  <c r="BH227" i="6"/>
  <c r="BG227" i="6"/>
  <c r="BF227" i="6"/>
  <c r="T227" i="6"/>
  <c r="R227" i="6"/>
  <c r="P227" i="6"/>
  <c r="BI224" i="6"/>
  <c r="BH224" i="6"/>
  <c r="BG224" i="6"/>
  <c r="BF224" i="6"/>
  <c r="T224" i="6"/>
  <c r="R224" i="6"/>
  <c r="P224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07" i="6"/>
  <c r="BH207" i="6"/>
  <c r="BG207" i="6"/>
  <c r="BF207" i="6"/>
  <c r="T207" i="6"/>
  <c r="R207" i="6"/>
  <c r="P207" i="6"/>
  <c r="BI202" i="6"/>
  <c r="BH202" i="6"/>
  <c r="BG202" i="6"/>
  <c r="BF202" i="6"/>
  <c r="T202" i="6"/>
  <c r="R202" i="6"/>
  <c r="P202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4" i="6"/>
  <c r="BH164" i="6"/>
  <c r="BG164" i="6"/>
  <c r="BF164" i="6"/>
  <c r="T164" i="6"/>
  <c r="R164" i="6"/>
  <c r="P164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F115" i="6"/>
  <c r="E113" i="6"/>
  <c r="F89" i="6"/>
  <c r="E87" i="6"/>
  <c r="J24" i="6"/>
  <c r="E24" i="6"/>
  <c r="J118" i="6" s="1"/>
  <c r="J23" i="6"/>
  <c r="J21" i="6"/>
  <c r="E21" i="6"/>
  <c r="J117" i="6" s="1"/>
  <c r="J20" i="6"/>
  <c r="J18" i="6"/>
  <c r="E18" i="6"/>
  <c r="F92" i="6" s="1"/>
  <c r="J17" i="6"/>
  <c r="J15" i="6"/>
  <c r="E15" i="6"/>
  <c r="F91" i="6" s="1"/>
  <c r="J14" i="6"/>
  <c r="J12" i="6"/>
  <c r="J115" i="6"/>
  <c r="E7" i="6"/>
  <c r="E85" i="6"/>
  <c r="J37" i="5"/>
  <c r="J36" i="5"/>
  <c r="AY98" i="1" s="1"/>
  <c r="J35" i="5"/>
  <c r="AX98" i="1" s="1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1" i="5"/>
  <c r="BH201" i="5"/>
  <c r="BG201" i="5"/>
  <c r="BF201" i="5"/>
  <c r="T201" i="5"/>
  <c r="R201" i="5"/>
  <c r="P201" i="5"/>
  <c r="BI194" i="5"/>
  <c r="BH194" i="5"/>
  <c r="BG194" i="5"/>
  <c r="BF194" i="5"/>
  <c r="T194" i="5"/>
  <c r="R194" i="5"/>
  <c r="P194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8" i="5"/>
  <c r="BH148" i="5"/>
  <c r="BG148" i="5"/>
  <c r="BF148" i="5"/>
  <c r="T148" i="5"/>
  <c r="R148" i="5"/>
  <c r="P148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5" i="5"/>
  <c r="BH125" i="5"/>
  <c r="BG125" i="5"/>
  <c r="BF125" i="5"/>
  <c r="T125" i="5"/>
  <c r="R125" i="5"/>
  <c r="P125" i="5"/>
  <c r="F116" i="5"/>
  <c r="E114" i="5"/>
  <c r="F89" i="5"/>
  <c r="E87" i="5"/>
  <c r="J24" i="5"/>
  <c r="E24" i="5"/>
  <c r="J119" i="5" s="1"/>
  <c r="J23" i="5"/>
  <c r="J21" i="5"/>
  <c r="E21" i="5"/>
  <c r="J118" i="5" s="1"/>
  <c r="J20" i="5"/>
  <c r="J18" i="5"/>
  <c r="E18" i="5"/>
  <c r="F119" i="5" s="1"/>
  <c r="J17" i="5"/>
  <c r="J15" i="5"/>
  <c r="E15" i="5"/>
  <c r="F118" i="5" s="1"/>
  <c r="J14" i="5"/>
  <c r="J12" i="5"/>
  <c r="J116" i="5"/>
  <c r="E7" i="5"/>
  <c r="E112" i="5"/>
  <c r="J37" i="4"/>
  <c r="J36" i="4"/>
  <c r="AY97" i="1" s="1"/>
  <c r="J35" i="4"/>
  <c r="AX97" i="1" s="1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61" i="4"/>
  <c r="BH361" i="4"/>
  <c r="BG361" i="4"/>
  <c r="BF361" i="4"/>
  <c r="T361" i="4"/>
  <c r="R361" i="4"/>
  <c r="P361" i="4"/>
  <c r="BI358" i="4"/>
  <c r="BH358" i="4"/>
  <c r="BG358" i="4"/>
  <c r="BF358" i="4"/>
  <c r="T358" i="4"/>
  <c r="R358" i="4"/>
  <c r="P358" i="4"/>
  <c r="BI355" i="4"/>
  <c r="BH355" i="4"/>
  <c r="BG355" i="4"/>
  <c r="BF355" i="4"/>
  <c r="T355" i="4"/>
  <c r="R355" i="4"/>
  <c r="P355" i="4"/>
  <c r="BI352" i="4"/>
  <c r="BH352" i="4"/>
  <c r="BG352" i="4"/>
  <c r="BF352" i="4"/>
  <c r="T352" i="4"/>
  <c r="R352" i="4"/>
  <c r="P352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38" i="4"/>
  <c r="BH338" i="4"/>
  <c r="BG338" i="4"/>
  <c r="BF338" i="4"/>
  <c r="T338" i="4"/>
  <c r="R338" i="4"/>
  <c r="P338" i="4"/>
  <c r="BI333" i="4"/>
  <c r="BH333" i="4"/>
  <c r="BG333" i="4"/>
  <c r="BF333" i="4"/>
  <c r="T333" i="4"/>
  <c r="R333" i="4"/>
  <c r="P333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4" i="4"/>
  <c r="BH324" i="4"/>
  <c r="BG324" i="4"/>
  <c r="BF324" i="4"/>
  <c r="T324" i="4"/>
  <c r="R324" i="4"/>
  <c r="P324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1" i="4"/>
  <c r="BH301" i="4"/>
  <c r="BG301" i="4"/>
  <c r="BF301" i="4"/>
  <c r="T301" i="4"/>
  <c r="R301" i="4"/>
  <c r="P301" i="4"/>
  <c r="BI290" i="4"/>
  <c r="BH290" i="4"/>
  <c r="BG290" i="4"/>
  <c r="BF290" i="4"/>
  <c r="T290" i="4"/>
  <c r="R290" i="4"/>
  <c r="P290" i="4"/>
  <c r="BI276" i="4"/>
  <c r="BH276" i="4"/>
  <c r="BG276" i="4"/>
  <c r="BF276" i="4"/>
  <c r="T276" i="4"/>
  <c r="R276" i="4"/>
  <c r="P276" i="4"/>
  <c r="BI272" i="4"/>
  <c r="BH272" i="4"/>
  <c r="BG272" i="4"/>
  <c r="BF272" i="4"/>
  <c r="T272" i="4"/>
  <c r="R272" i="4"/>
  <c r="P272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27" i="4"/>
  <c r="BH227" i="4"/>
  <c r="BG227" i="4"/>
  <c r="BF227" i="4"/>
  <c r="T227" i="4"/>
  <c r="R227" i="4"/>
  <c r="P227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T206" i="4"/>
  <c r="R207" i="4"/>
  <c r="R206" i="4" s="1"/>
  <c r="P207" i="4"/>
  <c r="P206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89" i="4"/>
  <c r="BH189" i="4"/>
  <c r="BG189" i="4"/>
  <c r="BF189" i="4"/>
  <c r="T189" i="4"/>
  <c r="R189" i="4"/>
  <c r="P18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R127" i="4"/>
  <c r="P127" i="4"/>
  <c r="F118" i="4"/>
  <c r="E116" i="4"/>
  <c r="F89" i="4"/>
  <c r="E87" i="4"/>
  <c r="J24" i="4"/>
  <c r="E24" i="4"/>
  <c r="J121" i="4" s="1"/>
  <c r="J23" i="4"/>
  <c r="J21" i="4"/>
  <c r="E21" i="4"/>
  <c r="J120" i="4" s="1"/>
  <c r="J20" i="4"/>
  <c r="J18" i="4"/>
  <c r="E18" i="4"/>
  <c r="F121" i="4" s="1"/>
  <c r="J17" i="4"/>
  <c r="J15" i="4"/>
  <c r="E15" i="4"/>
  <c r="F91" i="4" s="1"/>
  <c r="J14" i="4"/>
  <c r="J12" i="4"/>
  <c r="J89" i="4"/>
  <c r="E7" i="4"/>
  <c r="E114" i="4"/>
  <c r="J37" i="3"/>
  <c r="J36" i="3"/>
  <c r="AY96" i="1" s="1"/>
  <c r="J35" i="3"/>
  <c r="AX96" i="1" s="1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T256" i="3" s="1"/>
  <c r="R257" i="3"/>
  <c r="R256" i="3" s="1"/>
  <c r="P257" i="3"/>
  <c r="P256" i="3" s="1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T240" i="3"/>
  <c r="R241" i="3"/>
  <c r="R240" i="3" s="1"/>
  <c r="P241" i="3"/>
  <c r="P240" i="3"/>
  <c r="BI239" i="3"/>
  <c r="BH239" i="3"/>
  <c r="BG239" i="3"/>
  <c r="BF239" i="3"/>
  <c r="T239" i="3"/>
  <c r="T238" i="3" s="1"/>
  <c r="R239" i="3"/>
  <c r="R238" i="3"/>
  <c r="P239" i="3"/>
  <c r="P238" i="3" s="1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F121" i="3"/>
  <c r="E119" i="3"/>
  <c r="F89" i="3"/>
  <c r="E87" i="3"/>
  <c r="J24" i="3"/>
  <c r="E24" i="3"/>
  <c r="J124" i="3" s="1"/>
  <c r="J23" i="3"/>
  <c r="J21" i="3"/>
  <c r="E21" i="3"/>
  <c r="J123" i="3" s="1"/>
  <c r="J20" i="3"/>
  <c r="J18" i="3"/>
  <c r="E18" i="3"/>
  <c r="F124" i="3" s="1"/>
  <c r="J17" i="3"/>
  <c r="J15" i="3"/>
  <c r="E15" i="3"/>
  <c r="F91" i="3" s="1"/>
  <c r="J14" i="3"/>
  <c r="J12" i="3"/>
  <c r="J121" i="3" s="1"/>
  <c r="E7" i="3"/>
  <c r="E117" i="3"/>
  <c r="J37" i="2"/>
  <c r="J36" i="2"/>
  <c r="AY95" i="1" s="1"/>
  <c r="J35" i="2"/>
  <c r="AX95" i="1" s="1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T359" i="2" s="1"/>
  <c r="R360" i="2"/>
  <c r="R359" i="2" s="1"/>
  <c r="P360" i="2"/>
  <c r="P359" i="2" s="1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20" i="2" s="1"/>
  <c r="J17" i="2"/>
  <c r="J15" i="2"/>
  <c r="E15" i="2"/>
  <c r="F119" i="2" s="1"/>
  <c r="J14" i="2"/>
  <c r="J12" i="2"/>
  <c r="J89" i="2" s="1"/>
  <c r="E7" i="2"/>
  <c r="E113" i="2"/>
  <c r="L90" i="1"/>
  <c r="AM90" i="1"/>
  <c r="AM89" i="1"/>
  <c r="L89" i="1"/>
  <c r="AM87" i="1"/>
  <c r="L87" i="1"/>
  <c r="L85" i="1"/>
  <c r="L84" i="1"/>
  <c r="BK335" i="2"/>
  <c r="BK233" i="2"/>
  <c r="BK294" i="2"/>
  <c r="BK225" i="2"/>
  <c r="J295" i="2"/>
  <c r="J149" i="2"/>
  <c r="BK311" i="2"/>
  <c r="J340" i="2"/>
  <c r="BK300" i="2"/>
  <c r="J290" i="2"/>
  <c r="BK341" i="2"/>
  <c r="BK134" i="2"/>
  <c r="BK229" i="2"/>
  <c r="BK142" i="2"/>
  <c r="BK167" i="2"/>
  <c r="BK149" i="2"/>
  <c r="J134" i="2"/>
  <c r="BK255" i="3"/>
  <c r="BK229" i="3"/>
  <c r="BK194" i="3"/>
  <c r="J162" i="3"/>
  <c r="BK262" i="3"/>
  <c r="J261" i="3"/>
  <c r="BK203" i="3"/>
  <c r="J144" i="3"/>
  <c r="BK225" i="3"/>
  <c r="BK210" i="3"/>
  <c r="J203" i="3"/>
  <c r="BK178" i="4"/>
  <c r="J228" i="5"/>
  <c r="J251" i="5"/>
  <c r="J215" i="5"/>
  <c r="J235" i="5"/>
  <c r="BK148" i="5"/>
  <c r="J227" i="5"/>
  <c r="BK233" i="5"/>
  <c r="J157" i="5"/>
  <c r="BK231" i="6"/>
  <c r="J193" i="6"/>
  <c r="BK138" i="6"/>
  <c r="BK236" i="6"/>
  <c r="BK211" i="6"/>
  <c r="BK160" i="6"/>
  <c r="BK241" i="6"/>
  <c r="J172" i="6"/>
  <c r="BK248" i="6"/>
  <c r="J224" i="6"/>
  <c r="BK134" i="6"/>
  <c r="BK180" i="7"/>
  <c r="BK200" i="7"/>
  <c r="J200" i="7"/>
  <c r="J154" i="7"/>
  <c r="BK182" i="7"/>
  <c r="J167" i="7"/>
  <c r="BK175" i="7"/>
  <c r="J128" i="8"/>
  <c r="J287" i="2"/>
  <c r="BK280" i="2"/>
  <c r="J306" i="2"/>
  <c r="J336" i="2"/>
  <c r="J314" i="2"/>
  <c r="J252" i="2"/>
  <c r="BK237" i="2"/>
  <c r="BK191" i="2"/>
  <c r="J135" i="2"/>
  <c r="J260" i="3"/>
  <c r="J262" i="3"/>
  <c r="BK260" i="3"/>
  <c r="J223" i="3"/>
  <c r="J179" i="3"/>
  <c r="J158" i="3"/>
  <c r="BK338" i="4"/>
  <c r="BK290" i="4"/>
  <c r="J148" i="4"/>
  <c r="J352" i="4"/>
  <c r="J255" i="4"/>
  <c r="BK177" i="4"/>
  <c r="J369" i="4"/>
  <c r="J178" i="4"/>
  <c r="J134" i="7"/>
  <c r="J161" i="7"/>
  <c r="J208" i="7"/>
  <c r="BK126" i="7"/>
  <c r="BK130" i="7"/>
  <c r="J130" i="8"/>
  <c r="BK128" i="8"/>
  <c r="J313" i="2"/>
  <c r="J167" i="2"/>
  <c r="J274" i="3"/>
  <c r="J257" i="3"/>
  <c r="J165" i="3"/>
  <c r="J212" i="3"/>
  <c r="J225" i="3"/>
  <c r="J328" i="4"/>
  <c r="BK162" i="4"/>
  <c r="J138" i="4"/>
  <c r="BK346" i="4"/>
  <c r="BK311" i="4"/>
  <c r="J256" i="4"/>
  <c r="J207" i="4"/>
  <c r="BK155" i="4"/>
  <c r="J368" i="4"/>
  <c r="J239" i="4"/>
  <c r="BK161" i="4"/>
  <c r="J290" i="4"/>
  <c r="BK251" i="4"/>
  <c r="BK152" i="4"/>
  <c r="BK157" i="5"/>
  <c r="J162" i="5"/>
  <c r="BK240" i="5"/>
  <c r="BK228" i="5"/>
  <c r="J244" i="5"/>
  <c r="BK156" i="6"/>
  <c r="J237" i="6"/>
  <c r="J197" i="6"/>
  <c r="J156" i="6"/>
  <c r="BK215" i="7"/>
  <c r="J144" i="7"/>
  <c r="BK186" i="7"/>
  <c r="J192" i="7"/>
  <c r="J175" i="7"/>
  <c r="J147" i="7"/>
  <c r="BK125" i="8"/>
  <c r="J363" i="2"/>
  <c r="BK258" i="2"/>
  <c r="BK314" i="2"/>
  <c r="BK266" i="2"/>
  <c r="J316" i="2"/>
  <c r="J152" i="2"/>
  <c r="BK316" i="2"/>
  <c r="J283" i="2"/>
  <c r="J273" i="2"/>
  <c r="J331" i="2"/>
  <c r="J175" i="2"/>
  <c r="J332" i="2"/>
  <c r="BK205" i="2"/>
  <c r="J185" i="2"/>
  <c r="BK130" i="2"/>
  <c r="J267" i="3"/>
  <c r="BK246" i="3"/>
  <c r="J214" i="3"/>
  <c r="J141" i="3"/>
  <c r="J150" i="3"/>
  <c r="J190" i="3"/>
  <c r="J130" i="3"/>
  <c r="J346" i="4"/>
  <c r="J311" i="4"/>
  <c r="BK324" i="4"/>
  <c r="J236" i="4"/>
  <c r="J149" i="4"/>
  <c r="J142" i="4"/>
  <c r="BK349" i="4"/>
  <c r="J265" i="4"/>
  <c r="J243" i="4"/>
  <c r="J240" i="5"/>
  <c r="BK236" i="5"/>
  <c r="BK134" i="5"/>
  <c r="BK142" i="5"/>
  <c r="J211" i="5"/>
  <c r="J219" i="6"/>
  <c r="BK180" i="6"/>
  <c r="J248" i="6"/>
  <c r="BK193" i="6"/>
  <c r="J146" i="6"/>
  <c r="BK220" i="6"/>
  <c r="BK128" i="6"/>
  <c r="BK168" i="6"/>
  <c r="BK150" i="7"/>
  <c r="J196" i="7"/>
  <c r="J138" i="7"/>
  <c r="BK196" i="7"/>
  <c r="J130" i="7"/>
  <c r="BK134" i="7"/>
  <c r="J125" i="8"/>
  <c r="J124" i="8"/>
  <c r="BK362" i="2"/>
  <c r="J224" i="3"/>
  <c r="BK149" i="4"/>
  <c r="J199" i="4"/>
  <c r="BK251" i="5"/>
  <c r="BK234" i="5"/>
  <c r="BK223" i="5"/>
  <c r="J174" i="5"/>
  <c r="J142" i="5"/>
  <c r="BK211" i="5"/>
  <c r="J217" i="6"/>
  <c r="J176" i="6"/>
  <c r="J128" i="6"/>
  <c r="BK227" i="6"/>
  <c r="J184" i="6"/>
  <c r="J280" i="2"/>
  <c r="J323" i="2"/>
  <c r="J258" i="2"/>
  <c r="J225" i="2"/>
  <c r="BK178" i="2"/>
  <c r="J130" i="2"/>
  <c r="BK269" i="2"/>
  <c r="BK221" i="2"/>
  <c r="BK135" i="2"/>
  <c r="BK196" i="2"/>
  <c r="J159" i="2"/>
  <c r="J209" i="2"/>
  <c r="J210" i="3"/>
  <c r="BK266" i="3"/>
  <c r="BK227" i="3"/>
  <c r="BK273" i="3"/>
  <c r="BK250" i="3"/>
  <c r="BK190" i="3"/>
  <c r="BK165" i="3"/>
  <c r="BK144" i="3"/>
  <c r="J174" i="3"/>
  <c r="BK138" i="3"/>
  <c r="BK361" i="4"/>
  <c r="J324" i="4"/>
  <c r="J254" i="4"/>
  <c r="BK265" i="4"/>
  <c r="J161" i="4"/>
  <c r="BK328" i="4"/>
  <c r="BK260" i="4"/>
  <c r="J200" i="4"/>
  <c r="J152" i="4"/>
  <c r="J131" i="4"/>
  <c r="BK221" i="4"/>
  <c r="J364" i="4"/>
  <c r="J264" i="4"/>
  <c r="J212" i="4"/>
  <c r="BK135" i="4"/>
  <c r="BK201" i="5"/>
  <c r="J236" i="5"/>
  <c r="BK218" i="6"/>
  <c r="BK176" i="6"/>
  <c r="J138" i="6"/>
  <c r="BK207" i="6"/>
  <c r="J242" i="6"/>
  <c r="J207" i="6"/>
  <c r="J160" i="6"/>
  <c r="BK205" i="7"/>
  <c r="J219" i="7"/>
  <c r="BK167" i="7"/>
  <c r="J182" i="7"/>
  <c r="J312" i="2"/>
  <c r="J217" i="2"/>
  <c r="BK320" i="2"/>
  <c r="J269" i="2"/>
  <c r="J327" i="2"/>
  <c r="J196" i="2"/>
  <c r="BK126" i="2"/>
  <c r="BK312" i="2"/>
  <c r="BK257" i="3"/>
  <c r="J269" i="3"/>
  <c r="BK174" i="3"/>
  <c r="BK274" i="3"/>
  <c r="J255" i="3"/>
  <c r="J246" i="3"/>
  <c r="BK161" i="3"/>
  <c r="BK239" i="3"/>
  <c r="BK217" i="3"/>
  <c r="BK224" i="3"/>
  <c r="J194" i="3"/>
  <c r="J134" i="3"/>
  <c r="J343" i="4"/>
  <c r="BK301" i="4"/>
  <c r="J301" i="4"/>
  <c r="BK189" i="4"/>
  <c r="BK355" i="4"/>
  <c r="BK333" i="4"/>
  <c r="J251" i="4"/>
  <c r="BK173" i="4"/>
  <c r="J145" i="4"/>
  <c r="BK364" i="4"/>
  <c r="J157" i="4"/>
  <c r="BK227" i="4"/>
  <c r="BK127" i="4"/>
  <c r="BK232" i="5"/>
  <c r="J207" i="5"/>
  <c r="J135" i="5"/>
  <c r="BK190" i="5"/>
  <c r="BK207" i="5"/>
  <c r="BK170" i="5"/>
  <c r="J178" i="5"/>
  <c r="BK224" i="6"/>
  <c r="BK202" i="6"/>
  <c r="J168" i="6"/>
  <c r="J241" i="6"/>
  <c r="J202" i="6"/>
  <c r="BK149" i="6"/>
  <c r="J232" i="6"/>
  <c r="BK143" i="6"/>
  <c r="J236" i="6"/>
  <c r="J124" i="6"/>
  <c r="J186" i="7"/>
  <c r="BK208" i="7"/>
  <c r="J215" i="7"/>
  <c r="BK144" i="7"/>
  <c r="BK126" i="8"/>
  <c r="J126" i="8"/>
  <c r="J311" i="2"/>
  <c r="BK313" i="2"/>
  <c r="J163" i="2"/>
  <c r="BK363" i="2"/>
  <c r="J239" i="3"/>
  <c r="BK223" i="3"/>
  <c r="J226" i="3"/>
  <c r="J154" i="3"/>
  <c r="J355" i="4"/>
  <c r="J226" i="5"/>
  <c r="J125" i="5"/>
  <c r="BK130" i="5"/>
  <c r="BK227" i="5"/>
  <c r="J201" i="5"/>
  <c r="J216" i="6"/>
  <c r="J149" i="6"/>
  <c r="BK242" i="6"/>
  <c r="BK217" i="6"/>
  <c r="J142" i="6"/>
  <c r="BK212" i="6"/>
  <c r="BK124" i="6"/>
  <c r="BK336" i="2"/>
  <c r="BK290" i="2"/>
  <c r="BK350" i="2"/>
  <c r="J191" i="2"/>
  <c r="J341" i="2"/>
  <c r="BK327" i="2"/>
  <c r="J305" i="2"/>
  <c r="BK214" i="3"/>
  <c r="J169" i="3"/>
  <c r="BK267" i="3"/>
  <c r="BK212" i="3"/>
  <c r="BK241" i="3"/>
  <c r="BK154" i="3"/>
  <c r="J140" i="3"/>
  <c r="J187" i="3"/>
  <c r="J183" i="3"/>
  <c r="BK134" i="3"/>
  <c r="J257" i="4"/>
  <c r="BK247" i="4"/>
  <c r="J172" i="4"/>
  <c r="J358" i="4"/>
  <c r="BK352" i="4"/>
  <c r="BK329" i="4"/>
  <c r="BK254" i="4"/>
  <c r="BK199" i="4"/>
  <c r="J135" i="4"/>
  <c r="BK368" i="4"/>
  <c r="BK172" i="4"/>
  <c r="BK308" i="4"/>
  <c r="BK207" i="4"/>
  <c r="BK247" i="5"/>
  <c r="BK178" i="5"/>
  <c r="J182" i="5"/>
  <c r="J218" i="5"/>
  <c r="J250" i="5"/>
  <c r="J227" i="6"/>
  <c r="BK172" i="6"/>
  <c r="BK138" i="7"/>
  <c r="J205" i="7"/>
  <c r="BK219" i="7"/>
  <c r="J171" i="7"/>
  <c r="J126" i="7"/>
  <c r="BK154" i="7"/>
  <c r="J123" i="8"/>
  <c r="BK273" i="2"/>
  <c r="J362" i="2"/>
  <c r="BK159" i="2"/>
  <c r="BK304" i="2"/>
  <c r="J266" i="2"/>
  <c r="J181" i="2"/>
  <c r="J213" i="2"/>
  <c r="BK175" i="2"/>
  <c r="J142" i="2"/>
  <c r="BK234" i="3"/>
  <c r="J266" i="3"/>
  <c r="BK130" i="3"/>
  <c r="BK141" i="3"/>
  <c r="BK187" i="3"/>
  <c r="J206" i="3"/>
  <c r="J161" i="3"/>
  <c r="J127" i="4"/>
  <c r="J221" i="4"/>
  <c r="BK248" i="5"/>
  <c r="J186" i="5"/>
  <c r="J166" i="5"/>
  <c r="J218" i="6"/>
  <c r="BK188" i="6"/>
  <c r="BK141" i="7"/>
  <c r="BK124" i="8"/>
  <c r="J351" i="2"/>
  <c r="BK283" i="2"/>
  <c r="J360" i="2"/>
  <c r="J304" i="2"/>
  <c r="J221" i="2"/>
  <c r="J345" i="2"/>
  <c r="BK181" i="2"/>
  <c r="BK138" i="2"/>
  <c r="BK331" i="2"/>
  <c r="J300" i="2"/>
  <c r="BK323" i="2"/>
  <c r="BK276" i="2"/>
  <c r="BK332" i="2"/>
  <c r="J294" i="2"/>
  <c r="J229" i="2"/>
  <c r="BK171" i="2"/>
  <c r="J155" i="2"/>
  <c r="J262" i="2"/>
  <c r="BK217" i="2"/>
  <c r="BK209" i="2"/>
  <c r="J200" i="2"/>
  <c r="J178" i="2"/>
  <c r="J145" i="2"/>
  <c r="BK145" i="2"/>
  <c r="J250" i="3"/>
  <c r="J241" i="3"/>
  <c r="J230" i="3"/>
  <c r="BK151" i="3"/>
  <c r="J166" i="3"/>
  <c r="BK261" i="3"/>
  <c r="J254" i="3"/>
  <c r="BK162" i="3"/>
  <c r="BK145" i="3"/>
  <c r="J228" i="3"/>
  <c r="BK213" i="3"/>
  <c r="BK158" i="3"/>
  <c r="J146" i="3"/>
  <c r="BK211" i="3"/>
  <c r="J199" i="3"/>
  <c r="BK183" i="3"/>
  <c r="BK146" i="3"/>
  <c r="J198" i="3"/>
  <c r="BK198" i="3"/>
  <c r="J139" i="3"/>
  <c r="BK139" i="3"/>
  <c r="J333" i="4"/>
  <c r="J308" i="4"/>
  <c r="J247" i="4"/>
  <c r="BK276" i="4"/>
  <c r="J227" i="4"/>
  <c r="J155" i="4"/>
  <c r="BK131" i="4"/>
  <c r="BK343" i="4"/>
  <c r="J272" i="4"/>
  <c r="BK257" i="4"/>
  <c r="BK239" i="4"/>
  <c r="J189" i="4"/>
  <c r="J139" i="4"/>
  <c r="BK369" i="4"/>
  <c r="BK243" i="4"/>
  <c r="BK223" i="4"/>
  <c r="BK148" i="4"/>
  <c r="BK272" i="4"/>
  <c r="BK139" i="4"/>
  <c r="J232" i="5"/>
  <c r="J190" i="5"/>
  <c r="BK186" i="5"/>
  <c r="J134" i="5"/>
  <c r="BK194" i="5"/>
  <c r="J153" i="5"/>
  <c r="BK129" i="5"/>
  <c r="J170" i="5"/>
  <c r="J220" i="6"/>
  <c r="BK197" i="6"/>
  <c r="BK164" i="6"/>
  <c r="BK247" i="6"/>
  <c r="BK211" i="7"/>
  <c r="BK171" i="7"/>
  <c r="J350" i="2"/>
  <c r="J237" i="2"/>
  <c r="J307" i="2"/>
  <c r="BK245" i="2"/>
  <c r="BK351" i="2"/>
  <c r="BK185" i="2"/>
  <c r="BK346" i="2"/>
  <c r="AS94" i="1"/>
  <c r="J218" i="3"/>
  <c r="J138" i="3"/>
  <c r="BK206" i="3"/>
  <c r="J151" i="3"/>
  <c r="BK199" i="3"/>
  <c r="BK140" i="3"/>
  <c r="BK256" i="4"/>
  <c r="J177" i="4"/>
  <c r="J260" i="4"/>
  <c r="BK142" i="4"/>
  <c r="BK250" i="5"/>
  <c r="J234" i="5"/>
  <c r="J139" i="5"/>
  <c r="BK153" i="5"/>
  <c r="BK235" i="5"/>
  <c r="J223" i="5"/>
  <c r="BK218" i="5"/>
  <c r="BK162" i="5"/>
  <c r="J194" i="5"/>
  <c r="J211" i="6"/>
  <c r="BK142" i="6"/>
  <c r="BK219" i="6"/>
  <c r="BK184" i="6"/>
  <c r="J247" i="6"/>
  <c r="J188" i="6"/>
  <c r="BK131" i="6"/>
  <c r="BK232" i="6"/>
  <c r="J180" i="6"/>
  <c r="J131" i="6"/>
  <c r="BK192" i="7"/>
  <c r="BK212" i="7"/>
  <c r="J211" i="7"/>
  <c r="J212" i="7"/>
  <c r="BK163" i="7"/>
  <c r="J150" i="7"/>
  <c r="BK151" i="7"/>
  <c r="BK130" i="8"/>
  <c r="BK360" i="2"/>
  <c r="BK355" i="2"/>
  <c r="BK262" i="2"/>
  <c r="J335" i="2"/>
  <c r="J171" i="2"/>
  <c r="BK340" i="2"/>
  <c r="BK307" i="2"/>
  <c r="BK295" i="2"/>
  <c r="BK345" i="2"/>
  <c r="J245" i="2"/>
  <c r="BK287" i="2"/>
  <c r="BK200" i="2"/>
  <c r="BK155" i="2"/>
  <c r="J138" i="2"/>
  <c r="J273" i="3"/>
  <c r="BK269" i="3"/>
  <c r="J229" i="3"/>
  <c r="BK218" i="3"/>
  <c r="BK226" i="3"/>
  <c r="J234" i="3"/>
  <c r="J155" i="3"/>
  <c r="BK358" i="4"/>
  <c r="BK212" i="4"/>
  <c r="J329" i="4"/>
  <c r="BK236" i="4"/>
  <c r="BK157" i="4"/>
  <c r="BK166" i="5"/>
  <c r="BK139" i="5"/>
  <c r="BK226" i="5"/>
  <c r="BK174" i="5"/>
  <c r="J233" i="5"/>
  <c r="J141" i="7"/>
  <c r="J180" i="7"/>
  <c r="BK147" i="7"/>
  <c r="J233" i="2"/>
  <c r="BK305" i="2"/>
  <c r="BK163" i="2"/>
  <c r="J276" i="2"/>
  <c r="BK213" i="2"/>
  <c r="J205" i="2"/>
  <c r="BK152" i="2"/>
  <c r="J126" i="2"/>
  <c r="BK254" i="3"/>
  <c r="BK179" i="3"/>
  <c r="BK155" i="3"/>
  <c r="J213" i="3"/>
  <c r="BK228" i="3"/>
  <c r="BK150" i="3"/>
  <c r="J227" i="3"/>
  <c r="J211" i="3"/>
  <c r="J217" i="3"/>
  <c r="J145" i="3"/>
  <c r="J276" i="4"/>
  <c r="J361" i="4"/>
  <c r="BK255" i="4"/>
  <c r="BK200" i="4"/>
  <c r="BK138" i="4"/>
  <c r="J248" i="5"/>
  <c r="J129" i="5"/>
  <c r="BK182" i="5"/>
  <c r="J247" i="5"/>
  <c r="J130" i="5"/>
  <c r="J148" i="5"/>
  <c r="BK215" i="5"/>
  <c r="BK125" i="5"/>
  <c r="J212" i="6"/>
  <c r="J143" i="6"/>
  <c r="BK237" i="6"/>
  <c r="BK216" i="6"/>
  <c r="J164" i="6"/>
  <c r="J231" i="6"/>
  <c r="BK157" i="7"/>
  <c r="BK123" i="8"/>
  <c r="J355" i="2"/>
  <c r="BK252" i="2"/>
  <c r="BK306" i="2"/>
  <c r="BK241" i="2"/>
  <c r="J315" i="2"/>
  <c r="BK315" i="2"/>
  <c r="J320" i="2"/>
  <c r="J346" i="2"/>
  <c r="J241" i="2"/>
  <c r="BK169" i="3"/>
  <c r="BK230" i="3"/>
  <c r="BK166" i="3"/>
  <c r="J349" i="4"/>
  <c r="J261" i="4"/>
  <c r="BK261" i="4"/>
  <c r="J173" i="4"/>
  <c r="BK145" i="4"/>
  <c r="J338" i="4"/>
  <c r="BK264" i="4"/>
  <c r="J223" i="4"/>
  <c r="J162" i="4"/>
  <c r="BK244" i="5"/>
  <c r="BK135" i="5"/>
  <c r="J134" i="6"/>
  <c r="BK146" i="6"/>
  <c r="J163" i="7"/>
  <c r="J157" i="7"/>
  <c r="J151" i="7"/>
  <c r="BK161" i="7"/>
  <c r="BK123" i="6" l="1"/>
  <c r="T123" i="6"/>
  <c r="P123" i="6"/>
  <c r="T204" i="2"/>
  <c r="BK361" i="2"/>
  <c r="J361" i="2"/>
  <c r="J103" i="2"/>
  <c r="BK129" i="3"/>
  <c r="J129" i="3" s="1"/>
  <c r="J98" i="3" s="1"/>
  <c r="BK222" i="3"/>
  <c r="J222" i="3"/>
  <c r="J100" i="3" s="1"/>
  <c r="P259" i="3"/>
  <c r="R222" i="4"/>
  <c r="P161" i="5"/>
  <c r="R249" i="5"/>
  <c r="R206" i="6"/>
  <c r="R125" i="2"/>
  <c r="T195" i="2"/>
  <c r="T124" i="2" s="1"/>
  <c r="T123" i="2" s="1"/>
  <c r="R129" i="3"/>
  <c r="P222" i="3"/>
  <c r="BK245" i="3"/>
  <c r="J245" i="3"/>
  <c r="J103" i="3" s="1"/>
  <c r="T259" i="3"/>
  <c r="T211" i="4"/>
  <c r="T161" i="5"/>
  <c r="R123" i="6"/>
  <c r="T299" i="2"/>
  <c r="R126" i="4"/>
  <c r="BK161" i="5"/>
  <c r="J161" i="5" s="1"/>
  <c r="J100" i="5" s="1"/>
  <c r="R204" i="2"/>
  <c r="T361" i="2"/>
  <c r="T156" i="4"/>
  <c r="T342" i="4"/>
  <c r="P299" i="2"/>
  <c r="P361" i="2"/>
  <c r="R182" i="3"/>
  <c r="P245" i="3"/>
  <c r="T268" i="3"/>
  <c r="BK222" i="4"/>
  <c r="J222" i="4" s="1"/>
  <c r="J102" i="4" s="1"/>
  <c r="T124" i="5"/>
  <c r="P152" i="5"/>
  <c r="BK299" i="2"/>
  <c r="J299" i="2"/>
  <c r="J101" i="2"/>
  <c r="R361" i="2"/>
  <c r="BK152" i="5"/>
  <c r="J152" i="5"/>
  <c r="J99" i="5"/>
  <c r="BK249" i="5"/>
  <c r="J249" i="5" s="1"/>
  <c r="J102" i="5" s="1"/>
  <c r="P126" i="4"/>
  <c r="BK211" i="4"/>
  <c r="J211" i="4" s="1"/>
  <c r="J101" i="4" s="1"/>
  <c r="P124" i="5"/>
  <c r="R152" i="5"/>
  <c r="R123" i="5" s="1"/>
  <c r="R122" i="5" s="1"/>
  <c r="BK342" i="4"/>
  <c r="J342" i="4"/>
  <c r="J103" i="4"/>
  <c r="T367" i="4"/>
  <c r="R222" i="5"/>
  <c r="P125" i="2"/>
  <c r="BK195" i="2"/>
  <c r="J195" i="2"/>
  <c r="J99" i="2" s="1"/>
  <c r="T182" i="3"/>
  <c r="BK268" i="3"/>
  <c r="J268" i="3"/>
  <c r="J107" i="3" s="1"/>
  <c r="P222" i="4"/>
  <c r="P367" i="4"/>
  <c r="R161" i="5"/>
  <c r="P249" i="5"/>
  <c r="P155" i="6"/>
  <c r="BK246" i="6"/>
  <c r="J246" i="6"/>
  <c r="J101" i="6" s="1"/>
  <c r="P181" i="7"/>
  <c r="P195" i="2"/>
  <c r="R156" i="4"/>
  <c r="R342" i="4"/>
  <c r="P191" i="7"/>
  <c r="R299" i="2"/>
  <c r="T129" i="3"/>
  <c r="T128" i="3" s="1"/>
  <c r="T222" i="3"/>
  <c r="T245" i="3"/>
  <c r="P268" i="3"/>
  <c r="BK156" i="4"/>
  <c r="J156" i="4"/>
  <c r="J99" i="4"/>
  <c r="R211" i="4"/>
  <c r="R124" i="5"/>
  <c r="T152" i="5"/>
  <c r="T249" i="5"/>
  <c r="T155" i="6"/>
  <c r="P246" i="6"/>
  <c r="BK181" i="7"/>
  <c r="J181" i="7" s="1"/>
  <c r="J100" i="7" s="1"/>
  <c r="P204" i="2"/>
  <c r="P156" i="4"/>
  <c r="P342" i="4"/>
  <c r="BK206" i="6"/>
  <c r="J206" i="6"/>
  <c r="J100" i="6"/>
  <c r="R246" i="6"/>
  <c r="T125" i="7"/>
  <c r="T191" i="7"/>
  <c r="R155" i="6"/>
  <c r="BK125" i="7"/>
  <c r="J125" i="7"/>
  <c r="J98" i="7"/>
  <c r="BK162" i="7"/>
  <c r="J162" i="7" s="1"/>
  <c r="J99" i="7" s="1"/>
  <c r="R181" i="7"/>
  <c r="P204" i="7"/>
  <c r="P124" i="7" s="1"/>
  <c r="P123" i="7" s="1"/>
  <c r="AU100" i="1" s="1"/>
  <c r="BK125" i="2"/>
  <c r="P129" i="3"/>
  <c r="R222" i="3"/>
  <c r="R245" i="3"/>
  <c r="R268" i="3"/>
  <c r="T126" i="4"/>
  <c r="T222" i="5"/>
  <c r="BK204" i="2"/>
  <c r="J204" i="2" s="1"/>
  <c r="J100" i="2" s="1"/>
  <c r="P182" i="3"/>
  <c r="R259" i="3"/>
  <c r="R258" i="3" s="1"/>
  <c r="T222" i="4"/>
  <c r="R367" i="4"/>
  <c r="BK124" i="5"/>
  <c r="J124" i="5" s="1"/>
  <c r="J98" i="5" s="1"/>
  <c r="P222" i="5"/>
  <c r="BK155" i="6"/>
  <c r="J155" i="6"/>
  <c r="J99" i="6"/>
  <c r="P125" i="7"/>
  <c r="P162" i="7"/>
  <c r="BK191" i="7"/>
  <c r="J191" i="7"/>
  <c r="J101" i="7"/>
  <c r="R204" i="7"/>
  <c r="BK122" i="8"/>
  <c r="T122" i="8"/>
  <c r="T121" i="8"/>
  <c r="T120" i="8" s="1"/>
  <c r="T125" i="2"/>
  <c r="R195" i="2"/>
  <c r="BK182" i="3"/>
  <c r="J182" i="3"/>
  <c r="J99" i="3"/>
  <c r="BK259" i="3"/>
  <c r="J259" i="3"/>
  <c r="J106" i="3"/>
  <c r="BK126" i="4"/>
  <c r="J126" i="4" s="1"/>
  <c r="J98" i="4" s="1"/>
  <c r="P211" i="4"/>
  <c r="BK367" i="4"/>
  <c r="J367" i="4" s="1"/>
  <c r="J104" i="4" s="1"/>
  <c r="BK222" i="5"/>
  <c r="J222" i="5"/>
  <c r="J101" i="5" s="1"/>
  <c r="T206" i="6"/>
  <c r="R125" i="7"/>
  <c r="R124" i="7"/>
  <c r="R123" i="7" s="1"/>
  <c r="R162" i="7"/>
  <c r="R191" i="7"/>
  <c r="T204" i="7"/>
  <c r="P122" i="8"/>
  <c r="P121" i="8"/>
  <c r="P120" i="8"/>
  <c r="AU101" i="1"/>
  <c r="P206" i="6"/>
  <c r="T246" i="6"/>
  <c r="T162" i="7"/>
  <c r="T181" i="7"/>
  <c r="BK204" i="7"/>
  <c r="J204" i="7"/>
  <c r="J102" i="7"/>
  <c r="R122" i="8"/>
  <c r="R121" i="8" s="1"/>
  <c r="R120" i="8" s="1"/>
  <c r="BK256" i="3"/>
  <c r="J256" i="3"/>
  <c r="J104" i="3" s="1"/>
  <c r="BK238" i="3"/>
  <c r="J238" i="3"/>
  <c r="J101" i="3"/>
  <c r="BK206" i="4"/>
  <c r="J206" i="4"/>
  <c r="J100" i="4"/>
  <c r="BK240" i="3"/>
  <c r="J240" i="3" s="1"/>
  <c r="J102" i="3" s="1"/>
  <c r="BK218" i="7"/>
  <c r="J218" i="7"/>
  <c r="J103" i="7" s="1"/>
  <c r="BK359" i="2"/>
  <c r="J359" i="2"/>
  <c r="J102" i="2"/>
  <c r="BK127" i="8"/>
  <c r="J127" i="8"/>
  <c r="J99" i="8"/>
  <c r="BK129" i="8"/>
  <c r="J129" i="8" s="1"/>
  <c r="J100" i="8" s="1"/>
  <c r="J89" i="8"/>
  <c r="J91" i="8"/>
  <c r="E110" i="8"/>
  <c r="J117" i="8"/>
  <c r="F92" i="8"/>
  <c r="F116" i="8"/>
  <c r="BE125" i="8"/>
  <c r="BE123" i="8"/>
  <c r="BE124" i="8"/>
  <c r="BE126" i="8"/>
  <c r="BE128" i="8"/>
  <c r="BE130" i="8"/>
  <c r="J123" i="6"/>
  <c r="J98" i="6"/>
  <c r="J89" i="7"/>
  <c r="J120" i="7"/>
  <c r="BE138" i="7"/>
  <c r="BE150" i="7"/>
  <c r="BE163" i="7"/>
  <c r="BE147" i="7"/>
  <c r="F119" i="7"/>
  <c r="BE171" i="7"/>
  <c r="BE144" i="7"/>
  <c r="BE151" i="7"/>
  <c r="BE154" i="7"/>
  <c r="BE167" i="7"/>
  <c r="BE186" i="7"/>
  <c r="BE126" i="7"/>
  <c r="BE134" i="7"/>
  <c r="BE200" i="7"/>
  <c r="BE219" i="7"/>
  <c r="BE180" i="7"/>
  <c r="BE208" i="7"/>
  <c r="F120" i="7"/>
  <c r="BE141" i="7"/>
  <c r="BE196" i="7"/>
  <c r="BE205" i="7"/>
  <c r="BE215" i="7"/>
  <c r="J91" i="7"/>
  <c r="BE182" i="7"/>
  <c r="BE212" i="7"/>
  <c r="E113" i="7"/>
  <c r="BE192" i="7"/>
  <c r="BE211" i="7"/>
  <c r="BE130" i="7"/>
  <c r="BE157" i="7"/>
  <c r="BE161" i="7"/>
  <c r="BE175" i="7"/>
  <c r="J89" i="6"/>
  <c r="E111" i="6"/>
  <c r="F117" i="6"/>
  <c r="J91" i="6"/>
  <c r="F118" i="6"/>
  <c r="BE138" i="6"/>
  <c r="BE146" i="6"/>
  <c r="BE180" i="6"/>
  <c r="BE188" i="6"/>
  <c r="BE211" i="6"/>
  <c r="BE212" i="6"/>
  <c r="BE216" i="6"/>
  <c r="BE218" i="6"/>
  <c r="J92" i="6"/>
  <c r="BE160" i="6"/>
  <c r="BE172" i="6"/>
  <c r="BE176" i="6"/>
  <c r="BE193" i="6"/>
  <c r="BE197" i="6"/>
  <c r="BE207" i="6"/>
  <c r="BE217" i="6"/>
  <c r="BE219" i="6"/>
  <c r="BE227" i="6"/>
  <c r="BE236" i="6"/>
  <c r="BE248" i="6"/>
  <c r="BE142" i="6"/>
  <c r="BE143" i="6"/>
  <c r="BE164" i="6"/>
  <c r="BE168" i="6"/>
  <c r="BE184" i="6"/>
  <c r="BE202" i="6"/>
  <c r="BE220" i="6"/>
  <c r="BE231" i="6"/>
  <c r="BE242" i="6"/>
  <c r="BE247" i="6"/>
  <c r="BE124" i="6"/>
  <c r="BE128" i="6"/>
  <c r="BE131" i="6"/>
  <c r="BE134" i="6"/>
  <c r="BE149" i="6"/>
  <c r="BE156" i="6"/>
  <c r="BE224" i="6"/>
  <c r="BE232" i="6"/>
  <c r="BE237" i="6"/>
  <c r="BE241" i="6"/>
  <c r="BE215" i="5"/>
  <c r="J89" i="5"/>
  <c r="J92" i="5"/>
  <c r="BE129" i="5"/>
  <c r="BE142" i="5"/>
  <c r="BE186" i="5"/>
  <c r="F91" i="5"/>
  <c r="BE139" i="5"/>
  <c r="BE182" i="5"/>
  <c r="BE190" i="5"/>
  <c r="BE134" i="5"/>
  <c r="E85" i="5"/>
  <c r="BE157" i="5"/>
  <c r="J91" i="5"/>
  <c r="BE153" i="5"/>
  <c r="BE162" i="5"/>
  <c r="BE170" i="5"/>
  <c r="BE178" i="5"/>
  <c r="BE201" i="5"/>
  <c r="BE207" i="5"/>
  <c r="BE223" i="5"/>
  <c r="BE228" i="5"/>
  <c r="BE232" i="5"/>
  <c r="F92" i="5"/>
  <c r="BE148" i="5"/>
  <c r="BE233" i="5"/>
  <c r="BE166" i="5"/>
  <c r="BE194" i="5"/>
  <c r="BE211" i="5"/>
  <c r="BE236" i="5"/>
  <c r="BE240" i="5"/>
  <c r="BE235" i="5"/>
  <c r="BE125" i="5"/>
  <c r="BE130" i="5"/>
  <c r="BE218" i="5"/>
  <c r="BE227" i="5"/>
  <c r="BE244" i="5"/>
  <c r="BE247" i="5"/>
  <c r="BE135" i="5"/>
  <c r="BE250" i="5"/>
  <c r="BE251" i="5"/>
  <c r="BE226" i="5"/>
  <c r="BE234" i="5"/>
  <c r="BE248" i="5"/>
  <c r="BE174" i="5"/>
  <c r="J91" i="4"/>
  <c r="J118" i="4"/>
  <c r="BE161" i="4"/>
  <c r="BE172" i="4"/>
  <c r="BE199" i="4"/>
  <c r="BE257" i="4"/>
  <c r="BE261" i="4"/>
  <c r="J92" i="4"/>
  <c r="F120" i="4"/>
  <c r="BE135" i="4"/>
  <c r="BE138" i="4"/>
  <c r="BE139" i="4"/>
  <c r="BE142" i="4"/>
  <c r="BE152" i="4"/>
  <c r="BE155" i="4"/>
  <c r="BE173" i="4"/>
  <c r="BE200" i="4"/>
  <c r="BE207" i="4"/>
  <c r="BE236" i="4"/>
  <c r="F92" i="4"/>
  <c r="BE368" i="4"/>
  <c r="BE369" i="4"/>
  <c r="BK128" i="3"/>
  <c r="BE127" i="4"/>
  <c r="BE145" i="4"/>
  <c r="BE149" i="4"/>
  <c r="BE162" i="4"/>
  <c r="BE227" i="4"/>
  <c r="BE247" i="4"/>
  <c r="BE260" i="4"/>
  <c r="BE272" i="4"/>
  <c r="BE276" i="4"/>
  <c r="BE290" i="4"/>
  <c r="BE311" i="4"/>
  <c r="BE324" i="4"/>
  <c r="BE338" i="4"/>
  <c r="BE346" i="4"/>
  <c r="BE352" i="4"/>
  <c r="BE355" i="4"/>
  <c r="E85" i="4"/>
  <c r="BE131" i="4"/>
  <c r="BE148" i="4"/>
  <c r="BE157" i="4"/>
  <c r="BE177" i="4"/>
  <c r="BE178" i="4"/>
  <c r="BE189" i="4"/>
  <c r="BE212" i="4"/>
  <c r="BE239" i="4"/>
  <c r="BE254" i="4"/>
  <c r="BE256" i="4"/>
  <c r="BE265" i="4"/>
  <c r="BE308" i="4"/>
  <c r="BE358" i="4"/>
  <c r="BE361" i="4"/>
  <c r="BE221" i="4"/>
  <c r="BE223" i="4"/>
  <c r="BE243" i="4"/>
  <c r="BE251" i="4"/>
  <c r="BE255" i="4"/>
  <c r="BE264" i="4"/>
  <c r="BE301" i="4"/>
  <c r="BE328" i="4"/>
  <c r="BE329" i="4"/>
  <c r="BE333" i="4"/>
  <c r="BE343" i="4"/>
  <c r="BE349" i="4"/>
  <c r="BE364" i="4"/>
  <c r="J89" i="3"/>
  <c r="BE150" i="3"/>
  <c r="BE158" i="3"/>
  <c r="J92" i="3"/>
  <c r="BE145" i="3"/>
  <c r="BE162" i="3"/>
  <c r="BE166" i="3"/>
  <c r="BE187" i="3"/>
  <c r="BE139" i="3"/>
  <c r="BE140" i="3"/>
  <c r="BE141" i="3"/>
  <c r="BE154" i="3"/>
  <c r="BE203" i="3"/>
  <c r="BE212" i="3"/>
  <c r="J125" i="2"/>
  <c r="J98" i="2"/>
  <c r="BE130" i="3"/>
  <c r="BE213" i="3"/>
  <c r="F92" i="3"/>
  <c r="F123" i="3"/>
  <c r="BE144" i="3"/>
  <c r="BE224" i="3"/>
  <c r="BE169" i="3"/>
  <c r="BE210" i="3"/>
  <c r="BE223" i="3"/>
  <c r="BE227" i="3"/>
  <c r="BE214" i="3"/>
  <c r="BE225" i="3"/>
  <c r="BE234" i="3"/>
  <c r="BE250" i="3"/>
  <c r="BE255" i="3"/>
  <c r="BE266" i="3"/>
  <c r="BE165" i="3"/>
  <c r="BE194" i="3"/>
  <c r="BE206" i="3"/>
  <c r="BE211" i="3"/>
  <c r="BE230" i="3"/>
  <c r="BE260" i="3"/>
  <c r="E85" i="3"/>
  <c r="J91" i="3"/>
  <c r="BE134" i="3"/>
  <c r="BE183" i="3"/>
  <c r="BE198" i="3"/>
  <c r="BE199" i="3"/>
  <c r="BE257" i="3"/>
  <c r="BE269" i="3"/>
  <c r="BE138" i="3"/>
  <c r="BE174" i="3"/>
  <c r="BE190" i="3"/>
  <c r="BE217" i="3"/>
  <c r="BE218" i="3"/>
  <c r="BE239" i="3"/>
  <c r="BE246" i="3"/>
  <c r="BE151" i="3"/>
  <c r="BE161" i="3"/>
  <c r="BE179" i="3"/>
  <c r="BE155" i="3"/>
  <c r="BE226" i="3"/>
  <c r="BE254" i="3"/>
  <c r="BE262" i="3"/>
  <c r="BE228" i="3"/>
  <c r="BE229" i="3"/>
  <c r="BE267" i="3"/>
  <c r="BE274" i="3"/>
  <c r="BE146" i="3"/>
  <c r="BE241" i="3"/>
  <c r="BE261" i="3"/>
  <c r="BE273" i="3"/>
  <c r="BE205" i="2"/>
  <c r="J120" i="2"/>
  <c r="BE149" i="2"/>
  <c r="E85" i="2"/>
  <c r="F91" i="2"/>
  <c r="BE126" i="2"/>
  <c r="BE142" i="2"/>
  <c r="BE145" i="2"/>
  <c r="BE171" i="2"/>
  <c r="BE181" i="2"/>
  <c r="BE191" i="2"/>
  <c r="BE196" i="2"/>
  <c r="BE200" i="2"/>
  <c r="F92" i="2"/>
  <c r="J117" i="2"/>
  <c r="BE138" i="2"/>
  <c r="BE152" i="2"/>
  <c r="J119" i="2"/>
  <c r="BE134" i="2"/>
  <c r="BE209" i="2"/>
  <c r="BE306" i="2"/>
  <c r="BE241" i="2"/>
  <c r="BE258" i="2"/>
  <c r="BE130" i="2"/>
  <c r="BE155" i="2"/>
  <c r="BE159" i="2"/>
  <c r="BE175" i="2"/>
  <c r="BE185" i="2"/>
  <c r="BE213" i="2"/>
  <c r="BE217" i="2"/>
  <c r="BE336" i="2"/>
  <c r="BE340" i="2"/>
  <c r="BE350" i="2"/>
  <c r="BE225" i="2"/>
  <c r="BE229" i="2"/>
  <c r="BE237" i="2"/>
  <c r="BE245" i="2"/>
  <c r="BE252" i="2"/>
  <c r="BE262" i="2"/>
  <c r="BE304" i="2"/>
  <c r="BE320" i="2"/>
  <c r="BE345" i="2"/>
  <c r="BE355" i="2"/>
  <c r="BE362" i="2"/>
  <c r="BE283" i="2"/>
  <c r="BE287" i="2"/>
  <c r="BE313" i="2"/>
  <c r="BE341" i="2"/>
  <c r="BE276" i="2"/>
  <c r="BE290" i="2"/>
  <c r="BE294" i="2"/>
  <c r="BE314" i="2"/>
  <c r="BE323" i="2"/>
  <c r="BE135" i="2"/>
  <c r="BE163" i="2"/>
  <c r="BE167" i="2"/>
  <c r="BE178" i="2"/>
  <c r="BE307" i="2"/>
  <c r="BE331" i="2"/>
  <c r="BE360" i="2"/>
  <c r="BE221" i="2"/>
  <c r="BE233" i="2"/>
  <c r="BE269" i="2"/>
  <c r="BE273" i="2"/>
  <c r="BE280" i="2"/>
  <c r="BE295" i="2"/>
  <c r="BE300" i="2"/>
  <c r="BE305" i="2"/>
  <c r="BE312" i="2"/>
  <c r="BE315" i="2"/>
  <c r="BE316" i="2"/>
  <c r="BE327" i="2"/>
  <c r="BE332" i="2"/>
  <c r="BE335" i="2"/>
  <c r="BE363" i="2"/>
  <c r="BE266" i="2"/>
  <c r="BE311" i="2"/>
  <c r="BE346" i="2"/>
  <c r="BE351" i="2"/>
  <c r="F35" i="5"/>
  <c r="BB98" i="1" s="1"/>
  <c r="J34" i="7"/>
  <c r="AW100" i="1"/>
  <c r="J34" i="4"/>
  <c r="AW97" i="1" s="1"/>
  <c r="F37" i="3"/>
  <c r="BD96" i="1"/>
  <c r="F36" i="6"/>
  <c r="BC99" i="1" s="1"/>
  <c r="J34" i="8"/>
  <c r="AW101" i="1"/>
  <c r="F34" i="3"/>
  <c r="BA96" i="1" s="1"/>
  <c r="F35" i="6"/>
  <c r="BB99" i="1"/>
  <c r="F35" i="7"/>
  <c r="BB100" i="1" s="1"/>
  <c r="F35" i="2"/>
  <c r="BB95" i="1"/>
  <c r="F36" i="2"/>
  <c r="BC95" i="1" s="1"/>
  <c r="F37" i="8"/>
  <c r="BD101" i="1"/>
  <c r="F34" i="2"/>
  <c r="BA95" i="1" s="1"/>
  <c r="F37" i="2"/>
  <c r="BD95" i="1"/>
  <c r="F37" i="4"/>
  <c r="BD97" i="1" s="1"/>
  <c r="F36" i="5"/>
  <c r="BC98" i="1"/>
  <c r="F36" i="7"/>
  <c r="BC100" i="1" s="1"/>
  <c r="J34" i="5"/>
  <c r="AW98" i="1"/>
  <c r="F37" i="7"/>
  <c r="BD100" i="1" s="1"/>
  <c r="F34" i="4"/>
  <c r="BA97" i="1"/>
  <c r="F36" i="8"/>
  <c r="BC101" i="1" s="1"/>
  <c r="F35" i="3"/>
  <c r="BB96" i="1"/>
  <c r="J34" i="6"/>
  <c r="AW99" i="1" s="1"/>
  <c r="F34" i="8"/>
  <c r="BA101" i="1"/>
  <c r="F34" i="5"/>
  <c r="BA98" i="1" s="1"/>
  <c r="F34" i="7"/>
  <c r="BA100" i="1"/>
  <c r="J34" i="2"/>
  <c r="AW95" i="1" s="1"/>
  <c r="F36" i="4"/>
  <c r="BC97" i="1"/>
  <c r="F36" i="3"/>
  <c r="BC96" i="1" s="1"/>
  <c r="F37" i="5"/>
  <c r="BD98" i="1"/>
  <c r="F34" i="6"/>
  <c r="BA99" i="1" s="1"/>
  <c r="F35" i="8"/>
  <c r="BB101" i="1"/>
  <c r="F35" i="4"/>
  <c r="BB97" i="1" s="1"/>
  <c r="J34" i="3"/>
  <c r="AW96" i="1"/>
  <c r="F37" i="6"/>
  <c r="BD99" i="1" s="1"/>
  <c r="BK125" i="4" l="1"/>
  <c r="J125" i="4" s="1"/>
  <c r="J97" i="4" s="1"/>
  <c r="BK123" i="5"/>
  <c r="J123" i="5"/>
  <c r="J97" i="5"/>
  <c r="T125" i="4"/>
  <c r="T124" i="4" s="1"/>
  <c r="T124" i="7"/>
  <c r="T123" i="7"/>
  <c r="BK124" i="2"/>
  <c r="BK123" i="2" s="1"/>
  <c r="J123" i="2" s="1"/>
  <c r="J96" i="2" s="1"/>
  <c r="P123" i="5"/>
  <c r="P122" i="5" s="1"/>
  <c r="AU98" i="1" s="1"/>
  <c r="R128" i="3"/>
  <c r="R127" i="3" s="1"/>
  <c r="R125" i="4"/>
  <c r="R124" i="4"/>
  <c r="T123" i="5"/>
  <c r="T122" i="5" s="1"/>
  <c r="R124" i="2"/>
  <c r="R123" i="2"/>
  <c r="P258" i="3"/>
  <c r="P127" i="3" s="1"/>
  <c r="AU96" i="1" s="1"/>
  <c r="BK121" i="8"/>
  <c r="BK120" i="8" s="1"/>
  <c r="J120" i="8" s="1"/>
  <c r="J96" i="8" s="1"/>
  <c r="T258" i="3"/>
  <c r="T127" i="3" s="1"/>
  <c r="P124" i="2"/>
  <c r="P123" i="2"/>
  <c r="AU95" i="1" s="1"/>
  <c r="P128" i="3"/>
  <c r="P125" i="4"/>
  <c r="P124" i="4" s="1"/>
  <c r="AU97" i="1" s="1"/>
  <c r="T122" i="6"/>
  <c r="T121" i="6" s="1"/>
  <c r="R122" i="6"/>
  <c r="R121" i="6"/>
  <c r="P122" i="6"/>
  <c r="P121" i="6" s="1"/>
  <c r="AU99" i="1" s="1"/>
  <c r="BK122" i="6"/>
  <c r="J122" i="6"/>
  <c r="J97" i="6" s="1"/>
  <c r="BK258" i="3"/>
  <c r="J258" i="3"/>
  <c r="J105" i="3"/>
  <c r="J122" i="8"/>
  <c r="J98" i="8" s="1"/>
  <c r="BK124" i="7"/>
  <c r="J124" i="7"/>
  <c r="J97" i="7" s="1"/>
  <c r="BK124" i="4"/>
  <c r="J124" i="4"/>
  <c r="J128" i="3"/>
  <c r="J97" i="3" s="1"/>
  <c r="J33" i="3"/>
  <c r="AV96" i="1" s="1"/>
  <c r="AT96" i="1" s="1"/>
  <c r="J33" i="2"/>
  <c r="AV95" i="1" s="1"/>
  <c r="AT95" i="1" s="1"/>
  <c r="F33" i="2"/>
  <c r="AZ95" i="1" s="1"/>
  <c r="J33" i="4"/>
  <c r="AV97" i="1" s="1"/>
  <c r="AT97" i="1" s="1"/>
  <c r="J30" i="4"/>
  <c r="AG97" i="1" s="1"/>
  <c r="J33" i="5"/>
  <c r="AV98" i="1"/>
  <c r="AT98" i="1" s="1"/>
  <c r="J33" i="8"/>
  <c r="AV101" i="1" s="1"/>
  <c r="AT101" i="1" s="1"/>
  <c r="BC94" i="1"/>
  <c r="W32" i="1" s="1"/>
  <c r="F33" i="4"/>
  <c r="AZ97" i="1"/>
  <c r="F33" i="3"/>
  <c r="AZ96" i="1" s="1"/>
  <c r="F33" i="6"/>
  <c r="AZ99" i="1"/>
  <c r="F33" i="5"/>
  <c r="AZ98" i="1" s="1"/>
  <c r="BB94" i="1"/>
  <c r="W31" i="1"/>
  <c r="J33" i="6"/>
  <c r="AV99" i="1" s="1"/>
  <c r="AT99" i="1" s="1"/>
  <c r="J33" i="7"/>
  <c r="AV100" i="1" s="1"/>
  <c r="AT100" i="1" s="1"/>
  <c r="F33" i="7"/>
  <c r="AZ100" i="1"/>
  <c r="F33" i="8"/>
  <c r="AZ101" i="1" s="1"/>
  <c r="BA94" i="1"/>
  <c r="W30" i="1"/>
  <c r="BD94" i="1"/>
  <c r="W33" i="1" s="1"/>
  <c r="BK121" i="6" l="1"/>
  <c r="J121" i="6" s="1"/>
  <c r="J30" i="6" s="1"/>
  <c r="AG99" i="1" s="1"/>
  <c r="BK122" i="5"/>
  <c r="J122" i="5"/>
  <c r="J96" i="5" s="1"/>
  <c r="J124" i="2"/>
  <c r="J97" i="2"/>
  <c r="J121" i="8"/>
  <c r="J97" i="8" s="1"/>
  <c r="BK127" i="3"/>
  <c r="J127" i="3"/>
  <c r="BK123" i="7"/>
  <c r="J123" i="7" s="1"/>
  <c r="J30" i="7" s="1"/>
  <c r="AG100" i="1" s="1"/>
  <c r="AN97" i="1"/>
  <c r="J96" i="4"/>
  <c r="J39" i="4"/>
  <c r="AU94" i="1"/>
  <c r="J30" i="2"/>
  <c r="AG95" i="1"/>
  <c r="J30" i="8"/>
  <c r="AG101" i="1"/>
  <c r="J30" i="3"/>
  <c r="AG96" i="1" s="1"/>
  <c r="AZ94" i="1"/>
  <c r="AV94" i="1" s="1"/>
  <c r="AK29" i="1" s="1"/>
  <c r="AX94" i="1"/>
  <c r="AY94" i="1"/>
  <c r="AW94" i="1"/>
  <c r="AK30" i="1" s="1"/>
  <c r="J39" i="7" l="1"/>
  <c r="J39" i="3"/>
  <c r="J39" i="6"/>
  <c r="J39" i="2"/>
  <c r="J39" i="8"/>
  <c r="J96" i="7"/>
  <c r="J96" i="6"/>
  <c r="J96" i="3"/>
  <c r="AN96" i="1"/>
  <c r="AN95" i="1"/>
  <c r="AN101" i="1"/>
  <c r="AN99" i="1"/>
  <c r="AN100" i="1"/>
  <c r="J30" i="5"/>
  <c r="AG98" i="1"/>
  <c r="AN98" i="1"/>
  <c r="W29" i="1"/>
  <c r="AT94" i="1"/>
  <c r="J39" i="5" l="1"/>
  <c r="AG94" i="1"/>
  <c r="AK26" i="1"/>
  <c r="AK35" i="1"/>
  <c r="AN94" i="1" l="1"/>
</calcChain>
</file>

<file path=xl/sharedStrings.xml><?xml version="1.0" encoding="utf-8"?>
<sst xmlns="http://schemas.openxmlformats.org/spreadsheetml/2006/main" count="11794" uniqueCount="919">
  <si>
    <t>Export Komplet</t>
  </si>
  <si>
    <t/>
  </si>
  <si>
    <t>2.0</t>
  </si>
  <si>
    <t>ZAMOK</t>
  </si>
  <si>
    <t>False</t>
  </si>
  <si>
    <t>{94dc5358-f7e8-47f2-a2b7-bed333f7485c}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</si>
  <si>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</si>
  <si>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</si>
  <si>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</si>
  <si>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</si>
  <si>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</si>
  <si>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</si>
  <si>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</si>
  <si>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</si>
  <si>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1939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</si>
  <si>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</si>
  <si>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</si>
  <si>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Cyklostezka Bukovec - Chrást u Plzně</t>
  </si>
  <si>
    <t>KSO:</t>
  </si>
  <si>
    <t>CC-CZ:</t>
  </si>
  <si>
    <t>Místo:</t>
  </si>
  <si>
    <t xml:space="preserve"> </t>
  </si>
  <si>
    <t>Datum:</t>
  </si>
  <si>
    <t>30. 8. 2023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</si>
  <si>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</si>
  <si>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</si>
  <si>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</si>
  <si>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</si>
  <si>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</si>
  <si>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</si>
  <si>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</si>
  <si>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</si>
  <si>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</si>
  <si>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</si>
  <si>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</si>
  <si>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</si>
  <si>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</si>
  <si>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</si>
  <si>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</si>
  <si>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</si>
  <si>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</si>
  <si>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</si>
  <si>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</si>
  <si>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</si>
  <si>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</si>
  <si>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</si>
  <si>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</si>
  <si>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</si>
  <si>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</si>
  <si>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</si>
  <si>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</si>
  <si>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</si>
  <si>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</si>
  <si>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</si>
  <si>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</si>
  <si>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</si>
  <si>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</si>
  <si>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</si>
  <si>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</si>
  <si>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</si>
  <si>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</si>
  <si>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</si>
  <si>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</si>
  <si>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</si>
  <si>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</si>
  <si>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</si>
  <si>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</si>
  <si>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</si>
  <si>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</si>
  <si>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</si>
  <si>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</si>
  <si>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</si>
  <si>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</si>
  <si>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</si>
  <si>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</si>
  <si>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</si>
  <si>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</si>
  <si>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</si>
  <si>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101a</t>
  </si>
  <si>
    <t xml:space="preserve">Cyklostezka </t>
  </si>
  <si>
    <t>STA</t>
  </si>
  <si>
    <t>1</t>
  </si>
  <si>
    <t>{5f033764-c515-4364-9dc0-23b162b55215}</t>
  </si>
  <si>
    <t>2</t>
  </si>
  <si>
    <t>SO 201a</t>
  </si>
  <si>
    <t>Opěrná zeď</t>
  </si>
  <si>
    <t>{2a5b1a54-b39d-4637-bf05-c859d4a7a511}</t>
  </si>
  <si>
    <t>SO 201b</t>
  </si>
  <si>
    <t>Oprava mostních objektů</t>
  </si>
  <si>
    <t>{0824905c-da7e-497a-a599-5f084442efa1}</t>
  </si>
  <si>
    <t>SO 102</t>
  </si>
  <si>
    <t>Cyklostezka</t>
  </si>
  <si>
    <t>{95e63da4-5876-4875-8273-54367c65c414}</t>
  </si>
  <si>
    <t>SO 101 c</t>
  </si>
  <si>
    <t>Účelová komunikace a zpevněná asfaltová plocha</t>
  </si>
  <si>
    <t>{f126a773-6774-4125-b453-234518b19de7}</t>
  </si>
  <si>
    <t>-</t>
  </si>
  <si>
    <t>Oprava propustu ev. km 103,869</t>
  </si>
  <si>
    <t>{3f48024e-1b30-4cfc-bd5e-c4a3c1769146}</t>
  </si>
  <si>
    <t>VON</t>
  </si>
  <si>
    <t>Vedlejší a ostatní náklady</t>
  </si>
  <si>
    <t>{bad0a094-b55c-4834-bfbc-b41804bf6f72}</t>
  </si>
  <si>
    <t>KRYCÍ LIST SOUPISU PRACÍ</t>
  </si>
  <si>
    <t>Objekt:</t>
  </si>
  <si>
    <t xml:space="preserve">SO 101a - Cyklostezka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</si>
  <si>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</si>
  <si>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</si>
  <si>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</si>
  <si>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</si>
  <si>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</si>
  <si>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</si>
  <si>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</si>
  <si>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</si>
  <si>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</si>
  <si>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</si>
  <si>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</si>
  <si>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</si>
  <si>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</si>
  <si>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</si>
  <si>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</si>
  <si>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</si>
  <si>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</si>
  <si>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</si>
  <si>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</si>
  <si>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</si>
  <si>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</si>
  <si>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</si>
  <si>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</si>
  <si>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</si>
  <si>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</si>
  <si>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</si>
  <si>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</si>
  <si>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</si>
  <si>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</si>
  <si>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</si>
  <si>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122151102</t>
  </si>
  <si>
    <t>Odkopávky a prokopávky nezapažené strojně v hornině třídy těžitelnosti I skupiny 1 a 2 přes 20 do 50 m3</t>
  </si>
  <si>
    <t>m3</t>
  </si>
  <si>
    <t>CS ÚRS 2022 02</t>
  </si>
  <si>
    <t>4</t>
  </si>
  <si>
    <t>VV</t>
  </si>
  <si>
    <t>18</t>
  </si>
  <si>
    <t>odtěž.násypu , dle výpisu hl.výměr</t>
  </si>
  <si>
    <t>Součet</t>
  </si>
  <si>
    <t>122351102</t>
  </si>
  <si>
    <t>Odkopávky a prokopávky nezapažené strojně v hornině třídy těžitelnosti II skupiny 4 přes 20 do 50 m3</t>
  </si>
  <si>
    <t>130*0,35+106*0,35</t>
  </si>
  <si>
    <t>odpočivadla ,dle výpisu hl.výměr</t>
  </si>
  <si>
    <t>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</si>
  <si>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</si>
  <si>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</si>
  <si>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</si>
  <si>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</si>
  <si>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</si>
  <si>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8</t>
  </si>
  <si>
    <t>82,6*5</t>
  </si>
  <si>
    <t>5</t>
  </si>
  <si>
    <t>171151111</t>
  </si>
  <si>
    <t>Uložení sypanin do násypů strojně s rozprostřením sypaniny ve vrstvách a s hrubým urovnáním zhutněných z hornin nesoudržných sypkých</t>
  </si>
  <si>
    <t>10</t>
  </si>
  <si>
    <t>4844*0,5*2*0,2</t>
  </si>
  <si>
    <t>krajnice , dle výpisu hl.výměr</t>
  </si>
  <si>
    <t>M</t>
  </si>
  <si>
    <t>58331200</t>
  </si>
  <si>
    <t>štěrkopísek netříděný</t>
  </si>
  <si>
    <t>t</t>
  </si>
  <si>
    <t>12</t>
  </si>
  <si>
    <t>968,8*2</t>
  </si>
  <si>
    <t>7</t>
  </si>
  <si>
    <t>171152121</t>
  </si>
  <si>
    <t>Uložení sypaniny do zhutněných násypů pro silnice, dálnice a letiště s rozprostřením sypaniny ve vrstvách, s hrubým urovnáním a uzavřením povrchu násypu z hornin nesoudržných kamenitých</t>
  </si>
  <si>
    <t>14</t>
  </si>
  <si>
    <t>5,25</t>
  </si>
  <si>
    <t>dosypání,výšk.vyrovnání ŠD ,dle výpisu hl.výměr</t>
  </si>
  <si>
    <t>58344197</t>
  </si>
  <si>
    <t>štěrkodrť frakce 0/63</t>
  </si>
  <si>
    <t>16</t>
  </si>
  <si>
    <t>5,25*2</t>
  </si>
  <si>
    <t>9</t>
  </si>
  <si>
    <t>171201231</t>
  </si>
  <si>
    <t>Poplatek za uložení stavebního odpadu na recyklační skládce (skládkovné) zeminy a kamení zatříděného do Katalogu odpadů pod kódem 17 05 04</t>
  </si>
  <si>
    <t>82,6*1,8</t>
  </si>
  <si>
    <t>174151101</t>
  </si>
  <si>
    <t>Zásyp sypaninou z jakékoliv horniny strojně s uložením výkopku ve vrstvách se zhutněním jam, šachet, rýh nebo kolem objektů v těchto vykopávkách</t>
  </si>
  <si>
    <t>20</t>
  </si>
  <si>
    <t>3583,2+484,6</t>
  </si>
  <si>
    <t>vyrovnávací a sanační vrstva, dle výpisu hl.výměr</t>
  </si>
  <si>
    <t>11</t>
  </si>
  <si>
    <t>58344171</t>
  </si>
  <si>
    <t>štěrkodrť frakce 0/45</t>
  </si>
  <si>
    <t>22</t>
  </si>
  <si>
    <t>3583,5*2*0,4+484,6*2*0,4</t>
  </si>
  <si>
    <t>dodávka 40 % , 60% použito ze stavby</t>
  </si>
  <si>
    <t>181351003</t>
  </si>
  <si>
    <t>Rozprostření a urovnání ornice v rovině nebo ve svahu sklonu do 1:5 strojně při souvislé ploše do 100 m2, tl. vrstvy do 200 mm</t>
  </si>
  <si>
    <t>m2</t>
  </si>
  <si>
    <t>24</t>
  </si>
  <si>
    <t>100+100</t>
  </si>
  <si>
    <t>odpočivadla, dle výpisu hl.výměr</t>
  </si>
  <si>
    <t>13</t>
  </si>
  <si>
    <t>18135111R</t>
  </si>
  <si>
    <t>Rozprostření a urovnání oštěrkodrti v rovině vč. rozvozu po stavbě</t>
  </si>
  <si>
    <t>26</t>
  </si>
  <si>
    <t>17916*0,6+2423*0,6</t>
  </si>
  <si>
    <t>60 %</t>
  </si>
  <si>
    <t>181411131</t>
  </si>
  <si>
    <t>Založení trávníku na půdě předem připravené plochy do 1000 m2 výsevem včetně utažení parkového v rovině nebo na svahu do 1:5</t>
  </si>
  <si>
    <t>28</t>
  </si>
  <si>
    <t>200</t>
  </si>
  <si>
    <t>00572410</t>
  </si>
  <si>
    <t>osivo směs travní parková</t>
  </si>
  <si>
    <t>kg</t>
  </si>
  <si>
    <t>30</t>
  </si>
  <si>
    <t>200*0,02 "Přepočtené koeficientem množství</t>
  </si>
  <si>
    <t>10371500</t>
  </si>
  <si>
    <t>substrát pro trávníky VL</t>
  </si>
  <si>
    <t>32</t>
  </si>
  <si>
    <t>17</t>
  </si>
  <si>
    <t>181951111</t>
  </si>
  <si>
    <t>Úprava pláně vyrovnáním výškových rozdílů strojně v hornině třídy těžitelnosti I, skupiny 1 až 3 bez zhutnění</t>
  </si>
  <si>
    <t>34</t>
  </si>
  <si>
    <t>100+106</t>
  </si>
  <si>
    <t>odpočivadla , dle výpisu hl.výměr</t>
  </si>
  <si>
    <t>181951112</t>
  </si>
  <si>
    <t>Úprava pláně vyrovnáním výškových rozdílů strojně v hornině třídy těžitelnosti I, skupiny 1 až 3 se zhutněním</t>
  </si>
  <si>
    <t>36</t>
  </si>
  <si>
    <t>19380</t>
  </si>
  <si>
    <t>pravá strana</t>
  </si>
  <si>
    <t>20575</t>
  </si>
  <si>
    <t>dle výpisu hl.výměr</t>
  </si>
  <si>
    <t>19</t>
  </si>
  <si>
    <t>184813511</t>
  </si>
  <si>
    <t>Chemické odplevelení půdy před založením kultury, trávníku nebo zpevněných ploch ručně o jakékoli výměře postřikem na široko v rovině nebo na svahu do 1:5</t>
  </si>
  <si>
    <t>38</t>
  </si>
  <si>
    <t>ošetření herbicidem - štěrkodrť na prováděném úseku</t>
  </si>
  <si>
    <t>4845,4*4,5</t>
  </si>
  <si>
    <t>Vodorovné konstrukce</t>
  </si>
  <si>
    <t>451317777</t>
  </si>
  <si>
    <t>Podklad nebo lože pod dlažbu (přídlažbu) v ploše vodorovné nebo ve sklonu do 1:5, tloušťky od 50 do 100 mm z betonu prostého</t>
  </si>
  <si>
    <t>40</t>
  </si>
  <si>
    <t>48</t>
  </si>
  <si>
    <t>452311141</t>
  </si>
  <si>
    <t>Podkladní a zajišťovací konstrukce z betonu prostého v otevřeném výkopu desky pod potrubí, stoky a drobné objekty z betonu tř. C 16/20</t>
  </si>
  <si>
    <t>42</t>
  </si>
  <si>
    <t>57*0,6*0,15</t>
  </si>
  <si>
    <t>pod zatrubnění</t>
  </si>
  <si>
    <t>Komunikace pozemní</t>
  </si>
  <si>
    <t>564851111</t>
  </si>
  <si>
    <t>Podklad ze štěrkodrti ŠD s rozprostřením a zhutněním plochy přes 100 m2, po zhutnění tl. 150 mm</t>
  </si>
  <si>
    <t>44</t>
  </si>
  <si>
    <t>106</t>
  </si>
  <si>
    <t>odpočivadlo</t>
  </si>
  <si>
    <t>23</t>
  </si>
  <si>
    <t>56485111R</t>
  </si>
  <si>
    <t>46</t>
  </si>
  <si>
    <t>101</t>
  </si>
  <si>
    <t>stezka - zesíl.konstr., dle výpisu hl.výměr</t>
  </si>
  <si>
    <t>130</t>
  </si>
  <si>
    <t>25</t>
  </si>
  <si>
    <t>564861012</t>
  </si>
  <si>
    <t>Podklad ze štěrkodrti ŠD s rozprostřením a zhutněním plochy jednotlivě do 100 m2, po zhutnění tl. 210 mm</t>
  </si>
  <si>
    <t>50</t>
  </si>
  <si>
    <t>stezka -dlažba , dle výpisu hl.výměr</t>
  </si>
  <si>
    <t>56486111R</t>
  </si>
  <si>
    <t>Podklad ze štěrkodrti ŠD A 0/32 s rozprostřením a zhutněním plochy přes 100 m2, po zhutnění tl. 200 mm</t>
  </si>
  <si>
    <t>52</t>
  </si>
  <si>
    <t>16017+2423</t>
  </si>
  <si>
    <t>stezka , dle výpisu hl.výměr</t>
  </si>
  <si>
    <t>27</t>
  </si>
  <si>
    <t>54</t>
  </si>
  <si>
    <t>stezka - zesíl.konstr. , dle výpisu hl.výměr</t>
  </si>
  <si>
    <t>565145111</t>
  </si>
  <si>
    <t>Asfaltový beton vrstva podkladní ACP 16 S (obalované kamenivo střednězrnné - OKS) s rozprostřením a zhutněním v pruhu šířky přes 1,5 do 3 m, po zhutnění tl. 60 mm</t>
  </si>
  <si>
    <t>56</t>
  </si>
  <si>
    <t>2423</t>
  </si>
  <si>
    <t>29</t>
  </si>
  <si>
    <t>565145111R</t>
  </si>
  <si>
    <t>Asfaltový beton vrstva podkladní ACP 16 S 50/70 (obalované kamenivo střednězrnné - OKS) s rozprostřením a zhutněním v pruhu šířky přes 1,5 do 3 m, po zhutnění tl. 60 mm</t>
  </si>
  <si>
    <t>58</t>
  </si>
  <si>
    <t>15267</t>
  </si>
  <si>
    <t>565155111R</t>
  </si>
  <si>
    <t>Asfaltový beton vrstva podkladní ACP 16S 50/70 (obalované kamenivo střednězrnné - OKS) s rozprostřením a zhutněním v pruhu šířky přes 1,5 do 3 m, po zhutnění tl. 70 mm</t>
  </si>
  <si>
    <t>60</t>
  </si>
  <si>
    <t>stezka - zesíl. konstr. , dle výpisu hl.výměr</t>
  </si>
  <si>
    <t>31</t>
  </si>
  <si>
    <t>569831111</t>
  </si>
  <si>
    <t>Zpevnění krajnic nebo komunikací pro pěší s rozprostřením a zhutněním, po zhutnění štěrkodrtí tl. 100 mm</t>
  </si>
  <si>
    <t>62</t>
  </si>
  <si>
    <t>2422</t>
  </si>
  <si>
    <t>573231106</t>
  </si>
  <si>
    <t>Postřik spojovací PS bez posypu kamenivem ze silniční emulze, v množství 0,30 kg/m2</t>
  </si>
  <si>
    <t>64</t>
  </si>
  <si>
    <t>15267+2423</t>
  </si>
  <si>
    <t>stezka</t>
  </si>
  <si>
    <t>zasíl.konstr.stezka</t>
  </si>
  <si>
    <t>33</t>
  </si>
  <si>
    <t>577134111</t>
  </si>
  <si>
    <t>Asfaltový beton vrstva obrusná ACO 11+ (ABS) s rozprostřením a se zhutněním z nemodifikovaného asfaltu v pruhu šířky do 3 m tř. I, po zhutnění tl. 40 mm</t>
  </si>
  <si>
    <t>66</t>
  </si>
  <si>
    <t>14767+2423</t>
  </si>
  <si>
    <t>zesíl.konsrt.stezka</t>
  </si>
  <si>
    <t>594511112</t>
  </si>
  <si>
    <t>Kladení dlažby z lomového kamene lomařsky upraveného v ploše vodorovné nebo ve sklonu na plocho tl. do 100 mm, bez vyplnění spár, s provedením lože tl. 50 mm z betonu</t>
  </si>
  <si>
    <t>68</t>
  </si>
  <si>
    <t>35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</si>
  <si>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</si>
  <si>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</si>
  <si>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70</t>
  </si>
  <si>
    <t>stezka, dle výpisu hl.výměr</t>
  </si>
  <si>
    <t>59245015</t>
  </si>
  <si>
    <t>dlažba zámková tvaru I 200x165x60mm přírodní</t>
  </si>
  <si>
    <t>72</t>
  </si>
  <si>
    <t>25*1,03 "Přepočtené koeficientem množství</t>
  </si>
  <si>
    <t>37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</si>
  <si>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</si>
  <si>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</si>
  <si>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74</t>
  </si>
  <si>
    <t>76</t>
  </si>
  <si>
    <t>130*1,02 "Přepočtené koeficientem množství</t>
  </si>
  <si>
    <t>39</t>
  </si>
  <si>
    <t>78</t>
  </si>
  <si>
    <t>80</t>
  </si>
  <si>
    <t>106*1,02 "Přepočtené koeficientem množství</t>
  </si>
  <si>
    <t>41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</si>
  <si>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</si>
  <si>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</si>
  <si>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82</t>
  </si>
  <si>
    <t>bezbariery, dle výpisu hl.výměr</t>
  </si>
  <si>
    <t>59245006</t>
  </si>
  <si>
    <t>dlažba tvar obdélník betonová pro nevidomé 200x100x60mm barevná červená</t>
  </si>
  <si>
    <t>84</t>
  </si>
  <si>
    <t>15*1,03 "Přepočtené koeficientem množství</t>
  </si>
  <si>
    <t>43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</si>
  <si>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</si>
  <si>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</si>
  <si>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86</t>
  </si>
  <si>
    <t>6,4</t>
  </si>
  <si>
    <t>umělá vodící linie, dle výpisu hl.výměr</t>
  </si>
  <si>
    <t>59248005R</t>
  </si>
  <si>
    <t>dlažba  betonová s drážkou - šedá</t>
  </si>
  <si>
    <t>88</t>
  </si>
  <si>
    <t>45</t>
  </si>
  <si>
    <t>599632111</t>
  </si>
  <si>
    <t>Vyplnění spár dlažby (přídlažby) z lomového kamene v jakémkoliv sklonu plochy a jakékoliv tloušťky cementovou maltou se zatřením</t>
  </si>
  <si>
    <t>90</t>
  </si>
  <si>
    <t>Ostatní konstrukce a práce, bourání</t>
  </si>
  <si>
    <t>914111111</t>
  </si>
  <si>
    <t>Montáž svislé dopravní značky základní velikosti do 1 m2 objímkami na sloupky nebo konzoly</t>
  </si>
  <si>
    <t>kus</t>
  </si>
  <si>
    <t>92</t>
  </si>
  <si>
    <t>47</t>
  </si>
  <si>
    <t>404456201</t>
  </si>
  <si>
    <t>zákazové, příkazové dopravní značky  C9a</t>
  </si>
  <si>
    <t>94</t>
  </si>
  <si>
    <t>404456202</t>
  </si>
  <si>
    <t>zákazové, příkazové dopravní značky  C9b</t>
  </si>
  <si>
    <t>96</t>
  </si>
  <si>
    <t>49</t>
  </si>
  <si>
    <t>404456391</t>
  </si>
  <si>
    <t>informativní značky směrové  IS21b</t>
  </si>
  <si>
    <t>98</t>
  </si>
  <si>
    <t>914511112</t>
  </si>
  <si>
    <t>Montáž sloupku dopravních značek délky do 3,5 m do hliníkové patky pro sloupek D 60 mm</t>
  </si>
  <si>
    <t>100</t>
  </si>
  <si>
    <t>51</t>
  </si>
  <si>
    <t>40445225</t>
  </si>
  <si>
    <t>sloupek pro dopravní značku Zn D 60mm v 3,5m</t>
  </si>
  <si>
    <t>102</t>
  </si>
  <si>
    <t>40445240</t>
  </si>
  <si>
    <t>patka pro sloupek Al D 60mm</t>
  </si>
  <si>
    <t>104</t>
  </si>
  <si>
    <t>53</t>
  </si>
  <si>
    <t>40445256</t>
  </si>
  <si>
    <t>svorka upínací na sloupek dopravní značky D 60mm</t>
  </si>
  <si>
    <t>40445253</t>
  </si>
  <si>
    <t>víčko plastové na sloupek D 60mm</t>
  </si>
  <si>
    <t>108</t>
  </si>
  <si>
    <t>55</t>
  </si>
  <si>
    <t>915223111</t>
  </si>
  <si>
    <t>Orientační prvky pro nevidomé z plastu na pozemních komunikacích a komunikacích pro pěší varovný pás šířky 420 mm</t>
  </si>
  <si>
    <t>m</t>
  </si>
  <si>
    <t>110</t>
  </si>
  <si>
    <t>916331112</t>
  </si>
  <si>
    <t>Osazení zahradního obrubníku betonového s ložem tl. od 50 do 100 mm z betonu prostého tř. C 12/15 s boční opěrou z betonu prostého tř. C 12/15</t>
  </si>
  <si>
    <t>112</t>
  </si>
  <si>
    <t>88+78</t>
  </si>
  <si>
    <t>57</t>
  </si>
  <si>
    <t>59217011</t>
  </si>
  <si>
    <t>obrubník betonový zahradní 500x50x200mm</t>
  </si>
  <si>
    <t>114</t>
  </si>
  <si>
    <t>166*1,01 "Přepočtené koeficientem množství</t>
  </si>
  <si>
    <t>919411111</t>
  </si>
  <si>
    <t>Čelo propustku včetně římsy z betonu prostého bez zvláštních nároků na prostředí, pro propustek z trub DN 300 až 500 mm</t>
  </si>
  <si>
    <t>116</t>
  </si>
  <si>
    <t>59</t>
  </si>
  <si>
    <t>919521120</t>
  </si>
  <si>
    <t>Zřízení silničního propustku z trub betonových nebo železobetonových DN 400 mm</t>
  </si>
  <si>
    <t>118</t>
  </si>
  <si>
    <t>25+16+8+8</t>
  </si>
  <si>
    <t>59222022R</t>
  </si>
  <si>
    <t>trouba ŽB hrdlová DN 400 šikmá čela</t>
  </si>
  <si>
    <t>120</t>
  </si>
  <si>
    <t>61</t>
  </si>
  <si>
    <t>59222022</t>
  </si>
  <si>
    <t>trouba ŽB hrdlová DN 400</t>
  </si>
  <si>
    <t>122</t>
  </si>
  <si>
    <t>57-8</t>
  </si>
  <si>
    <t>919535558</t>
  </si>
  <si>
    <t>Obetonování trubního propustku betonem prostým bez zvýšených nároků na prostředí tř. C 20/25</t>
  </si>
  <si>
    <t>124</t>
  </si>
  <si>
    <t>63</t>
  </si>
  <si>
    <t>936104213</t>
  </si>
  <si>
    <t>Montáž odpadkového koše přichycením kotevními šrouby</t>
  </si>
  <si>
    <t>126</t>
  </si>
  <si>
    <t>3+3</t>
  </si>
  <si>
    <t>74910143</t>
  </si>
  <si>
    <t>koš odpadkový betonový šestihranný přírodní tryskaný, rozměr 515x440x700mm</t>
  </si>
  <si>
    <t>128</t>
  </si>
  <si>
    <t>65</t>
  </si>
  <si>
    <t>93612411R</t>
  </si>
  <si>
    <t>Montáž stolu a 2 lavic</t>
  </si>
  <si>
    <t>6+6</t>
  </si>
  <si>
    <t>74910101R</t>
  </si>
  <si>
    <t>Piknikový stůl a 2 lavice 150 x 184 x 80 cm ( impreg.borové dřevo )</t>
  </si>
  <si>
    <t>132</t>
  </si>
  <si>
    <t>67</t>
  </si>
  <si>
    <t>936174311</t>
  </si>
  <si>
    <t>Montáž stojanu na kola přichyceného kotevními šrouby 5 kol</t>
  </si>
  <si>
    <t>134</t>
  </si>
  <si>
    <t>74910151</t>
  </si>
  <si>
    <t>stojan na kola na 5 kol jednostranný, kov 570x1750x500mm</t>
  </si>
  <si>
    <t>136</t>
  </si>
  <si>
    <t>69</t>
  </si>
  <si>
    <t>938902152</t>
  </si>
  <si>
    <t>Čištění příkopů komunikací s odstraněním travnatého porostu nebo nánosu s naložením na dopravní prostředek nebo s přemístěním na hromady na vzdálenost do 20 m strojně příkopovou frézou při šířce dna přes 400 mm</t>
  </si>
  <si>
    <t>138</t>
  </si>
  <si>
    <t>7900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</si>
  <si>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</si>
  <si>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</si>
  <si>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140</t>
  </si>
  <si>
    <t>stržení krajnic,dle výpisu hl.výměr</t>
  </si>
  <si>
    <t>4844*0,5*2</t>
  </si>
  <si>
    <t>997</t>
  </si>
  <si>
    <t>Přesun sutě</t>
  </si>
  <si>
    <t>71</t>
  </si>
  <si>
    <t>997221551</t>
  </si>
  <si>
    <t>Vodorovná doprava suti bez naložení, ale se složením a s hrubým urovnáním ze sypkých materiálů, na vzdálenost do 1 km</t>
  </si>
  <si>
    <t>142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</si>
  <si>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</si>
  <si>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</si>
  <si>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</si>
  <si>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</si>
  <si>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144</t>
  </si>
  <si>
    <t>73</t>
  </si>
  <si>
    <t>998225192</t>
  </si>
  <si>
    <t>Přesun hmot pro komunikace s krytem z kameniva, monolitickým betonovým nebo živičným Příplatek k ceně za zvětšený přesun přes vymezenou největší dopravní vzdálenost do 2000 m</t>
  </si>
  <si>
    <t>146</t>
  </si>
  <si>
    <t>SO 201a - Opěrná zeď</t>
  </si>
  <si>
    <t xml:space="preserve">    2 - Zakládání</t>
  </si>
  <si>
    <t xml:space="preserve">    3 - Svislé a kompletní konstrukce</t>
  </si>
  <si>
    <t>PSV - Práce a dodávky PSV</t>
  </si>
  <si>
    <t xml:space="preserve">    711 - Izolace proti vodě, vlhkosti a plynům</t>
  </si>
  <si>
    <t xml:space="preserve">    767 - Konstrukce zámečnické</t>
  </si>
  <si>
    <t>111251102</t>
  </si>
  <si>
    <t>Odstranění křovin a stromů s odstraněním kořenů strojně průměru kmene do 100 mm v rovině nebo ve svahu sklonu terénu do 1:5, při celkové ploše přes 100 do 500 m2</t>
  </si>
  <si>
    <t>60*3</t>
  </si>
  <si>
    <t>111301111</t>
  </si>
  <si>
    <t>Sejmutí drnu tl. do 100 mm, v jakékoliv ploše</t>
  </si>
  <si>
    <t>180</t>
  </si>
  <si>
    <t>131351204</t>
  </si>
  <si>
    <t>Hloubení zapažených jam a zářezů strojně s urovnáním dna do předepsaného profilu a spádu v hornině třídy těžitelnosti II skupiny 4 přes 100 do 500 m3</t>
  </si>
  <si>
    <t>151301102</t>
  </si>
  <si>
    <t>Zřízení pažení a rozepření stěn rýh pro podzemní vedení hnané, hloubky přes 2 do 4 m</t>
  </si>
  <si>
    <t>151301112</t>
  </si>
  <si>
    <t>Odstranění pažení a rozepření stěn rýh pro podzemní vedení s uložením materiálu na vzdálenost do 3 m od kraje výkopu hnané, hloubky přes 2 do 4 m</t>
  </si>
  <si>
    <t>151711111</t>
  </si>
  <si>
    <t>Osazení ocelových zápor pro pažení hloubených vykopávek do předem provedených vrtů se zabetonováním spodního konce, s případným obsypem zápory pískem délky od 0 do 8 m</t>
  </si>
  <si>
    <t>5,5*10</t>
  </si>
  <si>
    <t>13010972</t>
  </si>
  <si>
    <t>ocel profilová jakost S235JR (11 375) průřez HEB 120</t>
  </si>
  <si>
    <t>151711131</t>
  </si>
  <si>
    <t>Vytažení ocelových zápor pro pažení délky od 0 do 8 m</t>
  </si>
  <si>
    <t>151721112</t>
  </si>
  <si>
    <t>Pažení do ocelových zápor bez ohledu na druh pažin, s odstraněním pažení, hloubky výkopu přes 4 do 10 m</t>
  </si>
  <si>
    <t>162301501</t>
  </si>
  <si>
    <t>Vodorovné přemístění smýcených křovin do průměru kmene 100 mm na vzdálenost do 5 000 m</t>
  </si>
  <si>
    <t>162301981</t>
  </si>
  <si>
    <t>Vodorovné přemístění smýcených křovin Příplatek k ceně za každých dalších i započatých 1 000 m</t>
  </si>
  <si>
    <t>180*10</t>
  </si>
  <si>
    <t>162702111</t>
  </si>
  <si>
    <t>Vodorovné přemístění drnu na suchu na vzdálenost přes 5000 do 6000 m</t>
  </si>
  <si>
    <t>162702119</t>
  </si>
  <si>
    <t>Vodorovné přemístění drnu na suchu Příplatek k ceně za každých dalších i započatých 1000 m</t>
  </si>
  <si>
    <t>180*9</t>
  </si>
  <si>
    <t>187,85-36</t>
  </si>
  <si>
    <t>(151,85+3,89)*5</t>
  </si>
  <si>
    <t>171251201</t>
  </si>
  <si>
    <t>Uložení sypaniny na skládky nebo meziskládky bez hutnění s upravením uložené sypaniny do předepsaného tvaru</t>
  </si>
  <si>
    <t>151,85+3,89</t>
  </si>
  <si>
    <t>z vykop.mater.</t>
  </si>
  <si>
    <t>z nakup.mater</t>
  </si>
  <si>
    <t>74,7</t>
  </si>
  <si>
    <t>74,7*2 "Přepočtené koeficientem množství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</si>
  <si>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</si>
  <si>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</si>
  <si>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</si>
  <si>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2,5*1+3*2*1</t>
  </si>
  <si>
    <t>ochrana dilat.spar, dle výpisu hl.výměr</t>
  </si>
  <si>
    <t>69311035</t>
  </si>
  <si>
    <t>geotextilie tkaná separační, filtrační, výztužná PP pevnost v tahu 30kN/m</t>
  </si>
  <si>
    <t>8,5*1,2 "Přepočtené koeficientem množství</t>
  </si>
  <si>
    <t>212792212</t>
  </si>
  <si>
    <t>Odvodnění mostní opěry z plastových trub drenážní potrubí flexibilní DN 160</t>
  </si>
  <si>
    <t>35,5</t>
  </si>
  <si>
    <t>212792312</t>
  </si>
  <si>
    <t>Odvodnění mostní opěry z plastových trub drenážní potrubí HDPE DN 150</t>
  </si>
  <si>
    <t>212972113</t>
  </si>
  <si>
    <t>Opláštění drenážních trub filtrační textilií DN 160</t>
  </si>
  <si>
    <t>214500211</t>
  </si>
  <si>
    <t>Zřízení výplně rýhy s drenážním potrubím z trub DN do 200 štěrkem, pískem nebo štěrkopískem, výšky přes 300 do 550 mm</t>
  </si>
  <si>
    <t>40,5</t>
  </si>
  <si>
    <t>58343930</t>
  </si>
  <si>
    <t>kamenivo filtrční drcené hrubé</t>
  </si>
  <si>
    <t>40,5*0,2*2</t>
  </si>
  <si>
    <t>226111213R</t>
  </si>
  <si>
    <t>Velkoprofilové vrty náběrovým vrtáním svislé nezapažené průměru přes 400 do 450 mm, v hl přes 5 m v hornině tř. III</t>
  </si>
  <si>
    <t>vrty pro zápory</t>
  </si>
  <si>
    <t>10*5,5</t>
  </si>
  <si>
    <t>231211311</t>
  </si>
  <si>
    <t>Zřízení výplně pilot zapažených s vytažením pažnic z vrtu svislých z betonu prostého, v hl od 0 do 30 m, při průměru piloty přes 245 do 450 mm</t>
  </si>
  <si>
    <t>58932941</t>
  </si>
  <si>
    <t>beton C 25/30 XF3 kamenivo frakce 0/16</t>
  </si>
  <si>
    <t>273311127</t>
  </si>
  <si>
    <t>Základové konstrukce z betonu prostého desky ve výkopu nebo na hlavách pilot C 25/30</t>
  </si>
  <si>
    <t>274321118</t>
  </si>
  <si>
    <t>Základové konstrukce z betonu železového pásy, prahy, věnce a ostruhy ve výkopu nebo na hlavách pilot C 30/37 XA1</t>
  </si>
  <si>
    <t>274354111</t>
  </si>
  <si>
    <t>Bednění základových konstrukcí pasů, prahů, věnců a ostruh zřízení</t>
  </si>
  <si>
    <t>2*36*1</t>
  </si>
  <si>
    <t>274354211</t>
  </si>
  <si>
    <t>Bednění základových konstrukcí pasů, prahů, věnců a ostruh odstranění bednění</t>
  </si>
  <si>
    <t>274361116</t>
  </si>
  <si>
    <t>Výztuž základových konstrukcí pasů, prahů, věnců a ostruh z betonářské oceli 10 505 (R) nebo BSt 500</t>
  </si>
  <si>
    <t>5,6</t>
  </si>
  <si>
    <t>Svislé a kompletní konstrukce</t>
  </si>
  <si>
    <t>317171126</t>
  </si>
  <si>
    <t>Kotvení monolitického betonu římsy do mostovky kotvou do vývrtu</t>
  </si>
  <si>
    <t>317321118</t>
  </si>
  <si>
    <t>Římsy ze železového betonu C 30/37 XF4</t>
  </si>
  <si>
    <t>317353121</t>
  </si>
  <si>
    <t>Bednění mostní římsy zřízení všech tvarů</t>
  </si>
  <si>
    <t>317353221</t>
  </si>
  <si>
    <t>Bednění mostní římsy odstranění všech tvarů</t>
  </si>
  <si>
    <t>334323118</t>
  </si>
  <si>
    <t>Mostní opěry a úložné prahy z betonu železového C 30/37 XF3</t>
  </si>
  <si>
    <t>334352111</t>
  </si>
  <si>
    <t>Bednění mostních křídel a závěrných zídek ze systémového bednění zřízení z překližek</t>
  </si>
  <si>
    <t>334352211</t>
  </si>
  <si>
    <t>Bednění mostních křídel a závěrných zídek ze systémového bednění odstranění z překližek</t>
  </si>
  <si>
    <t>334361216</t>
  </si>
  <si>
    <t>Výztuž betonářská mostních konstrukcí opěr, úložných prahů, křídel, závěrných zídek, bloků ložisek, pilířů a sloupů z oceli 10 505 (R) nebo BSt 500 dříků opěr</t>
  </si>
  <si>
    <t>334361411</t>
  </si>
  <si>
    <t>Výztuž betonářská mostních konstrukcí opěr, úložných prahů, křídel, závěrných zídek, bloků ložisek, pilířů a sloupů ze svařovaných sítí do 3,5 kg/m2</t>
  </si>
  <si>
    <t>1,6</t>
  </si>
  <si>
    <t>458311131</t>
  </si>
  <si>
    <t>Výplňové klíny a filtrační vrstvy za opěrou z betonu hutněného po vrstvách filtračního drenážního</t>
  </si>
  <si>
    <t>564851011</t>
  </si>
  <si>
    <t>Podklad ze štěrkodrti ŠD s rozprostřením a zhutněním plochy jednotlivě do 100 m2, po zhutnění tl. 150 mm</t>
  </si>
  <si>
    <t>mezi plotem a zdí, dle výpisu hl.výměr</t>
  </si>
  <si>
    <t>931992121</t>
  </si>
  <si>
    <t>Výplň dilatačních spár z polystyrenu extrudovaného, tloušťky 20 mm</t>
  </si>
  <si>
    <t>2,6*0,6+2,3*1+1,6*0,6+2,3*1+1,2*0,6+1,5*1+2*1*0,6+2*1,15*1</t>
  </si>
  <si>
    <t>949101112</t>
  </si>
  <si>
    <t>Lešení pomocné pracovní pro objekty pozemních staveb pro zatížení do 150 kg/m2, o výšce lešeňové podlahy přes 1,9 do 3,5 m</t>
  </si>
  <si>
    <t>985324111</t>
  </si>
  <si>
    <t>Ochranný nátěr betonu na bázi silanu impregnační dvojnásobný (OS-A)</t>
  </si>
  <si>
    <t>985324112R</t>
  </si>
  <si>
    <t>Ochranný nátěr betonu římsy</t>
  </si>
  <si>
    <t>998212111</t>
  </si>
  <si>
    <t>Přesun hmot pro mosty zděné, betonové monolitické, spřažené ocelobetonové nebo kovové vodorovná dopravní vzdálenost do 100 m výška mostu do 20 m</t>
  </si>
  <si>
    <t>PSV</t>
  </si>
  <si>
    <t>Práce a dodávky PSV</t>
  </si>
  <si>
    <t>711</t>
  </si>
  <si>
    <t>Izolace proti vodě, vlhkosti a plynům</t>
  </si>
  <si>
    <t>711511101</t>
  </si>
  <si>
    <t>Provedení izolace potrubí, nádrží, stok a kanalizačních šachet natěradly a tmely za studena nátěrem penetračním</t>
  </si>
  <si>
    <t>11163150</t>
  </si>
  <si>
    <t>lak penetrační asfaltový</t>
  </si>
  <si>
    <t>711511102</t>
  </si>
  <si>
    <t>Provedení izolace potrubí, nádrží, stok a kanalizačních šachet natěradly a tmely za studena nátěrem lakem asfaltovým</t>
  </si>
  <si>
    <t>128,34*2</t>
  </si>
  <si>
    <t>2 x nátěr,dle výpisu hl.výměr</t>
  </si>
  <si>
    <t>11163152</t>
  </si>
  <si>
    <t>lak hydroizolační asfaltový</t>
  </si>
  <si>
    <t>998711101</t>
  </si>
  <si>
    <t>Přesun hmot pro izolace proti vodě, vlhkosti a plynům stanovený z hmotnosti přesunovaného materiálu vodorovná dopravní vzdálenost do 50 m v objektech výšky do 6 m</t>
  </si>
  <si>
    <t>767</t>
  </si>
  <si>
    <t>Konstrukce zámečnické</t>
  </si>
  <si>
    <t>767161217</t>
  </si>
  <si>
    <t>Montáž zábradlí rovného z profilové oceli do zdiva, hmotnosti 1 m zábradlí přes 30 do 45 kg</t>
  </si>
  <si>
    <t>63,5</t>
  </si>
  <si>
    <t>55314001R</t>
  </si>
  <si>
    <t>ocel.zábradlí z plných profilů vč.povrch.úpravy , žár.pozink + nátěr , s výplní z polykarb. v barvě</t>
  </si>
  <si>
    <t>998767101</t>
  </si>
  <si>
    <t>Přesun hmot pro zámečnické konstrukce stanovený z hmotnosti přesunovaného materiálu vodorovná dopravní vzdálenost do 50 m v objektech výšky do 6 m</t>
  </si>
  <si>
    <t>SO 201b - Oprava mostních objektů</t>
  </si>
  <si>
    <t>80+80+120+150+150+150</t>
  </si>
  <si>
    <t>490</t>
  </si>
  <si>
    <t>132212221</t>
  </si>
  <si>
    <t>Hloubení zapažených rýh šířky přes 800 do 2 000 mm ručně s urovnáním dna do předepsaného profilu a spádu v hornině třídy těžitelnosti I skupiny 3 soudržných</t>
  </si>
  <si>
    <t>(10,3+16,5+22,65+23,2+32,65+33,3+27,4+27,9+2*7)*1*0,5</t>
  </si>
  <si>
    <t>730*10</t>
  </si>
  <si>
    <t>490*9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</si>
  <si>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</si>
  <si>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</si>
  <si>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</si>
  <si>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</si>
  <si>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103,95*5</t>
  </si>
  <si>
    <t>103,95*1,8</t>
  </si>
  <si>
    <t>31717112R</t>
  </si>
  <si>
    <t>Oprava kamenného zdiva říms a doplněním vč. kotvení</t>
  </si>
  <si>
    <t>2*7*0,6*0,4</t>
  </si>
  <si>
    <t>CS ÚRS 2023 01</t>
  </si>
  <si>
    <t>71927523</t>
  </si>
  <si>
    <t>(0,75+0,5)*27,4+(1+1,25)*28+2*2</t>
  </si>
  <si>
    <t>most ž.km 101,271</t>
  </si>
  <si>
    <t>(0,45+0,7)*32,65+(0,45+0,7)*33,3+2*2</t>
  </si>
  <si>
    <t>most ž.km 102,541</t>
  </si>
  <si>
    <t>(1,2+1,5)*22,65+(0,7+0,35)*23,2+2*2</t>
  </si>
  <si>
    <t>most ž.km 103,545</t>
  </si>
  <si>
    <t>(0,7+0,55)*10,3+(0,95+0,7)*16,5+2*2</t>
  </si>
  <si>
    <t>most ž.km 103,699</t>
  </si>
  <si>
    <t>Bednění mostní římsy - odstranění všechn tvarů</t>
  </si>
  <si>
    <t>-1220410508</t>
  </si>
  <si>
    <t>317361116</t>
  </si>
  <si>
    <t>Výztuž mostních železobetonových říms z betonářské oceli 10 505 (R) nebo BSt 500</t>
  </si>
  <si>
    <t>13,5</t>
  </si>
  <si>
    <t xml:space="preserve">Mostní opěry a úložné prahy z betonu železového C 30/37 XF3 včetně bednění a výztuže </t>
  </si>
  <si>
    <t>33432321R</t>
  </si>
  <si>
    <t>Dobetonování mostních křídel a říms z betonu železového C 30/37 XF3 vč.bednění a případné výztuže</t>
  </si>
  <si>
    <t>km 103,699,103438</t>
  </si>
  <si>
    <t>2+2</t>
  </si>
  <si>
    <t xml:space="preserve">km101,545 </t>
  </si>
  <si>
    <t>km 102,541</t>
  </si>
  <si>
    <t>km 101.271</t>
  </si>
  <si>
    <t>348171111</t>
  </si>
  <si>
    <t>Osazení mostního ocelového zábradlí - kotvení pomocí ocel.matek a šroubů do vývrtu</t>
  </si>
  <si>
    <t>55,25</t>
  </si>
  <si>
    <t>46+35</t>
  </si>
  <si>
    <t>most km 103,545, 103,699</t>
  </si>
  <si>
    <t>most km 102.541</t>
  </si>
  <si>
    <t>most km 101.271</t>
  </si>
  <si>
    <t>5539153R</t>
  </si>
  <si>
    <t>zábradlí se svislou výplní z plných profilů , v = 1,3 m, + zarážka pro slepce ,cvč.povrch úpravy žár.zinek + nátěr</t>
  </si>
  <si>
    <t>39257211R</t>
  </si>
  <si>
    <t>Otryskání vysokotlakým paprskem</t>
  </si>
  <si>
    <t>222</t>
  </si>
  <si>
    <t>mosty</t>
  </si>
  <si>
    <t>82,81</t>
  </si>
  <si>
    <t>propusty</t>
  </si>
  <si>
    <t>594411113</t>
  </si>
  <si>
    <t>Kladení dlažby z lomového kamene lomařsky upraveného v ploše vodorovné nebo ve sklonu na plocho tl. do 250 mm, bez vyplnění spár, s provedením lože tl. 50 mm z cementové malty</t>
  </si>
  <si>
    <t>0,5*26</t>
  </si>
  <si>
    <t>km 103,545</t>
  </si>
  <si>
    <t>0,4*35</t>
  </si>
  <si>
    <t>0,5*30</t>
  </si>
  <si>
    <t>km 101,271</t>
  </si>
  <si>
    <t>914112111</t>
  </si>
  <si>
    <t>Tabulka s označením evidenčního čísla mostu na sloupek</t>
  </si>
  <si>
    <t>935112111</t>
  </si>
  <si>
    <t>Osazení betonového příkopového žlabu s vyplněním a zatřením spár cementovou maltou s ložem tl. 100 mm z betonu prostého z betonových příkopových tvárnic šířky do 500 mm</t>
  </si>
  <si>
    <t>km 103.545</t>
  </si>
  <si>
    <t>km 102.541</t>
  </si>
  <si>
    <t>59227030</t>
  </si>
  <si>
    <t>žlab betonový průběžný  š. 300 mm</t>
  </si>
  <si>
    <t>97*1,01 "Přepočtené koeficientem množství</t>
  </si>
  <si>
    <t>938111111</t>
  </si>
  <si>
    <t>Čištění zdiva opěr, pilířů, křídel od mechu a jiné vegetace</t>
  </si>
  <si>
    <t>192</t>
  </si>
  <si>
    <t>938121111</t>
  </si>
  <si>
    <t>Odstraňování náletových křovin, dřevin a travnatého porostu ve výškách v okolí mostních říms a křídel</t>
  </si>
  <si>
    <t>941111131</t>
  </si>
  <si>
    <t>Montáž lešení řadového trubkového lehkého pracovního s podlahami s provozním zatížením tř. 3 do 200 kg/m2 šířky tř. W12 od 1,2 do 1,5 m, výšky do 10 m</t>
  </si>
  <si>
    <t>600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</si>
  <si>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</si>
  <si>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</si>
  <si>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600*60</t>
  </si>
  <si>
    <t>941111322</t>
  </si>
  <si>
    <t>Odborná prohlídka lešení řadového trubkového lehkého pracovního s podlahami s provozním zatížením tř. 3 do 200 kg/m2 šířky tř. W06 až W12 od 0,6 m do 1,5 m výšky do 25 m, celkové plochy přes 500 do 2 000 m2 zakrytého sítí</t>
  </si>
  <si>
    <t>941111831</t>
  </si>
  <si>
    <t>Demontáž lešení řadového trubkového lehkého pracovního s podlahami s provozním zatížením tř. 3 do 200 kg/m2 šířky tř. W12 od 1,2 do 1,5 m, výšky do 10 m</t>
  </si>
  <si>
    <t>944511111</t>
  </si>
  <si>
    <t>Montáž ochranné sítě zavěšené na konstrukci lešení z textilie z umělých vláken</t>
  </si>
  <si>
    <t>944511211</t>
  </si>
  <si>
    <t>Montáž ochranné sítě Příplatek za první a každý další den použití sítě k ceně -1111</t>
  </si>
  <si>
    <t>944511811</t>
  </si>
  <si>
    <t>Demontáž ochranné sítě zavěšené na konstrukci lešení z textilie z umělých vláken</t>
  </si>
  <si>
    <t>946231111</t>
  </si>
  <si>
    <t>Zavěšené lešení pod bednění mostních říms pracovní a podpěrné s vyložením do 0,90 m montáž</t>
  </si>
  <si>
    <t>50*5</t>
  </si>
  <si>
    <t>946231121</t>
  </si>
  <si>
    <t>Zavěšené lešení pod bednění mostních říms pracovní a podpěrné s vyložením do 0,90 m demontáž</t>
  </si>
  <si>
    <t>963051111</t>
  </si>
  <si>
    <t>Bourání mostních konstrukcí nosných konstrukcí ze železového betonu</t>
  </si>
  <si>
    <t>(27,4+27,9)*0,6*0,6</t>
  </si>
  <si>
    <t>(32,65+33,3)*0,6*0,6</t>
  </si>
  <si>
    <t>opěry ,křídla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</si>
  <si>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</si>
  <si>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</si>
  <si>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204</t>
  </si>
  <si>
    <t>966075141</t>
  </si>
  <si>
    <t>Odstranění různých konstrukcí na mostech kovového zábradlí vcelku vč. odvozu a poplatku za skládku</t>
  </si>
  <si>
    <t>10,8</t>
  </si>
  <si>
    <t>km 1,12741</t>
  </si>
  <si>
    <t>km</t>
  </si>
  <si>
    <t>1,66034</t>
  </si>
  <si>
    <t>11,1</t>
  </si>
  <si>
    <t>km 1,82548</t>
  </si>
  <si>
    <t>km 1,925</t>
  </si>
  <si>
    <t>12,35</t>
  </si>
  <si>
    <t>km2,31653</t>
  </si>
  <si>
    <t>985112113</t>
  </si>
  <si>
    <t>Odsekání degradovaného betonu stěn, tloušťky přes 30 do 50 mm</t>
  </si>
  <si>
    <t>45*0,7*0,3</t>
  </si>
  <si>
    <t>km 103,699</t>
  </si>
  <si>
    <t>47*0,7*0,3</t>
  </si>
  <si>
    <t>70*0,7*0,3</t>
  </si>
  <si>
    <t>60*0,7*0,3</t>
  </si>
  <si>
    <t>985221111</t>
  </si>
  <si>
    <t>Doplnění zdiva ručně do aktivované malty kamenem délky spáry na 1 m2 upravované plochy do 6 m</t>
  </si>
  <si>
    <t>10*0,5</t>
  </si>
  <si>
    <t>most km 102,541</t>
  </si>
  <si>
    <t>most 101,271</t>
  </si>
  <si>
    <t>58381086</t>
  </si>
  <si>
    <t>kámen lomový upravený štípaný (80, 40, 20 cm) pískovec</t>
  </si>
  <si>
    <t>10*1,85 "Přepočtené koeficientem množství</t>
  </si>
  <si>
    <t>985231111</t>
  </si>
  <si>
    <t>Spárování zdiva hloubky do 40 mm aktivovanou maltou délky spáry na 1 m2 upravované plochy do 6 m</t>
  </si>
  <si>
    <t>km 103,545, 103,438</t>
  </si>
  <si>
    <t>60+84</t>
  </si>
  <si>
    <t>km 99,523</t>
  </si>
  <si>
    <t>985311112</t>
  </si>
  <si>
    <t>Reprofilace betonu sanačními maltami na cementové bázi ručně stěn, tloušťky přes 10 do 20 mm</t>
  </si>
  <si>
    <t>45*1+47*1+70*1+60*1</t>
  </si>
  <si>
    <t>985312112</t>
  </si>
  <si>
    <t>Stěrka k vyrovnání ploch reprofilovaného betonu stěn, tloušťky přes 2 do 3 mm</t>
  </si>
  <si>
    <t>192+82,81</t>
  </si>
  <si>
    <t>98532001R</t>
  </si>
  <si>
    <t>Ochranný nátěr NK - ocel, mosty</t>
  </si>
  <si>
    <t>4*5,6</t>
  </si>
  <si>
    <t>most 103,699</t>
  </si>
  <si>
    <t>997013602</t>
  </si>
  <si>
    <t>Poplatek za uložení stavebního odpadu na skládce (skládkovné) z armovaného betonu zatříděného do Katalogu odpadů pod kódem 17 01 01</t>
  </si>
  <si>
    <t>163,11-5,1-5,25</t>
  </si>
  <si>
    <t>997013631</t>
  </si>
  <si>
    <t>Poplatek za uložení stavebního odpadu na skládce (skládkovné) směsného stavebního a demoličního zatříděného do Katalogu odpadů pod kódem 17 09 04</t>
  </si>
  <si>
    <t>5,1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</si>
  <si>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</si>
  <si>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</si>
  <si>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10,35-5,1</t>
  </si>
  <si>
    <t>997211111</t>
  </si>
  <si>
    <t>Svislá doprava suti nebo vybouraných hmot s naložením do dopravního zařízení a s vyprázdněním dopravního zařízení na hromadu nebo do dopravního prostředku suti na výšku do 3,5 m</t>
  </si>
  <si>
    <t>163,11</t>
  </si>
  <si>
    <t>997211511</t>
  </si>
  <si>
    <t>Vodorovná doprava suti nebo vybouraných hmot suti se složením a hrubým urovnáním, na vzdálenost do 1 km</t>
  </si>
  <si>
    <t>997211519</t>
  </si>
  <si>
    <t>Vodorovná doprava suti nebo vybouraných hmot suti se složením a hrubým urovnáním, na vzdálenost Příplatek k ceně za každý další i započatý 1 km přes 1 km</t>
  </si>
  <si>
    <t>163,11*14</t>
  </si>
  <si>
    <t>997211611</t>
  </si>
  <si>
    <t>Nakládání suti nebo vybouraných hmot na dopravní prostředky pro vodorovnou dopravu suti</t>
  </si>
  <si>
    <t>163,11-5,1</t>
  </si>
  <si>
    <t>997211612</t>
  </si>
  <si>
    <t>Nakládání suti nebo vybouraných hmot na dopravní prostředky pro vodorovnou dopravu vybouraných hmot</t>
  </si>
  <si>
    <t>204*0,025</t>
  </si>
  <si>
    <t>998212191</t>
  </si>
  <si>
    <t>Přesun hmot pro mosty zděné, betonové monolitické, spřažené ocelobetonové nebo kovové Příplatek k cenám za zvětšený přesun přes přes vymezenou největší dopravní vzdálenost do 1000 m</t>
  </si>
  <si>
    <t>SO 102 - Cyklostezka</t>
  </si>
  <si>
    <t>510</t>
  </si>
  <si>
    <t xml:space="preserve"> dle výpisu hl.výměr</t>
  </si>
  <si>
    <t>3,45</t>
  </si>
  <si>
    <t>vyrovnávka v ZU  ,dle výpisu hl.výměr</t>
  </si>
  <si>
    <t>štěrkodrť frakce 0/32</t>
  </si>
  <si>
    <t>3922*0,2</t>
  </si>
  <si>
    <t xml:space="preserve">výškové vyrovnání </t>
  </si>
  <si>
    <t>784,4*2 "Přepočtené koeficientem množství</t>
  </si>
  <si>
    <t>3352</t>
  </si>
  <si>
    <t>570</t>
  </si>
  <si>
    <t xml:space="preserve">stezka + rozšíření </t>
  </si>
  <si>
    <t>339467469</t>
  </si>
  <si>
    <t>ošetření herbicidem - štěrkodrť na upravovaném úseku</t>
  </si>
  <si>
    <t>951*4,5</t>
  </si>
  <si>
    <t>12*0,6*0,15</t>
  </si>
  <si>
    <t>stezka - dlažba</t>
  </si>
  <si>
    <t>192,5</t>
  </si>
  <si>
    <t>napojení na MK  , dle výpisu hl.výměr</t>
  </si>
  <si>
    <t>rozš., dle výpisu hl..výměr</t>
  </si>
  <si>
    <t>190</t>
  </si>
  <si>
    <t>napoj. na MK ,dle výpisu hl.výměr</t>
  </si>
  <si>
    <t>565145121</t>
  </si>
  <si>
    <t>Asfaltový beton vrstva podkladní ACP 16S 50/70 (obalované kamenivo střednězrnné - OKS) s rozprostřením a zhutněním v pruhu šířky přes 3 m, po zhutnění tl. 60 mm</t>
  </si>
  <si>
    <t>955</t>
  </si>
  <si>
    <t>napoj. na MK</t>
  </si>
  <si>
    <t>577134121</t>
  </si>
  <si>
    <t>Asfaltový beton vrstva obrusná ACO 11 (ABS) s rozprostřením a se zhutněním z nemodifikovaného asfaltu v pruhu šířky přes 3 m tř. I, po zhutnění tl. 40 mm</t>
  </si>
  <si>
    <t>napoj na MK , dle výpisu hl.výměr</t>
  </si>
  <si>
    <t>stezka - dlažba , dle výpisu hl.výměr</t>
  </si>
  <si>
    <t>3*1,03 "Přepočtené koeficientem množství</t>
  </si>
  <si>
    <t>10*1,01 "Přepočtené koeficientem množství</t>
  </si>
  <si>
    <t>SO 101 c - Účelová komunikace a zpevněná asfaltová plocha</t>
  </si>
  <si>
    <t>122252204</t>
  </si>
  <si>
    <t>Odkopávky a prokopávky nezapažené pro silnice a dálnice strojně v hornině třídy těžitelnosti I přes 100 do 500 m3</t>
  </si>
  <si>
    <t>396,4</t>
  </si>
  <si>
    <t>396,4-35,2</t>
  </si>
  <si>
    <t>361,2*5</t>
  </si>
  <si>
    <t>171151103</t>
  </si>
  <si>
    <t>Uložení sypanin do násypů strojně s rozprostřením sypaniny ve vrstvách a s hrubým urovnáním zhutněných z hornin soudržných jakékoliv třídy těžitelnosti</t>
  </si>
  <si>
    <t>35,2</t>
  </si>
  <si>
    <t>dosyp. vhodnou zeminou</t>
  </si>
  <si>
    <t>6,3</t>
  </si>
  <si>
    <t>rampa sjezdu na uk  Z NAKUP.MATER. ,dle výpisu hl.výměr</t>
  </si>
  <si>
    <t>361,2*1,8</t>
  </si>
  <si>
    <t>361,2</t>
  </si>
  <si>
    <t>991</t>
  </si>
  <si>
    <t>účel. komun</t>
  </si>
  <si>
    <t>1235</t>
  </si>
  <si>
    <t>zpev.plocha , dle výpisu hl.výměr</t>
  </si>
  <si>
    <t>564761111</t>
  </si>
  <si>
    <t>Podklad nebo kryt z kameniva hrubého drceného vel. 32-63 mm s rozprostřením a zhutněním plochy přes 100 m2, po zhutnění tl. 200 mm</t>
  </si>
  <si>
    <t>účel. komun , dle výpisu hl.výměr</t>
  </si>
  <si>
    <t>zpev.plochy , dle výpisu hl. výměr</t>
  </si>
  <si>
    <t>925</t>
  </si>
  <si>
    <t>565155121</t>
  </si>
  <si>
    <t>Asfaltový beton vrstva podkladní ACP 16S 50/70 (obalované kamenivo střednězrnné - OKS) s rozprostřením a zhutněním v pruhu šířky přes 3 m, po zhutnění tl. 70 mm</t>
  </si>
  <si>
    <t>zp.plochy , dle výpisu hl.výměr</t>
  </si>
  <si>
    <t>440</t>
  </si>
  <si>
    <t>5731911111</t>
  </si>
  <si>
    <t>Postřik infiltrační kationaktivní emulzí v množství 0,60 kg/m2</t>
  </si>
  <si>
    <t>zpev.plochy</t>
  </si>
  <si>
    <t>5732311061</t>
  </si>
  <si>
    <t>Postřik spojovací PS bez posypu kamenivem ze silniční kationaktivní emulze, v množství 0,30 kg/m2</t>
  </si>
  <si>
    <t>zp.plochy</t>
  </si>
  <si>
    <t>Asfaltový beton vrstva obrusná ACO 11 + 50/70 (ABS) s rozprostřením a se zhutněním z nemodifikovaného asfaltu v pruhu šířky přes 3 m tř. I, po zhutnění tl. 40 mm</t>
  </si>
  <si>
    <t>40445620</t>
  </si>
  <si>
    <t>zákazové, příkazové dopravní značky B4</t>
  </si>
  <si>
    <t>78*1,01 "Přepočtené koeficientem množství</t>
  </si>
  <si>
    <t>- - Oprava propustu ev. km 103,869</t>
  </si>
  <si>
    <t xml:space="preserve">    6 - Úpravy povrchů, podlahy a osazování výplní</t>
  </si>
  <si>
    <t>111251101</t>
  </si>
  <si>
    <t>Odstranění křovin a stromů s odstraněním kořenů strojně průměru kmene do 100 mm v rovině nebo ve svahu sklonu terénu do 1:5, při celkové ploše do 100 m2</t>
  </si>
  <si>
    <t>132254101</t>
  </si>
  <si>
    <t>Hloubení zapažených rýh šířky do 800 mm strojně s urovnáním dna do předepsaného profilu a spádu v hornině třídy těžitelnosti I skupiny 3 do 20 m3</t>
  </si>
  <si>
    <t>40*10</t>
  </si>
  <si>
    <t>16*10</t>
  </si>
  <si>
    <t>15*5</t>
  </si>
  <si>
    <t>15*1,8</t>
  </si>
  <si>
    <t>16*0,1*1,8</t>
  </si>
  <si>
    <t>drn</t>
  </si>
  <si>
    <t>334213221</t>
  </si>
  <si>
    <t>Zdivo pilířů, opěr a křídel mostů z lomového kamene štípaného nebo ručně vybíraného na maltu z pravidelných kamenů (na vazbu) objemu 1 kusu kamene přes 0,02 m3</t>
  </si>
  <si>
    <t>2*0,6</t>
  </si>
  <si>
    <t>334323218</t>
  </si>
  <si>
    <t>Mostní křídla a závěrné zídky z betonu železového C 30/37</t>
  </si>
  <si>
    <t>(5*2+4*4)*0,5*0,2</t>
  </si>
  <si>
    <t>dle výpisu hhl.výměr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</si>
  <si>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</si>
  <si>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</si>
  <si>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0,7</t>
  </si>
  <si>
    <t>348171112</t>
  </si>
  <si>
    <t>Osazení mostního ocelového zábradlí - kotvení pomocí ocel. patek</t>
  </si>
  <si>
    <t>most dle výpisu hl.výměr</t>
  </si>
  <si>
    <t>zábradlí se svislou výplní z plných profilů , v = 1,3 m, vč.povrch úpravy</t>
  </si>
  <si>
    <t>Úpravy povrchů, podlahy a osazování výplní</t>
  </si>
  <si>
    <t>628613221</t>
  </si>
  <si>
    <t>Protikorozní ochrana ocelových mostních konstrukcí včetně otryskání povrchu základní a podkladní epoxidový a vrchní polyuretanový nátěr bez metalizace I. třídy</t>
  </si>
  <si>
    <t>628633112</t>
  </si>
  <si>
    <t>Spárování zdiva pilířů, opěr a křídel mostů z lomového kamene aktivovanou maltou, hloubky do 40 mm délka spáry na 1 m2 upravované plochy přes 6 do 12 m</t>
  </si>
  <si>
    <t>2*9*2,1+4*3,8/2*4</t>
  </si>
  <si>
    <t>2*(2,5*4,5+2*2*2)</t>
  </si>
  <si>
    <t>962041211</t>
  </si>
  <si>
    <t>Bourání mostních konstrukcí zdiva a pilířů z prostého betonu</t>
  </si>
  <si>
    <t>985132311R</t>
  </si>
  <si>
    <t>Očištění ploch zdiva a říms-ruční dočištění ocelovými kartáči</t>
  </si>
  <si>
    <t>106,7+(5*2+4*4)*0,5</t>
  </si>
  <si>
    <t>997013601</t>
  </si>
  <si>
    <t>Poplatek za uložení stavebního odpadu na skládce (skládkovné) z prostého betonu zatříděného do Katalogu odpadů pod kódem 17 01 01</t>
  </si>
  <si>
    <t>1*2,2</t>
  </si>
  <si>
    <t>0,23</t>
  </si>
  <si>
    <t>997211521</t>
  </si>
  <si>
    <t>Vodorovná doprava suti nebo vybouraných hmot vybouraných hmot se složením a hrubým urovnáním nebo s přeložením na jiný dopravní prostředek kromě lodi, na vzdálenost do 1 km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</si>
  <si>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</si>
  <si>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</si>
  <si>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2,43*14</t>
  </si>
  <si>
    <t>2,43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</si>
  <si>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</si>
  <si>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</si>
  <si>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</si>
  <si>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</si>
  <si>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</si>
  <si>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</si>
  <si>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</si>
  <si>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</si>
  <si>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</si>
  <si>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</si>
  <si>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výstavbou, vytyčení ,zaměření</t>
  </si>
  <si>
    <t>ks</t>
  </si>
  <si>
    <t>012303000</t>
  </si>
  <si>
    <t>Geodetické práce po výstavbě - zaměření skutečného provedení</t>
  </si>
  <si>
    <t>012403000</t>
  </si>
  <si>
    <t>Geometrický plán</t>
  </si>
  <si>
    <t>013254000</t>
  </si>
  <si>
    <t>Dokumentace skutečného provedení stavby</t>
  </si>
  <si>
    <t>VRN3</t>
  </si>
  <si>
    <t>Zařízení staveniště</t>
  </si>
  <si>
    <t>030001000</t>
  </si>
  <si>
    <t>Zařízení staveniště - zřízení ,odstranění ,zabezpečení, oplocení , náklady na stav.buňky ,mobil.WC , energie pro zS</t>
  </si>
  <si>
    <t>VRN7</t>
  </si>
  <si>
    <t>Provozní vlivy</t>
  </si>
  <si>
    <t>072103001</t>
  </si>
  <si>
    <t>Projednání DIO a zajištění dopravně inženýrských opatření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</si>
</sst>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 x14ac:dyDescent="0.2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1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2"/>
      <c r="AL5" s="22"/>
      <c r="AM5" s="22"/>
      <c r="AN5" s="22"/>
      <c r="AO5" s="22"/>
      <c r="AP5" s="22"/>
      <c r="AQ5" s="22"/>
      <c r="AR5" s="20"/>
      <c r="BE5" s="268" t="s">
        <v>15</v>
      </c>
      <c r="BS5" s="17" t="s">
        <v>6</v>
      </c>
    </row>
    <row r="6" spans="1:74" s="1" customFormat="1" ht="36.950000000000003" customHeight="1" x14ac:dyDescent="0.2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3" t="s">
        <v>17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2"/>
      <c r="AL6" s="22"/>
      <c r="AM6" s="22"/>
      <c r="AN6" s="22"/>
      <c r="AO6" s="22"/>
      <c r="AP6" s="22"/>
      <c r="AQ6" s="22"/>
      <c r="AR6" s="20"/>
      <c r="BE6" s="269"/>
      <c r="BS6" s="17" t="s">
        <v>6</v>
      </c>
    </row>
    <row r="7" spans="1:74" s="1" customFormat="1" ht="12" customHeight="1" x14ac:dyDescent="0.2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9"/>
      <c r="BS7" s="17" t="s">
        <v>6</v>
      </c>
    </row>
    <row r="8" spans="1:74" s="1" customFormat="1" ht="12" customHeight="1" x14ac:dyDescent="0.2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9"/>
      <c r="BS8" s="17" t="s">
        <v>6</v>
      </c>
    </row>
    <row r="9" spans="1:74" s="1" customFormat="1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9"/>
      <c r="BS9" s="17" t="s">
        <v>6</v>
      </c>
    </row>
    <row r="10" spans="1:74" s="1" customFormat="1" ht="12" customHeight="1" x14ac:dyDescent="0.2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9"/>
      <c r="BS10" s="17" t="s">
        <v>6</v>
      </c>
    </row>
    <row r="11" spans="1:74" s="1" customFormat="1" ht="18.399999999999999" customHeight="1" x14ac:dyDescent="0.2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69"/>
      <c r="BS11" s="17" t="s">
        <v>6</v>
      </c>
    </row>
    <row r="12" spans="1:74" s="1" customFormat="1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9"/>
      <c r="BS12" s="17" t="s">
        <v>6</v>
      </c>
    </row>
    <row r="13" spans="1:74" s="1" customFormat="1" ht="12" customHeight="1" x14ac:dyDescent="0.2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69"/>
      <c r="BS13" s="17" t="s">
        <v>6</v>
      </c>
    </row>
    <row r="14" spans="1:74" ht="12.75" x14ac:dyDescent="0.2">
      <c r="B14" s="21"/>
      <c r="C14" s="22"/>
      <c r="D14" s="22"/>
      <c r="E14" s="274" t="s">
        <v>28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69"/>
      <c r="BS14" s="17" t="s">
        <v>6</v>
      </c>
    </row>
    <row r="15" spans="1:74" s="1" customFormat="1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9"/>
      <c r="BS15" s="17" t="s">
        <v>4</v>
      </c>
    </row>
    <row r="16" spans="1:74" s="1" customFormat="1" ht="12" customHeight="1" x14ac:dyDescent="0.2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9"/>
      <c r="BS16" s="17" t="s">
        <v>4</v>
      </c>
    </row>
    <row r="17" spans="1:71" s="1" customFormat="1" ht="18.399999999999999" customHeight="1" x14ac:dyDescent="0.2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69"/>
      <c r="BS17" s="17" t="s">
        <v>30</v>
      </c>
    </row>
    <row r="18" spans="1:71" s="1" customFormat="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9"/>
      <c r="BS18" s="17" t="s">
        <v>6</v>
      </c>
    </row>
    <row r="19" spans="1:71" s="1" customFormat="1" ht="12" customHeight="1" x14ac:dyDescent="0.2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9"/>
      <c r="BS19" s="17" t="s">
        <v>6</v>
      </c>
    </row>
    <row r="20" spans="1:71" s="1" customFormat="1" ht="18.399999999999999" customHeight="1" x14ac:dyDescent="0.2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69"/>
      <c r="BS20" s="17" t="s">
        <v>4</v>
      </c>
    </row>
    <row r="21" spans="1:71" s="1" customFormat="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9"/>
    </row>
    <row r="22" spans="1:71" s="1" customFormat="1" ht="12" customHeight="1" x14ac:dyDescent="0.2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9"/>
    </row>
    <row r="23" spans="1:71" s="1" customFormat="1" ht="16.5" customHeight="1" x14ac:dyDescent="0.2">
      <c r="B23" s="21"/>
      <c r="C23" s="22"/>
      <c r="D23" s="22"/>
      <c r="E23" s="276" t="s">
        <v>1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2"/>
      <c r="AP23" s="22"/>
      <c r="AQ23" s="22"/>
      <c r="AR23" s="20"/>
      <c r="BE23" s="269"/>
    </row>
    <row r="24" spans="1:71" s="1" customFormat="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9"/>
    </row>
    <row r="25" spans="1:71" s="1" customFormat="1" ht="6.95" customHeight="1" x14ac:dyDescent="0.2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9"/>
    </row>
    <row r="26" spans="1:71" s="2" customFormat="1" ht="25.9" customHeight="1" x14ac:dyDescent="0.2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7">
        <f>ROUND(AG94,2)</f>
        <v>0</v>
      </c>
      <c r="AL26" s="278"/>
      <c r="AM26" s="278"/>
      <c r="AN26" s="278"/>
      <c r="AO26" s="278"/>
      <c r="AP26" s="36"/>
      <c r="AQ26" s="36"/>
      <c r="AR26" s="39"/>
      <c r="BE26" s="269"/>
    </row>
    <row r="27" spans="1:71" s="2" customFormat="1" ht="6.95" customHeight="1" x14ac:dyDescent="0.2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9"/>
    </row>
    <row r="28" spans="1:71" s="2" customFormat="1" ht="12.75" x14ac:dyDescent="0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9" t="s">
        <v>34</v>
      </c>
      <c r="M28" s="279"/>
      <c r="N28" s="279"/>
      <c r="O28" s="279"/>
      <c r="P28" s="279"/>
      <c r="Q28" s="36"/>
      <c r="R28" s="36"/>
      <c r="S28" s="36"/>
      <c r="T28" s="36"/>
      <c r="U28" s="36"/>
      <c r="V28" s="36"/>
      <c r="W28" s="279" t="s">
        <v>35</v>
      </c>
      <c r="X28" s="279"/>
      <c r="Y28" s="279"/>
      <c r="Z28" s="279"/>
      <c r="AA28" s="279"/>
      <c r="AB28" s="279"/>
      <c r="AC28" s="279"/>
      <c r="AD28" s="279"/>
      <c r="AE28" s="279"/>
      <c r="AF28" s="36"/>
      <c r="AG28" s="36"/>
      <c r="AH28" s="36"/>
      <c r="AI28" s="36"/>
      <c r="AJ28" s="36"/>
      <c r="AK28" s="279" t="s">
        <v>36</v>
      </c>
      <c r="AL28" s="279"/>
      <c r="AM28" s="279"/>
      <c r="AN28" s="279"/>
      <c r="AO28" s="279"/>
      <c r="AP28" s="36"/>
      <c r="AQ28" s="36"/>
      <c r="AR28" s="39"/>
      <c r="BE28" s="269"/>
    </row>
    <row r="29" spans="1:71" s="3" customFormat="1" ht="14.45" customHeight="1" x14ac:dyDescent="0.2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82">
        <v>0.21</v>
      </c>
      <c r="M29" s="281"/>
      <c r="N29" s="281"/>
      <c r="O29" s="281"/>
      <c r="P29" s="281"/>
      <c r="Q29" s="41"/>
      <c r="R29" s="41"/>
      <c r="S29" s="41"/>
      <c r="T29" s="41"/>
      <c r="U29" s="41"/>
      <c r="V29" s="41"/>
      <c r="W29" s="280">
        <f>ROUND(AZ94, 2)</f>
        <v>0</v>
      </c>
      <c r="X29" s="281"/>
      <c r="Y29" s="281"/>
      <c r="Z29" s="281"/>
      <c r="AA29" s="281"/>
      <c r="AB29" s="281"/>
      <c r="AC29" s="281"/>
      <c r="AD29" s="281"/>
      <c r="AE29" s="281"/>
      <c r="AF29" s="41"/>
      <c r="AG29" s="41"/>
      <c r="AH29" s="41"/>
      <c r="AI29" s="41"/>
      <c r="AJ29" s="41"/>
      <c r="AK29" s="280">
        <f>ROUND(AV94, 2)</f>
        <v>0</v>
      </c>
      <c r="AL29" s="281"/>
      <c r="AM29" s="281"/>
      <c r="AN29" s="281"/>
      <c r="AO29" s="281"/>
      <c r="AP29" s="41"/>
      <c r="AQ29" s="41"/>
      <c r="AR29" s="42"/>
      <c r="BE29" s="270"/>
    </row>
    <row r="30" spans="1:71" s="3" customFormat="1" ht="14.45" customHeight="1" x14ac:dyDescent="0.2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82">
        <v>0.15</v>
      </c>
      <c r="M30" s="281"/>
      <c r="N30" s="281"/>
      <c r="O30" s="281"/>
      <c r="P30" s="281"/>
      <c r="Q30" s="41"/>
      <c r="R30" s="41"/>
      <c r="S30" s="41"/>
      <c r="T30" s="41"/>
      <c r="U30" s="41"/>
      <c r="V30" s="41"/>
      <c r="W30" s="280">
        <f>ROUND(BA94, 2)</f>
        <v>0</v>
      </c>
      <c r="X30" s="281"/>
      <c r="Y30" s="281"/>
      <c r="Z30" s="281"/>
      <c r="AA30" s="281"/>
      <c r="AB30" s="281"/>
      <c r="AC30" s="281"/>
      <c r="AD30" s="281"/>
      <c r="AE30" s="281"/>
      <c r="AF30" s="41"/>
      <c r="AG30" s="41"/>
      <c r="AH30" s="41"/>
      <c r="AI30" s="41"/>
      <c r="AJ30" s="41"/>
      <c r="AK30" s="280">
        <f>ROUND(AW94, 2)</f>
        <v>0</v>
      </c>
      <c r="AL30" s="281"/>
      <c r="AM30" s="281"/>
      <c r="AN30" s="281"/>
      <c r="AO30" s="281"/>
      <c r="AP30" s="41"/>
      <c r="AQ30" s="41"/>
      <c r="AR30" s="42"/>
      <c r="BE30" s="270"/>
    </row>
    <row r="31" spans="1:71" s="3" customFormat="1" ht="14.45" hidden="1" customHeight="1" x14ac:dyDescent="0.2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82">
        <v>0.21</v>
      </c>
      <c r="M31" s="281"/>
      <c r="N31" s="281"/>
      <c r="O31" s="281"/>
      <c r="P31" s="281"/>
      <c r="Q31" s="41"/>
      <c r="R31" s="41"/>
      <c r="S31" s="41"/>
      <c r="T31" s="41"/>
      <c r="U31" s="41"/>
      <c r="V31" s="41"/>
      <c r="W31" s="280">
        <f>ROUND(BB94, 2)</f>
        <v>0</v>
      </c>
      <c r="X31" s="281"/>
      <c r="Y31" s="281"/>
      <c r="Z31" s="281"/>
      <c r="AA31" s="281"/>
      <c r="AB31" s="281"/>
      <c r="AC31" s="281"/>
      <c r="AD31" s="281"/>
      <c r="AE31" s="281"/>
      <c r="AF31" s="41"/>
      <c r="AG31" s="41"/>
      <c r="AH31" s="41"/>
      <c r="AI31" s="41"/>
      <c r="AJ31" s="41"/>
      <c r="AK31" s="280">
        <v>0</v>
      </c>
      <c r="AL31" s="281"/>
      <c r="AM31" s="281"/>
      <c r="AN31" s="281"/>
      <c r="AO31" s="281"/>
      <c r="AP31" s="41"/>
      <c r="AQ31" s="41"/>
      <c r="AR31" s="42"/>
      <c r="BE31" s="270"/>
    </row>
    <row r="32" spans="1:71" s="3" customFormat="1" ht="14.45" hidden="1" customHeight="1" x14ac:dyDescent="0.2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82">
        <v>0.15</v>
      </c>
      <c r="M32" s="281"/>
      <c r="N32" s="281"/>
      <c r="O32" s="281"/>
      <c r="P32" s="281"/>
      <c r="Q32" s="41"/>
      <c r="R32" s="41"/>
      <c r="S32" s="41"/>
      <c r="T32" s="41"/>
      <c r="U32" s="41"/>
      <c r="V32" s="41"/>
      <c r="W32" s="280">
        <f>ROUND(BC94, 2)</f>
        <v>0</v>
      </c>
      <c r="X32" s="281"/>
      <c r="Y32" s="281"/>
      <c r="Z32" s="281"/>
      <c r="AA32" s="281"/>
      <c r="AB32" s="281"/>
      <c r="AC32" s="281"/>
      <c r="AD32" s="281"/>
      <c r="AE32" s="281"/>
      <c r="AF32" s="41"/>
      <c r="AG32" s="41"/>
      <c r="AH32" s="41"/>
      <c r="AI32" s="41"/>
      <c r="AJ32" s="41"/>
      <c r="AK32" s="280">
        <v>0</v>
      </c>
      <c r="AL32" s="281"/>
      <c r="AM32" s="281"/>
      <c r="AN32" s="281"/>
      <c r="AO32" s="281"/>
      <c r="AP32" s="41"/>
      <c r="AQ32" s="41"/>
      <c r="AR32" s="42"/>
      <c r="BE32" s="270"/>
    </row>
    <row r="33" spans="1:57" s="3" customFormat="1" ht="14.45" hidden="1" customHeight="1" x14ac:dyDescent="0.2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82">
        <v>0</v>
      </c>
      <c r="M33" s="281"/>
      <c r="N33" s="281"/>
      <c r="O33" s="281"/>
      <c r="P33" s="281"/>
      <c r="Q33" s="41"/>
      <c r="R33" s="41"/>
      <c r="S33" s="41"/>
      <c r="T33" s="41"/>
      <c r="U33" s="41"/>
      <c r="V33" s="41"/>
      <c r="W33" s="280">
        <f>ROUND(BD94, 2)</f>
        <v>0</v>
      </c>
      <c r="X33" s="281"/>
      <c r="Y33" s="281"/>
      <c r="Z33" s="281"/>
      <c r="AA33" s="281"/>
      <c r="AB33" s="281"/>
      <c r="AC33" s="281"/>
      <c r="AD33" s="281"/>
      <c r="AE33" s="281"/>
      <c r="AF33" s="41"/>
      <c r="AG33" s="41"/>
      <c r="AH33" s="41"/>
      <c r="AI33" s="41"/>
      <c r="AJ33" s="41"/>
      <c r="AK33" s="280">
        <v>0</v>
      </c>
      <c r="AL33" s="281"/>
      <c r="AM33" s="281"/>
      <c r="AN33" s="281"/>
      <c r="AO33" s="281"/>
      <c r="AP33" s="41"/>
      <c r="AQ33" s="41"/>
      <c r="AR33" s="42"/>
      <c r="BE33" s="270"/>
    </row>
    <row r="34" spans="1:57" s="2" customFormat="1" ht="6.95" customHeight="1" x14ac:dyDescent="0.2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9"/>
    </row>
    <row r="35" spans="1:57" s="2" customFormat="1" ht="25.9" customHeight="1" x14ac:dyDescent="0.2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86" t="s">
        <v>45</v>
      </c>
      <c r="Y35" s="284"/>
      <c r="Z35" s="284"/>
      <c r="AA35" s="284"/>
      <c r="AB35" s="284"/>
      <c r="AC35" s="45"/>
      <c r="AD35" s="45"/>
      <c r="AE35" s="45"/>
      <c r="AF35" s="45"/>
      <c r="AG35" s="45"/>
      <c r="AH35" s="45"/>
      <c r="AI35" s="45"/>
      <c r="AJ35" s="45"/>
      <c r="AK35" s="283">
        <f>SUM(AK26:AK33)</f>
        <v>0</v>
      </c>
      <c r="AL35" s="284"/>
      <c r="AM35" s="284"/>
      <c r="AN35" s="284"/>
      <c r="AO35" s="285"/>
      <c r="AP35" s="43"/>
      <c r="AQ35" s="43"/>
      <c r="AR35" s="39"/>
      <c r="BE35" s="34"/>
    </row>
    <row r="36" spans="1:57" s="2" customFormat="1" ht="6.9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 x14ac:dyDescent="0.2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 x14ac:dyDescent="0.2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 x14ac:dyDescent="0.2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 x14ac:dyDescent="0.2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 x14ac:dyDescent="0.2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 x14ac:dyDescent="0.2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 x14ac:dyDescent="0.2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 x14ac:dyDescent="0.2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 x14ac:dyDescent="0.2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 x14ac:dyDescent="0.2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 x14ac:dyDescent="0.2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 x14ac:dyDescent="0.2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 x14ac:dyDescent="0.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 x14ac:dyDescent="0.2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 x14ac:dyDescent="0.2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 x14ac:dyDescent="0.2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 x14ac:dyDescent="0.2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 x14ac:dyDescent="0.2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 x14ac:dyDescent="0.2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 x14ac:dyDescent="0.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 x14ac:dyDescent="0.2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 x14ac:dyDescent="0.2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 x14ac:dyDescent="0.2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 x14ac:dyDescent="0.2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 x14ac:dyDescent="0.2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 x14ac:dyDescent="0.2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 x14ac:dyDescent="0.2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 x14ac:dyDescent="0.2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 x14ac:dyDescent="0.2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 x14ac:dyDescent="0.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 x14ac:dyDescent="0.2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 x14ac:dyDescent="0.2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 x14ac:dyDescent="0.2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 x14ac:dyDescent="0.2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 x14ac:dyDescent="0.2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 x14ac:dyDescent="0.2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 x14ac:dyDescent="0.2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 x14ac:dyDescent="0.2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1939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 x14ac:dyDescent="0.2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47" t="str">
        <f>K6</f>
        <v>Cyklostezka Bukovec - Chrást u Plzně</v>
      </c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 x14ac:dyDescent="0.2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 x14ac:dyDescent="0.2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49" t="str">
        <f>IF(AN8= "","",AN8)</f>
        <v>30. 8. 2023</v>
      </c>
      <c r="AN87" s="249"/>
      <c r="AO87" s="36"/>
      <c r="AP87" s="36"/>
      <c r="AQ87" s="36"/>
      <c r="AR87" s="39"/>
      <c r="BE87" s="34"/>
    </row>
    <row r="88" spans="1:91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 x14ac:dyDescent="0.2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50" t="str">
        <f>IF(E17="","",E17)</f>
        <v xml:space="preserve"> </v>
      </c>
      <c r="AN89" s="251"/>
      <c r="AO89" s="251"/>
      <c r="AP89" s="251"/>
      <c r="AQ89" s="36"/>
      <c r="AR89" s="39"/>
      <c r="AS89" s="252" t="s">
        <v>53</v>
      </c>
      <c r="AT89" s="25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 x14ac:dyDescent="0.2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50" t="str">
        <f>IF(E20="","",E20)</f>
        <v xml:space="preserve"> </v>
      </c>
      <c r="AN90" s="251"/>
      <c r="AO90" s="251"/>
      <c r="AP90" s="251"/>
      <c r="AQ90" s="36"/>
      <c r="AR90" s="39"/>
      <c r="AS90" s="254"/>
      <c r="AT90" s="25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 x14ac:dyDescent="0.2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56"/>
      <c r="AT91" s="25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 x14ac:dyDescent="0.2">
      <c r="A92" s="34"/>
      <c r="B92" s="35"/>
      <c r="C92" s="258" t="s">
        <v>54</v>
      </c>
      <c r="D92" s="259"/>
      <c r="E92" s="259"/>
      <c r="F92" s="259"/>
      <c r="G92" s="259"/>
      <c r="H92" s="73"/>
      <c r="I92" s="261" t="s">
        <v>55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60" t="s">
        <v>56</v>
      </c>
      <c r="AH92" s="259"/>
      <c r="AI92" s="259"/>
      <c r="AJ92" s="259"/>
      <c r="AK92" s="259"/>
      <c r="AL92" s="259"/>
      <c r="AM92" s="259"/>
      <c r="AN92" s="261" t="s">
        <v>57</v>
      </c>
      <c r="AO92" s="259"/>
      <c r="AP92" s="262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 x14ac:dyDescent="0.2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6">
        <f>ROUND(SUM(AG95:AG101),2)</f>
        <v>0</v>
      </c>
      <c r="AH94" s="266"/>
      <c r="AI94" s="266"/>
      <c r="AJ94" s="266"/>
      <c r="AK94" s="266"/>
      <c r="AL94" s="266"/>
      <c r="AM94" s="266"/>
      <c r="AN94" s="267">
        <f t="shared" ref="AN94:AN101" si="0">SUM(AG94,AT94)</f>
        <v>0</v>
      </c>
      <c r="AO94" s="267"/>
      <c r="AP94" s="267"/>
      <c r="AQ94" s="85" t="s">
        <v>1</v>
      </c>
      <c r="AR94" s="86"/>
      <c r="AS94" s="87">
        <f>ROUND(SUM(AS95:AS101),2)</f>
        <v>0</v>
      </c>
      <c r="AT94" s="88">
        <f t="shared" ref="AT94:AT101" si="1">ROUND(SUM(AV94:AW94),2)</f>
        <v>0</v>
      </c>
      <c r="AU94" s="89">
        <f>ROUND(SUM(AU95:AU101),5)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ROUND(SUM(AZ95:AZ101),2)</f>
        <v>0</v>
      </c>
      <c r="BA94" s="88">
        <f>ROUND(SUM(BA95:BA101),2)</f>
        <v>0</v>
      </c>
      <c r="BB94" s="88">
        <f>ROUND(SUM(BB95:BB101),2)</f>
        <v>0</v>
      </c>
      <c r="BC94" s="88">
        <f>ROUND(SUM(BC95:BC101),2)</f>
        <v>0</v>
      </c>
      <c r="BD94" s="90">
        <f>ROUND(SUM(BD95:BD101),2)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24.75" customHeight="1" x14ac:dyDescent="0.2">
      <c r="A95" s="93" t="s">
        <v>77</v>
      </c>
      <c r="B95" s="94"/>
      <c r="C95" s="95"/>
      <c r="D95" s="263" t="s">
        <v>78</v>
      </c>
      <c r="E95" s="263"/>
      <c r="F95" s="263"/>
      <c r="G95" s="263"/>
      <c r="H95" s="263"/>
      <c r="I95" s="96"/>
      <c r="J95" s="263" t="s">
        <v>79</v>
      </c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4">
        <f>'SO 101a - Cyklostezka '!J30</f>
        <v>0</v>
      </c>
      <c r="AH95" s="265"/>
      <c r="AI95" s="265"/>
      <c r="AJ95" s="265"/>
      <c r="AK95" s="265"/>
      <c r="AL95" s="265"/>
      <c r="AM95" s="265"/>
      <c r="AN95" s="264">
        <f t="shared" si="0"/>
        <v>0</v>
      </c>
      <c r="AO95" s="265"/>
      <c r="AP95" s="265"/>
      <c r="AQ95" s="97" t="s">
        <v>80</v>
      </c>
      <c r="AR95" s="98"/>
      <c r="AS95" s="99">
        <v>0</v>
      </c>
      <c r="AT95" s="100">
        <f t="shared" si="1"/>
        <v>0</v>
      </c>
      <c r="AU95" s="101">
        <f>'SO 101a - Cyklostezka '!P123</f>
        <v>0</v>
      </c>
      <c r="AV95" s="100">
        <f>'SO 101a - Cyklostezka '!J33</f>
        <v>0</v>
      </c>
      <c r="AW95" s="100">
        <f>'SO 101a - Cyklostezka '!J34</f>
        <v>0</v>
      </c>
      <c r="AX95" s="100">
        <f>'SO 101a - Cyklostezka '!J35</f>
        <v>0</v>
      </c>
      <c r="AY95" s="100">
        <f>'SO 101a - Cyklostezka '!J36</f>
        <v>0</v>
      </c>
      <c r="AZ95" s="100">
        <f>'SO 101a - Cyklostezka '!F33</f>
        <v>0</v>
      </c>
      <c r="BA95" s="100">
        <f>'SO 101a - Cyklostezka '!F34</f>
        <v>0</v>
      </c>
      <c r="BB95" s="100">
        <f>'SO 101a - Cyklostezka '!F35</f>
        <v>0</v>
      </c>
      <c r="BC95" s="100">
        <f>'SO 101a - Cyklostezka '!F36</f>
        <v>0</v>
      </c>
      <c r="BD95" s="102">
        <f>'SO 101a - Cyklostezka 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7" customFormat="1" ht="24.75" customHeight="1" x14ac:dyDescent="0.2">
      <c r="A96" s="93" t="s">
        <v>77</v>
      </c>
      <c r="B96" s="94"/>
      <c r="C96" s="95"/>
      <c r="D96" s="263" t="s">
        <v>84</v>
      </c>
      <c r="E96" s="263"/>
      <c r="F96" s="263"/>
      <c r="G96" s="263"/>
      <c r="H96" s="263"/>
      <c r="I96" s="96"/>
      <c r="J96" s="263" t="s">
        <v>85</v>
      </c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4">
        <f>'SO 201a - Opěrná zeď'!J30</f>
        <v>0</v>
      </c>
      <c r="AH96" s="265"/>
      <c r="AI96" s="265"/>
      <c r="AJ96" s="265"/>
      <c r="AK96" s="265"/>
      <c r="AL96" s="265"/>
      <c r="AM96" s="265"/>
      <c r="AN96" s="264">
        <f t="shared" si="0"/>
        <v>0</v>
      </c>
      <c r="AO96" s="265"/>
      <c r="AP96" s="265"/>
      <c r="AQ96" s="97" t="s">
        <v>80</v>
      </c>
      <c r="AR96" s="98"/>
      <c r="AS96" s="99">
        <v>0</v>
      </c>
      <c r="AT96" s="100">
        <f t="shared" si="1"/>
        <v>0</v>
      </c>
      <c r="AU96" s="101">
        <f>'SO 201a - Opěrná zeď'!P127</f>
        <v>0</v>
      </c>
      <c r="AV96" s="100">
        <f>'SO 201a - Opěrná zeď'!J33</f>
        <v>0</v>
      </c>
      <c r="AW96" s="100">
        <f>'SO 201a - Opěrná zeď'!J34</f>
        <v>0</v>
      </c>
      <c r="AX96" s="100">
        <f>'SO 201a - Opěrná zeď'!J35</f>
        <v>0</v>
      </c>
      <c r="AY96" s="100">
        <f>'SO 201a - Opěrná zeď'!J36</f>
        <v>0</v>
      </c>
      <c r="AZ96" s="100">
        <f>'SO 201a - Opěrná zeď'!F33</f>
        <v>0</v>
      </c>
      <c r="BA96" s="100">
        <f>'SO 201a - Opěrná zeď'!F34</f>
        <v>0</v>
      </c>
      <c r="BB96" s="100">
        <f>'SO 201a - Opěrná zeď'!F35</f>
        <v>0</v>
      </c>
      <c r="BC96" s="100">
        <f>'SO 201a - Opěrná zeď'!F36</f>
        <v>0</v>
      </c>
      <c r="BD96" s="102">
        <f>'SO 201a - Opěrná zeď'!F37</f>
        <v>0</v>
      </c>
      <c r="BT96" s="103" t="s">
        <v>81</v>
      </c>
      <c r="BV96" s="103" t="s">
        <v>75</v>
      </c>
      <c r="BW96" s="103" t="s">
        <v>86</v>
      </c>
      <c r="BX96" s="103" t="s">
        <v>5</v>
      </c>
      <c r="CL96" s="103" t="s">
        <v>1</v>
      </c>
      <c r="CM96" s="103" t="s">
        <v>83</v>
      </c>
    </row>
    <row r="97" spans="1:91" s="7" customFormat="1" ht="24.75" customHeight="1" x14ac:dyDescent="0.2">
      <c r="A97" s="93" t="s">
        <v>77</v>
      </c>
      <c r="B97" s="94"/>
      <c r="C97" s="95"/>
      <c r="D97" s="263" t="s">
        <v>87</v>
      </c>
      <c r="E97" s="263"/>
      <c r="F97" s="263"/>
      <c r="G97" s="263"/>
      <c r="H97" s="263"/>
      <c r="I97" s="96"/>
      <c r="J97" s="263" t="s">
        <v>88</v>
      </c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4">
        <f>'SO 201b - Oprava mostních...'!J30</f>
        <v>0</v>
      </c>
      <c r="AH97" s="265"/>
      <c r="AI97" s="265"/>
      <c r="AJ97" s="265"/>
      <c r="AK97" s="265"/>
      <c r="AL97" s="265"/>
      <c r="AM97" s="265"/>
      <c r="AN97" s="264">
        <f t="shared" si="0"/>
        <v>0</v>
      </c>
      <c r="AO97" s="265"/>
      <c r="AP97" s="265"/>
      <c r="AQ97" s="97" t="s">
        <v>80</v>
      </c>
      <c r="AR97" s="98"/>
      <c r="AS97" s="99">
        <v>0</v>
      </c>
      <c r="AT97" s="100">
        <f t="shared" si="1"/>
        <v>0</v>
      </c>
      <c r="AU97" s="101">
        <f>'SO 201b - Oprava mostních...'!P124</f>
        <v>0</v>
      </c>
      <c r="AV97" s="100">
        <f>'SO 201b - Oprava mostních...'!J33</f>
        <v>0</v>
      </c>
      <c r="AW97" s="100">
        <f>'SO 201b - Oprava mostních...'!J34</f>
        <v>0</v>
      </c>
      <c r="AX97" s="100">
        <f>'SO 201b - Oprava mostních...'!J35</f>
        <v>0</v>
      </c>
      <c r="AY97" s="100">
        <f>'SO 201b - Oprava mostních...'!J36</f>
        <v>0</v>
      </c>
      <c r="AZ97" s="100">
        <f>'SO 201b - Oprava mostních...'!F33</f>
        <v>0</v>
      </c>
      <c r="BA97" s="100">
        <f>'SO 201b - Oprava mostních...'!F34</f>
        <v>0</v>
      </c>
      <c r="BB97" s="100">
        <f>'SO 201b - Oprava mostních...'!F35</f>
        <v>0</v>
      </c>
      <c r="BC97" s="100">
        <f>'SO 201b - Oprava mostních...'!F36</f>
        <v>0</v>
      </c>
      <c r="BD97" s="102">
        <f>'SO 201b - Oprava mostních...'!F37</f>
        <v>0</v>
      </c>
      <c r="BT97" s="103" t="s">
        <v>81</v>
      </c>
      <c r="BV97" s="103" t="s">
        <v>75</v>
      </c>
      <c r="BW97" s="103" t="s">
        <v>89</v>
      </c>
      <c r="BX97" s="103" t="s">
        <v>5</v>
      </c>
      <c r="CL97" s="103" t="s">
        <v>1</v>
      </c>
      <c r="CM97" s="103" t="s">
        <v>83</v>
      </c>
    </row>
    <row r="98" spans="1:91" s="7" customFormat="1" ht="16.5" customHeight="1" x14ac:dyDescent="0.2">
      <c r="A98" s="93" t="s">
        <v>77</v>
      </c>
      <c r="B98" s="94"/>
      <c r="C98" s="95"/>
      <c r="D98" s="263" t="s">
        <v>90</v>
      </c>
      <c r="E98" s="263"/>
      <c r="F98" s="263"/>
      <c r="G98" s="263"/>
      <c r="H98" s="263"/>
      <c r="I98" s="96"/>
      <c r="J98" s="263" t="s">
        <v>91</v>
      </c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4">
        <f>'SO 102 - Cyklostezka'!J30</f>
        <v>0</v>
      </c>
      <c r="AH98" s="265"/>
      <c r="AI98" s="265"/>
      <c r="AJ98" s="265"/>
      <c r="AK98" s="265"/>
      <c r="AL98" s="265"/>
      <c r="AM98" s="265"/>
      <c r="AN98" s="264">
        <f t="shared" si="0"/>
        <v>0</v>
      </c>
      <c r="AO98" s="265"/>
      <c r="AP98" s="265"/>
      <c r="AQ98" s="97" t="s">
        <v>80</v>
      </c>
      <c r="AR98" s="98"/>
      <c r="AS98" s="99">
        <v>0</v>
      </c>
      <c r="AT98" s="100">
        <f t="shared" si="1"/>
        <v>0</v>
      </c>
      <c r="AU98" s="101">
        <f>'SO 102 - Cyklostezka'!P122</f>
        <v>0</v>
      </c>
      <c r="AV98" s="100">
        <f>'SO 102 - Cyklostezka'!J33</f>
        <v>0</v>
      </c>
      <c r="AW98" s="100">
        <f>'SO 102 - Cyklostezka'!J34</f>
        <v>0</v>
      </c>
      <c r="AX98" s="100">
        <f>'SO 102 - Cyklostezka'!J35</f>
        <v>0</v>
      </c>
      <c r="AY98" s="100">
        <f>'SO 102 - Cyklostezka'!J36</f>
        <v>0</v>
      </c>
      <c r="AZ98" s="100">
        <f>'SO 102 - Cyklostezka'!F33</f>
        <v>0</v>
      </c>
      <c r="BA98" s="100">
        <f>'SO 102 - Cyklostezka'!F34</f>
        <v>0</v>
      </c>
      <c r="BB98" s="100">
        <f>'SO 102 - Cyklostezka'!F35</f>
        <v>0</v>
      </c>
      <c r="BC98" s="100">
        <f>'SO 102 - Cyklostezka'!F36</f>
        <v>0</v>
      </c>
      <c r="BD98" s="102">
        <f>'SO 102 - Cyklostezka'!F37</f>
        <v>0</v>
      </c>
      <c r="BT98" s="103" t="s">
        <v>81</v>
      </c>
      <c r="BV98" s="103" t="s">
        <v>75</v>
      </c>
      <c r="BW98" s="103" t="s">
        <v>92</v>
      </c>
      <c r="BX98" s="103" t="s">
        <v>5</v>
      </c>
      <c r="CL98" s="103" t="s">
        <v>1</v>
      </c>
      <c r="CM98" s="103" t="s">
        <v>83</v>
      </c>
    </row>
    <row r="99" spans="1:91" s="7" customFormat="1" ht="24.75" customHeight="1" x14ac:dyDescent="0.2">
      <c r="A99" s="93" t="s">
        <v>77</v>
      </c>
      <c r="B99" s="94"/>
      <c r="C99" s="95"/>
      <c r="D99" s="263" t="s">
        <v>93</v>
      </c>
      <c r="E99" s="263"/>
      <c r="F99" s="263"/>
      <c r="G99" s="263"/>
      <c r="H99" s="263"/>
      <c r="I99" s="96"/>
      <c r="J99" s="263" t="s">
        <v>94</v>
      </c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4">
        <f>'SO 101 c - Účelová komuni...'!J30</f>
        <v>0</v>
      </c>
      <c r="AH99" s="265"/>
      <c r="AI99" s="265"/>
      <c r="AJ99" s="265"/>
      <c r="AK99" s="265"/>
      <c r="AL99" s="265"/>
      <c r="AM99" s="265"/>
      <c r="AN99" s="264">
        <f t="shared" si="0"/>
        <v>0</v>
      </c>
      <c r="AO99" s="265"/>
      <c r="AP99" s="265"/>
      <c r="AQ99" s="97" t="s">
        <v>80</v>
      </c>
      <c r="AR99" s="98"/>
      <c r="AS99" s="99">
        <v>0</v>
      </c>
      <c r="AT99" s="100">
        <f t="shared" si="1"/>
        <v>0</v>
      </c>
      <c r="AU99" s="101">
        <f>'SO 101 c - Účelová komuni...'!P121</f>
        <v>0</v>
      </c>
      <c r="AV99" s="100">
        <f>'SO 101 c - Účelová komuni...'!J33</f>
        <v>0</v>
      </c>
      <c r="AW99" s="100">
        <f>'SO 101 c - Účelová komuni...'!J34</f>
        <v>0</v>
      </c>
      <c r="AX99" s="100">
        <f>'SO 101 c - Účelová komuni...'!J35</f>
        <v>0</v>
      </c>
      <c r="AY99" s="100">
        <f>'SO 101 c - Účelová komuni...'!J36</f>
        <v>0</v>
      </c>
      <c r="AZ99" s="100">
        <f>'SO 101 c - Účelová komuni...'!F33</f>
        <v>0</v>
      </c>
      <c r="BA99" s="100">
        <f>'SO 101 c - Účelová komuni...'!F34</f>
        <v>0</v>
      </c>
      <c r="BB99" s="100">
        <f>'SO 101 c - Účelová komuni...'!F35</f>
        <v>0</v>
      </c>
      <c r="BC99" s="100">
        <f>'SO 101 c - Účelová komuni...'!F36</f>
        <v>0</v>
      </c>
      <c r="BD99" s="102">
        <f>'SO 101 c - Účelová komuni...'!F37</f>
        <v>0</v>
      </c>
      <c r="BT99" s="103" t="s">
        <v>81</v>
      </c>
      <c r="BV99" s="103" t="s">
        <v>75</v>
      </c>
      <c r="BW99" s="103" t="s">
        <v>95</v>
      </c>
      <c r="BX99" s="103" t="s">
        <v>5</v>
      </c>
      <c r="CL99" s="103" t="s">
        <v>1</v>
      </c>
      <c r="CM99" s="103" t="s">
        <v>83</v>
      </c>
    </row>
    <row r="100" spans="1:91" s="7" customFormat="1" ht="16.5" customHeight="1" x14ac:dyDescent="0.2">
      <c r="A100" s="93" t="s">
        <v>77</v>
      </c>
      <c r="B100" s="94"/>
      <c r="C100" s="95"/>
      <c r="D100" s="263" t="s">
        <v>96</v>
      </c>
      <c r="E100" s="263"/>
      <c r="F100" s="263"/>
      <c r="G100" s="263"/>
      <c r="H100" s="263"/>
      <c r="I100" s="96"/>
      <c r="J100" s="263" t="s">
        <v>97</v>
      </c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4">
        <f>'- - Oprava propustu ev. k...'!J30</f>
        <v>0</v>
      </c>
      <c r="AH100" s="265"/>
      <c r="AI100" s="265"/>
      <c r="AJ100" s="265"/>
      <c r="AK100" s="265"/>
      <c r="AL100" s="265"/>
      <c r="AM100" s="265"/>
      <c r="AN100" s="264">
        <f t="shared" si="0"/>
        <v>0</v>
      </c>
      <c r="AO100" s="265"/>
      <c r="AP100" s="265"/>
      <c r="AQ100" s="97" t="s">
        <v>80</v>
      </c>
      <c r="AR100" s="98"/>
      <c r="AS100" s="99">
        <v>0</v>
      </c>
      <c r="AT100" s="100">
        <f t="shared" si="1"/>
        <v>0</v>
      </c>
      <c r="AU100" s="101">
        <f>'- - Oprava propustu ev. k...'!P123</f>
        <v>0</v>
      </c>
      <c r="AV100" s="100">
        <f>'- - Oprava propustu ev. k...'!J33</f>
        <v>0</v>
      </c>
      <c r="AW100" s="100">
        <f>'- - Oprava propustu ev. k...'!J34</f>
        <v>0</v>
      </c>
      <c r="AX100" s="100">
        <f>'- - Oprava propustu ev. k...'!J35</f>
        <v>0</v>
      </c>
      <c r="AY100" s="100">
        <f>'- - Oprava propustu ev. k...'!J36</f>
        <v>0</v>
      </c>
      <c r="AZ100" s="100">
        <f>'- - Oprava propustu ev. k...'!F33</f>
        <v>0</v>
      </c>
      <c r="BA100" s="100">
        <f>'- - Oprava propustu ev. k...'!F34</f>
        <v>0</v>
      </c>
      <c r="BB100" s="100">
        <f>'- - Oprava propustu ev. k...'!F35</f>
        <v>0</v>
      </c>
      <c r="BC100" s="100">
        <f>'- - Oprava propustu ev. k...'!F36</f>
        <v>0</v>
      </c>
      <c r="BD100" s="102">
        <f>'- - Oprava propustu ev. k...'!F37</f>
        <v>0</v>
      </c>
      <c r="BT100" s="103" t="s">
        <v>81</v>
      </c>
      <c r="BV100" s="103" t="s">
        <v>75</v>
      </c>
      <c r="BW100" s="103" t="s">
        <v>98</v>
      </c>
      <c r="BX100" s="103" t="s">
        <v>5</v>
      </c>
      <c r="CL100" s="103" t="s">
        <v>1</v>
      </c>
      <c r="CM100" s="103" t="s">
        <v>83</v>
      </c>
    </row>
    <row r="101" spans="1:91" s="7" customFormat="1" ht="16.5" customHeight="1" x14ac:dyDescent="0.2">
      <c r="A101" s="93" t="s">
        <v>77</v>
      </c>
      <c r="B101" s="94"/>
      <c r="C101" s="95"/>
      <c r="D101" s="263" t="s">
        <v>99</v>
      </c>
      <c r="E101" s="263"/>
      <c r="F101" s="263"/>
      <c r="G101" s="263"/>
      <c r="H101" s="263"/>
      <c r="I101" s="96"/>
      <c r="J101" s="263" t="s">
        <v>100</v>
      </c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4">
        <f>'VON - Vedlejší a ostatní ...'!J30</f>
        <v>0</v>
      </c>
      <c r="AH101" s="265"/>
      <c r="AI101" s="265"/>
      <c r="AJ101" s="265"/>
      <c r="AK101" s="265"/>
      <c r="AL101" s="265"/>
      <c r="AM101" s="265"/>
      <c r="AN101" s="264">
        <f t="shared" si="0"/>
        <v>0</v>
      </c>
      <c r="AO101" s="265"/>
      <c r="AP101" s="265"/>
      <c r="AQ101" s="97" t="s">
        <v>80</v>
      </c>
      <c r="AR101" s="98"/>
      <c r="AS101" s="104">
        <v>0</v>
      </c>
      <c r="AT101" s="105">
        <f t="shared" si="1"/>
        <v>0</v>
      </c>
      <c r="AU101" s="106">
        <f>'VON - Vedlejší a ostatní ...'!P120</f>
        <v>0</v>
      </c>
      <c r="AV101" s="105">
        <f>'VON - Vedlejší a ostatní ...'!J33</f>
        <v>0</v>
      </c>
      <c r="AW101" s="105">
        <f>'VON - Vedlejší a ostatní ...'!J34</f>
        <v>0</v>
      </c>
      <c r="AX101" s="105">
        <f>'VON - Vedlejší a ostatní ...'!J35</f>
        <v>0</v>
      </c>
      <c r="AY101" s="105">
        <f>'VON - Vedlejší a ostatní ...'!J36</f>
        <v>0</v>
      </c>
      <c r="AZ101" s="105">
        <f>'VON - Vedlejší a ostatní ...'!F33</f>
        <v>0</v>
      </c>
      <c r="BA101" s="105">
        <f>'VON - Vedlejší a ostatní ...'!F34</f>
        <v>0</v>
      </c>
      <c r="BB101" s="105">
        <f>'VON - Vedlejší a ostatní ...'!F35</f>
        <v>0</v>
      </c>
      <c r="BC101" s="105">
        <f>'VON - Vedlejší a ostatní ...'!F36</f>
        <v>0</v>
      </c>
      <c r="BD101" s="107">
        <f>'VON - Vedlejší a ostatní ...'!F37</f>
        <v>0</v>
      </c>
      <c r="BT101" s="103" t="s">
        <v>81</v>
      </c>
      <c r="BV101" s="103" t="s">
        <v>75</v>
      </c>
      <c r="BW101" s="103" t="s">
        <v>101</v>
      </c>
      <c r="BX101" s="103" t="s">
        <v>5</v>
      </c>
      <c r="CL101" s="103" t="s">
        <v>1</v>
      </c>
      <c r="CM101" s="103" t="s">
        <v>83</v>
      </c>
    </row>
    <row r="102" spans="1:91" s="2" customFormat="1" ht="30" customHeight="1" x14ac:dyDescent="0.2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91" s="2" customFormat="1" ht="6.95" customHeight="1" x14ac:dyDescent="0.2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</sheetData>
  <sheetProtection algorithmName="SHA-512" hashValue="il5Yt7o/WqbK8jCwKbU/jFoahtelduDZ3hJ63ng6iQ4z0qN0aT6J7UE9Bw8nTA0jParJEqrNT0TSQBVlV5yxXw==" saltValue="4PFaQBWryMSutfoGRCWlEMCxKh9T1TCL23tvwPt6++drf6nGDhNI6VIevZvIGqyXzAm+UyPmIASbfnaw2zJ3IA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SO 101a - Cyklostezka '!C2" display="/"/>
    <hyperlink ref="A96" location="'SO 201a - Opěrná zeď'!C2" display="/"/>
    <hyperlink ref="A97" location="'SO 201b - Oprava mostních...'!C2" display="/"/>
    <hyperlink ref="A98" location="'SO 102 - Cyklostezka'!C2" display="/"/>
    <hyperlink ref="A99" location="'SO 101 c - Účelová komuni...'!C2" display="/"/>
    <hyperlink ref="A100" location="'- - Oprava propustu ev. k...'!C2" display="/"/>
    <hyperlink ref="A101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82</v>
      </c>
    </row>
    <row r="3" spans="1:46" s="1" customFormat="1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 x14ac:dyDescent="0.2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2" t="s">
        <v>16</v>
      </c>
      <c r="L6" s="20"/>
    </row>
    <row r="7" spans="1:46" s="1" customFormat="1" ht="16.5" customHeight="1" x14ac:dyDescent="0.2">
      <c r="B7" s="20"/>
      <c r="E7" s="288" t="str">
        <f>'Rekapitulace stavby'!K6</f>
        <v>Cyklostezka Bukovec - Chrást u Plzně</v>
      </c>
      <c r="F7" s="289"/>
      <c r="G7" s="289"/>
      <c r="H7" s="289"/>
      <c r="L7" s="20"/>
    </row>
    <row r="8" spans="1:46" s="2" customFormat="1" ht="12" customHeight="1" x14ac:dyDescent="0.2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290" t="s">
        <v>104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30. 8. 2023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2" t="s">
        <v>37</v>
      </c>
      <c r="E33" s="112" t="s">
        <v>38</v>
      </c>
      <c r="F33" s="123">
        <f>ROUND((SUM(BE123:BE363)),  2)</f>
        <v>0</v>
      </c>
      <c r="G33" s="34"/>
      <c r="H33" s="34"/>
      <c r="I33" s="124">
        <v>0.21</v>
      </c>
      <c r="J33" s="123">
        <f>ROUND(((SUM(BE123:BE363))*I33),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2" t="s">
        <v>39</v>
      </c>
      <c r="F34" s="123">
        <f>ROUND((SUM(BF123:BF363)),  2)</f>
        <v>0</v>
      </c>
      <c r="G34" s="34"/>
      <c r="H34" s="34"/>
      <c r="I34" s="124">
        <v>0.15</v>
      </c>
      <c r="J34" s="123">
        <f>ROUND(((SUM(BF123:BF363))*I34),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2" t="s">
        <v>40</v>
      </c>
      <c r="F35" s="123">
        <f>ROUND((SUM(BG123:BG363)),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2" t="s">
        <v>41</v>
      </c>
      <c r="F36" s="123">
        <f>ROUND((SUM(BH123:BH363)),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2" t="s">
        <v>42</v>
      </c>
      <c r="F37" s="123">
        <f>ROUND((SUM(BI123:BI363)),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295" t="str">
        <f>E7</f>
        <v>Cyklostezka Bukovec - Chrást u Plzně</v>
      </c>
      <c r="F85" s="296"/>
      <c r="G85" s="296"/>
      <c r="H85" s="29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47" t="str">
        <f>E9</f>
        <v xml:space="preserve">SO 101a - Cyklostezka 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30. 8. 2023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 x14ac:dyDescent="0.2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 x14ac:dyDescent="0.2">
      <c r="B97" s="147"/>
      <c r="C97" s="148"/>
      <c r="D97" s="149" t="s">
        <v>110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 x14ac:dyDescent="0.2">
      <c r="B98" s="153"/>
      <c r="C98" s="154"/>
      <c r="D98" s="155" t="s">
        <v>111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10" customFormat="1" ht="19.899999999999999" customHeight="1" x14ac:dyDescent="0.2">
      <c r="B99" s="153"/>
      <c r="C99" s="154"/>
      <c r="D99" s="155" t="s">
        <v>112</v>
      </c>
      <c r="E99" s="156"/>
      <c r="F99" s="156"/>
      <c r="G99" s="156"/>
      <c r="H99" s="156"/>
      <c r="I99" s="156"/>
      <c r="J99" s="157">
        <f>J195</f>
        <v>0</v>
      </c>
      <c r="K99" s="154"/>
      <c r="L99" s="158"/>
    </row>
    <row r="100" spans="1:31" s="10" customFormat="1" ht="19.899999999999999" customHeight="1" x14ac:dyDescent="0.2">
      <c r="B100" s="153"/>
      <c r="C100" s="154"/>
      <c r="D100" s="155" t="s">
        <v>113</v>
      </c>
      <c r="E100" s="156"/>
      <c r="F100" s="156"/>
      <c r="G100" s="156"/>
      <c r="H100" s="156"/>
      <c r="I100" s="156"/>
      <c r="J100" s="157">
        <f>J204</f>
        <v>0</v>
      </c>
      <c r="K100" s="154"/>
      <c r="L100" s="158"/>
    </row>
    <row r="101" spans="1:31" s="10" customFormat="1" ht="19.899999999999999" customHeight="1" x14ac:dyDescent="0.2">
      <c r="B101" s="153"/>
      <c r="C101" s="154"/>
      <c r="D101" s="155" t="s">
        <v>114</v>
      </c>
      <c r="E101" s="156"/>
      <c r="F101" s="156"/>
      <c r="G101" s="156"/>
      <c r="H101" s="156"/>
      <c r="I101" s="156"/>
      <c r="J101" s="157">
        <f>J299</f>
        <v>0</v>
      </c>
      <c r="K101" s="154"/>
      <c r="L101" s="158"/>
    </row>
    <row r="102" spans="1:31" s="10" customFormat="1" ht="19.899999999999999" customHeight="1" x14ac:dyDescent="0.2">
      <c r="B102" s="153"/>
      <c r="C102" s="154"/>
      <c r="D102" s="155" t="s">
        <v>115</v>
      </c>
      <c r="E102" s="156"/>
      <c r="F102" s="156"/>
      <c r="G102" s="156"/>
      <c r="H102" s="156"/>
      <c r="I102" s="156"/>
      <c r="J102" s="157">
        <f>J359</f>
        <v>0</v>
      </c>
      <c r="K102" s="154"/>
      <c r="L102" s="158"/>
    </row>
    <row r="103" spans="1:31" s="10" customFormat="1" ht="19.899999999999999" customHeight="1" x14ac:dyDescent="0.2">
      <c r="B103" s="153"/>
      <c r="C103" s="154"/>
      <c r="D103" s="155" t="s">
        <v>116</v>
      </c>
      <c r="E103" s="156"/>
      <c r="F103" s="156"/>
      <c r="G103" s="156"/>
      <c r="H103" s="156"/>
      <c r="I103" s="156"/>
      <c r="J103" s="157">
        <f>J361</f>
        <v>0</v>
      </c>
      <c r="K103" s="154"/>
      <c r="L103" s="158"/>
    </row>
    <row r="104" spans="1:31" s="2" customFormat="1" ht="21.75" customHeight="1" x14ac:dyDescent="0.2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 x14ac:dyDescent="0.2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 x14ac:dyDescent="0.2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 x14ac:dyDescent="0.2">
      <c r="A110" s="34"/>
      <c r="B110" s="35"/>
      <c r="C110" s="23" t="s">
        <v>117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 x14ac:dyDescent="0.2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 x14ac:dyDescent="0.2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 x14ac:dyDescent="0.2">
      <c r="A113" s="34"/>
      <c r="B113" s="35"/>
      <c r="C113" s="36"/>
      <c r="D113" s="36"/>
      <c r="E113" s="295" t="str">
        <f>E7</f>
        <v>Cyklostezka Bukovec - Chrást u Plzně</v>
      </c>
      <c r="F113" s="296"/>
      <c r="G113" s="296"/>
      <c r="H113" s="29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103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 x14ac:dyDescent="0.2">
      <c r="A115" s="34"/>
      <c r="B115" s="35"/>
      <c r="C115" s="36"/>
      <c r="D115" s="36"/>
      <c r="E115" s="247" t="str">
        <f>E9</f>
        <v xml:space="preserve">SO 101a - Cyklostezka </v>
      </c>
      <c r="F115" s="297"/>
      <c r="G115" s="297"/>
      <c r="H115" s="297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 x14ac:dyDescent="0.2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30. 8. 2023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 x14ac:dyDescent="0.2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29" t="s">
        <v>29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 x14ac:dyDescent="0.2">
      <c r="A120" s="34"/>
      <c r="B120" s="35"/>
      <c r="C120" s="29" t="s">
        <v>27</v>
      </c>
      <c r="D120" s="36"/>
      <c r="E120" s="36"/>
      <c r="F120" s="27" t="str">
        <f>IF(E18="","",E18)</f>
        <v>Vyplň údaj</v>
      </c>
      <c r="G120" s="36"/>
      <c r="H120" s="36"/>
      <c r="I120" s="29" t="s">
        <v>31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 x14ac:dyDescent="0.2">
      <c r="A122" s="159"/>
      <c r="B122" s="160"/>
      <c r="C122" s="161" t="s">
        <v>118</v>
      </c>
      <c r="D122" s="162" t="s">
        <v>58</v>
      </c>
      <c r="E122" s="162" t="s">
        <v>54</v>
      </c>
      <c r="F122" s="162" t="s">
        <v>55</v>
      </c>
      <c r="G122" s="162" t="s">
        <v>119</v>
      </c>
      <c r="H122" s="162" t="s">
        <v>120</v>
      </c>
      <c r="I122" s="162" t="s">
        <v>121</v>
      </c>
      <c r="J122" s="162" t="s">
        <v>107</v>
      </c>
      <c r="K122" s="163" t="s">
        <v>122</v>
      </c>
      <c r="L122" s="164"/>
      <c r="M122" s="75" t="s">
        <v>1</v>
      </c>
      <c r="N122" s="76" t="s">
        <v>37</v>
      </c>
      <c r="O122" s="76" t="s">
        <v>123</v>
      </c>
      <c r="P122" s="76" t="s">
        <v>124</v>
      </c>
      <c r="Q122" s="76" t="s">
        <v>125</v>
      </c>
      <c r="R122" s="76" t="s">
        <v>126</v>
      </c>
      <c r="S122" s="76" t="s">
        <v>127</v>
      </c>
      <c r="T122" s="77" t="s">
        <v>128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 x14ac:dyDescent="0.25">
      <c r="A123" s="34"/>
      <c r="B123" s="35"/>
      <c r="C123" s="82" t="s">
        <v>129</v>
      </c>
      <c r="D123" s="36"/>
      <c r="E123" s="36"/>
      <c r="F123" s="36"/>
      <c r="G123" s="36"/>
      <c r="H123" s="36"/>
      <c r="I123" s="36"/>
      <c r="J123" s="165">
        <f>BK123</f>
        <v>0</v>
      </c>
      <c r="K123" s="36"/>
      <c r="L123" s="39"/>
      <c r="M123" s="78"/>
      <c r="N123" s="166"/>
      <c r="O123" s="79"/>
      <c r="P123" s="167">
        <f>P124</f>
        <v>0</v>
      </c>
      <c r="Q123" s="79"/>
      <c r="R123" s="167">
        <f>R124</f>
        <v>0</v>
      </c>
      <c r="S123" s="79"/>
      <c r="T123" s="168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72</v>
      </c>
      <c r="AU123" s="17" t="s">
        <v>109</v>
      </c>
      <c r="BK123" s="169">
        <f>BK124</f>
        <v>0</v>
      </c>
    </row>
    <row r="124" spans="1:65" s="12" customFormat="1" ht="25.9" customHeight="1" x14ac:dyDescent="0.2">
      <c r="B124" s="170"/>
      <c r="C124" s="171"/>
      <c r="D124" s="172" t="s">
        <v>72</v>
      </c>
      <c r="E124" s="173" t="s">
        <v>130</v>
      </c>
      <c r="F124" s="173" t="s">
        <v>131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P125+P195+P204+P299+P359+P361</f>
        <v>0</v>
      </c>
      <c r="Q124" s="178"/>
      <c r="R124" s="179">
        <f>R125+R195+R204+R299+R359+R361</f>
        <v>0</v>
      </c>
      <c r="S124" s="178"/>
      <c r="T124" s="180">
        <f>T125+T195+T204+T299+T359+T361</f>
        <v>0</v>
      </c>
      <c r="AR124" s="181" t="s">
        <v>81</v>
      </c>
      <c r="AT124" s="182" t="s">
        <v>72</v>
      </c>
      <c r="AU124" s="182" t="s">
        <v>73</v>
      </c>
      <c r="AY124" s="181" t="s">
        <v>132</v>
      </c>
      <c r="BK124" s="183">
        <f>BK125+BK195+BK204+BK299+BK359+BK361</f>
        <v>0</v>
      </c>
    </row>
    <row r="125" spans="1:65" s="12" customFormat="1" ht="22.9" customHeight="1" x14ac:dyDescent="0.2">
      <c r="B125" s="170"/>
      <c r="C125" s="171"/>
      <c r="D125" s="172" t="s">
        <v>72</v>
      </c>
      <c r="E125" s="184" t="s">
        <v>81</v>
      </c>
      <c r="F125" s="184" t="s">
        <v>133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SUM(P126:P194)</f>
        <v>0</v>
      </c>
      <c r="Q125" s="178"/>
      <c r="R125" s="179">
        <f>SUM(R126:R194)</f>
        <v>0</v>
      </c>
      <c r="S125" s="178"/>
      <c r="T125" s="180">
        <f>SUM(T126:T194)</f>
        <v>0</v>
      </c>
      <c r="AR125" s="181" t="s">
        <v>81</v>
      </c>
      <c r="AT125" s="182" t="s">
        <v>72</v>
      </c>
      <c r="AU125" s="182" t="s">
        <v>81</v>
      </c>
      <c r="AY125" s="181" t="s">
        <v>132</v>
      </c>
      <c r="BK125" s="183">
        <f>SUM(BK126:BK194)</f>
        <v>0</v>
      </c>
    </row>
    <row r="126" spans="1:65" s="2" customFormat="1" ht="33" customHeight="1" x14ac:dyDescent="0.2">
      <c r="A126" s="34"/>
      <c r="B126" s="35"/>
      <c r="C126" s="186" t="s">
        <v>81</v>
      </c>
      <c r="D126" s="186" t="s">
        <v>134</v>
      </c>
      <c r="E126" s="187" t="s">
        <v>135</v>
      </c>
      <c r="F126" s="188" t="s">
        <v>136</v>
      </c>
      <c r="G126" s="189" t="s">
        <v>137</v>
      </c>
      <c r="H126" s="190">
        <v>18</v>
      </c>
      <c r="I126" s="191"/>
      <c r="J126" s="192">
        <f>ROUND(I126*H126,2)</f>
        <v>0</v>
      </c>
      <c r="K126" s="188" t="s">
        <v>138</v>
      </c>
      <c r="L126" s="39"/>
      <c r="M126" s="193" t="s">
        <v>1</v>
      </c>
      <c r="N126" s="194" t="s">
        <v>38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139</v>
      </c>
      <c r="AT126" s="197" t="s">
        <v>134</v>
      </c>
      <c r="AU126" s="197" t="s">
        <v>83</v>
      </c>
      <c r="AY126" s="17" t="s">
        <v>132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81</v>
      </c>
      <c r="BK126" s="198">
        <f>ROUND(I126*H126,2)</f>
        <v>0</v>
      </c>
      <c r="BL126" s="17" t="s">
        <v>139</v>
      </c>
      <c r="BM126" s="197" t="s">
        <v>83</v>
      </c>
    </row>
    <row r="127" spans="1:65" s="13" customFormat="1" ht="11.25" x14ac:dyDescent="0.2">
      <c r="B127" s="199"/>
      <c r="C127" s="200"/>
      <c r="D127" s="201" t="s">
        <v>140</v>
      </c>
      <c r="E127" s="202" t="s">
        <v>1</v>
      </c>
      <c r="F127" s="203" t="s">
        <v>141</v>
      </c>
      <c r="G127" s="200"/>
      <c r="H127" s="204">
        <v>18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140</v>
      </c>
      <c r="AU127" s="210" t="s">
        <v>83</v>
      </c>
      <c r="AV127" s="13" t="s">
        <v>83</v>
      </c>
      <c r="AW127" s="13" t="s">
        <v>30</v>
      </c>
      <c r="AX127" s="13" t="s">
        <v>73</v>
      </c>
      <c r="AY127" s="210" t="s">
        <v>132</v>
      </c>
    </row>
    <row r="128" spans="1:65" s="14" customFormat="1" ht="11.25" x14ac:dyDescent="0.2">
      <c r="B128" s="211"/>
      <c r="C128" s="212"/>
      <c r="D128" s="201" t="s">
        <v>140</v>
      </c>
      <c r="E128" s="213" t="s">
        <v>1</v>
      </c>
      <c r="F128" s="214" t="s">
        <v>142</v>
      </c>
      <c r="G128" s="212"/>
      <c r="H128" s="213" t="s">
        <v>1</v>
      </c>
      <c r="I128" s="215"/>
      <c r="J128" s="212"/>
      <c r="K128" s="212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140</v>
      </c>
      <c r="AU128" s="220" t="s">
        <v>83</v>
      </c>
      <c r="AV128" s="14" t="s">
        <v>81</v>
      </c>
      <c r="AW128" s="14" t="s">
        <v>30</v>
      </c>
      <c r="AX128" s="14" t="s">
        <v>73</v>
      </c>
      <c r="AY128" s="220" t="s">
        <v>132</v>
      </c>
    </row>
    <row r="129" spans="1:65" s="15" customFormat="1" ht="11.25" x14ac:dyDescent="0.2">
      <c r="B129" s="221"/>
      <c r="C129" s="222"/>
      <c r="D129" s="201" t="s">
        <v>140</v>
      </c>
      <c r="E129" s="223" t="s">
        <v>1</v>
      </c>
      <c r="F129" s="224" t="s">
        <v>143</v>
      </c>
      <c r="G129" s="222"/>
      <c r="H129" s="225">
        <v>18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140</v>
      </c>
      <c r="AU129" s="231" t="s">
        <v>83</v>
      </c>
      <c r="AV129" s="15" t="s">
        <v>139</v>
      </c>
      <c r="AW129" s="15" t="s">
        <v>30</v>
      </c>
      <c r="AX129" s="15" t="s">
        <v>81</v>
      </c>
      <c r="AY129" s="231" t="s">
        <v>132</v>
      </c>
    </row>
    <row r="130" spans="1:65" s="2" customFormat="1" ht="33" customHeight="1" x14ac:dyDescent="0.2">
      <c r="A130" s="34"/>
      <c r="B130" s="35"/>
      <c r="C130" s="186" t="s">
        <v>83</v>
      </c>
      <c r="D130" s="186" t="s">
        <v>134</v>
      </c>
      <c r="E130" s="187" t="s">
        <v>144</v>
      </c>
      <c r="F130" s="188" t="s">
        <v>145</v>
      </c>
      <c r="G130" s="189" t="s">
        <v>137</v>
      </c>
      <c r="H130" s="190">
        <v>82.6</v>
      </c>
      <c r="I130" s="191"/>
      <c r="J130" s="192">
        <f>ROUND(I130*H130,2)</f>
        <v>0</v>
      </c>
      <c r="K130" s="188" t="s">
        <v>138</v>
      </c>
      <c r="L130" s="39"/>
      <c r="M130" s="193" t="s">
        <v>1</v>
      </c>
      <c r="N130" s="194" t="s">
        <v>38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139</v>
      </c>
      <c r="AT130" s="197" t="s">
        <v>134</v>
      </c>
      <c r="AU130" s="197" t="s">
        <v>83</v>
      </c>
      <c r="AY130" s="17" t="s">
        <v>132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81</v>
      </c>
      <c r="BK130" s="198">
        <f>ROUND(I130*H130,2)</f>
        <v>0</v>
      </c>
      <c r="BL130" s="17" t="s">
        <v>139</v>
      </c>
      <c r="BM130" s="197" t="s">
        <v>139</v>
      </c>
    </row>
    <row r="131" spans="1:65" s="13" customFormat="1" ht="11.25" x14ac:dyDescent="0.2">
      <c r="B131" s="199"/>
      <c r="C131" s="200"/>
      <c r="D131" s="201" t="s">
        <v>140</v>
      </c>
      <c r="E131" s="202" t="s">
        <v>1</v>
      </c>
      <c r="F131" s="203" t="s">
        <v>146</v>
      </c>
      <c r="G131" s="200"/>
      <c r="H131" s="204">
        <v>82.6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140</v>
      </c>
      <c r="AU131" s="210" t="s">
        <v>83</v>
      </c>
      <c r="AV131" s="13" t="s">
        <v>83</v>
      </c>
      <c r="AW131" s="13" t="s">
        <v>30</v>
      </c>
      <c r="AX131" s="13" t="s">
        <v>73</v>
      </c>
      <c r="AY131" s="210" t="s">
        <v>132</v>
      </c>
    </row>
    <row r="132" spans="1:65" s="14" customFormat="1" ht="11.25" x14ac:dyDescent="0.2">
      <c r="B132" s="211"/>
      <c r="C132" s="212"/>
      <c r="D132" s="201" t="s">
        <v>140</v>
      </c>
      <c r="E132" s="213" t="s">
        <v>1</v>
      </c>
      <c r="F132" s="214" t="s">
        <v>147</v>
      </c>
      <c r="G132" s="212"/>
      <c r="H132" s="213" t="s">
        <v>1</v>
      </c>
      <c r="I132" s="215"/>
      <c r="J132" s="212"/>
      <c r="K132" s="212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140</v>
      </c>
      <c r="AU132" s="220" t="s">
        <v>83</v>
      </c>
      <c r="AV132" s="14" t="s">
        <v>81</v>
      </c>
      <c r="AW132" s="14" t="s">
        <v>30</v>
      </c>
      <c r="AX132" s="14" t="s">
        <v>73</v>
      </c>
      <c r="AY132" s="220" t="s">
        <v>132</v>
      </c>
    </row>
    <row r="133" spans="1:65" s="15" customFormat="1" ht="11.25" x14ac:dyDescent="0.2">
      <c r="B133" s="221"/>
      <c r="C133" s="222"/>
      <c r="D133" s="201" t="s">
        <v>140</v>
      </c>
      <c r="E133" s="223" t="s">
        <v>1</v>
      </c>
      <c r="F133" s="224" t="s">
        <v>143</v>
      </c>
      <c r="G133" s="222"/>
      <c r="H133" s="225">
        <v>82.6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140</v>
      </c>
      <c r="AU133" s="231" t="s">
        <v>83</v>
      </c>
      <c r="AV133" s="15" t="s">
        <v>139</v>
      </c>
      <c r="AW133" s="15" t="s">
        <v>30</v>
      </c>
      <c r="AX133" s="15" t="s">
        <v>81</v>
      </c>
      <c r="AY133" s="231" t="s">
        <v>132</v>
      </c>
    </row>
    <row r="134" spans="1:65" s="2" customFormat="1" ht="62.65" customHeight="1" x14ac:dyDescent="0.2">
      <c r="A134" s="34"/>
      <c r="B134" s="35"/>
      <c r="C134" s="186" t="s">
        <v>148</v>
      </c>
      <c r="D134" s="186" t="s">
        <v>134</v>
      </c>
      <c r="E134" s="187" t="s">
        <v>149</v>
      </c>
      <c r="F134" s="188" t="s">
        <v>150</v>
      </c>
      <c r="G134" s="189" t="s">
        <v>137</v>
      </c>
      <c r="H134" s="190">
        <v>82.6</v>
      </c>
      <c r="I134" s="191"/>
      <c r="J134" s="192">
        <f>ROUND(I134*H134,2)</f>
        <v>0</v>
      </c>
      <c r="K134" s="188" t="s">
        <v>138</v>
      </c>
      <c r="L134" s="39"/>
      <c r="M134" s="193" t="s">
        <v>1</v>
      </c>
      <c r="N134" s="194" t="s">
        <v>38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139</v>
      </c>
      <c r="AT134" s="197" t="s">
        <v>134</v>
      </c>
      <c r="AU134" s="197" t="s">
        <v>83</v>
      </c>
      <c r="AY134" s="17" t="s">
        <v>132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81</v>
      </c>
      <c r="BK134" s="198">
        <f>ROUND(I134*H134,2)</f>
        <v>0</v>
      </c>
      <c r="BL134" s="17" t="s">
        <v>139</v>
      </c>
      <c r="BM134" s="197" t="s">
        <v>151</v>
      </c>
    </row>
    <row r="135" spans="1:65" s="2" customFormat="1" ht="66.75" customHeight="1" x14ac:dyDescent="0.2">
      <c r="A135" s="34"/>
      <c r="B135" s="35"/>
      <c r="C135" s="186" t="s">
        <v>139</v>
      </c>
      <c r="D135" s="186" t="s">
        <v>134</v>
      </c>
      <c r="E135" s="187" t="s">
        <v>152</v>
      </c>
      <c r="F135" s="188" t="s">
        <v>153</v>
      </c>
      <c r="G135" s="189" t="s">
        <v>137</v>
      </c>
      <c r="H135" s="190">
        <v>413</v>
      </c>
      <c r="I135" s="191"/>
      <c r="J135" s="192">
        <f>ROUND(I135*H135,2)</f>
        <v>0</v>
      </c>
      <c r="K135" s="188" t="s">
        <v>138</v>
      </c>
      <c r="L135" s="39"/>
      <c r="M135" s="193" t="s">
        <v>1</v>
      </c>
      <c r="N135" s="194" t="s">
        <v>38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139</v>
      </c>
      <c r="AT135" s="197" t="s">
        <v>134</v>
      </c>
      <c r="AU135" s="197" t="s">
        <v>83</v>
      </c>
      <c r="AY135" s="17" t="s">
        <v>132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81</v>
      </c>
      <c r="BK135" s="198">
        <f>ROUND(I135*H135,2)</f>
        <v>0</v>
      </c>
      <c r="BL135" s="17" t="s">
        <v>139</v>
      </c>
      <c r="BM135" s="197" t="s">
        <v>154</v>
      </c>
    </row>
    <row r="136" spans="1:65" s="13" customFormat="1" ht="11.25" x14ac:dyDescent="0.2">
      <c r="B136" s="199"/>
      <c r="C136" s="200"/>
      <c r="D136" s="201" t="s">
        <v>140</v>
      </c>
      <c r="E136" s="202" t="s">
        <v>1</v>
      </c>
      <c r="F136" s="203" t="s">
        <v>155</v>
      </c>
      <c r="G136" s="200"/>
      <c r="H136" s="204">
        <v>413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140</v>
      </c>
      <c r="AU136" s="210" t="s">
        <v>83</v>
      </c>
      <c r="AV136" s="13" t="s">
        <v>83</v>
      </c>
      <c r="AW136" s="13" t="s">
        <v>30</v>
      </c>
      <c r="AX136" s="13" t="s">
        <v>73</v>
      </c>
      <c r="AY136" s="210" t="s">
        <v>132</v>
      </c>
    </row>
    <row r="137" spans="1:65" s="15" customFormat="1" ht="11.25" x14ac:dyDescent="0.2">
      <c r="B137" s="221"/>
      <c r="C137" s="222"/>
      <c r="D137" s="201" t="s">
        <v>140</v>
      </c>
      <c r="E137" s="223" t="s">
        <v>1</v>
      </c>
      <c r="F137" s="224" t="s">
        <v>143</v>
      </c>
      <c r="G137" s="222"/>
      <c r="H137" s="225">
        <v>413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140</v>
      </c>
      <c r="AU137" s="231" t="s">
        <v>83</v>
      </c>
      <c r="AV137" s="15" t="s">
        <v>139</v>
      </c>
      <c r="AW137" s="15" t="s">
        <v>30</v>
      </c>
      <c r="AX137" s="15" t="s">
        <v>81</v>
      </c>
      <c r="AY137" s="231" t="s">
        <v>132</v>
      </c>
    </row>
    <row r="138" spans="1:65" s="2" customFormat="1" ht="44.25" customHeight="1" x14ac:dyDescent="0.2">
      <c r="A138" s="34"/>
      <c r="B138" s="35"/>
      <c r="C138" s="186" t="s">
        <v>156</v>
      </c>
      <c r="D138" s="186" t="s">
        <v>134</v>
      </c>
      <c r="E138" s="187" t="s">
        <v>157</v>
      </c>
      <c r="F138" s="188" t="s">
        <v>158</v>
      </c>
      <c r="G138" s="189" t="s">
        <v>137</v>
      </c>
      <c r="H138" s="190">
        <v>968.8</v>
      </c>
      <c r="I138" s="191"/>
      <c r="J138" s="192">
        <f>ROUND(I138*H138,2)</f>
        <v>0</v>
      </c>
      <c r="K138" s="188" t="s">
        <v>138</v>
      </c>
      <c r="L138" s="39"/>
      <c r="M138" s="193" t="s">
        <v>1</v>
      </c>
      <c r="N138" s="194" t="s">
        <v>38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139</v>
      </c>
      <c r="AT138" s="197" t="s">
        <v>134</v>
      </c>
      <c r="AU138" s="197" t="s">
        <v>83</v>
      </c>
      <c r="AY138" s="17" t="s">
        <v>132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81</v>
      </c>
      <c r="BK138" s="198">
        <f>ROUND(I138*H138,2)</f>
        <v>0</v>
      </c>
      <c r="BL138" s="17" t="s">
        <v>139</v>
      </c>
      <c r="BM138" s="197" t="s">
        <v>159</v>
      </c>
    </row>
    <row r="139" spans="1:65" s="13" customFormat="1" ht="11.25" x14ac:dyDescent="0.2">
      <c r="B139" s="199"/>
      <c r="C139" s="200"/>
      <c r="D139" s="201" t="s">
        <v>140</v>
      </c>
      <c r="E139" s="202" t="s">
        <v>1</v>
      </c>
      <c r="F139" s="203" t="s">
        <v>160</v>
      </c>
      <c r="G139" s="200"/>
      <c r="H139" s="204">
        <v>968.8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140</v>
      </c>
      <c r="AU139" s="210" t="s">
        <v>83</v>
      </c>
      <c r="AV139" s="13" t="s">
        <v>83</v>
      </c>
      <c r="AW139" s="13" t="s">
        <v>30</v>
      </c>
      <c r="AX139" s="13" t="s">
        <v>73</v>
      </c>
      <c r="AY139" s="210" t="s">
        <v>132</v>
      </c>
    </row>
    <row r="140" spans="1:65" s="14" customFormat="1" ht="11.25" x14ac:dyDescent="0.2">
      <c r="B140" s="211"/>
      <c r="C140" s="212"/>
      <c r="D140" s="201" t="s">
        <v>140</v>
      </c>
      <c r="E140" s="213" t="s">
        <v>1</v>
      </c>
      <c r="F140" s="214" t="s">
        <v>161</v>
      </c>
      <c r="G140" s="212"/>
      <c r="H140" s="213" t="s">
        <v>1</v>
      </c>
      <c r="I140" s="215"/>
      <c r="J140" s="212"/>
      <c r="K140" s="212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140</v>
      </c>
      <c r="AU140" s="220" t="s">
        <v>83</v>
      </c>
      <c r="AV140" s="14" t="s">
        <v>81</v>
      </c>
      <c r="AW140" s="14" t="s">
        <v>30</v>
      </c>
      <c r="AX140" s="14" t="s">
        <v>73</v>
      </c>
      <c r="AY140" s="220" t="s">
        <v>132</v>
      </c>
    </row>
    <row r="141" spans="1:65" s="15" customFormat="1" ht="11.25" x14ac:dyDescent="0.2">
      <c r="B141" s="221"/>
      <c r="C141" s="222"/>
      <c r="D141" s="201" t="s">
        <v>140</v>
      </c>
      <c r="E141" s="223" t="s">
        <v>1</v>
      </c>
      <c r="F141" s="224" t="s">
        <v>143</v>
      </c>
      <c r="G141" s="222"/>
      <c r="H141" s="225">
        <v>968.8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140</v>
      </c>
      <c r="AU141" s="231" t="s">
        <v>83</v>
      </c>
      <c r="AV141" s="15" t="s">
        <v>139</v>
      </c>
      <c r="AW141" s="15" t="s">
        <v>30</v>
      </c>
      <c r="AX141" s="15" t="s">
        <v>81</v>
      </c>
      <c r="AY141" s="231" t="s">
        <v>132</v>
      </c>
    </row>
    <row r="142" spans="1:65" s="2" customFormat="1" ht="16.5" customHeight="1" x14ac:dyDescent="0.2">
      <c r="A142" s="34"/>
      <c r="B142" s="35"/>
      <c r="C142" s="232" t="s">
        <v>151</v>
      </c>
      <c r="D142" s="232" t="s">
        <v>162</v>
      </c>
      <c r="E142" s="233" t="s">
        <v>163</v>
      </c>
      <c r="F142" s="234" t="s">
        <v>164</v>
      </c>
      <c r="G142" s="235" t="s">
        <v>165</v>
      </c>
      <c r="H142" s="236">
        <v>1937.6</v>
      </c>
      <c r="I142" s="237"/>
      <c r="J142" s="238">
        <f>ROUND(I142*H142,2)</f>
        <v>0</v>
      </c>
      <c r="K142" s="234" t="s">
        <v>138</v>
      </c>
      <c r="L142" s="239"/>
      <c r="M142" s="240" t="s">
        <v>1</v>
      </c>
      <c r="N142" s="241" t="s">
        <v>38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154</v>
      </c>
      <c r="AT142" s="197" t="s">
        <v>162</v>
      </c>
      <c r="AU142" s="197" t="s">
        <v>83</v>
      </c>
      <c r="AY142" s="17" t="s">
        <v>132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81</v>
      </c>
      <c r="BK142" s="198">
        <f>ROUND(I142*H142,2)</f>
        <v>0</v>
      </c>
      <c r="BL142" s="17" t="s">
        <v>139</v>
      </c>
      <c r="BM142" s="197" t="s">
        <v>166</v>
      </c>
    </row>
    <row r="143" spans="1:65" s="13" customFormat="1" ht="11.25" x14ac:dyDescent="0.2">
      <c r="B143" s="199"/>
      <c r="C143" s="200"/>
      <c r="D143" s="201" t="s">
        <v>140</v>
      </c>
      <c r="E143" s="202" t="s">
        <v>1</v>
      </c>
      <c r="F143" s="203" t="s">
        <v>167</v>
      </c>
      <c r="G143" s="200"/>
      <c r="H143" s="204">
        <v>1937.6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140</v>
      </c>
      <c r="AU143" s="210" t="s">
        <v>83</v>
      </c>
      <c r="AV143" s="13" t="s">
        <v>83</v>
      </c>
      <c r="AW143" s="13" t="s">
        <v>30</v>
      </c>
      <c r="AX143" s="13" t="s">
        <v>73</v>
      </c>
      <c r="AY143" s="210" t="s">
        <v>132</v>
      </c>
    </row>
    <row r="144" spans="1:65" s="15" customFormat="1" ht="11.25" x14ac:dyDescent="0.2">
      <c r="B144" s="221"/>
      <c r="C144" s="222"/>
      <c r="D144" s="201" t="s">
        <v>140</v>
      </c>
      <c r="E144" s="223" t="s">
        <v>1</v>
      </c>
      <c r="F144" s="224" t="s">
        <v>143</v>
      </c>
      <c r="G144" s="222"/>
      <c r="H144" s="225">
        <v>1937.6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140</v>
      </c>
      <c r="AU144" s="231" t="s">
        <v>83</v>
      </c>
      <c r="AV144" s="15" t="s">
        <v>139</v>
      </c>
      <c r="AW144" s="15" t="s">
        <v>30</v>
      </c>
      <c r="AX144" s="15" t="s">
        <v>81</v>
      </c>
      <c r="AY144" s="231" t="s">
        <v>132</v>
      </c>
    </row>
    <row r="145" spans="1:65" s="2" customFormat="1" ht="55.5" customHeight="1" x14ac:dyDescent="0.2">
      <c r="A145" s="34"/>
      <c r="B145" s="35"/>
      <c r="C145" s="186" t="s">
        <v>168</v>
      </c>
      <c r="D145" s="186" t="s">
        <v>134</v>
      </c>
      <c r="E145" s="187" t="s">
        <v>169</v>
      </c>
      <c r="F145" s="188" t="s">
        <v>170</v>
      </c>
      <c r="G145" s="189" t="s">
        <v>137</v>
      </c>
      <c r="H145" s="190">
        <v>5.25</v>
      </c>
      <c r="I145" s="191"/>
      <c r="J145" s="192">
        <f>ROUND(I145*H145,2)</f>
        <v>0</v>
      </c>
      <c r="K145" s="188" t="s">
        <v>138</v>
      </c>
      <c r="L145" s="39"/>
      <c r="M145" s="193" t="s">
        <v>1</v>
      </c>
      <c r="N145" s="194" t="s">
        <v>38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139</v>
      </c>
      <c r="AT145" s="197" t="s">
        <v>134</v>
      </c>
      <c r="AU145" s="197" t="s">
        <v>83</v>
      </c>
      <c r="AY145" s="17" t="s">
        <v>132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81</v>
      </c>
      <c r="BK145" s="198">
        <f>ROUND(I145*H145,2)</f>
        <v>0</v>
      </c>
      <c r="BL145" s="17" t="s">
        <v>139</v>
      </c>
      <c r="BM145" s="197" t="s">
        <v>171</v>
      </c>
    </row>
    <row r="146" spans="1:65" s="13" customFormat="1" ht="11.25" x14ac:dyDescent="0.2">
      <c r="B146" s="199"/>
      <c r="C146" s="200"/>
      <c r="D146" s="201" t="s">
        <v>140</v>
      </c>
      <c r="E146" s="202" t="s">
        <v>1</v>
      </c>
      <c r="F146" s="203" t="s">
        <v>172</v>
      </c>
      <c r="G146" s="200"/>
      <c r="H146" s="204">
        <v>5.25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140</v>
      </c>
      <c r="AU146" s="210" t="s">
        <v>83</v>
      </c>
      <c r="AV146" s="13" t="s">
        <v>83</v>
      </c>
      <c r="AW146" s="13" t="s">
        <v>30</v>
      </c>
      <c r="AX146" s="13" t="s">
        <v>73</v>
      </c>
      <c r="AY146" s="210" t="s">
        <v>132</v>
      </c>
    </row>
    <row r="147" spans="1:65" s="14" customFormat="1" ht="11.25" x14ac:dyDescent="0.2">
      <c r="B147" s="211"/>
      <c r="C147" s="212"/>
      <c r="D147" s="201" t="s">
        <v>140</v>
      </c>
      <c r="E147" s="213" t="s">
        <v>1</v>
      </c>
      <c r="F147" s="214" t="s">
        <v>173</v>
      </c>
      <c r="G147" s="212"/>
      <c r="H147" s="213" t="s">
        <v>1</v>
      </c>
      <c r="I147" s="215"/>
      <c r="J147" s="212"/>
      <c r="K147" s="212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140</v>
      </c>
      <c r="AU147" s="220" t="s">
        <v>83</v>
      </c>
      <c r="AV147" s="14" t="s">
        <v>81</v>
      </c>
      <c r="AW147" s="14" t="s">
        <v>30</v>
      </c>
      <c r="AX147" s="14" t="s">
        <v>73</v>
      </c>
      <c r="AY147" s="220" t="s">
        <v>132</v>
      </c>
    </row>
    <row r="148" spans="1:65" s="15" customFormat="1" ht="11.25" x14ac:dyDescent="0.2">
      <c r="B148" s="221"/>
      <c r="C148" s="222"/>
      <c r="D148" s="201" t="s">
        <v>140</v>
      </c>
      <c r="E148" s="223" t="s">
        <v>1</v>
      </c>
      <c r="F148" s="224" t="s">
        <v>143</v>
      </c>
      <c r="G148" s="222"/>
      <c r="H148" s="225">
        <v>5.25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140</v>
      </c>
      <c r="AU148" s="231" t="s">
        <v>83</v>
      </c>
      <c r="AV148" s="15" t="s">
        <v>139</v>
      </c>
      <c r="AW148" s="15" t="s">
        <v>30</v>
      </c>
      <c r="AX148" s="15" t="s">
        <v>81</v>
      </c>
      <c r="AY148" s="231" t="s">
        <v>132</v>
      </c>
    </row>
    <row r="149" spans="1:65" s="2" customFormat="1" ht="16.5" customHeight="1" x14ac:dyDescent="0.2">
      <c r="A149" s="34"/>
      <c r="B149" s="35"/>
      <c r="C149" s="232" t="s">
        <v>154</v>
      </c>
      <c r="D149" s="232" t="s">
        <v>162</v>
      </c>
      <c r="E149" s="233" t="s">
        <v>174</v>
      </c>
      <c r="F149" s="234" t="s">
        <v>175</v>
      </c>
      <c r="G149" s="235" t="s">
        <v>165</v>
      </c>
      <c r="H149" s="236">
        <v>10.5</v>
      </c>
      <c r="I149" s="237"/>
      <c r="J149" s="238">
        <f>ROUND(I149*H149,2)</f>
        <v>0</v>
      </c>
      <c r="K149" s="234" t="s">
        <v>138</v>
      </c>
      <c r="L149" s="239"/>
      <c r="M149" s="240" t="s">
        <v>1</v>
      </c>
      <c r="N149" s="241" t="s">
        <v>38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154</v>
      </c>
      <c r="AT149" s="197" t="s">
        <v>162</v>
      </c>
      <c r="AU149" s="197" t="s">
        <v>83</v>
      </c>
      <c r="AY149" s="17" t="s">
        <v>132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81</v>
      </c>
      <c r="BK149" s="198">
        <f>ROUND(I149*H149,2)</f>
        <v>0</v>
      </c>
      <c r="BL149" s="17" t="s">
        <v>139</v>
      </c>
      <c r="BM149" s="197" t="s">
        <v>176</v>
      </c>
    </row>
    <row r="150" spans="1:65" s="13" customFormat="1" ht="11.25" x14ac:dyDescent="0.2">
      <c r="B150" s="199"/>
      <c r="C150" s="200"/>
      <c r="D150" s="201" t="s">
        <v>140</v>
      </c>
      <c r="E150" s="202" t="s">
        <v>1</v>
      </c>
      <c r="F150" s="203" t="s">
        <v>177</v>
      </c>
      <c r="G150" s="200"/>
      <c r="H150" s="204">
        <v>10.5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140</v>
      </c>
      <c r="AU150" s="210" t="s">
        <v>83</v>
      </c>
      <c r="AV150" s="13" t="s">
        <v>83</v>
      </c>
      <c r="AW150" s="13" t="s">
        <v>30</v>
      </c>
      <c r="AX150" s="13" t="s">
        <v>73</v>
      </c>
      <c r="AY150" s="210" t="s">
        <v>132</v>
      </c>
    </row>
    <row r="151" spans="1:65" s="15" customFormat="1" ht="11.25" x14ac:dyDescent="0.2">
      <c r="B151" s="221"/>
      <c r="C151" s="222"/>
      <c r="D151" s="201" t="s">
        <v>140</v>
      </c>
      <c r="E151" s="223" t="s">
        <v>1</v>
      </c>
      <c r="F151" s="224" t="s">
        <v>143</v>
      </c>
      <c r="G151" s="222"/>
      <c r="H151" s="225">
        <v>10.5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140</v>
      </c>
      <c r="AU151" s="231" t="s">
        <v>83</v>
      </c>
      <c r="AV151" s="15" t="s">
        <v>139</v>
      </c>
      <c r="AW151" s="15" t="s">
        <v>30</v>
      </c>
      <c r="AX151" s="15" t="s">
        <v>81</v>
      </c>
      <c r="AY151" s="231" t="s">
        <v>132</v>
      </c>
    </row>
    <row r="152" spans="1:65" s="2" customFormat="1" ht="44.25" customHeight="1" x14ac:dyDescent="0.2">
      <c r="A152" s="34"/>
      <c r="B152" s="35"/>
      <c r="C152" s="186" t="s">
        <v>178</v>
      </c>
      <c r="D152" s="186" t="s">
        <v>134</v>
      </c>
      <c r="E152" s="187" t="s">
        <v>179</v>
      </c>
      <c r="F152" s="188" t="s">
        <v>180</v>
      </c>
      <c r="G152" s="189" t="s">
        <v>165</v>
      </c>
      <c r="H152" s="190">
        <v>148.68</v>
      </c>
      <c r="I152" s="191"/>
      <c r="J152" s="192">
        <f>ROUND(I152*H152,2)</f>
        <v>0</v>
      </c>
      <c r="K152" s="188" t="s">
        <v>138</v>
      </c>
      <c r="L152" s="39"/>
      <c r="M152" s="193" t="s">
        <v>1</v>
      </c>
      <c r="N152" s="194" t="s">
        <v>38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139</v>
      </c>
      <c r="AT152" s="197" t="s">
        <v>134</v>
      </c>
      <c r="AU152" s="197" t="s">
        <v>83</v>
      </c>
      <c r="AY152" s="17" t="s">
        <v>132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81</v>
      </c>
      <c r="BK152" s="198">
        <f>ROUND(I152*H152,2)</f>
        <v>0</v>
      </c>
      <c r="BL152" s="17" t="s">
        <v>139</v>
      </c>
      <c r="BM152" s="197" t="s">
        <v>141</v>
      </c>
    </row>
    <row r="153" spans="1:65" s="13" customFormat="1" ht="11.25" x14ac:dyDescent="0.2">
      <c r="B153" s="199"/>
      <c r="C153" s="200"/>
      <c r="D153" s="201" t="s">
        <v>140</v>
      </c>
      <c r="E153" s="202" t="s">
        <v>1</v>
      </c>
      <c r="F153" s="203" t="s">
        <v>181</v>
      </c>
      <c r="G153" s="200"/>
      <c r="H153" s="204">
        <v>148.68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140</v>
      </c>
      <c r="AU153" s="210" t="s">
        <v>83</v>
      </c>
      <c r="AV153" s="13" t="s">
        <v>83</v>
      </c>
      <c r="AW153" s="13" t="s">
        <v>30</v>
      </c>
      <c r="AX153" s="13" t="s">
        <v>73</v>
      </c>
      <c r="AY153" s="210" t="s">
        <v>132</v>
      </c>
    </row>
    <row r="154" spans="1:65" s="15" customFormat="1" ht="11.25" x14ac:dyDescent="0.2">
      <c r="B154" s="221"/>
      <c r="C154" s="222"/>
      <c r="D154" s="201" t="s">
        <v>140</v>
      </c>
      <c r="E154" s="223" t="s">
        <v>1</v>
      </c>
      <c r="F154" s="224" t="s">
        <v>143</v>
      </c>
      <c r="G154" s="222"/>
      <c r="H154" s="225">
        <v>148.68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140</v>
      </c>
      <c r="AU154" s="231" t="s">
        <v>83</v>
      </c>
      <c r="AV154" s="15" t="s">
        <v>139</v>
      </c>
      <c r="AW154" s="15" t="s">
        <v>30</v>
      </c>
      <c r="AX154" s="15" t="s">
        <v>81</v>
      </c>
      <c r="AY154" s="231" t="s">
        <v>132</v>
      </c>
    </row>
    <row r="155" spans="1:65" s="2" customFormat="1" ht="44.25" customHeight="1" x14ac:dyDescent="0.2">
      <c r="A155" s="34"/>
      <c r="B155" s="35"/>
      <c r="C155" s="186" t="s">
        <v>159</v>
      </c>
      <c r="D155" s="186" t="s">
        <v>134</v>
      </c>
      <c r="E155" s="187" t="s">
        <v>182</v>
      </c>
      <c r="F155" s="188" t="s">
        <v>183</v>
      </c>
      <c r="G155" s="189" t="s">
        <v>137</v>
      </c>
      <c r="H155" s="190">
        <v>4067.8</v>
      </c>
      <c r="I155" s="191"/>
      <c r="J155" s="192">
        <f>ROUND(I155*H155,2)</f>
        <v>0</v>
      </c>
      <c r="K155" s="188" t="s">
        <v>138</v>
      </c>
      <c r="L155" s="39"/>
      <c r="M155" s="193" t="s">
        <v>1</v>
      </c>
      <c r="N155" s="194" t="s">
        <v>38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139</v>
      </c>
      <c r="AT155" s="197" t="s">
        <v>134</v>
      </c>
      <c r="AU155" s="197" t="s">
        <v>83</v>
      </c>
      <c r="AY155" s="17" t="s">
        <v>132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7" t="s">
        <v>81</v>
      </c>
      <c r="BK155" s="198">
        <f>ROUND(I155*H155,2)</f>
        <v>0</v>
      </c>
      <c r="BL155" s="17" t="s">
        <v>139</v>
      </c>
      <c r="BM155" s="197" t="s">
        <v>184</v>
      </c>
    </row>
    <row r="156" spans="1:65" s="13" customFormat="1" ht="11.25" x14ac:dyDescent="0.2">
      <c r="B156" s="199"/>
      <c r="C156" s="200"/>
      <c r="D156" s="201" t="s">
        <v>140</v>
      </c>
      <c r="E156" s="202" t="s">
        <v>1</v>
      </c>
      <c r="F156" s="203" t="s">
        <v>185</v>
      </c>
      <c r="G156" s="200"/>
      <c r="H156" s="204">
        <v>4067.8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140</v>
      </c>
      <c r="AU156" s="210" t="s">
        <v>83</v>
      </c>
      <c r="AV156" s="13" t="s">
        <v>83</v>
      </c>
      <c r="AW156" s="13" t="s">
        <v>30</v>
      </c>
      <c r="AX156" s="13" t="s">
        <v>73</v>
      </c>
      <c r="AY156" s="210" t="s">
        <v>132</v>
      </c>
    </row>
    <row r="157" spans="1:65" s="14" customFormat="1" ht="11.25" x14ac:dyDescent="0.2">
      <c r="B157" s="211"/>
      <c r="C157" s="212"/>
      <c r="D157" s="201" t="s">
        <v>140</v>
      </c>
      <c r="E157" s="213" t="s">
        <v>1</v>
      </c>
      <c r="F157" s="214" t="s">
        <v>186</v>
      </c>
      <c r="G157" s="212"/>
      <c r="H157" s="213" t="s">
        <v>1</v>
      </c>
      <c r="I157" s="215"/>
      <c r="J157" s="212"/>
      <c r="K157" s="212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140</v>
      </c>
      <c r="AU157" s="220" t="s">
        <v>83</v>
      </c>
      <c r="AV157" s="14" t="s">
        <v>81</v>
      </c>
      <c r="AW157" s="14" t="s">
        <v>30</v>
      </c>
      <c r="AX157" s="14" t="s">
        <v>73</v>
      </c>
      <c r="AY157" s="220" t="s">
        <v>132</v>
      </c>
    </row>
    <row r="158" spans="1:65" s="15" customFormat="1" ht="11.25" x14ac:dyDescent="0.2">
      <c r="B158" s="221"/>
      <c r="C158" s="222"/>
      <c r="D158" s="201" t="s">
        <v>140</v>
      </c>
      <c r="E158" s="223" t="s">
        <v>1</v>
      </c>
      <c r="F158" s="224" t="s">
        <v>143</v>
      </c>
      <c r="G158" s="222"/>
      <c r="H158" s="225">
        <v>4067.8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140</v>
      </c>
      <c r="AU158" s="231" t="s">
        <v>83</v>
      </c>
      <c r="AV158" s="15" t="s">
        <v>139</v>
      </c>
      <c r="AW158" s="15" t="s">
        <v>30</v>
      </c>
      <c r="AX158" s="15" t="s">
        <v>81</v>
      </c>
      <c r="AY158" s="231" t="s">
        <v>132</v>
      </c>
    </row>
    <row r="159" spans="1:65" s="2" customFormat="1" ht="16.5" customHeight="1" x14ac:dyDescent="0.2">
      <c r="A159" s="34"/>
      <c r="B159" s="35"/>
      <c r="C159" s="232" t="s">
        <v>187</v>
      </c>
      <c r="D159" s="232" t="s">
        <v>162</v>
      </c>
      <c r="E159" s="233" t="s">
        <v>188</v>
      </c>
      <c r="F159" s="234" t="s">
        <v>189</v>
      </c>
      <c r="G159" s="235" t="s">
        <v>165</v>
      </c>
      <c r="H159" s="236">
        <v>3254.48</v>
      </c>
      <c r="I159" s="237"/>
      <c r="J159" s="238">
        <f>ROUND(I159*H159,2)</f>
        <v>0</v>
      </c>
      <c r="K159" s="234" t="s">
        <v>138</v>
      </c>
      <c r="L159" s="239"/>
      <c r="M159" s="240" t="s">
        <v>1</v>
      </c>
      <c r="N159" s="241" t="s">
        <v>38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154</v>
      </c>
      <c r="AT159" s="197" t="s">
        <v>162</v>
      </c>
      <c r="AU159" s="197" t="s">
        <v>83</v>
      </c>
      <c r="AY159" s="17" t="s">
        <v>132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81</v>
      </c>
      <c r="BK159" s="198">
        <f>ROUND(I159*H159,2)</f>
        <v>0</v>
      </c>
      <c r="BL159" s="17" t="s">
        <v>139</v>
      </c>
      <c r="BM159" s="197" t="s">
        <v>190</v>
      </c>
    </row>
    <row r="160" spans="1:65" s="13" customFormat="1" ht="11.25" x14ac:dyDescent="0.2">
      <c r="B160" s="199"/>
      <c r="C160" s="200"/>
      <c r="D160" s="201" t="s">
        <v>140</v>
      </c>
      <c r="E160" s="202" t="s">
        <v>1</v>
      </c>
      <c r="F160" s="203" t="s">
        <v>191</v>
      </c>
      <c r="G160" s="200"/>
      <c r="H160" s="204">
        <v>3254.48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140</v>
      </c>
      <c r="AU160" s="210" t="s">
        <v>83</v>
      </c>
      <c r="AV160" s="13" t="s">
        <v>83</v>
      </c>
      <c r="AW160" s="13" t="s">
        <v>30</v>
      </c>
      <c r="AX160" s="13" t="s">
        <v>73</v>
      </c>
      <c r="AY160" s="210" t="s">
        <v>132</v>
      </c>
    </row>
    <row r="161" spans="1:65" s="14" customFormat="1" ht="11.25" x14ac:dyDescent="0.2">
      <c r="B161" s="211"/>
      <c r="C161" s="212"/>
      <c r="D161" s="201" t="s">
        <v>140</v>
      </c>
      <c r="E161" s="213" t="s">
        <v>1</v>
      </c>
      <c r="F161" s="214" t="s">
        <v>192</v>
      </c>
      <c r="G161" s="212"/>
      <c r="H161" s="213" t="s">
        <v>1</v>
      </c>
      <c r="I161" s="215"/>
      <c r="J161" s="212"/>
      <c r="K161" s="212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140</v>
      </c>
      <c r="AU161" s="220" t="s">
        <v>83</v>
      </c>
      <c r="AV161" s="14" t="s">
        <v>81</v>
      </c>
      <c r="AW161" s="14" t="s">
        <v>30</v>
      </c>
      <c r="AX161" s="14" t="s">
        <v>73</v>
      </c>
      <c r="AY161" s="220" t="s">
        <v>132</v>
      </c>
    </row>
    <row r="162" spans="1:65" s="15" customFormat="1" ht="11.25" x14ac:dyDescent="0.2">
      <c r="B162" s="221"/>
      <c r="C162" s="222"/>
      <c r="D162" s="201" t="s">
        <v>140</v>
      </c>
      <c r="E162" s="223" t="s">
        <v>1</v>
      </c>
      <c r="F162" s="224" t="s">
        <v>143</v>
      </c>
      <c r="G162" s="222"/>
      <c r="H162" s="225">
        <v>3254.48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140</v>
      </c>
      <c r="AU162" s="231" t="s">
        <v>83</v>
      </c>
      <c r="AV162" s="15" t="s">
        <v>139</v>
      </c>
      <c r="AW162" s="15" t="s">
        <v>30</v>
      </c>
      <c r="AX162" s="15" t="s">
        <v>81</v>
      </c>
      <c r="AY162" s="231" t="s">
        <v>132</v>
      </c>
    </row>
    <row r="163" spans="1:65" s="2" customFormat="1" ht="37.9" customHeight="1" x14ac:dyDescent="0.2">
      <c r="A163" s="34"/>
      <c r="B163" s="35"/>
      <c r="C163" s="186" t="s">
        <v>166</v>
      </c>
      <c r="D163" s="186" t="s">
        <v>134</v>
      </c>
      <c r="E163" s="187" t="s">
        <v>193</v>
      </c>
      <c r="F163" s="188" t="s">
        <v>194</v>
      </c>
      <c r="G163" s="189" t="s">
        <v>195</v>
      </c>
      <c r="H163" s="190">
        <v>200</v>
      </c>
      <c r="I163" s="191"/>
      <c r="J163" s="192">
        <f>ROUND(I163*H163,2)</f>
        <v>0</v>
      </c>
      <c r="K163" s="188" t="s">
        <v>138</v>
      </c>
      <c r="L163" s="39"/>
      <c r="M163" s="193" t="s">
        <v>1</v>
      </c>
      <c r="N163" s="194" t="s">
        <v>38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139</v>
      </c>
      <c r="AT163" s="197" t="s">
        <v>134</v>
      </c>
      <c r="AU163" s="197" t="s">
        <v>83</v>
      </c>
      <c r="AY163" s="17" t="s">
        <v>132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81</v>
      </c>
      <c r="BK163" s="198">
        <f>ROUND(I163*H163,2)</f>
        <v>0</v>
      </c>
      <c r="BL163" s="17" t="s">
        <v>139</v>
      </c>
      <c r="BM163" s="197" t="s">
        <v>196</v>
      </c>
    </row>
    <row r="164" spans="1:65" s="13" customFormat="1" ht="11.25" x14ac:dyDescent="0.2">
      <c r="B164" s="199"/>
      <c r="C164" s="200"/>
      <c r="D164" s="201" t="s">
        <v>140</v>
      </c>
      <c r="E164" s="202" t="s">
        <v>1</v>
      </c>
      <c r="F164" s="203" t="s">
        <v>197</v>
      </c>
      <c r="G164" s="200"/>
      <c r="H164" s="204">
        <v>200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140</v>
      </c>
      <c r="AU164" s="210" t="s">
        <v>83</v>
      </c>
      <c r="AV164" s="13" t="s">
        <v>83</v>
      </c>
      <c r="AW164" s="13" t="s">
        <v>30</v>
      </c>
      <c r="AX164" s="13" t="s">
        <v>73</v>
      </c>
      <c r="AY164" s="210" t="s">
        <v>132</v>
      </c>
    </row>
    <row r="165" spans="1:65" s="14" customFormat="1" ht="11.25" x14ac:dyDescent="0.2">
      <c r="B165" s="211"/>
      <c r="C165" s="212"/>
      <c r="D165" s="201" t="s">
        <v>140</v>
      </c>
      <c r="E165" s="213" t="s">
        <v>1</v>
      </c>
      <c r="F165" s="214" t="s">
        <v>198</v>
      </c>
      <c r="G165" s="212"/>
      <c r="H165" s="213" t="s">
        <v>1</v>
      </c>
      <c r="I165" s="215"/>
      <c r="J165" s="212"/>
      <c r="K165" s="212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140</v>
      </c>
      <c r="AU165" s="220" t="s">
        <v>83</v>
      </c>
      <c r="AV165" s="14" t="s">
        <v>81</v>
      </c>
      <c r="AW165" s="14" t="s">
        <v>30</v>
      </c>
      <c r="AX165" s="14" t="s">
        <v>73</v>
      </c>
      <c r="AY165" s="220" t="s">
        <v>132</v>
      </c>
    </row>
    <row r="166" spans="1:65" s="15" customFormat="1" ht="11.25" x14ac:dyDescent="0.2">
      <c r="B166" s="221"/>
      <c r="C166" s="222"/>
      <c r="D166" s="201" t="s">
        <v>140</v>
      </c>
      <c r="E166" s="223" t="s">
        <v>1</v>
      </c>
      <c r="F166" s="224" t="s">
        <v>143</v>
      </c>
      <c r="G166" s="222"/>
      <c r="H166" s="225">
        <v>200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140</v>
      </c>
      <c r="AU166" s="231" t="s">
        <v>83</v>
      </c>
      <c r="AV166" s="15" t="s">
        <v>139</v>
      </c>
      <c r="AW166" s="15" t="s">
        <v>30</v>
      </c>
      <c r="AX166" s="15" t="s">
        <v>81</v>
      </c>
      <c r="AY166" s="231" t="s">
        <v>132</v>
      </c>
    </row>
    <row r="167" spans="1:65" s="2" customFormat="1" ht="24.2" customHeight="1" x14ac:dyDescent="0.2">
      <c r="A167" s="34"/>
      <c r="B167" s="35"/>
      <c r="C167" s="186" t="s">
        <v>199</v>
      </c>
      <c r="D167" s="186" t="s">
        <v>134</v>
      </c>
      <c r="E167" s="187" t="s">
        <v>200</v>
      </c>
      <c r="F167" s="188" t="s">
        <v>201</v>
      </c>
      <c r="G167" s="189" t="s">
        <v>195</v>
      </c>
      <c r="H167" s="190">
        <v>12203.4</v>
      </c>
      <c r="I167" s="191"/>
      <c r="J167" s="192">
        <f>ROUND(I167*H167,2)</f>
        <v>0</v>
      </c>
      <c r="K167" s="188" t="s">
        <v>1</v>
      </c>
      <c r="L167" s="39"/>
      <c r="M167" s="193" t="s">
        <v>1</v>
      </c>
      <c r="N167" s="194" t="s">
        <v>38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139</v>
      </c>
      <c r="AT167" s="197" t="s">
        <v>134</v>
      </c>
      <c r="AU167" s="197" t="s">
        <v>83</v>
      </c>
      <c r="AY167" s="17" t="s">
        <v>132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81</v>
      </c>
      <c r="BK167" s="198">
        <f>ROUND(I167*H167,2)</f>
        <v>0</v>
      </c>
      <c r="BL167" s="17" t="s">
        <v>139</v>
      </c>
      <c r="BM167" s="197" t="s">
        <v>202</v>
      </c>
    </row>
    <row r="168" spans="1:65" s="13" customFormat="1" ht="11.25" x14ac:dyDescent="0.2">
      <c r="B168" s="199"/>
      <c r="C168" s="200"/>
      <c r="D168" s="201" t="s">
        <v>140</v>
      </c>
      <c r="E168" s="202" t="s">
        <v>1</v>
      </c>
      <c r="F168" s="203" t="s">
        <v>203</v>
      </c>
      <c r="G168" s="200"/>
      <c r="H168" s="204">
        <v>12203.4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140</v>
      </c>
      <c r="AU168" s="210" t="s">
        <v>83</v>
      </c>
      <c r="AV168" s="13" t="s">
        <v>83</v>
      </c>
      <c r="AW168" s="13" t="s">
        <v>30</v>
      </c>
      <c r="AX168" s="13" t="s">
        <v>73</v>
      </c>
      <c r="AY168" s="210" t="s">
        <v>132</v>
      </c>
    </row>
    <row r="169" spans="1:65" s="14" customFormat="1" ht="11.25" x14ac:dyDescent="0.2">
      <c r="B169" s="211"/>
      <c r="C169" s="212"/>
      <c r="D169" s="201" t="s">
        <v>140</v>
      </c>
      <c r="E169" s="213" t="s">
        <v>1</v>
      </c>
      <c r="F169" s="214" t="s">
        <v>204</v>
      </c>
      <c r="G169" s="212"/>
      <c r="H169" s="213" t="s">
        <v>1</v>
      </c>
      <c r="I169" s="215"/>
      <c r="J169" s="212"/>
      <c r="K169" s="212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140</v>
      </c>
      <c r="AU169" s="220" t="s">
        <v>83</v>
      </c>
      <c r="AV169" s="14" t="s">
        <v>81</v>
      </c>
      <c r="AW169" s="14" t="s">
        <v>30</v>
      </c>
      <c r="AX169" s="14" t="s">
        <v>73</v>
      </c>
      <c r="AY169" s="220" t="s">
        <v>132</v>
      </c>
    </row>
    <row r="170" spans="1:65" s="15" customFormat="1" ht="11.25" x14ac:dyDescent="0.2">
      <c r="B170" s="221"/>
      <c r="C170" s="222"/>
      <c r="D170" s="201" t="s">
        <v>140</v>
      </c>
      <c r="E170" s="223" t="s">
        <v>1</v>
      </c>
      <c r="F170" s="224" t="s">
        <v>143</v>
      </c>
      <c r="G170" s="222"/>
      <c r="H170" s="225">
        <v>12203.4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140</v>
      </c>
      <c r="AU170" s="231" t="s">
        <v>83</v>
      </c>
      <c r="AV170" s="15" t="s">
        <v>139</v>
      </c>
      <c r="AW170" s="15" t="s">
        <v>30</v>
      </c>
      <c r="AX170" s="15" t="s">
        <v>81</v>
      </c>
      <c r="AY170" s="231" t="s">
        <v>132</v>
      </c>
    </row>
    <row r="171" spans="1:65" s="2" customFormat="1" ht="37.9" customHeight="1" x14ac:dyDescent="0.2">
      <c r="A171" s="34"/>
      <c r="B171" s="35"/>
      <c r="C171" s="186" t="s">
        <v>171</v>
      </c>
      <c r="D171" s="186" t="s">
        <v>134</v>
      </c>
      <c r="E171" s="187" t="s">
        <v>205</v>
      </c>
      <c r="F171" s="188" t="s">
        <v>206</v>
      </c>
      <c r="G171" s="189" t="s">
        <v>195</v>
      </c>
      <c r="H171" s="190">
        <v>200</v>
      </c>
      <c r="I171" s="191"/>
      <c r="J171" s="192">
        <f>ROUND(I171*H171,2)</f>
        <v>0</v>
      </c>
      <c r="K171" s="188" t="s">
        <v>138</v>
      </c>
      <c r="L171" s="39"/>
      <c r="M171" s="193" t="s">
        <v>1</v>
      </c>
      <c r="N171" s="194" t="s">
        <v>38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139</v>
      </c>
      <c r="AT171" s="197" t="s">
        <v>134</v>
      </c>
      <c r="AU171" s="197" t="s">
        <v>83</v>
      </c>
      <c r="AY171" s="17" t="s">
        <v>132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81</v>
      </c>
      <c r="BK171" s="198">
        <f>ROUND(I171*H171,2)</f>
        <v>0</v>
      </c>
      <c r="BL171" s="17" t="s">
        <v>139</v>
      </c>
      <c r="BM171" s="197" t="s">
        <v>207</v>
      </c>
    </row>
    <row r="172" spans="1:65" s="13" customFormat="1" ht="11.25" x14ac:dyDescent="0.2">
      <c r="B172" s="199"/>
      <c r="C172" s="200"/>
      <c r="D172" s="201" t="s">
        <v>140</v>
      </c>
      <c r="E172" s="202" t="s">
        <v>1</v>
      </c>
      <c r="F172" s="203" t="s">
        <v>208</v>
      </c>
      <c r="G172" s="200"/>
      <c r="H172" s="204">
        <v>200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140</v>
      </c>
      <c r="AU172" s="210" t="s">
        <v>83</v>
      </c>
      <c r="AV172" s="13" t="s">
        <v>83</v>
      </c>
      <c r="AW172" s="13" t="s">
        <v>30</v>
      </c>
      <c r="AX172" s="13" t="s">
        <v>73</v>
      </c>
      <c r="AY172" s="210" t="s">
        <v>132</v>
      </c>
    </row>
    <row r="173" spans="1:65" s="14" customFormat="1" ht="11.25" x14ac:dyDescent="0.2">
      <c r="B173" s="211"/>
      <c r="C173" s="212"/>
      <c r="D173" s="201" t="s">
        <v>140</v>
      </c>
      <c r="E173" s="213" t="s">
        <v>1</v>
      </c>
      <c r="F173" s="214" t="s">
        <v>147</v>
      </c>
      <c r="G173" s="212"/>
      <c r="H173" s="213" t="s">
        <v>1</v>
      </c>
      <c r="I173" s="215"/>
      <c r="J173" s="212"/>
      <c r="K173" s="212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140</v>
      </c>
      <c r="AU173" s="220" t="s">
        <v>83</v>
      </c>
      <c r="AV173" s="14" t="s">
        <v>81</v>
      </c>
      <c r="AW173" s="14" t="s">
        <v>30</v>
      </c>
      <c r="AX173" s="14" t="s">
        <v>73</v>
      </c>
      <c r="AY173" s="220" t="s">
        <v>132</v>
      </c>
    </row>
    <row r="174" spans="1:65" s="15" customFormat="1" ht="11.25" x14ac:dyDescent="0.2">
      <c r="B174" s="221"/>
      <c r="C174" s="222"/>
      <c r="D174" s="201" t="s">
        <v>140</v>
      </c>
      <c r="E174" s="223" t="s">
        <v>1</v>
      </c>
      <c r="F174" s="224" t="s">
        <v>143</v>
      </c>
      <c r="G174" s="222"/>
      <c r="H174" s="225">
        <v>200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140</v>
      </c>
      <c r="AU174" s="231" t="s">
        <v>83</v>
      </c>
      <c r="AV174" s="15" t="s">
        <v>139</v>
      </c>
      <c r="AW174" s="15" t="s">
        <v>30</v>
      </c>
      <c r="AX174" s="15" t="s">
        <v>81</v>
      </c>
      <c r="AY174" s="231" t="s">
        <v>132</v>
      </c>
    </row>
    <row r="175" spans="1:65" s="2" customFormat="1" ht="16.5" customHeight="1" x14ac:dyDescent="0.2">
      <c r="A175" s="34"/>
      <c r="B175" s="35"/>
      <c r="C175" s="232" t="s">
        <v>8</v>
      </c>
      <c r="D175" s="232" t="s">
        <v>162</v>
      </c>
      <c r="E175" s="233" t="s">
        <v>209</v>
      </c>
      <c r="F175" s="234" t="s">
        <v>210</v>
      </c>
      <c r="G175" s="235" t="s">
        <v>211</v>
      </c>
      <c r="H175" s="236">
        <v>4</v>
      </c>
      <c r="I175" s="237"/>
      <c r="J175" s="238">
        <f>ROUND(I175*H175,2)</f>
        <v>0</v>
      </c>
      <c r="K175" s="234" t="s">
        <v>138</v>
      </c>
      <c r="L175" s="239"/>
      <c r="M175" s="240" t="s">
        <v>1</v>
      </c>
      <c r="N175" s="241" t="s">
        <v>38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154</v>
      </c>
      <c r="AT175" s="197" t="s">
        <v>162</v>
      </c>
      <c r="AU175" s="197" t="s">
        <v>83</v>
      </c>
      <c r="AY175" s="17" t="s">
        <v>132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81</v>
      </c>
      <c r="BK175" s="198">
        <f>ROUND(I175*H175,2)</f>
        <v>0</v>
      </c>
      <c r="BL175" s="17" t="s">
        <v>139</v>
      </c>
      <c r="BM175" s="197" t="s">
        <v>212</v>
      </c>
    </row>
    <row r="176" spans="1:65" s="13" customFormat="1" ht="11.25" x14ac:dyDescent="0.2">
      <c r="B176" s="199"/>
      <c r="C176" s="200"/>
      <c r="D176" s="201" t="s">
        <v>140</v>
      </c>
      <c r="E176" s="202" t="s">
        <v>1</v>
      </c>
      <c r="F176" s="203" t="s">
        <v>213</v>
      </c>
      <c r="G176" s="200"/>
      <c r="H176" s="204">
        <v>4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140</v>
      </c>
      <c r="AU176" s="210" t="s">
        <v>83</v>
      </c>
      <c r="AV176" s="13" t="s">
        <v>83</v>
      </c>
      <c r="AW176" s="13" t="s">
        <v>30</v>
      </c>
      <c r="AX176" s="13" t="s">
        <v>73</v>
      </c>
      <c r="AY176" s="210" t="s">
        <v>132</v>
      </c>
    </row>
    <row r="177" spans="1:65" s="15" customFormat="1" ht="11.25" x14ac:dyDescent="0.2">
      <c r="B177" s="221"/>
      <c r="C177" s="222"/>
      <c r="D177" s="201" t="s">
        <v>140</v>
      </c>
      <c r="E177" s="223" t="s">
        <v>1</v>
      </c>
      <c r="F177" s="224" t="s">
        <v>143</v>
      </c>
      <c r="G177" s="222"/>
      <c r="H177" s="225">
        <v>4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140</v>
      </c>
      <c r="AU177" s="231" t="s">
        <v>83</v>
      </c>
      <c r="AV177" s="15" t="s">
        <v>139</v>
      </c>
      <c r="AW177" s="15" t="s">
        <v>30</v>
      </c>
      <c r="AX177" s="15" t="s">
        <v>81</v>
      </c>
      <c r="AY177" s="231" t="s">
        <v>132</v>
      </c>
    </row>
    <row r="178" spans="1:65" s="2" customFormat="1" ht="16.5" customHeight="1" x14ac:dyDescent="0.2">
      <c r="A178" s="34"/>
      <c r="B178" s="35"/>
      <c r="C178" s="232" t="s">
        <v>176</v>
      </c>
      <c r="D178" s="232" t="s">
        <v>162</v>
      </c>
      <c r="E178" s="233" t="s">
        <v>214</v>
      </c>
      <c r="F178" s="234" t="s">
        <v>215</v>
      </c>
      <c r="G178" s="235" t="s">
        <v>137</v>
      </c>
      <c r="H178" s="236">
        <v>4</v>
      </c>
      <c r="I178" s="237"/>
      <c r="J178" s="238">
        <f>ROUND(I178*H178,2)</f>
        <v>0</v>
      </c>
      <c r="K178" s="234" t="s">
        <v>138</v>
      </c>
      <c r="L178" s="239"/>
      <c r="M178" s="240" t="s">
        <v>1</v>
      </c>
      <c r="N178" s="241" t="s">
        <v>38</v>
      </c>
      <c r="O178" s="71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154</v>
      </c>
      <c r="AT178" s="197" t="s">
        <v>162</v>
      </c>
      <c r="AU178" s="197" t="s">
        <v>83</v>
      </c>
      <c r="AY178" s="17" t="s">
        <v>132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81</v>
      </c>
      <c r="BK178" s="198">
        <f>ROUND(I178*H178,2)</f>
        <v>0</v>
      </c>
      <c r="BL178" s="17" t="s">
        <v>139</v>
      </c>
      <c r="BM178" s="197" t="s">
        <v>216</v>
      </c>
    </row>
    <row r="179" spans="1:65" s="13" customFormat="1" ht="11.25" x14ac:dyDescent="0.2">
      <c r="B179" s="199"/>
      <c r="C179" s="200"/>
      <c r="D179" s="201" t="s">
        <v>140</v>
      </c>
      <c r="E179" s="202" t="s">
        <v>1</v>
      </c>
      <c r="F179" s="203" t="s">
        <v>213</v>
      </c>
      <c r="G179" s="200"/>
      <c r="H179" s="204">
        <v>4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140</v>
      </c>
      <c r="AU179" s="210" t="s">
        <v>83</v>
      </c>
      <c r="AV179" s="13" t="s">
        <v>83</v>
      </c>
      <c r="AW179" s="13" t="s">
        <v>30</v>
      </c>
      <c r="AX179" s="13" t="s">
        <v>73</v>
      </c>
      <c r="AY179" s="210" t="s">
        <v>132</v>
      </c>
    </row>
    <row r="180" spans="1:65" s="15" customFormat="1" ht="11.25" x14ac:dyDescent="0.2">
      <c r="B180" s="221"/>
      <c r="C180" s="222"/>
      <c r="D180" s="201" t="s">
        <v>140</v>
      </c>
      <c r="E180" s="223" t="s">
        <v>1</v>
      </c>
      <c r="F180" s="224" t="s">
        <v>143</v>
      </c>
      <c r="G180" s="222"/>
      <c r="H180" s="225">
        <v>4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140</v>
      </c>
      <c r="AU180" s="231" t="s">
        <v>83</v>
      </c>
      <c r="AV180" s="15" t="s">
        <v>139</v>
      </c>
      <c r="AW180" s="15" t="s">
        <v>30</v>
      </c>
      <c r="AX180" s="15" t="s">
        <v>81</v>
      </c>
      <c r="AY180" s="231" t="s">
        <v>132</v>
      </c>
    </row>
    <row r="181" spans="1:65" s="2" customFormat="1" ht="33" customHeight="1" x14ac:dyDescent="0.2">
      <c r="A181" s="34"/>
      <c r="B181" s="35"/>
      <c r="C181" s="186" t="s">
        <v>217</v>
      </c>
      <c r="D181" s="186" t="s">
        <v>134</v>
      </c>
      <c r="E181" s="187" t="s">
        <v>218</v>
      </c>
      <c r="F181" s="188" t="s">
        <v>219</v>
      </c>
      <c r="G181" s="189" t="s">
        <v>195</v>
      </c>
      <c r="H181" s="190">
        <v>206</v>
      </c>
      <c r="I181" s="191"/>
      <c r="J181" s="192">
        <f>ROUND(I181*H181,2)</f>
        <v>0</v>
      </c>
      <c r="K181" s="188" t="s">
        <v>138</v>
      </c>
      <c r="L181" s="39"/>
      <c r="M181" s="193" t="s">
        <v>1</v>
      </c>
      <c r="N181" s="194" t="s">
        <v>38</v>
      </c>
      <c r="O181" s="71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139</v>
      </c>
      <c r="AT181" s="197" t="s">
        <v>134</v>
      </c>
      <c r="AU181" s="197" t="s">
        <v>83</v>
      </c>
      <c r="AY181" s="17" t="s">
        <v>132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7" t="s">
        <v>81</v>
      </c>
      <c r="BK181" s="198">
        <f>ROUND(I181*H181,2)</f>
        <v>0</v>
      </c>
      <c r="BL181" s="17" t="s">
        <v>139</v>
      </c>
      <c r="BM181" s="197" t="s">
        <v>220</v>
      </c>
    </row>
    <row r="182" spans="1:65" s="13" customFormat="1" ht="11.25" x14ac:dyDescent="0.2">
      <c r="B182" s="199"/>
      <c r="C182" s="200"/>
      <c r="D182" s="201" t="s">
        <v>140</v>
      </c>
      <c r="E182" s="202" t="s">
        <v>1</v>
      </c>
      <c r="F182" s="203" t="s">
        <v>221</v>
      </c>
      <c r="G182" s="200"/>
      <c r="H182" s="204">
        <v>206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140</v>
      </c>
      <c r="AU182" s="210" t="s">
        <v>83</v>
      </c>
      <c r="AV182" s="13" t="s">
        <v>83</v>
      </c>
      <c r="AW182" s="13" t="s">
        <v>30</v>
      </c>
      <c r="AX182" s="13" t="s">
        <v>73</v>
      </c>
      <c r="AY182" s="210" t="s">
        <v>132</v>
      </c>
    </row>
    <row r="183" spans="1:65" s="14" customFormat="1" ht="11.25" x14ac:dyDescent="0.2">
      <c r="B183" s="211"/>
      <c r="C183" s="212"/>
      <c r="D183" s="201" t="s">
        <v>140</v>
      </c>
      <c r="E183" s="213" t="s">
        <v>1</v>
      </c>
      <c r="F183" s="214" t="s">
        <v>222</v>
      </c>
      <c r="G183" s="212"/>
      <c r="H183" s="213" t="s">
        <v>1</v>
      </c>
      <c r="I183" s="215"/>
      <c r="J183" s="212"/>
      <c r="K183" s="212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140</v>
      </c>
      <c r="AU183" s="220" t="s">
        <v>83</v>
      </c>
      <c r="AV183" s="14" t="s">
        <v>81</v>
      </c>
      <c r="AW183" s="14" t="s">
        <v>30</v>
      </c>
      <c r="AX183" s="14" t="s">
        <v>73</v>
      </c>
      <c r="AY183" s="220" t="s">
        <v>132</v>
      </c>
    </row>
    <row r="184" spans="1:65" s="15" customFormat="1" ht="11.25" x14ac:dyDescent="0.2">
      <c r="B184" s="221"/>
      <c r="C184" s="222"/>
      <c r="D184" s="201" t="s">
        <v>140</v>
      </c>
      <c r="E184" s="223" t="s">
        <v>1</v>
      </c>
      <c r="F184" s="224" t="s">
        <v>143</v>
      </c>
      <c r="G184" s="222"/>
      <c r="H184" s="225">
        <v>206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140</v>
      </c>
      <c r="AU184" s="231" t="s">
        <v>83</v>
      </c>
      <c r="AV184" s="15" t="s">
        <v>139</v>
      </c>
      <c r="AW184" s="15" t="s">
        <v>30</v>
      </c>
      <c r="AX184" s="15" t="s">
        <v>81</v>
      </c>
      <c r="AY184" s="231" t="s">
        <v>132</v>
      </c>
    </row>
    <row r="185" spans="1:65" s="2" customFormat="1" ht="33" customHeight="1" x14ac:dyDescent="0.2">
      <c r="A185" s="34"/>
      <c r="B185" s="35"/>
      <c r="C185" s="186" t="s">
        <v>141</v>
      </c>
      <c r="D185" s="186" t="s">
        <v>134</v>
      </c>
      <c r="E185" s="187" t="s">
        <v>223</v>
      </c>
      <c r="F185" s="188" t="s">
        <v>224</v>
      </c>
      <c r="G185" s="189" t="s">
        <v>195</v>
      </c>
      <c r="H185" s="190">
        <v>39955</v>
      </c>
      <c r="I185" s="191"/>
      <c r="J185" s="192">
        <f>ROUND(I185*H185,2)</f>
        <v>0</v>
      </c>
      <c r="K185" s="188" t="s">
        <v>138</v>
      </c>
      <c r="L185" s="39"/>
      <c r="M185" s="193" t="s">
        <v>1</v>
      </c>
      <c r="N185" s="194" t="s">
        <v>38</v>
      </c>
      <c r="O185" s="71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139</v>
      </c>
      <c r="AT185" s="197" t="s">
        <v>134</v>
      </c>
      <c r="AU185" s="197" t="s">
        <v>83</v>
      </c>
      <c r="AY185" s="17" t="s">
        <v>132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7" t="s">
        <v>81</v>
      </c>
      <c r="BK185" s="198">
        <f>ROUND(I185*H185,2)</f>
        <v>0</v>
      </c>
      <c r="BL185" s="17" t="s">
        <v>139</v>
      </c>
      <c r="BM185" s="197" t="s">
        <v>225</v>
      </c>
    </row>
    <row r="186" spans="1:65" s="13" customFormat="1" ht="11.25" x14ac:dyDescent="0.2">
      <c r="B186" s="199"/>
      <c r="C186" s="200"/>
      <c r="D186" s="201" t="s">
        <v>140</v>
      </c>
      <c r="E186" s="202" t="s">
        <v>1</v>
      </c>
      <c r="F186" s="203" t="s">
        <v>226</v>
      </c>
      <c r="G186" s="200"/>
      <c r="H186" s="204">
        <v>19380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140</v>
      </c>
      <c r="AU186" s="210" t="s">
        <v>83</v>
      </c>
      <c r="AV186" s="13" t="s">
        <v>83</v>
      </c>
      <c r="AW186" s="13" t="s">
        <v>30</v>
      </c>
      <c r="AX186" s="13" t="s">
        <v>73</v>
      </c>
      <c r="AY186" s="210" t="s">
        <v>132</v>
      </c>
    </row>
    <row r="187" spans="1:65" s="14" customFormat="1" ht="11.25" x14ac:dyDescent="0.2">
      <c r="B187" s="211"/>
      <c r="C187" s="212"/>
      <c r="D187" s="201" t="s">
        <v>140</v>
      </c>
      <c r="E187" s="213" t="s">
        <v>1</v>
      </c>
      <c r="F187" s="214" t="s">
        <v>227</v>
      </c>
      <c r="G187" s="212"/>
      <c r="H187" s="213" t="s">
        <v>1</v>
      </c>
      <c r="I187" s="215"/>
      <c r="J187" s="212"/>
      <c r="K187" s="212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140</v>
      </c>
      <c r="AU187" s="220" t="s">
        <v>83</v>
      </c>
      <c r="AV187" s="14" t="s">
        <v>81</v>
      </c>
      <c r="AW187" s="14" t="s">
        <v>30</v>
      </c>
      <c r="AX187" s="14" t="s">
        <v>73</v>
      </c>
      <c r="AY187" s="220" t="s">
        <v>132</v>
      </c>
    </row>
    <row r="188" spans="1:65" s="13" customFormat="1" ht="11.25" x14ac:dyDescent="0.2">
      <c r="B188" s="199"/>
      <c r="C188" s="200"/>
      <c r="D188" s="201" t="s">
        <v>140</v>
      </c>
      <c r="E188" s="202" t="s">
        <v>1</v>
      </c>
      <c r="F188" s="203" t="s">
        <v>228</v>
      </c>
      <c r="G188" s="200"/>
      <c r="H188" s="204">
        <v>20575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140</v>
      </c>
      <c r="AU188" s="210" t="s">
        <v>83</v>
      </c>
      <c r="AV188" s="13" t="s">
        <v>83</v>
      </c>
      <c r="AW188" s="13" t="s">
        <v>30</v>
      </c>
      <c r="AX188" s="13" t="s">
        <v>73</v>
      </c>
      <c r="AY188" s="210" t="s">
        <v>132</v>
      </c>
    </row>
    <row r="189" spans="1:65" s="14" customFormat="1" ht="11.25" x14ac:dyDescent="0.2">
      <c r="B189" s="211"/>
      <c r="C189" s="212"/>
      <c r="D189" s="201" t="s">
        <v>140</v>
      </c>
      <c r="E189" s="213" t="s">
        <v>1</v>
      </c>
      <c r="F189" s="214" t="s">
        <v>229</v>
      </c>
      <c r="G189" s="212"/>
      <c r="H189" s="213" t="s">
        <v>1</v>
      </c>
      <c r="I189" s="215"/>
      <c r="J189" s="212"/>
      <c r="K189" s="212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140</v>
      </c>
      <c r="AU189" s="220" t="s">
        <v>83</v>
      </c>
      <c r="AV189" s="14" t="s">
        <v>81</v>
      </c>
      <c r="AW189" s="14" t="s">
        <v>30</v>
      </c>
      <c r="AX189" s="14" t="s">
        <v>73</v>
      </c>
      <c r="AY189" s="220" t="s">
        <v>132</v>
      </c>
    </row>
    <row r="190" spans="1:65" s="15" customFormat="1" ht="11.25" x14ac:dyDescent="0.2">
      <c r="B190" s="221"/>
      <c r="C190" s="222"/>
      <c r="D190" s="201" t="s">
        <v>140</v>
      </c>
      <c r="E190" s="223" t="s">
        <v>1</v>
      </c>
      <c r="F190" s="224" t="s">
        <v>143</v>
      </c>
      <c r="G190" s="222"/>
      <c r="H190" s="225">
        <v>39955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140</v>
      </c>
      <c r="AU190" s="231" t="s">
        <v>83</v>
      </c>
      <c r="AV190" s="15" t="s">
        <v>139</v>
      </c>
      <c r="AW190" s="15" t="s">
        <v>30</v>
      </c>
      <c r="AX190" s="15" t="s">
        <v>81</v>
      </c>
      <c r="AY190" s="231" t="s">
        <v>132</v>
      </c>
    </row>
    <row r="191" spans="1:65" s="2" customFormat="1" ht="49.15" customHeight="1" x14ac:dyDescent="0.2">
      <c r="A191" s="34"/>
      <c r="B191" s="35"/>
      <c r="C191" s="186" t="s">
        <v>230</v>
      </c>
      <c r="D191" s="186" t="s">
        <v>134</v>
      </c>
      <c r="E191" s="187" t="s">
        <v>231</v>
      </c>
      <c r="F191" s="188" t="s">
        <v>232</v>
      </c>
      <c r="G191" s="189" t="s">
        <v>195</v>
      </c>
      <c r="H191" s="190">
        <v>21804.3</v>
      </c>
      <c r="I191" s="191"/>
      <c r="J191" s="192">
        <f>ROUND(I191*H191,2)</f>
        <v>0</v>
      </c>
      <c r="K191" s="188" t="s">
        <v>138</v>
      </c>
      <c r="L191" s="39"/>
      <c r="M191" s="193" t="s">
        <v>1</v>
      </c>
      <c r="N191" s="194" t="s">
        <v>38</v>
      </c>
      <c r="O191" s="7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139</v>
      </c>
      <c r="AT191" s="197" t="s">
        <v>134</v>
      </c>
      <c r="AU191" s="197" t="s">
        <v>83</v>
      </c>
      <c r="AY191" s="17" t="s">
        <v>132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81</v>
      </c>
      <c r="BK191" s="198">
        <f>ROUND(I191*H191,2)</f>
        <v>0</v>
      </c>
      <c r="BL191" s="17" t="s">
        <v>139</v>
      </c>
      <c r="BM191" s="197" t="s">
        <v>233</v>
      </c>
    </row>
    <row r="192" spans="1:65" s="14" customFormat="1" ht="11.25" x14ac:dyDescent="0.2">
      <c r="B192" s="211"/>
      <c r="C192" s="212"/>
      <c r="D192" s="201" t="s">
        <v>140</v>
      </c>
      <c r="E192" s="213" t="s">
        <v>1</v>
      </c>
      <c r="F192" s="214" t="s">
        <v>234</v>
      </c>
      <c r="G192" s="212"/>
      <c r="H192" s="213" t="s">
        <v>1</v>
      </c>
      <c r="I192" s="215"/>
      <c r="J192" s="212"/>
      <c r="K192" s="212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140</v>
      </c>
      <c r="AU192" s="220" t="s">
        <v>83</v>
      </c>
      <c r="AV192" s="14" t="s">
        <v>81</v>
      </c>
      <c r="AW192" s="14" t="s">
        <v>30</v>
      </c>
      <c r="AX192" s="14" t="s">
        <v>73</v>
      </c>
      <c r="AY192" s="220" t="s">
        <v>132</v>
      </c>
    </row>
    <row r="193" spans="1:65" s="13" customFormat="1" ht="11.25" x14ac:dyDescent="0.2">
      <c r="B193" s="199"/>
      <c r="C193" s="200"/>
      <c r="D193" s="201" t="s">
        <v>140</v>
      </c>
      <c r="E193" s="202" t="s">
        <v>1</v>
      </c>
      <c r="F193" s="203" t="s">
        <v>235</v>
      </c>
      <c r="G193" s="200"/>
      <c r="H193" s="204">
        <v>21804.3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140</v>
      </c>
      <c r="AU193" s="210" t="s">
        <v>83</v>
      </c>
      <c r="AV193" s="13" t="s">
        <v>83</v>
      </c>
      <c r="AW193" s="13" t="s">
        <v>30</v>
      </c>
      <c r="AX193" s="13" t="s">
        <v>73</v>
      </c>
      <c r="AY193" s="210" t="s">
        <v>132</v>
      </c>
    </row>
    <row r="194" spans="1:65" s="15" customFormat="1" ht="11.25" x14ac:dyDescent="0.2">
      <c r="B194" s="221"/>
      <c r="C194" s="222"/>
      <c r="D194" s="201" t="s">
        <v>140</v>
      </c>
      <c r="E194" s="223" t="s">
        <v>1</v>
      </c>
      <c r="F194" s="224" t="s">
        <v>143</v>
      </c>
      <c r="G194" s="222"/>
      <c r="H194" s="225">
        <v>21804.3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140</v>
      </c>
      <c r="AU194" s="231" t="s">
        <v>83</v>
      </c>
      <c r="AV194" s="15" t="s">
        <v>139</v>
      </c>
      <c r="AW194" s="15" t="s">
        <v>30</v>
      </c>
      <c r="AX194" s="15" t="s">
        <v>81</v>
      </c>
      <c r="AY194" s="231" t="s">
        <v>132</v>
      </c>
    </row>
    <row r="195" spans="1:65" s="12" customFormat="1" ht="22.9" customHeight="1" x14ac:dyDescent="0.2">
      <c r="B195" s="170"/>
      <c r="C195" s="171"/>
      <c r="D195" s="172" t="s">
        <v>72</v>
      </c>
      <c r="E195" s="184" t="s">
        <v>139</v>
      </c>
      <c r="F195" s="184" t="s">
        <v>236</v>
      </c>
      <c r="G195" s="171"/>
      <c r="H195" s="171"/>
      <c r="I195" s="174"/>
      <c r="J195" s="185">
        <f>BK195</f>
        <v>0</v>
      </c>
      <c r="K195" s="171"/>
      <c r="L195" s="176"/>
      <c r="M195" s="177"/>
      <c r="N195" s="178"/>
      <c r="O195" s="178"/>
      <c r="P195" s="179">
        <f>SUM(P196:P203)</f>
        <v>0</v>
      </c>
      <c r="Q195" s="178"/>
      <c r="R195" s="179">
        <f>SUM(R196:R203)</f>
        <v>0</v>
      </c>
      <c r="S195" s="178"/>
      <c r="T195" s="180">
        <f>SUM(T196:T203)</f>
        <v>0</v>
      </c>
      <c r="AR195" s="181" t="s">
        <v>81</v>
      </c>
      <c r="AT195" s="182" t="s">
        <v>72</v>
      </c>
      <c r="AU195" s="182" t="s">
        <v>81</v>
      </c>
      <c r="AY195" s="181" t="s">
        <v>132</v>
      </c>
      <c r="BK195" s="183">
        <f>SUM(BK196:BK203)</f>
        <v>0</v>
      </c>
    </row>
    <row r="196" spans="1:65" s="2" customFormat="1" ht="37.9" customHeight="1" x14ac:dyDescent="0.2">
      <c r="A196" s="34"/>
      <c r="B196" s="35"/>
      <c r="C196" s="186" t="s">
        <v>184</v>
      </c>
      <c r="D196" s="186" t="s">
        <v>134</v>
      </c>
      <c r="E196" s="187" t="s">
        <v>237</v>
      </c>
      <c r="F196" s="188" t="s">
        <v>238</v>
      </c>
      <c r="G196" s="189" t="s">
        <v>195</v>
      </c>
      <c r="H196" s="190">
        <v>48</v>
      </c>
      <c r="I196" s="191"/>
      <c r="J196" s="192">
        <f>ROUND(I196*H196,2)</f>
        <v>0</v>
      </c>
      <c r="K196" s="188" t="s">
        <v>138</v>
      </c>
      <c r="L196" s="39"/>
      <c r="M196" s="193" t="s">
        <v>1</v>
      </c>
      <c r="N196" s="194" t="s">
        <v>38</v>
      </c>
      <c r="O196" s="71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139</v>
      </c>
      <c r="AT196" s="197" t="s">
        <v>134</v>
      </c>
      <c r="AU196" s="197" t="s">
        <v>83</v>
      </c>
      <c r="AY196" s="17" t="s">
        <v>132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7" t="s">
        <v>81</v>
      </c>
      <c r="BK196" s="198">
        <f>ROUND(I196*H196,2)</f>
        <v>0</v>
      </c>
      <c r="BL196" s="17" t="s">
        <v>139</v>
      </c>
      <c r="BM196" s="197" t="s">
        <v>239</v>
      </c>
    </row>
    <row r="197" spans="1:65" s="13" customFormat="1" ht="11.25" x14ac:dyDescent="0.2">
      <c r="B197" s="199"/>
      <c r="C197" s="200"/>
      <c r="D197" s="201" t="s">
        <v>140</v>
      </c>
      <c r="E197" s="202" t="s">
        <v>1</v>
      </c>
      <c r="F197" s="203" t="s">
        <v>240</v>
      </c>
      <c r="G197" s="200"/>
      <c r="H197" s="204">
        <v>48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140</v>
      </c>
      <c r="AU197" s="210" t="s">
        <v>83</v>
      </c>
      <c r="AV197" s="13" t="s">
        <v>83</v>
      </c>
      <c r="AW197" s="13" t="s">
        <v>30</v>
      </c>
      <c r="AX197" s="13" t="s">
        <v>73</v>
      </c>
      <c r="AY197" s="210" t="s">
        <v>132</v>
      </c>
    </row>
    <row r="198" spans="1:65" s="14" customFormat="1" ht="11.25" x14ac:dyDescent="0.2">
      <c r="B198" s="211"/>
      <c r="C198" s="212"/>
      <c r="D198" s="201" t="s">
        <v>140</v>
      </c>
      <c r="E198" s="213" t="s">
        <v>1</v>
      </c>
      <c r="F198" s="214" t="s">
        <v>229</v>
      </c>
      <c r="G198" s="212"/>
      <c r="H198" s="213" t="s">
        <v>1</v>
      </c>
      <c r="I198" s="215"/>
      <c r="J198" s="212"/>
      <c r="K198" s="212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140</v>
      </c>
      <c r="AU198" s="220" t="s">
        <v>83</v>
      </c>
      <c r="AV198" s="14" t="s">
        <v>81</v>
      </c>
      <c r="AW198" s="14" t="s">
        <v>30</v>
      </c>
      <c r="AX198" s="14" t="s">
        <v>73</v>
      </c>
      <c r="AY198" s="220" t="s">
        <v>132</v>
      </c>
    </row>
    <row r="199" spans="1:65" s="15" customFormat="1" ht="11.25" x14ac:dyDescent="0.2">
      <c r="B199" s="221"/>
      <c r="C199" s="222"/>
      <c r="D199" s="201" t="s">
        <v>140</v>
      </c>
      <c r="E199" s="223" t="s">
        <v>1</v>
      </c>
      <c r="F199" s="224" t="s">
        <v>143</v>
      </c>
      <c r="G199" s="222"/>
      <c r="H199" s="225">
        <v>48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140</v>
      </c>
      <c r="AU199" s="231" t="s">
        <v>83</v>
      </c>
      <c r="AV199" s="15" t="s">
        <v>139</v>
      </c>
      <c r="AW199" s="15" t="s">
        <v>30</v>
      </c>
      <c r="AX199" s="15" t="s">
        <v>81</v>
      </c>
      <c r="AY199" s="231" t="s">
        <v>132</v>
      </c>
    </row>
    <row r="200" spans="1:65" s="2" customFormat="1" ht="37.9" customHeight="1" x14ac:dyDescent="0.2">
      <c r="A200" s="34"/>
      <c r="B200" s="35"/>
      <c r="C200" s="186" t="s">
        <v>7</v>
      </c>
      <c r="D200" s="186" t="s">
        <v>134</v>
      </c>
      <c r="E200" s="187" t="s">
        <v>241</v>
      </c>
      <c r="F200" s="188" t="s">
        <v>242</v>
      </c>
      <c r="G200" s="189" t="s">
        <v>137</v>
      </c>
      <c r="H200" s="190">
        <v>5.13</v>
      </c>
      <c r="I200" s="191"/>
      <c r="J200" s="192">
        <f>ROUND(I200*H200,2)</f>
        <v>0</v>
      </c>
      <c r="K200" s="188" t="s">
        <v>138</v>
      </c>
      <c r="L200" s="39"/>
      <c r="M200" s="193" t="s">
        <v>1</v>
      </c>
      <c r="N200" s="194" t="s">
        <v>38</v>
      </c>
      <c r="O200" s="71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139</v>
      </c>
      <c r="AT200" s="197" t="s">
        <v>134</v>
      </c>
      <c r="AU200" s="197" t="s">
        <v>83</v>
      </c>
      <c r="AY200" s="17" t="s">
        <v>132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7" t="s">
        <v>81</v>
      </c>
      <c r="BK200" s="198">
        <f>ROUND(I200*H200,2)</f>
        <v>0</v>
      </c>
      <c r="BL200" s="17" t="s">
        <v>139</v>
      </c>
      <c r="BM200" s="197" t="s">
        <v>243</v>
      </c>
    </row>
    <row r="201" spans="1:65" s="13" customFormat="1" ht="11.25" x14ac:dyDescent="0.2">
      <c r="B201" s="199"/>
      <c r="C201" s="200"/>
      <c r="D201" s="201" t="s">
        <v>140</v>
      </c>
      <c r="E201" s="202" t="s">
        <v>1</v>
      </c>
      <c r="F201" s="203" t="s">
        <v>244</v>
      </c>
      <c r="G201" s="200"/>
      <c r="H201" s="204">
        <v>5.13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140</v>
      </c>
      <c r="AU201" s="210" t="s">
        <v>83</v>
      </c>
      <c r="AV201" s="13" t="s">
        <v>83</v>
      </c>
      <c r="AW201" s="13" t="s">
        <v>30</v>
      </c>
      <c r="AX201" s="13" t="s">
        <v>73</v>
      </c>
      <c r="AY201" s="210" t="s">
        <v>132</v>
      </c>
    </row>
    <row r="202" spans="1:65" s="14" customFormat="1" ht="11.25" x14ac:dyDescent="0.2">
      <c r="B202" s="211"/>
      <c r="C202" s="212"/>
      <c r="D202" s="201" t="s">
        <v>140</v>
      </c>
      <c r="E202" s="213" t="s">
        <v>1</v>
      </c>
      <c r="F202" s="214" t="s">
        <v>245</v>
      </c>
      <c r="G202" s="212"/>
      <c r="H202" s="213" t="s">
        <v>1</v>
      </c>
      <c r="I202" s="215"/>
      <c r="J202" s="212"/>
      <c r="K202" s="212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140</v>
      </c>
      <c r="AU202" s="220" t="s">
        <v>83</v>
      </c>
      <c r="AV202" s="14" t="s">
        <v>81</v>
      </c>
      <c r="AW202" s="14" t="s">
        <v>30</v>
      </c>
      <c r="AX202" s="14" t="s">
        <v>73</v>
      </c>
      <c r="AY202" s="220" t="s">
        <v>132</v>
      </c>
    </row>
    <row r="203" spans="1:65" s="15" customFormat="1" ht="11.25" x14ac:dyDescent="0.2">
      <c r="B203" s="221"/>
      <c r="C203" s="222"/>
      <c r="D203" s="201" t="s">
        <v>140</v>
      </c>
      <c r="E203" s="223" t="s">
        <v>1</v>
      </c>
      <c r="F203" s="224" t="s">
        <v>143</v>
      </c>
      <c r="G203" s="222"/>
      <c r="H203" s="225">
        <v>5.13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140</v>
      </c>
      <c r="AU203" s="231" t="s">
        <v>83</v>
      </c>
      <c r="AV203" s="15" t="s">
        <v>139</v>
      </c>
      <c r="AW203" s="15" t="s">
        <v>30</v>
      </c>
      <c r="AX203" s="15" t="s">
        <v>81</v>
      </c>
      <c r="AY203" s="231" t="s">
        <v>132</v>
      </c>
    </row>
    <row r="204" spans="1:65" s="12" customFormat="1" ht="22.9" customHeight="1" x14ac:dyDescent="0.2">
      <c r="B204" s="170"/>
      <c r="C204" s="171"/>
      <c r="D204" s="172" t="s">
        <v>72</v>
      </c>
      <c r="E204" s="184" t="s">
        <v>156</v>
      </c>
      <c r="F204" s="184" t="s">
        <v>246</v>
      </c>
      <c r="G204" s="171"/>
      <c r="H204" s="171"/>
      <c r="I204" s="174"/>
      <c r="J204" s="185">
        <f>BK204</f>
        <v>0</v>
      </c>
      <c r="K204" s="171"/>
      <c r="L204" s="176"/>
      <c r="M204" s="177"/>
      <c r="N204" s="178"/>
      <c r="O204" s="178"/>
      <c r="P204" s="179">
        <f>SUM(P205:P298)</f>
        <v>0</v>
      </c>
      <c r="Q204" s="178"/>
      <c r="R204" s="179">
        <f>SUM(R205:R298)</f>
        <v>0</v>
      </c>
      <c r="S204" s="178"/>
      <c r="T204" s="180">
        <f>SUM(T205:T298)</f>
        <v>0</v>
      </c>
      <c r="AR204" s="181" t="s">
        <v>81</v>
      </c>
      <c r="AT204" s="182" t="s">
        <v>72</v>
      </c>
      <c r="AU204" s="182" t="s">
        <v>81</v>
      </c>
      <c r="AY204" s="181" t="s">
        <v>132</v>
      </c>
      <c r="BK204" s="183">
        <f>SUM(BK205:BK298)</f>
        <v>0</v>
      </c>
    </row>
    <row r="205" spans="1:65" s="2" customFormat="1" ht="33" customHeight="1" x14ac:dyDescent="0.2">
      <c r="A205" s="34"/>
      <c r="B205" s="35"/>
      <c r="C205" s="186" t="s">
        <v>190</v>
      </c>
      <c r="D205" s="186" t="s">
        <v>134</v>
      </c>
      <c r="E205" s="187" t="s">
        <v>247</v>
      </c>
      <c r="F205" s="188" t="s">
        <v>248</v>
      </c>
      <c r="G205" s="189" t="s">
        <v>195</v>
      </c>
      <c r="H205" s="190">
        <v>106</v>
      </c>
      <c r="I205" s="191"/>
      <c r="J205" s="192">
        <f>ROUND(I205*H205,2)</f>
        <v>0</v>
      </c>
      <c r="K205" s="188" t="s">
        <v>138</v>
      </c>
      <c r="L205" s="39"/>
      <c r="M205" s="193" t="s">
        <v>1</v>
      </c>
      <c r="N205" s="194" t="s">
        <v>38</v>
      </c>
      <c r="O205" s="71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139</v>
      </c>
      <c r="AT205" s="197" t="s">
        <v>134</v>
      </c>
      <c r="AU205" s="197" t="s">
        <v>83</v>
      </c>
      <c r="AY205" s="17" t="s">
        <v>132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81</v>
      </c>
      <c r="BK205" s="198">
        <f>ROUND(I205*H205,2)</f>
        <v>0</v>
      </c>
      <c r="BL205" s="17" t="s">
        <v>139</v>
      </c>
      <c r="BM205" s="197" t="s">
        <v>249</v>
      </c>
    </row>
    <row r="206" spans="1:65" s="13" customFormat="1" ht="11.25" x14ac:dyDescent="0.2">
      <c r="B206" s="199"/>
      <c r="C206" s="200"/>
      <c r="D206" s="201" t="s">
        <v>140</v>
      </c>
      <c r="E206" s="202" t="s">
        <v>1</v>
      </c>
      <c r="F206" s="203" t="s">
        <v>250</v>
      </c>
      <c r="G206" s="200"/>
      <c r="H206" s="204">
        <v>106</v>
      </c>
      <c r="I206" s="205"/>
      <c r="J206" s="200"/>
      <c r="K206" s="200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140</v>
      </c>
      <c r="AU206" s="210" t="s">
        <v>83</v>
      </c>
      <c r="AV206" s="13" t="s">
        <v>83</v>
      </c>
      <c r="AW206" s="13" t="s">
        <v>30</v>
      </c>
      <c r="AX206" s="13" t="s">
        <v>73</v>
      </c>
      <c r="AY206" s="210" t="s">
        <v>132</v>
      </c>
    </row>
    <row r="207" spans="1:65" s="14" customFormat="1" ht="11.25" x14ac:dyDescent="0.2">
      <c r="B207" s="211"/>
      <c r="C207" s="212"/>
      <c r="D207" s="201" t="s">
        <v>140</v>
      </c>
      <c r="E207" s="213" t="s">
        <v>1</v>
      </c>
      <c r="F207" s="214" t="s">
        <v>251</v>
      </c>
      <c r="G207" s="212"/>
      <c r="H207" s="213" t="s">
        <v>1</v>
      </c>
      <c r="I207" s="215"/>
      <c r="J207" s="212"/>
      <c r="K207" s="212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140</v>
      </c>
      <c r="AU207" s="220" t="s">
        <v>83</v>
      </c>
      <c r="AV207" s="14" t="s">
        <v>81</v>
      </c>
      <c r="AW207" s="14" t="s">
        <v>30</v>
      </c>
      <c r="AX207" s="14" t="s">
        <v>73</v>
      </c>
      <c r="AY207" s="220" t="s">
        <v>132</v>
      </c>
    </row>
    <row r="208" spans="1:65" s="15" customFormat="1" ht="11.25" x14ac:dyDescent="0.2">
      <c r="B208" s="221"/>
      <c r="C208" s="222"/>
      <c r="D208" s="201" t="s">
        <v>140</v>
      </c>
      <c r="E208" s="223" t="s">
        <v>1</v>
      </c>
      <c r="F208" s="224" t="s">
        <v>143</v>
      </c>
      <c r="G208" s="222"/>
      <c r="H208" s="225">
        <v>106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140</v>
      </c>
      <c r="AU208" s="231" t="s">
        <v>83</v>
      </c>
      <c r="AV208" s="15" t="s">
        <v>139</v>
      </c>
      <c r="AW208" s="15" t="s">
        <v>30</v>
      </c>
      <c r="AX208" s="15" t="s">
        <v>81</v>
      </c>
      <c r="AY208" s="231" t="s">
        <v>132</v>
      </c>
    </row>
    <row r="209" spans="1:65" s="2" customFormat="1" ht="33" customHeight="1" x14ac:dyDescent="0.2">
      <c r="A209" s="34"/>
      <c r="B209" s="35"/>
      <c r="C209" s="186" t="s">
        <v>252</v>
      </c>
      <c r="D209" s="186" t="s">
        <v>134</v>
      </c>
      <c r="E209" s="187" t="s">
        <v>253</v>
      </c>
      <c r="F209" s="188" t="s">
        <v>248</v>
      </c>
      <c r="G209" s="189" t="s">
        <v>195</v>
      </c>
      <c r="H209" s="190">
        <v>101</v>
      </c>
      <c r="I209" s="191"/>
      <c r="J209" s="192">
        <f>ROUND(I209*H209,2)</f>
        <v>0</v>
      </c>
      <c r="K209" s="188" t="s">
        <v>1</v>
      </c>
      <c r="L209" s="39"/>
      <c r="M209" s="193" t="s">
        <v>1</v>
      </c>
      <c r="N209" s="194" t="s">
        <v>38</v>
      </c>
      <c r="O209" s="71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139</v>
      </c>
      <c r="AT209" s="197" t="s">
        <v>134</v>
      </c>
      <c r="AU209" s="197" t="s">
        <v>83</v>
      </c>
      <c r="AY209" s="17" t="s">
        <v>132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7" t="s">
        <v>81</v>
      </c>
      <c r="BK209" s="198">
        <f>ROUND(I209*H209,2)</f>
        <v>0</v>
      </c>
      <c r="BL209" s="17" t="s">
        <v>139</v>
      </c>
      <c r="BM209" s="197" t="s">
        <v>254</v>
      </c>
    </row>
    <row r="210" spans="1:65" s="13" customFormat="1" ht="11.25" x14ac:dyDescent="0.2">
      <c r="B210" s="199"/>
      <c r="C210" s="200"/>
      <c r="D210" s="201" t="s">
        <v>140</v>
      </c>
      <c r="E210" s="202" t="s">
        <v>1</v>
      </c>
      <c r="F210" s="203" t="s">
        <v>255</v>
      </c>
      <c r="G210" s="200"/>
      <c r="H210" s="204">
        <v>101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140</v>
      </c>
      <c r="AU210" s="210" t="s">
        <v>83</v>
      </c>
      <c r="AV210" s="13" t="s">
        <v>83</v>
      </c>
      <c r="AW210" s="13" t="s">
        <v>30</v>
      </c>
      <c r="AX210" s="13" t="s">
        <v>73</v>
      </c>
      <c r="AY210" s="210" t="s">
        <v>132</v>
      </c>
    </row>
    <row r="211" spans="1:65" s="14" customFormat="1" ht="11.25" x14ac:dyDescent="0.2">
      <c r="B211" s="211"/>
      <c r="C211" s="212"/>
      <c r="D211" s="201" t="s">
        <v>140</v>
      </c>
      <c r="E211" s="213" t="s">
        <v>1</v>
      </c>
      <c r="F211" s="214" t="s">
        <v>256</v>
      </c>
      <c r="G211" s="212"/>
      <c r="H211" s="213" t="s">
        <v>1</v>
      </c>
      <c r="I211" s="215"/>
      <c r="J211" s="212"/>
      <c r="K211" s="212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140</v>
      </c>
      <c r="AU211" s="220" t="s">
        <v>83</v>
      </c>
      <c r="AV211" s="14" t="s">
        <v>81</v>
      </c>
      <c r="AW211" s="14" t="s">
        <v>30</v>
      </c>
      <c r="AX211" s="14" t="s">
        <v>73</v>
      </c>
      <c r="AY211" s="220" t="s">
        <v>132</v>
      </c>
    </row>
    <row r="212" spans="1:65" s="15" customFormat="1" ht="11.25" x14ac:dyDescent="0.2">
      <c r="B212" s="221"/>
      <c r="C212" s="222"/>
      <c r="D212" s="201" t="s">
        <v>140</v>
      </c>
      <c r="E212" s="223" t="s">
        <v>1</v>
      </c>
      <c r="F212" s="224" t="s">
        <v>143</v>
      </c>
      <c r="G212" s="222"/>
      <c r="H212" s="225">
        <v>101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140</v>
      </c>
      <c r="AU212" s="231" t="s">
        <v>83</v>
      </c>
      <c r="AV212" s="15" t="s">
        <v>139</v>
      </c>
      <c r="AW212" s="15" t="s">
        <v>30</v>
      </c>
      <c r="AX212" s="15" t="s">
        <v>81</v>
      </c>
      <c r="AY212" s="231" t="s">
        <v>132</v>
      </c>
    </row>
    <row r="213" spans="1:65" s="2" customFormat="1" ht="33" customHeight="1" x14ac:dyDescent="0.2">
      <c r="A213" s="34"/>
      <c r="B213" s="35"/>
      <c r="C213" s="186" t="s">
        <v>196</v>
      </c>
      <c r="D213" s="186" t="s">
        <v>134</v>
      </c>
      <c r="E213" s="187" t="s">
        <v>253</v>
      </c>
      <c r="F213" s="188" t="s">
        <v>248</v>
      </c>
      <c r="G213" s="189" t="s">
        <v>195</v>
      </c>
      <c r="H213" s="190">
        <v>130</v>
      </c>
      <c r="I213" s="191"/>
      <c r="J213" s="192">
        <f>ROUND(I213*H213,2)</f>
        <v>0</v>
      </c>
      <c r="K213" s="188" t="s">
        <v>1</v>
      </c>
      <c r="L213" s="39"/>
      <c r="M213" s="193" t="s">
        <v>1</v>
      </c>
      <c r="N213" s="194" t="s">
        <v>38</v>
      </c>
      <c r="O213" s="71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139</v>
      </c>
      <c r="AT213" s="197" t="s">
        <v>134</v>
      </c>
      <c r="AU213" s="197" t="s">
        <v>83</v>
      </c>
      <c r="AY213" s="17" t="s">
        <v>132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81</v>
      </c>
      <c r="BK213" s="198">
        <f>ROUND(I213*H213,2)</f>
        <v>0</v>
      </c>
      <c r="BL213" s="17" t="s">
        <v>139</v>
      </c>
      <c r="BM213" s="197" t="s">
        <v>240</v>
      </c>
    </row>
    <row r="214" spans="1:65" s="13" customFormat="1" ht="11.25" x14ac:dyDescent="0.2">
      <c r="B214" s="199"/>
      <c r="C214" s="200"/>
      <c r="D214" s="201" t="s">
        <v>140</v>
      </c>
      <c r="E214" s="202" t="s">
        <v>1</v>
      </c>
      <c r="F214" s="203" t="s">
        <v>257</v>
      </c>
      <c r="G214" s="200"/>
      <c r="H214" s="204">
        <v>130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140</v>
      </c>
      <c r="AU214" s="210" t="s">
        <v>83</v>
      </c>
      <c r="AV214" s="13" t="s">
        <v>83</v>
      </c>
      <c r="AW214" s="13" t="s">
        <v>30</v>
      </c>
      <c r="AX214" s="13" t="s">
        <v>73</v>
      </c>
      <c r="AY214" s="210" t="s">
        <v>132</v>
      </c>
    </row>
    <row r="215" spans="1:65" s="14" customFormat="1" ht="11.25" x14ac:dyDescent="0.2">
      <c r="B215" s="211"/>
      <c r="C215" s="212"/>
      <c r="D215" s="201" t="s">
        <v>140</v>
      </c>
      <c r="E215" s="213" t="s">
        <v>1</v>
      </c>
      <c r="F215" s="214" t="s">
        <v>222</v>
      </c>
      <c r="G215" s="212"/>
      <c r="H215" s="213" t="s">
        <v>1</v>
      </c>
      <c r="I215" s="215"/>
      <c r="J215" s="212"/>
      <c r="K215" s="212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140</v>
      </c>
      <c r="AU215" s="220" t="s">
        <v>83</v>
      </c>
      <c r="AV215" s="14" t="s">
        <v>81</v>
      </c>
      <c r="AW215" s="14" t="s">
        <v>30</v>
      </c>
      <c r="AX215" s="14" t="s">
        <v>73</v>
      </c>
      <c r="AY215" s="220" t="s">
        <v>132</v>
      </c>
    </row>
    <row r="216" spans="1:65" s="15" customFormat="1" ht="11.25" x14ac:dyDescent="0.2">
      <c r="B216" s="221"/>
      <c r="C216" s="222"/>
      <c r="D216" s="201" t="s">
        <v>140</v>
      </c>
      <c r="E216" s="223" t="s">
        <v>1</v>
      </c>
      <c r="F216" s="224" t="s">
        <v>143</v>
      </c>
      <c r="G216" s="222"/>
      <c r="H216" s="225">
        <v>130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140</v>
      </c>
      <c r="AU216" s="231" t="s">
        <v>83</v>
      </c>
      <c r="AV216" s="15" t="s">
        <v>139</v>
      </c>
      <c r="AW216" s="15" t="s">
        <v>30</v>
      </c>
      <c r="AX216" s="15" t="s">
        <v>81</v>
      </c>
      <c r="AY216" s="231" t="s">
        <v>132</v>
      </c>
    </row>
    <row r="217" spans="1:65" s="2" customFormat="1" ht="33" customHeight="1" x14ac:dyDescent="0.2">
      <c r="A217" s="34"/>
      <c r="B217" s="35"/>
      <c r="C217" s="186" t="s">
        <v>258</v>
      </c>
      <c r="D217" s="186" t="s">
        <v>134</v>
      </c>
      <c r="E217" s="187" t="s">
        <v>259</v>
      </c>
      <c r="F217" s="188" t="s">
        <v>260</v>
      </c>
      <c r="G217" s="189" t="s">
        <v>195</v>
      </c>
      <c r="H217" s="190">
        <v>25</v>
      </c>
      <c r="I217" s="191"/>
      <c r="J217" s="192">
        <f>ROUND(I217*H217,2)</f>
        <v>0</v>
      </c>
      <c r="K217" s="188" t="s">
        <v>138</v>
      </c>
      <c r="L217" s="39"/>
      <c r="M217" s="193" t="s">
        <v>1</v>
      </c>
      <c r="N217" s="194" t="s">
        <v>38</v>
      </c>
      <c r="O217" s="71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139</v>
      </c>
      <c r="AT217" s="197" t="s">
        <v>134</v>
      </c>
      <c r="AU217" s="197" t="s">
        <v>83</v>
      </c>
      <c r="AY217" s="17" t="s">
        <v>132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7" t="s">
        <v>81</v>
      </c>
      <c r="BK217" s="198">
        <f>ROUND(I217*H217,2)</f>
        <v>0</v>
      </c>
      <c r="BL217" s="17" t="s">
        <v>139</v>
      </c>
      <c r="BM217" s="197" t="s">
        <v>261</v>
      </c>
    </row>
    <row r="218" spans="1:65" s="13" customFormat="1" ht="11.25" x14ac:dyDescent="0.2">
      <c r="B218" s="199"/>
      <c r="C218" s="200"/>
      <c r="D218" s="201" t="s">
        <v>140</v>
      </c>
      <c r="E218" s="202" t="s">
        <v>1</v>
      </c>
      <c r="F218" s="203" t="s">
        <v>258</v>
      </c>
      <c r="G218" s="200"/>
      <c r="H218" s="204">
        <v>25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140</v>
      </c>
      <c r="AU218" s="210" t="s">
        <v>83</v>
      </c>
      <c r="AV218" s="13" t="s">
        <v>83</v>
      </c>
      <c r="AW218" s="13" t="s">
        <v>30</v>
      </c>
      <c r="AX218" s="13" t="s">
        <v>73</v>
      </c>
      <c r="AY218" s="210" t="s">
        <v>132</v>
      </c>
    </row>
    <row r="219" spans="1:65" s="14" customFormat="1" ht="11.25" x14ac:dyDescent="0.2">
      <c r="B219" s="211"/>
      <c r="C219" s="212"/>
      <c r="D219" s="201" t="s">
        <v>140</v>
      </c>
      <c r="E219" s="213" t="s">
        <v>1</v>
      </c>
      <c r="F219" s="214" t="s">
        <v>262</v>
      </c>
      <c r="G219" s="212"/>
      <c r="H219" s="213" t="s">
        <v>1</v>
      </c>
      <c r="I219" s="215"/>
      <c r="J219" s="212"/>
      <c r="K219" s="212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140</v>
      </c>
      <c r="AU219" s="220" t="s">
        <v>83</v>
      </c>
      <c r="AV219" s="14" t="s">
        <v>81</v>
      </c>
      <c r="AW219" s="14" t="s">
        <v>30</v>
      </c>
      <c r="AX219" s="14" t="s">
        <v>73</v>
      </c>
      <c r="AY219" s="220" t="s">
        <v>132</v>
      </c>
    </row>
    <row r="220" spans="1:65" s="15" customFormat="1" ht="11.25" x14ac:dyDescent="0.2">
      <c r="B220" s="221"/>
      <c r="C220" s="222"/>
      <c r="D220" s="201" t="s">
        <v>140</v>
      </c>
      <c r="E220" s="223" t="s">
        <v>1</v>
      </c>
      <c r="F220" s="224" t="s">
        <v>143</v>
      </c>
      <c r="G220" s="222"/>
      <c r="H220" s="225">
        <v>25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140</v>
      </c>
      <c r="AU220" s="231" t="s">
        <v>83</v>
      </c>
      <c r="AV220" s="15" t="s">
        <v>139</v>
      </c>
      <c r="AW220" s="15" t="s">
        <v>30</v>
      </c>
      <c r="AX220" s="15" t="s">
        <v>81</v>
      </c>
      <c r="AY220" s="231" t="s">
        <v>132</v>
      </c>
    </row>
    <row r="221" spans="1:65" s="2" customFormat="1" ht="33" customHeight="1" x14ac:dyDescent="0.2">
      <c r="A221" s="34"/>
      <c r="B221" s="35"/>
      <c r="C221" s="186" t="s">
        <v>202</v>
      </c>
      <c r="D221" s="186" t="s">
        <v>134</v>
      </c>
      <c r="E221" s="187" t="s">
        <v>263</v>
      </c>
      <c r="F221" s="188" t="s">
        <v>264</v>
      </c>
      <c r="G221" s="189" t="s">
        <v>195</v>
      </c>
      <c r="H221" s="190">
        <v>18440</v>
      </c>
      <c r="I221" s="191"/>
      <c r="J221" s="192">
        <f>ROUND(I221*H221,2)</f>
        <v>0</v>
      </c>
      <c r="K221" s="188" t="s">
        <v>1</v>
      </c>
      <c r="L221" s="39"/>
      <c r="M221" s="193" t="s">
        <v>1</v>
      </c>
      <c r="N221" s="194" t="s">
        <v>38</v>
      </c>
      <c r="O221" s="71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139</v>
      </c>
      <c r="AT221" s="197" t="s">
        <v>134</v>
      </c>
      <c r="AU221" s="197" t="s">
        <v>83</v>
      </c>
      <c r="AY221" s="17" t="s">
        <v>132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81</v>
      </c>
      <c r="BK221" s="198">
        <f>ROUND(I221*H221,2)</f>
        <v>0</v>
      </c>
      <c r="BL221" s="17" t="s">
        <v>139</v>
      </c>
      <c r="BM221" s="197" t="s">
        <v>265</v>
      </c>
    </row>
    <row r="222" spans="1:65" s="13" customFormat="1" ht="11.25" x14ac:dyDescent="0.2">
      <c r="B222" s="199"/>
      <c r="C222" s="200"/>
      <c r="D222" s="201" t="s">
        <v>140</v>
      </c>
      <c r="E222" s="202" t="s">
        <v>1</v>
      </c>
      <c r="F222" s="203" t="s">
        <v>266</v>
      </c>
      <c r="G222" s="200"/>
      <c r="H222" s="204">
        <v>18440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140</v>
      </c>
      <c r="AU222" s="210" t="s">
        <v>83</v>
      </c>
      <c r="AV222" s="13" t="s">
        <v>83</v>
      </c>
      <c r="AW222" s="13" t="s">
        <v>30</v>
      </c>
      <c r="AX222" s="13" t="s">
        <v>73</v>
      </c>
      <c r="AY222" s="210" t="s">
        <v>132</v>
      </c>
    </row>
    <row r="223" spans="1:65" s="14" customFormat="1" ht="11.25" x14ac:dyDescent="0.2">
      <c r="B223" s="211"/>
      <c r="C223" s="212"/>
      <c r="D223" s="201" t="s">
        <v>140</v>
      </c>
      <c r="E223" s="213" t="s">
        <v>1</v>
      </c>
      <c r="F223" s="214" t="s">
        <v>267</v>
      </c>
      <c r="G223" s="212"/>
      <c r="H223" s="213" t="s">
        <v>1</v>
      </c>
      <c r="I223" s="215"/>
      <c r="J223" s="212"/>
      <c r="K223" s="212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140</v>
      </c>
      <c r="AU223" s="220" t="s">
        <v>83</v>
      </c>
      <c r="AV223" s="14" t="s">
        <v>81</v>
      </c>
      <c r="AW223" s="14" t="s">
        <v>30</v>
      </c>
      <c r="AX223" s="14" t="s">
        <v>73</v>
      </c>
      <c r="AY223" s="220" t="s">
        <v>132</v>
      </c>
    </row>
    <row r="224" spans="1:65" s="15" customFormat="1" ht="11.25" x14ac:dyDescent="0.2">
      <c r="B224" s="221"/>
      <c r="C224" s="222"/>
      <c r="D224" s="201" t="s">
        <v>140</v>
      </c>
      <c r="E224" s="223" t="s">
        <v>1</v>
      </c>
      <c r="F224" s="224" t="s">
        <v>143</v>
      </c>
      <c r="G224" s="222"/>
      <c r="H224" s="225">
        <v>18440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140</v>
      </c>
      <c r="AU224" s="231" t="s">
        <v>83</v>
      </c>
      <c r="AV224" s="15" t="s">
        <v>139</v>
      </c>
      <c r="AW224" s="15" t="s">
        <v>30</v>
      </c>
      <c r="AX224" s="15" t="s">
        <v>81</v>
      </c>
      <c r="AY224" s="231" t="s">
        <v>132</v>
      </c>
    </row>
    <row r="225" spans="1:65" s="2" customFormat="1" ht="33" customHeight="1" x14ac:dyDescent="0.2">
      <c r="A225" s="34"/>
      <c r="B225" s="35"/>
      <c r="C225" s="186" t="s">
        <v>268</v>
      </c>
      <c r="D225" s="186" t="s">
        <v>134</v>
      </c>
      <c r="E225" s="187" t="s">
        <v>263</v>
      </c>
      <c r="F225" s="188" t="s">
        <v>264</v>
      </c>
      <c r="G225" s="189" t="s">
        <v>195</v>
      </c>
      <c r="H225" s="190">
        <v>101</v>
      </c>
      <c r="I225" s="191"/>
      <c r="J225" s="192">
        <f>ROUND(I225*H225,2)</f>
        <v>0</v>
      </c>
      <c r="K225" s="188" t="s">
        <v>1</v>
      </c>
      <c r="L225" s="39"/>
      <c r="M225" s="193" t="s">
        <v>1</v>
      </c>
      <c r="N225" s="194" t="s">
        <v>38</v>
      </c>
      <c r="O225" s="71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139</v>
      </c>
      <c r="AT225" s="197" t="s">
        <v>134</v>
      </c>
      <c r="AU225" s="197" t="s">
        <v>83</v>
      </c>
      <c r="AY225" s="17" t="s">
        <v>132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7" t="s">
        <v>81</v>
      </c>
      <c r="BK225" s="198">
        <f>ROUND(I225*H225,2)</f>
        <v>0</v>
      </c>
      <c r="BL225" s="17" t="s">
        <v>139</v>
      </c>
      <c r="BM225" s="197" t="s">
        <v>269</v>
      </c>
    </row>
    <row r="226" spans="1:65" s="13" customFormat="1" ht="11.25" x14ac:dyDescent="0.2">
      <c r="B226" s="199"/>
      <c r="C226" s="200"/>
      <c r="D226" s="201" t="s">
        <v>140</v>
      </c>
      <c r="E226" s="202" t="s">
        <v>1</v>
      </c>
      <c r="F226" s="203" t="s">
        <v>255</v>
      </c>
      <c r="G226" s="200"/>
      <c r="H226" s="204">
        <v>101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140</v>
      </c>
      <c r="AU226" s="210" t="s">
        <v>83</v>
      </c>
      <c r="AV226" s="13" t="s">
        <v>83</v>
      </c>
      <c r="AW226" s="13" t="s">
        <v>30</v>
      </c>
      <c r="AX226" s="13" t="s">
        <v>73</v>
      </c>
      <c r="AY226" s="210" t="s">
        <v>132</v>
      </c>
    </row>
    <row r="227" spans="1:65" s="14" customFormat="1" ht="11.25" x14ac:dyDescent="0.2">
      <c r="B227" s="211"/>
      <c r="C227" s="212"/>
      <c r="D227" s="201" t="s">
        <v>140</v>
      </c>
      <c r="E227" s="213" t="s">
        <v>1</v>
      </c>
      <c r="F227" s="214" t="s">
        <v>270</v>
      </c>
      <c r="G227" s="212"/>
      <c r="H227" s="213" t="s">
        <v>1</v>
      </c>
      <c r="I227" s="215"/>
      <c r="J227" s="212"/>
      <c r="K227" s="212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140</v>
      </c>
      <c r="AU227" s="220" t="s">
        <v>83</v>
      </c>
      <c r="AV227" s="14" t="s">
        <v>81</v>
      </c>
      <c r="AW227" s="14" t="s">
        <v>30</v>
      </c>
      <c r="AX227" s="14" t="s">
        <v>73</v>
      </c>
      <c r="AY227" s="220" t="s">
        <v>132</v>
      </c>
    </row>
    <row r="228" spans="1:65" s="15" customFormat="1" ht="11.25" x14ac:dyDescent="0.2">
      <c r="B228" s="221"/>
      <c r="C228" s="222"/>
      <c r="D228" s="201" t="s">
        <v>140</v>
      </c>
      <c r="E228" s="223" t="s">
        <v>1</v>
      </c>
      <c r="F228" s="224" t="s">
        <v>143</v>
      </c>
      <c r="G228" s="222"/>
      <c r="H228" s="225">
        <v>101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140</v>
      </c>
      <c r="AU228" s="231" t="s">
        <v>83</v>
      </c>
      <c r="AV228" s="15" t="s">
        <v>139</v>
      </c>
      <c r="AW228" s="15" t="s">
        <v>30</v>
      </c>
      <c r="AX228" s="15" t="s">
        <v>81</v>
      </c>
      <c r="AY228" s="231" t="s">
        <v>132</v>
      </c>
    </row>
    <row r="229" spans="1:65" s="2" customFormat="1" ht="49.15" customHeight="1" x14ac:dyDescent="0.2">
      <c r="A229" s="34"/>
      <c r="B229" s="35"/>
      <c r="C229" s="186" t="s">
        <v>207</v>
      </c>
      <c r="D229" s="186" t="s">
        <v>134</v>
      </c>
      <c r="E229" s="187" t="s">
        <v>271</v>
      </c>
      <c r="F229" s="188" t="s">
        <v>272</v>
      </c>
      <c r="G229" s="189" t="s">
        <v>195</v>
      </c>
      <c r="H229" s="190">
        <v>2423</v>
      </c>
      <c r="I229" s="191"/>
      <c r="J229" s="192">
        <f>ROUND(I229*H229,2)</f>
        <v>0</v>
      </c>
      <c r="K229" s="188" t="s">
        <v>138</v>
      </c>
      <c r="L229" s="39"/>
      <c r="M229" s="193" t="s">
        <v>1</v>
      </c>
      <c r="N229" s="194" t="s">
        <v>38</v>
      </c>
      <c r="O229" s="71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139</v>
      </c>
      <c r="AT229" s="197" t="s">
        <v>134</v>
      </c>
      <c r="AU229" s="197" t="s">
        <v>83</v>
      </c>
      <c r="AY229" s="17" t="s">
        <v>132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81</v>
      </c>
      <c r="BK229" s="198">
        <f>ROUND(I229*H229,2)</f>
        <v>0</v>
      </c>
      <c r="BL229" s="17" t="s">
        <v>139</v>
      </c>
      <c r="BM229" s="197" t="s">
        <v>273</v>
      </c>
    </row>
    <row r="230" spans="1:65" s="13" customFormat="1" ht="11.25" x14ac:dyDescent="0.2">
      <c r="B230" s="199"/>
      <c r="C230" s="200"/>
      <c r="D230" s="201" t="s">
        <v>140</v>
      </c>
      <c r="E230" s="202" t="s">
        <v>1</v>
      </c>
      <c r="F230" s="203" t="s">
        <v>274</v>
      </c>
      <c r="G230" s="200"/>
      <c r="H230" s="204">
        <v>2423</v>
      </c>
      <c r="I230" s="205"/>
      <c r="J230" s="200"/>
      <c r="K230" s="200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140</v>
      </c>
      <c r="AU230" s="210" t="s">
        <v>83</v>
      </c>
      <c r="AV230" s="13" t="s">
        <v>83</v>
      </c>
      <c r="AW230" s="13" t="s">
        <v>30</v>
      </c>
      <c r="AX230" s="13" t="s">
        <v>73</v>
      </c>
      <c r="AY230" s="210" t="s">
        <v>132</v>
      </c>
    </row>
    <row r="231" spans="1:65" s="14" customFormat="1" ht="11.25" x14ac:dyDescent="0.2">
      <c r="B231" s="211"/>
      <c r="C231" s="212"/>
      <c r="D231" s="201" t="s">
        <v>140</v>
      </c>
      <c r="E231" s="213" t="s">
        <v>1</v>
      </c>
      <c r="F231" s="214" t="s">
        <v>229</v>
      </c>
      <c r="G231" s="212"/>
      <c r="H231" s="213" t="s">
        <v>1</v>
      </c>
      <c r="I231" s="215"/>
      <c r="J231" s="212"/>
      <c r="K231" s="212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140</v>
      </c>
      <c r="AU231" s="220" t="s">
        <v>83</v>
      </c>
      <c r="AV231" s="14" t="s">
        <v>81</v>
      </c>
      <c r="AW231" s="14" t="s">
        <v>30</v>
      </c>
      <c r="AX231" s="14" t="s">
        <v>73</v>
      </c>
      <c r="AY231" s="220" t="s">
        <v>132</v>
      </c>
    </row>
    <row r="232" spans="1:65" s="15" customFormat="1" ht="11.25" x14ac:dyDescent="0.2">
      <c r="B232" s="221"/>
      <c r="C232" s="222"/>
      <c r="D232" s="201" t="s">
        <v>140</v>
      </c>
      <c r="E232" s="223" t="s">
        <v>1</v>
      </c>
      <c r="F232" s="224" t="s">
        <v>143</v>
      </c>
      <c r="G232" s="222"/>
      <c r="H232" s="225">
        <v>2423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140</v>
      </c>
      <c r="AU232" s="231" t="s">
        <v>83</v>
      </c>
      <c r="AV232" s="15" t="s">
        <v>139</v>
      </c>
      <c r="AW232" s="15" t="s">
        <v>30</v>
      </c>
      <c r="AX232" s="15" t="s">
        <v>81</v>
      </c>
      <c r="AY232" s="231" t="s">
        <v>132</v>
      </c>
    </row>
    <row r="233" spans="1:65" s="2" customFormat="1" ht="49.15" customHeight="1" x14ac:dyDescent="0.2">
      <c r="A233" s="34"/>
      <c r="B233" s="35"/>
      <c r="C233" s="186" t="s">
        <v>275</v>
      </c>
      <c r="D233" s="186" t="s">
        <v>134</v>
      </c>
      <c r="E233" s="187" t="s">
        <v>276</v>
      </c>
      <c r="F233" s="188" t="s">
        <v>277</v>
      </c>
      <c r="G233" s="189" t="s">
        <v>195</v>
      </c>
      <c r="H233" s="190">
        <v>15267</v>
      </c>
      <c r="I233" s="191"/>
      <c r="J233" s="192">
        <f>ROUND(I233*H233,2)</f>
        <v>0</v>
      </c>
      <c r="K233" s="188" t="s">
        <v>1</v>
      </c>
      <c r="L233" s="39"/>
      <c r="M233" s="193" t="s">
        <v>1</v>
      </c>
      <c r="N233" s="194" t="s">
        <v>38</v>
      </c>
      <c r="O233" s="71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139</v>
      </c>
      <c r="AT233" s="197" t="s">
        <v>134</v>
      </c>
      <c r="AU233" s="197" t="s">
        <v>83</v>
      </c>
      <c r="AY233" s="17" t="s">
        <v>132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81</v>
      </c>
      <c r="BK233" s="198">
        <f>ROUND(I233*H233,2)</f>
        <v>0</v>
      </c>
      <c r="BL233" s="17" t="s">
        <v>139</v>
      </c>
      <c r="BM233" s="197" t="s">
        <v>278</v>
      </c>
    </row>
    <row r="234" spans="1:65" s="13" customFormat="1" ht="11.25" x14ac:dyDescent="0.2">
      <c r="B234" s="199"/>
      <c r="C234" s="200"/>
      <c r="D234" s="201" t="s">
        <v>140</v>
      </c>
      <c r="E234" s="202" t="s">
        <v>1</v>
      </c>
      <c r="F234" s="203" t="s">
        <v>279</v>
      </c>
      <c r="G234" s="200"/>
      <c r="H234" s="204">
        <v>15267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140</v>
      </c>
      <c r="AU234" s="210" t="s">
        <v>83</v>
      </c>
      <c r="AV234" s="13" t="s">
        <v>83</v>
      </c>
      <c r="AW234" s="13" t="s">
        <v>30</v>
      </c>
      <c r="AX234" s="13" t="s">
        <v>73</v>
      </c>
      <c r="AY234" s="210" t="s">
        <v>132</v>
      </c>
    </row>
    <row r="235" spans="1:65" s="14" customFormat="1" ht="11.25" x14ac:dyDescent="0.2">
      <c r="B235" s="211"/>
      <c r="C235" s="212"/>
      <c r="D235" s="201" t="s">
        <v>140</v>
      </c>
      <c r="E235" s="213" t="s">
        <v>1</v>
      </c>
      <c r="F235" s="214" t="s">
        <v>267</v>
      </c>
      <c r="G235" s="212"/>
      <c r="H235" s="213" t="s">
        <v>1</v>
      </c>
      <c r="I235" s="215"/>
      <c r="J235" s="212"/>
      <c r="K235" s="212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140</v>
      </c>
      <c r="AU235" s="220" t="s">
        <v>83</v>
      </c>
      <c r="AV235" s="14" t="s">
        <v>81</v>
      </c>
      <c r="AW235" s="14" t="s">
        <v>30</v>
      </c>
      <c r="AX235" s="14" t="s">
        <v>73</v>
      </c>
      <c r="AY235" s="220" t="s">
        <v>132</v>
      </c>
    </row>
    <row r="236" spans="1:65" s="15" customFormat="1" ht="11.25" x14ac:dyDescent="0.2">
      <c r="B236" s="221"/>
      <c r="C236" s="222"/>
      <c r="D236" s="201" t="s">
        <v>140</v>
      </c>
      <c r="E236" s="223" t="s">
        <v>1</v>
      </c>
      <c r="F236" s="224" t="s">
        <v>143</v>
      </c>
      <c r="G236" s="222"/>
      <c r="H236" s="225">
        <v>15267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140</v>
      </c>
      <c r="AU236" s="231" t="s">
        <v>83</v>
      </c>
      <c r="AV236" s="15" t="s">
        <v>139</v>
      </c>
      <c r="AW236" s="15" t="s">
        <v>30</v>
      </c>
      <c r="AX236" s="15" t="s">
        <v>81</v>
      </c>
      <c r="AY236" s="231" t="s">
        <v>132</v>
      </c>
    </row>
    <row r="237" spans="1:65" s="2" customFormat="1" ht="49.15" customHeight="1" x14ac:dyDescent="0.2">
      <c r="A237" s="34"/>
      <c r="B237" s="35"/>
      <c r="C237" s="186" t="s">
        <v>212</v>
      </c>
      <c r="D237" s="186" t="s">
        <v>134</v>
      </c>
      <c r="E237" s="187" t="s">
        <v>280</v>
      </c>
      <c r="F237" s="188" t="s">
        <v>281</v>
      </c>
      <c r="G237" s="189" t="s">
        <v>195</v>
      </c>
      <c r="H237" s="190">
        <v>101</v>
      </c>
      <c r="I237" s="191"/>
      <c r="J237" s="192">
        <f>ROUND(I237*H237,2)</f>
        <v>0</v>
      </c>
      <c r="K237" s="188" t="s">
        <v>1</v>
      </c>
      <c r="L237" s="39"/>
      <c r="M237" s="193" t="s">
        <v>1</v>
      </c>
      <c r="N237" s="194" t="s">
        <v>38</v>
      </c>
      <c r="O237" s="71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139</v>
      </c>
      <c r="AT237" s="197" t="s">
        <v>134</v>
      </c>
      <c r="AU237" s="197" t="s">
        <v>83</v>
      </c>
      <c r="AY237" s="17" t="s">
        <v>132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7" t="s">
        <v>81</v>
      </c>
      <c r="BK237" s="198">
        <f>ROUND(I237*H237,2)</f>
        <v>0</v>
      </c>
      <c r="BL237" s="17" t="s">
        <v>139</v>
      </c>
      <c r="BM237" s="197" t="s">
        <v>282</v>
      </c>
    </row>
    <row r="238" spans="1:65" s="13" customFormat="1" ht="11.25" x14ac:dyDescent="0.2">
      <c r="B238" s="199"/>
      <c r="C238" s="200"/>
      <c r="D238" s="201" t="s">
        <v>140</v>
      </c>
      <c r="E238" s="202" t="s">
        <v>1</v>
      </c>
      <c r="F238" s="203" t="s">
        <v>255</v>
      </c>
      <c r="G238" s="200"/>
      <c r="H238" s="204">
        <v>101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140</v>
      </c>
      <c r="AU238" s="210" t="s">
        <v>83</v>
      </c>
      <c r="AV238" s="13" t="s">
        <v>83</v>
      </c>
      <c r="AW238" s="13" t="s">
        <v>30</v>
      </c>
      <c r="AX238" s="13" t="s">
        <v>73</v>
      </c>
      <c r="AY238" s="210" t="s">
        <v>132</v>
      </c>
    </row>
    <row r="239" spans="1:65" s="14" customFormat="1" ht="11.25" x14ac:dyDescent="0.2">
      <c r="B239" s="211"/>
      <c r="C239" s="212"/>
      <c r="D239" s="201" t="s">
        <v>140</v>
      </c>
      <c r="E239" s="213" t="s">
        <v>1</v>
      </c>
      <c r="F239" s="214" t="s">
        <v>283</v>
      </c>
      <c r="G239" s="212"/>
      <c r="H239" s="213" t="s">
        <v>1</v>
      </c>
      <c r="I239" s="215"/>
      <c r="J239" s="212"/>
      <c r="K239" s="212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140</v>
      </c>
      <c r="AU239" s="220" t="s">
        <v>83</v>
      </c>
      <c r="AV239" s="14" t="s">
        <v>81</v>
      </c>
      <c r="AW239" s="14" t="s">
        <v>30</v>
      </c>
      <c r="AX239" s="14" t="s">
        <v>73</v>
      </c>
      <c r="AY239" s="220" t="s">
        <v>132</v>
      </c>
    </row>
    <row r="240" spans="1:65" s="15" customFormat="1" ht="11.25" x14ac:dyDescent="0.2">
      <c r="B240" s="221"/>
      <c r="C240" s="222"/>
      <c r="D240" s="201" t="s">
        <v>140</v>
      </c>
      <c r="E240" s="223" t="s">
        <v>1</v>
      </c>
      <c r="F240" s="224" t="s">
        <v>143</v>
      </c>
      <c r="G240" s="222"/>
      <c r="H240" s="225">
        <v>101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140</v>
      </c>
      <c r="AU240" s="231" t="s">
        <v>83</v>
      </c>
      <c r="AV240" s="15" t="s">
        <v>139</v>
      </c>
      <c r="AW240" s="15" t="s">
        <v>30</v>
      </c>
      <c r="AX240" s="15" t="s">
        <v>81</v>
      </c>
      <c r="AY240" s="231" t="s">
        <v>132</v>
      </c>
    </row>
    <row r="241" spans="1:65" s="2" customFormat="1" ht="37.9" customHeight="1" x14ac:dyDescent="0.2">
      <c r="A241" s="34"/>
      <c r="B241" s="35"/>
      <c r="C241" s="186" t="s">
        <v>284</v>
      </c>
      <c r="D241" s="186" t="s">
        <v>134</v>
      </c>
      <c r="E241" s="187" t="s">
        <v>285</v>
      </c>
      <c r="F241" s="188" t="s">
        <v>286</v>
      </c>
      <c r="G241" s="189" t="s">
        <v>195</v>
      </c>
      <c r="H241" s="190">
        <v>2422</v>
      </c>
      <c r="I241" s="191"/>
      <c r="J241" s="192">
        <f>ROUND(I241*H241,2)</f>
        <v>0</v>
      </c>
      <c r="K241" s="188" t="s">
        <v>138</v>
      </c>
      <c r="L241" s="39"/>
      <c r="M241" s="193" t="s">
        <v>1</v>
      </c>
      <c r="N241" s="194" t="s">
        <v>38</v>
      </c>
      <c r="O241" s="71"/>
      <c r="P241" s="195">
        <f>O241*H241</f>
        <v>0</v>
      </c>
      <c r="Q241" s="195">
        <v>0</v>
      </c>
      <c r="R241" s="195">
        <f>Q241*H241</f>
        <v>0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139</v>
      </c>
      <c r="AT241" s="197" t="s">
        <v>134</v>
      </c>
      <c r="AU241" s="197" t="s">
        <v>83</v>
      </c>
      <c r="AY241" s="17" t="s">
        <v>132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7" t="s">
        <v>81</v>
      </c>
      <c r="BK241" s="198">
        <f>ROUND(I241*H241,2)</f>
        <v>0</v>
      </c>
      <c r="BL241" s="17" t="s">
        <v>139</v>
      </c>
      <c r="BM241" s="197" t="s">
        <v>287</v>
      </c>
    </row>
    <row r="242" spans="1:65" s="13" customFormat="1" ht="11.25" x14ac:dyDescent="0.2">
      <c r="B242" s="199"/>
      <c r="C242" s="200"/>
      <c r="D242" s="201" t="s">
        <v>140</v>
      </c>
      <c r="E242" s="202" t="s">
        <v>1</v>
      </c>
      <c r="F242" s="203" t="s">
        <v>288</v>
      </c>
      <c r="G242" s="200"/>
      <c r="H242" s="204">
        <v>2422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140</v>
      </c>
      <c r="AU242" s="210" t="s">
        <v>83</v>
      </c>
      <c r="AV242" s="13" t="s">
        <v>83</v>
      </c>
      <c r="AW242" s="13" t="s">
        <v>30</v>
      </c>
      <c r="AX242" s="13" t="s">
        <v>73</v>
      </c>
      <c r="AY242" s="210" t="s">
        <v>132</v>
      </c>
    </row>
    <row r="243" spans="1:65" s="14" customFormat="1" ht="11.25" x14ac:dyDescent="0.2">
      <c r="B243" s="211"/>
      <c r="C243" s="212"/>
      <c r="D243" s="201" t="s">
        <v>140</v>
      </c>
      <c r="E243" s="213" t="s">
        <v>1</v>
      </c>
      <c r="F243" s="214" t="s">
        <v>229</v>
      </c>
      <c r="G243" s="212"/>
      <c r="H243" s="213" t="s">
        <v>1</v>
      </c>
      <c r="I243" s="215"/>
      <c r="J243" s="212"/>
      <c r="K243" s="212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140</v>
      </c>
      <c r="AU243" s="220" t="s">
        <v>83</v>
      </c>
      <c r="AV243" s="14" t="s">
        <v>81</v>
      </c>
      <c r="AW243" s="14" t="s">
        <v>30</v>
      </c>
      <c r="AX243" s="14" t="s">
        <v>73</v>
      </c>
      <c r="AY243" s="220" t="s">
        <v>132</v>
      </c>
    </row>
    <row r="244" spans="1:65" s="15" customFormat="1" ht="11.25" x14ac:dyDescent="0.2">
      <c r="B244" s="221"/>
      <c r="C244" s="222"/>
      <c r="D244" s="201" t="s">
        <v>140</v>
      </c>
      <c r="E244" s="223" t="s">
        <v>1</v>
      </c>
      <c r="F244" s="224" t="s">
        <v>143</v>
      </c>
      <c r="G244" s="222"/>
      <c r="H244" s="225">
        <v>2422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140</v>
      </c>
      <c r="AU244" s="231" t="s">
        <v>83</v>
      </c>
      <c r="AV244" s="15" t="s">
        <v>139</v>
      </c>
      <c r="AW244" s="15" t="s">
        <v>30</v>
      </c>
      <c r="AX244" s="15" t="s">
        <v>81</v>
      </c>
      <c r="AY244" s="231" t="s">
        <v>132</v>
      </c>
    </row>
    <row r="245" spans="1:65" s="2" customFormat="1" ht="24.2" customHeight="1" x14ac:dyDescent="0.2">
      <c r="A245" s="34"/>
      <c r="B245" s="35"/>
      <c r="C245" s="186" t="s">
        <v>216</v>
      </c>
      <c r="D245" s="186" t="s">
        <v>134</v>
      </c>
      <c r="E245" s="187" t="s">
        <v>289</v>
      </c>
      <c r="F245" s="188" t="s">
        <v>290</v>
      </c>
      <c r="G245" s="189" t="s">
        <v>195</v>
      </c>
      <c r="H245" s="190">
        <v>17791</v>
      </c>
      <c r="I245" s="191"/>
      <c r="J245" s="192">
        <f>ROUND(I245*H245,2)</f>
        <v>0</v>
      </c>
      <c r="K245" s="188" t="s">
        <v>138</v>
      </c>
      <c r="L245" s="39"/>
      <c r="M245" s="193" t="s">
        <v>1</v>
      </c>
      <c r="N245" s="194" t="s">
        <v>38</v>
      </c>
      <c r="O245" s="71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139</v>
      </c>
      <c r="AT245" s="197" t="s">
        <v>134</v>
      </c>
      <c r="AU245" s="197" t="s">
        <v>83</v>
      </c>
      <c r="AY245" s="17" t="s">
        <v>132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81</v>
      </c>
      <c r="BK245" s="198">
        <f>ROUND(I245*H245,2)</f>
        <v>0</v>
      </c>
      <c r="BL245" s="17" t="s">
        <v>139</v>
      </c>
      <c r="BM245" s="197" t="s">
        <v>291</v>
      </c>
    </row>
    <row r="246" spans="1:65" s="13" customFormat="1" ht="11.25" x14ac:dyDescent="0.2">
      <c r="B246" s="199"/>
      <c r="C246" s="200"/>
      <c r="D246" s="201" t="s">
        <v>140</v>
      </c>
      <c r="E246" s="202" t="s">
        <v>1</v>
      </c>
      <c r="F246" s="203" t="s">
        <v>292</v>
      </c>
      <c r="G246" s="200"/>
      <c r="H246" s="204">
        <v>17690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140</v>
      </c>
      <c r="AU246" s="210" t="s">
        <v>83</v>
      </c>
      <c r="AV246" s="13" t="s">
        <v>83</v>
      </c>
      <c r="AW246" s="13" t="s">
        <v>30</v>
      </c>
      <c r="AX246" s="13" t="s">
        <v>73</v>
      </c>
      <c r="AY246" s="210" t="s">
        <v>132</v>
      </c>
    </row>
    <row r="247" spans="1:65" s="14" customFormat="1" ht="11.25" x14ac:dyDescent="0.2">
      <c r="B247" s="211"/>
      <c r="C247" s="212"/>
      <c r="D247" s="201" t="s">
        <v>140</v>
      </c>
      <c r="E247" s="213" t="s">
        <v>1</v>
      </c>
      <c r="F247" s="214" t="s">
        <v>293</v>
      </c>
      <c r="G247" s="212"/>
      <c r="H247" s="213" t="s">
        <v>1</v>
      </c>
      <c r="I247" s="215"/>
      <c r="J247" s="212"/>
      <c r="K247" s="212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140</v>
      </c>
      <c r="AU247" s="220" t="s">
        <v>83</v>
      </c>
      <c r="AV247" s="14" t="s">
        <v>81</v>
      </c>
      <c r="AW247" s="14" t="s">
        <v>30</v>
      </c>
      <c r="AX247" s="14" t="s">
        <v>73</v>
      </c>
      <c r="AY247" s="220" t="s">
        <v>132</v>
      </c>
    </row>
    <row r="248" spans="1:65" s="13" customFormat="1" ht="11.25" x14ac:dyDescent="0.2">
      <c r="B248" s="199"/>
      <c r="C248" s="200"/>
      <c r="D248" s="201" t="s">
        <v>140</v>
      </c>
      <c r="E248" s="202" t="s">
        <v>1</v>
      </c>
      <c r="F248" s="203" t="s">
        <v>255</v>
      </c>
      <c r="G248" s="200"/>
      <c r="H248" s="204">
        <v>101</v>
      </c>
      <c r="I248" s="205"/>
      <c r="J248" s="200"/>
      <c r="K248" s="200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140</v>
      </c>
      <c r="AU248" s="210" t="s">
        <v>83</v>
      </c>
      <c r="AV248" s="13" t="s">
        <v>83</v>
      </c>
      <c r="AW248" s="13" t="s">
        <v>30</v>
      </c>
      <c r="AX248" s="13" t="s">
        <v>73</v>
      </c>
      <c r="AY248" s="210" t="s">
        <v>132</v>
      </c>
    </row>
    <row r="249" spans="1:65" s="14" customFormat="1" ht="11.25" x14ac:dyDescent="0.2">
      <c r="B249" s="211"/>
      <c r="C249" s="212"/>
      <c r="D249" s="201" t="s">
        <v>140</v>
      </c>
      <c r="E249" s="213" t="s">
        <v>1</v>
      </c>
      <c r="F249" s="214" t="s">
        <v>294</v>
      </c>
      <c r="G249" s="212"/>
      <c r="H249" s="213" t="s">
        <v>1</v>
      </c>
      <c r="I249" s="215"/>
      <c r="J249" s="212"/>
      <c r="K249" s="212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140</v>
      </c>
      <c r="AU249" s="220" t="s">
        <v>83</v>
      </c>
      <c r="AV249" s="14" t="s">
        <v>81</v>
      </c>
      <c r="AW249" s="14" t="s">
        <v>30</v>
      </c>
      <c r="AX249" s="14" t="s">
        <v>73</v>
      </c>
      <c r="AY249" s="220" t="s">
        <v>132</v>
      </c>
    </row>
    <row r="250" spans="1:65" s="14" customFormat="1" ht="11.25" x14ac:dyDescent="0.2">
      <c r="B250" s="211"/>
      <c r="C250" s="212"/>
      <c r="D250" s="201" t="s">
        <v>140</v>
      </c>
      <c r="E250" s="213" t="s">
        <v>1</v>
      </c>
      <c r="F250" s="214" t="s">
        <v>229</v>
      </c>
      <c r="G250" s="212"/>
      <c r="H250" s="213" t="s">
        <v>1</v>
      </c>
      <c r="I250" s="215"/>
      <c r="J250" s="212"/>
      <c r="K250" s="212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140</v>
      </c>
      <c r="AU250" s="220" t="s">
        <v>83</v>
      </c>
      <c r="AV250" s="14" t="s">
        <v>81</v>
      </c>
      <c r="AW250" s="14" t="s">
        <v>30</v>
      </c>
      <c r="AX250" s="14" t="s">
        <v>73</v>
      </c>
      <c r="AY250" s="220" t="s">
        <v>132</v>
      </c>
    </row>
    <row r="251" spans="1:65" s="15" customFormat="1" ht="11.25" x14ac:dyDescent="0.2">
      <c r="B251" s="221"/>
      <c r="C251" s="222"/>
      <c r="D251" s="201" t="s">
        <v>140</v>
      </c>
      <c r="E251" s="223" t="s">
        <v>1</v>
      </c>
      <c r="F251" s="224" t="s">
        <v>143</v>
      </c>
      <c r="G251" s="222"/>
      <c r="H251" s="225">
        <v>17791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140</v>
      </c>
      <c r="AU251" s="231" t="s">
        <v>83</v>
      </c>
      <c r="AV251" s="15" t="s">
        <v>139</v>
      </c>
      <c r="AW251" s="15" t="s">
        <v>30</v>
      </c>
      <c r="AX251" s="15" t="s">
        <v>81</v>
      </c>
      <c r="AY251" s="231" t="s">
        <v>132</v>
      </c>
    </row>
    <row r="252" spans="1:65" s="2" customFormat="1" ht="44.25" customHeight="1" x14ac:dyDescent="0.2">
      <c r="A252" s="34"/>
      <c r="B252" s="35"/>
      <c r="C252" s="186" t="s">
        <v>295</v>
      </c>
      <c r="D252" s="186" t="s">
        <v>134</v>
      </c>
      <c r="E252" s="187" t="s">
        <v>296</v>
      </c>
      <c r="F252" s="188" t="s">
        <v>297</v>
      </c>
      <c r="G252" s="189" t="s">
        <v>195</v>
      </c>
      <c r="H252" s="190">
        <v>17291</v>
      </c>
      <c r="I252" s="191"/>
      <c r="J252" s="192">
        <f>ROUND(I252*H252,2)</f>
        <v>0</v>
      </c>
      <c r="K252" s="188" t="s">
        <v>138</v>
      </c>
      <c r="L252" s="39"/>
      <c r="M252" s="193" t="s">
        <v>1</v>
      </c>
      <c r="N252" s="194" t="s">
        <v>38</v>
      </c>
      <c r="O252" s="71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139</v>
      </c>
      <c r="AT252" s="197" t="s">
        <v>134</v>
      </c>
      <c r="AU252" s="197" t="s">
        <v>83</v>
      </c>
      <c r="AY252" s="17" t="s">
        <v>132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17" t="s">
        <v>81</v>
      </c>
      <c r="BK252" s="198">
        <f>ROUND(I252*H252,2)</f>
        <v>0</v>
      </c>
      <c r="BL252" s="17" t="s">
        <v>139</v>
      </c>
      <c r="BM252" s="197" t="s">
        <v>298</v>
      </c>
    </row>
    <row r="253" spans="1:65" s="13" customFormat="1" ht="11.25" x14ac:dyDescent="0.2">
      <c r="B253" s="199"/>
      <c r="C253" s="200"/>
      <c r="D253" s="201" t="s">
        <v>140</v>
      </c>
      <c r="E253" s="202" t="s">
        <v>1</v>
      </c>
      <c r="F253" s="203" t="s">
        <v>299</v>
      </c>
      <c r="G253" s="200"/>
      <c r="H253" s="204">
        <v>17190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140</v>
      </c>
      <c r="AU253" s="210" t="s">
        <v>83</v>
      </c>
      <c r="AV253" s="13" t="s">
        <v>83</v>
      </c>
      <c r="AW253" s="13" t="s">
        <v>30</v>
      </c>
      <c r="AX253" s="13" t="s">
        <v>73</v>
      </c>
      <c r="AY253" s="210" t="s">
        <v>132</v>
      </c>
    </row>
    <row r="254" spans="1:65" s="14" customFormat="1" ht="11.25" x14ac:dyDescent="0.2">
      <c r="B254" s="211"/>
      <c r="C254" s="212"/>
      <c r="D254" s="201" t="s">
        <v>140</v>
      </c>
      <c r="E254" s="213" t="s">
        <v>1</v>
      </c>
      <c r="F254" s="214" t="s">
        <v>293</v>
      </c>
      <c r="G254" s="212"/>
      <c r="H254" s="213" t="s">
        <v>1</v>
      </c>
      <c r="I254" s="215"/>
      <c r="J254" s="212"/>
      <c r="K254" s="212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140</v>
      </c>
      <c r="AU254" s="220" t="s">
        <v>83</v>
      </c>
      <c r="AV254" s="14" t="s">
        <v>81</v>
      </c>
      <c r="AW254" s="14" t="s">
        <v>30</v>
      </c>
      <c r="AX254" s="14" t="s">
        <v>73</v>
      </c>
      <c r="AY254" s="220" t="s">
        <v>132</v>
      </c>
    </row>
    <row r="255" spans="1:65" s="13" customFormat="1" ht="11.25" x14ac:dyDescent="0.2">
      <c r="B255" s="199"/>
      <c r="C255" s="200"/>
      <c r="D255" s="201" t="s">
        <v>140</v>
      </c>
      <c r="E255" s="202" t="s">
        <v>1</v>
      </c>
      <c r="F255" s="203" t="s">
        <v>255</v>
      </c>
      <c r="G255" s="200"/>
      <c r="H255" s="204">
        <v>101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140</v>
      </c>
      <c r="AU255" s="210" t="s">
        <v>83</v>
      </c>
      <c r="AV255" s="13" t="s">
        <v>83</v>
      </c>
      <c r="AW255" s="13" t="s">
        <v>30</v>
      </c>
      <c r="AX255" s="13" t="s">
        <v>73</v>
      </c>
      <c r="AY255" s="210" t="s">
        <v>132</v>
      </c>
    </row>
    <row r="256" spans="1:65" s="14" customFormat="1" ht="11.25" x14ac:dyDescent="0.2">
      <c r="B256" s="211"/>
      <c r="C256" s="212"/>
      <c r="D256" s="201" t="s">
        <v>140</v>
      </c>
      <c r="E256" s="213" t="s">
        <v>1</v>
      </c>
      <c r="F256" s="214" t="s">
        <v>300</v>
      </c>
      <c r="G256" s="212"/>
      <c r="H256" s="213" t="s">
        <v>1</v>
      </c>
      <c r="I256" s="215"/>
      <c r="J256" s="212"/>
      <c r="K256" s="212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140</v>
      </c>
      <c r="AU256" s="220" t="s">
        <v>83</v>
      </c>
      <c r="AV256" s="14" t="s">
        <v>81</v>
      </c>
      <c r="AW256" s="14" t="s">
        <v>30</v>
      </c>
      <c r="AX256" s="14" t="s">
        <v>73</v>
      </c>
      <c r="AY256" s="220" t="s">
        <v>132</v>
      </c>
    </row>
    <row r="257" spans="1:65" s="15" customFormat="1" ht="11.25" x14ac:dyDescent="0.2">
      <c r="B257" s="221"/>
      <c r="C257" s="222"/>
      <c r="D257" s="201" t="s">
        <v>140</v>
      </c>
      <c r="E257" s="223" t="s">
        <v>1</v>
      </c>
      <c r="F257" s="224" t="s">
        <v>143</v>
      </c>
      <c r="G257" s="222"/>
      <c r="H257" s="225">
        <v>17291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140</v>
      </c>
      <c r="AU257" s="231" t="s">
        <v>83</v>
      </c>
      <c r="AV257" s="15" t="s">
        <v>139</v>
      </c>
      <c r="AW257" s="15" t="s">
        <v>30</v>
      </c>
      <c r="AX257" s="15" t="s">
        <v>81</v>
      </c>
      <c r="AY257" s="231" t="s">
        <v>132</v>
      </c>
    </row>
    <row r="258" spans="1:65" s="2" customFormat="1" ht="49.15" customHeight="1" x14ac:dyDescent="0.2">
      <c r="A258" s="34"/>
      <c r="B258" s="35"/>
      <c r="C258" s="186" t="s">
        <v>220</v>
      </c>
      <c r="D258" s="186" t="s">
        <v>134</v>
      </c>
      <c r="E258" s="187" t="s">
        <v>301</v>
      </c>
      <c r="F258" s="188" t="s">
        <v>302</v>
      </c>
      <c r="G258" s="189" t="s">
        <v>195</v>
      </c>
      <c r="H258" s="190">
        <v>48</v>
      </c>
      <c r="I258" s="191"/>
      <c r="J258" s="192">
        <f>ROUND(I258*H258,2)</f>
        <v>0</v>
      </c>
      <c r="K258" s="188" t="s">
        <v>138</v>
      </c>
      <c r="L258" s="39"/>
      <c r="M258" s="193" t="s">
        <v>1</v>
      </c>
      <c r="N258" s="194" t="s">
        <v>38</v>
      </c>
      <c r="O258" s="71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139</v>
      </c>
      <c r="AT258" s="197" t="s">
        <v>134</v>
      </c>
      <c r="AU258" s="197" t="s">
        <v>83</v>
      </c>
      <c r="AY258" s="17" t="s">
        <v>132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7" t="s">
        <v>81</v>
      </c>
      <c r="BK258" s="198">
        <f>ROUND(I258*H258,2)</f>
        <v>0</v>
      </c>
      <c r="BL258" s="17" t="s">
        <v>139</v>
      </c>
      <c r="BM258" s="197" t="s">
        <v>303</v>
      </c>
    </row>
    <row r="259" spans="1:65" s="13" customFormat="1" ht="11.25" x14ac:dyDescent="0.2">
      <c r="B259" s="199"/>
      <c r="C259" s="200"/>
      <c r="D259" s="201" t="s">
        <v>140</v>
      </c>
      <c r="E259" s="202" t="s">
        <v>1</v>
      </c>
      <c r="F259" s="203" t="s">
        <v>240</v>
      </c>
      <c r="G259" s="200"/>
      <c r="H259" s="204">
        <v>48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140</v>
      </c>
      <c r="AU259" s="210" t="s">
        <v>83</v>
      </c>
      <c r="AV259" s="13" t="s">
        <v>83</v>
      </c>
      <c r="AW259" s="13" t="s">
        <v>30</v>
      </c>
      <c r="AX259" s="13" t="s">
        <v>73</v>
      </c>
      <c r="AY259" s="210" t="s">
        <v>132</v>
      </c>
    </row>
    <row r="260" spans="1:65" s="14" customFormat="1" ht="11.25" x14ac:dyDescent="0.2">
      <c r="B260" s="211"/>
      <c r="C260" s="212"/>
      <c r="D260" s="201" t="s">
        <v>140</v>
      </c>
      <c r="E260" s="213" t="s">
        <v>1</v>
      </c>
      <c r="F260" s="214" t="s">
        <v>229</v>
      </c>
      <c r="G260" s="212"/>
      <c r="H260" s="213" t="s">
        <v>1</v>
      </c>
      <c r="I260" s="215"/>
      <c r="J260" s="212"/>
      <c r="K260" s="212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140</v>
      </c>
      <c r="AU260" s="220" t="s">
        <v>83</v>
      </c>
      <c r="AV260" s="14" t="s">
        <v>81</v>
      </c>
      <c r="AW260" s="14" t="s">
        <v>30</v>
      </c>
      <c r="AX260" s="14" t="s">
        <v>73</v>
      </c>
      <c r="AY260" s="220" t="s">
        <v>132</v>
      </c>
    </row>
    <row r="261" spans="1:65" s="15" customFormat="1" ht="11.25" x14ac:dyDescent="0.2">
      <c r="B261" s="221"/>
      <c r="C261" s="222"/>
      <c r="D261" s="201" t="s">
        <v>140</v>
      </c>
      <c r="E261" s="223" t="s">
        <v>1</v>
      </c>
      <c r="F261" s="224" t="s">
        <v>143</v>
      </c>
      <c r="G261" s="222"/>
      <c r="H261" s="225">
        <v>48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140</v>
      </c>
      <c r="AU261" s="231" t="s">
        <v>83</v>
      </c>
      <c r="AV261" s="15" t="s">
        <v>139</v>
      </c>
      <c r="AW261" s="15" t="s">
        <v>30</v>
      </c>
      <c r="AX261" s="15" t="s">
        <v>81</v>
      </c>
      <c r="AY261" s="231" t="s">
        <v>132</v>
      </c>
    </row>
    <row r="262" spans="1:65" s="2" customFormat="1" ht="78" customHeight="1" x14ac:dyDescent="0.2">
      <c r="A262" s="34"/>
      <c r="B262" s="35"/>
      <c r="C262" s="186" t="s">
        <v>304</v>
      </c>
      <c r="D262" s="186" t="s">
        <v>134</v>
      </c>
      <c r="E262" s="187" t="s">
        <v>305</v>
      </c>
      <c r="F262" s="188" t="s">
        <v>306</v>
      </c>
      <c r="G262" s="189" t="s">
        <v>195</v>
      </c>
      <c r="H262" s="190">
        <v>25</v>
      </c>
      <c r="I262" s="191"/>
      <c r="J262" s="192">
        <f>ROUND(I262*H262,2)</f>
        <v>0</v>
      </c>
      <c r="K262" s="188" t="s">
        <v>138</v>
      </c>
      <c r="L262" s="39"/>
      <c r="M262" s="193" t="s">
        <v>1</v>
      </c>
      <c r="N262" s="194" t="s">
        <v>38</v>
      </c>
      <c r="O262" s="71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139</v>
      </c>
      <c r="AT262" s="197" t="s">
        <v>134</v>
      </c>
      <c r="AU262" s="197" t="s">
        <v>83</v>
      </c>
      <c r="AY262" s="17" t="s">
        <v>132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81</v>
      </c>
      <c r="BK262" s="198">
        <f>ROUND(I262*H262,2)</f>
        <v>0</v>
      </c>
      <c r="BL262" s="17" t="s">
        <v>139</v>
      </c>
      <c r="BM262" s="197" t="s">
        <v>307</v>
      </c>
    </row>
    <row r="263" spans="1:65" s="13" customFormat="1" ht="11.25" x14ac:dyDescent="0.2">
      <c r="B263" s="199"/>
      <c r="C263" s="200"/>
      <c r="D263" s="201" t="s">
        <v>140</v>
      </c>
      <c r="E263" s="202" t="s">
        <v>1</v>
      </c>
      <c r="F263" s="203" t="s">
        <v>258</v>
      </c>
      <c r="G263" s="200"/>
      <c r="H263" s="204">
        <v>25</v>
      </c>
      <c r="I263" s="205"/>
      <c r="J263" s="200"/>
      <c r="K263" s="200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140</v>
      </c>
      <c r="AU263" s="210" t="s">
        <v>83</v>
      </c>
      <c r="AV263" s="13" t="s">
        <v>83</v>
      </c>
      <c r="AW263" s="13" t="s">
        <v>30</v>
      </c>
      <c r="AX263" s="13" t="s">
        <v>73</v>
      </c>
      <c r="AY263" s="210" t="s">
        <v>132</v>
      </c>
    </row>
    <row r="264" spans="1:65" s="14" customFormat="1" ht="11.25" x14ac:dyDescent="0.2">
      <c r="B264" s="211"/>
      <c r="C264" s="212"/>
      <c r="D264" s="201" t="s">
        <v>140</v>
      </c>
      <c r="E264" s="213" t="s">
        <v>1</v>
      </c>
      <c r="F264" s="214" t="s">
        <v>308</v>
      </c>
      <c r="G264" s="212"/>
      <c r="H264" s="213" t="s">
        <v>1</v>
      </c>
      <c r="I264" s="215"/>
      <c r="J264" s="212"/>
      <c r="K264" s="212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140</v>
      </c>
      <c r="AU264" s="220" t="s">
        <v>83</v>
      </c>
      <c r="AV264" s="14" t="s">
        <v>81</v>
      </c>
      <c r="AW264" s="14" t="s">
        <v>30</v>
      </c>
      <c r="AX264" s="14" t="s">
        <v>73</v>
      </c>
      <c r="AY264" s="220" t="s">
        <v>132</v>
      </c>
    </row>
    <row r="265" spans="1:65" s="15" customFormat="1" ht="11.25" x14ac:dyDescent="0.2">
      <c r="B265" s="221"/>
      <c r="C265" s="222"/>
      <c r="D265" s="201" t="s">
        <v>140</v>
      </c>
      <c r="E265" s="223" t="s">
        <v>1</v>
      </c>
      <c r="F265" s="224" t="s">
        <v>143</v>
      </c>
      <c r="G265" s="222"/>
      <c r="H265" s="225">
        <v>25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140</v>
      </c>
      <c r="AU265" s="231" t="s">
        <v>83</v>
      </c>
      <c r="AV265" s="15" t="s">
        <v>139</v>
      </c>
      <c r="AW265" s="15" t="s">
        <v>30</v>
      </c>
      <c r="AX265" s="15" t="s">
        <v>81</v>
      </c>
      <c r="AY265" s="231" t="s">
        <v>132</v>
      </c>
    </row>
    <row r="266" spans="1:65" s="2" customFormat="1" ht="16.5" customHeight="1" x14ac:dyDescent="0.2">
      <c r="A266" s="34"/>
      <c r="B266" s="35"/>
      <c r="C266" s="232" t="s">
        <v>225</v>
      </c>
      <c r="D266" s="232" t="s">
        <v>162</v>
      </c>
      <c r="E266" s="233" t="s">
        <v>309</v>
      </c>
      <c r="F266" s="234" t="s">
        <v>310</v>
      </c>
      <c r="G266" s="235" t="s">
        <v>195</v>
      </c>
      <c r="H266" s="236">
        <v>25.75</v>
      </c>
      <c r="I266" s="237"/>
      <c r="J266" s="238">
        <f>ROUND(I266*H266,2)</f>
        <v>0</v>
      </c>
      <c r="K266" s="234" t="s">
        <v>138</v>
      </c>
      <c r="L266" s="239"/>
      <c r="M266" s="240" t="s">
        <v>1</v>
      </c>
      <c r="N266" s="241" t="s">
        <v>38</v>
      </c>
      <c r="O266" s="71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154</v>
      </c>
      <c r="AT266" s="197" t="s">
        <v>162</v>
      </c>
      <c r="AU266" s="197" t="s">
        <v>83</v>
      </c>
      <c r="AY266" s="17" t="s">
        <v>132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7" t="s">
        <v>81</v>
      </c>
      <c r="BK266" s="198">
        <f>ROUND(I266*H266,2)</f>
        <v>0</v>
      </c>
      <c r="BL266" s="17" t="s">
        <v>139</v>
      </c>
      <c r="BM266" s="197" t="s">
        <v>311</v>
      </c>
    </row>
    <row r="267" spans="1:65" s="13" customFormat="1" ht="11.25" x14ac:dyDescent="0.2">
      <c r="B267" s="199"/>
      <c r="C267" s="200"/>
      <c r="D267" s="201" t="s">
        <v>140</v>
      </c>
      <c r="E267" s="202" t="s">
        <v>1</v>
      </c>
      <c r="F267" s="203" t="s">
        <v>312</v>
      </c>
      <c r="G267" s="200"/>
      <c r="H267" s="204">
        <v>25.75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140</v>
      </c>
      <c r="AU267" s="210" t="s">
        <v>83</v>
      </c>
      <c r="AV267" s="13" t="s">
        <v>83</v>
      </c>
      <c r="AW267" s="13" t="s">
        <v>30</v>
      </c>
      <c r="AX267" s="13" t="s">
        <v>73</v>
      </c>
      <c r="AY267" s="210" t="s">
        <v>132</v>
      </c>
    </row>
    <row r="268" spans="1:65" s="15" customFormat="1" ht="11.25" x14ac:dyDescent="0.2">
      <c r="B268" s="221"/>
      <c r="C268" s="222"/>
      <c r="D268" s="201" t="s">
        <v>140</v>
      </c>
      <c r="E268" s="223" t="s">
        <v>1</v>
      </c>
      <c r="F268" s="224" t="s">
        <v>143</v>
      </c>
      <c r="G268" s="222"/>
      <c r="H268" s="225">
        <v>25.75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140</v>
      </c>
      <c r="AU268" s="231" t="s">
        <v>83</v>
      </c>
      <c r="AV268" s="15" t="s">
        <v>139</v>
      </c>
      <c r="AW268" s="15" t="s">
        <v>30</v>
      </c>
      <c r="AX268" s="15" t="s">
        <v>81</v>
      </c>
      <c r="AY268" s="231" t="s">
        <v>132</v>
      </c>
    </row>
    <row r="269" spans="1:65" s="2" customFormat="1" ht="78" customHeight="1" x14ac:dyDescent="0.2">
      <c r="A269" s="34"/>
      <c r="B269" s="35"/>
      <c r="C269" s="186" t="s">
        <v>313</v>
      </c>
      <c r="D269" s="186" t="s">
        <v>134</v>
      </c>
      <c r="E269" s="187" t="s">
        <v>314</v>
      </c>
      <c r="F269" s="188" t="s">
        <v>315</v>
      </c>
      <c r="G269" s="189" t="s">
        <v>195</v>
      </c>
      <c r="H269" s="190">
        <v>130</v>
      </c>
      <c r="I269" s="191"/>
      <c r="J269" s="192">
        <f>ROUND(I269*H269,2)</f>
        <v>0</v>
      </c>
      <c r="K269" s="188" t="s">
        <v>138</v>
      </c>
      <c r="L269" s="39"/>
      <c r="M269" s="193" t="s">
        <v>1</v>
      </c>
      <c r="N269" s="194" t="s">
        <v>38</v>
      </c>
      <c r="O269" s="71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139</v>
      </c>
      <c r="AT269" s="197" t="s">
        <v>134</v>
      </c>
      <c r="AU269" s="197" t="s">
        <v>83</v>
      </c>
      <c r="AY269" s="17" t="s">
        <v>132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7" t="s">
        <v>81</v>
      </c>
      <c r="BK269" s="198">
        <f>ROUND(I269*H269,2)</f>
        <v>0</v>
      </c>
      <c r="BL269" s="17" t="s">
        <v>139</v>
      </c>
      <c r="BM269" s="197" t="s">
        <v>316</v>
      </c>
    </row>
    <row r="270" spans="1:65" s="13" customFormat="1" ht="11.25" x14ac:dyDescent="0.2">
      <c r="B270" s="199"/>
      <c r="C270" s="200"/>
      <c r="D270" s="201" t="s">
        <v>140</v>
      </c>
      <c r="E270" s="202" t="s">
        <v>1</v>
      </c>
      <c r="F270" s="203" t="s">
        <v>257</v>
      </c>
      <c r="G270" s="200"/>
      <c r="H270" s="204">
        <v>130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140</v>
      </c>
      <c r="AU270" s="210" t="s">
        <v>83</v>
      </c>
      <c r="AV270" s="13" t="s">
        <v>83</v>
      </c>
      <c r="AW270" s="13" t="s">
        <v>30</v>
      </c>
      <c r="AX270" s="13" t="s">
        <v>73</v>
      </c>
      <c r="AY270" s="210" t="s">
        <v>132</v>
      </c>
    </row>
    <row r="271" spans="1:65" s="14" customFormat="1" ht="11.25" x14ac:dyDescent="0.2">
      <c r="B271" s="211"/>
      <c r="C271" s="212"/>
      <c r="D271" s="201" t="s">
        <v>140</v>
      </c>
      <c r="E271" s="213" t="s">
        <v>1</v>
      </c>
      <c r="F271" s="214" t="s">
        <v>222</v>
      </c>
      <c r="G271" s="212"/>
      <c r="H271" s="213" t="s">
        <v>1</v>
      </c>
      <c r="I271" s="215"/>
      <c r="J271" s="212"/>
      <c r="K271" s="212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140</v>
      </c>
      <c r="AU271" s="220" t="s">
        <v>83</v>
      </c>
      <c r="AV271" s="14" t="s">
        <v>81</v>
      </c>
      <c r="AW271" s="14" t="s">
        <v>30</v>
      </c>
      <c r="AX271" s="14" t="s">
        <v>73</v>
      </c>
      <c r="AY271" s="220" t="s">
        <v>132</v>
      </c>
    </row>
    <row r="272" spans="1:65" s="15" customFormat="1" ht="11.25" x14ac:dyDescent="0.2">
      <c r="B272" s="221"/>
      <c r="C272" s="222"/>
      <c r="D272" s="201" t="s">
        <v>140</v>
      </c>
      <c r="E272" s="223" t="s">
        <v>1</v>
      </c>
      <c r="F272" s="224" t="s">
        <v>143</v>
      </c>
      <c r="G272" s="222"/>
      <c r="H272" s="225">
        <v>130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140</v>
      </c>
      <c r="AU272" s="231" t="s">
        <v>83</v>
      </c>
      <c r="AV272" s="15" t="s">
        <v>139</v>
      </c>
      <c r="AW272" s="15" t="s">
        <v>30</v>
      </c>
      <c r="AX272" s="15" t="s">
        <v>81</v>
      </c>
      <c r="AY272" s="231" t="s">
        <v>132</v>
      </c>
    </row>
    <row r="273" spans="1:65" s="2" customFormat="1" ht="16.5" customHeight="1" x14ac:dyDescent="0.2">
      <c r="A273" s="34"/>
      <c r="B273" s="35"/>
      <c r="C273" s="232" t="s">
        <v>233</v>
      </c>
      <c r="D273" s="232" t="s">
        <v>162</v>
      </c>
      <c r="E273" s="233" t="s">
        <v>309</v>
      </c>
      <c r="F273" s="234" t="s">
        <v>310</v>
      </c>
      <c r="G273" s="235" t="s">
        <v>195</v>
      </c>
      <c r="H273" s="236">
        <v>132.6</v>
      </c>
      <c r="I273" s="237"/>
      <c r="J273" s="238">
        <f>ROUND(I273*H273,2)</f>
        <v>0</v>
      </c>
      <c r="K273" s="234" t="s">
        <v>138</v>
      </c>
      <c r="L273" s="239"/>
      <c r="M273" s="240" t="s">
        <v>1</v>
      </c>
      <c r="N273" s="241" t="s">
        <v>38</v>
      </c>
      <c r="O273" s="71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154</v>
      </c>
      <c r="AT273" s="197" t="s">
        <v>162</v>
      </c>
      <c r="AU273" s="197" t="s">
        <v>83</v>
      </c>
      <c r="AY273" s="17" t="s">
        <v>132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7" t="s">
        <v>81</v>
      </c>
      <c r="BK273" s="198">
        <f>ROUND(I273*H273,2)</f>
        <v>0</v>
      </c>
      <c r="BL273" s="17" t="s">
        <v>139</v>
      </c>
      <c r="BM273" s="197" t="s">
        <v>317</v>
      </c>
    </row>
    <row r="274" spans="1:65" s="13" customFormat="1" ht="11.25" x14ac:dyDescent="0.2">
      <c r="B274" s="199"/>
      <c r="C274" s="200"/>
      <c r="D274" s="201" t="s">
        <v>140</v>
      </c>
      <c r="E274" s="202" t="s">
        <v>1</v>
      </c>
      <c r="F274" s="203" t="s">
        <v>318</v>
      </c>
      <c r="G274" s="200"/>
      <c r="H274" s="204">
        <v>132.6</v>
      </c>
      <c r="I274" s="205"/>
      <c r="J274" s="200"/>
      <c r="K274" s="200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140</v>
      </c>
      <c r="AU274" s="210" t="s">
        <v>83</v>
      </c>
      <c r="AV274" s="13" t="s">
        <v>83</v>
      </c>
      <c r="AW274" s="13" t="s">
        <v>30</v>
      </c>
      <c r="AX274" s="13" t="s">
        <v>73</v>
      </c>
      <c r="AY274" s="210" t="s">
        <v>132</v>
      </c>
    </row>
    <row r="275" spans="1:65" s="15" customFormat="1" ht="11.25" x14ac:dyDescent="0.2">
      <c r="B275" s="221"/>
      <c r="C275" s="222"/>
      <c r="D275" s="201" t="s">
        <v>140</v>
      </c>
      <c r="E275" s="223" t="s">
        <v>1</v>
      </c>
      <c r="F275" s="224" t="s">
        <v>143</v>
      </c>
      <c r="G275" s="222"/>
      <c r="H275" s="225">
        <v>132.6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140</v>
      </c>
      <c r="AU275" s="231" t="s">
        <v>83</v>
      </c>
      <c r="AV275" s="15" t="s">
        <v>139</v>
      </c>
      <c r="AW275" s="15" t="s">
        <v>30</v>
      </c>
      <c r="AX275" s="15" t="s">
        <v>81</v>
      </c>
      <c r="AY275" s="231" t="s">
        <v>132</v>
      </c>
    </row>
    <row r="276" spans="1:65" s="2" customFormat="1" ht="78" customHeight="1" x14ac:dyDescent="0.2">
      <c r="A276" s="34"/>
      <c r="B276" s="35"/>
      <c r="C276" s="186" t="s">
        <v>319</v>
      </c>
      <c r="D276" s="186" t="s">
        <v>134</v>
      </c>
      <c r="E276" s="187" t="s">
        <v>314</v>
      </c>
      <c r="F276" s="188" t="s">
        <v>315</v>
      </c>
      <c r="G276" s="189" t="s">
        <v>195</v>
      </c>
      <c r="H276" s="190">
        <v>106</v>
      </c>
      <c r="I276" s="191"/>
      <c r="J276" s="192">
        <f>ROUND(I276*H276,2)</f>
        <v>0</v>
      </c>
      <c r="K276" s="188" t="s">
        <v>138</v>
      </c>
      <c r="L276" s="39"/>
      <c r="M276" s="193" t="s">
        <v>1</v>
      </c>
      <c r="N276" s="194" t="s">
        <v>38</v>
      </c>
      <c r="O276" s="71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139</v>
      </c>
      <c r="AT276" s="197" t="s">
        <v>134</v>
      </c>
      <c r="AU276" s="197" t="s">
        <v>83</v>
      </c>
      <c r="AY276" s="17" t="s">
        <v>132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17" t="s">
        <v>81</v>
      </c>
      <c r="BK276" s="198">
        <f>ROUND(I276*H276,2)</f>
        <v>0</v>
      </c>
      <c r="BL276" s="17" t="s">
        <v>139</v>
      </c>
      <c r="BM276" s="197" t="s">
        <v>320</v>
      </c>
    </row>
    <row r="277" spans="1:65" s="13" customFormat="1" ht="11.25" x14ac:dyDescent="0.2">
      <c r="B277" s="199"/>
      <c r="C277" s="200"/>
      <c r="D277" s="201" t="s">
        <v>140</v>
      </c>
      <c r="E277" s="202" t="s">
        <v>1</v>
      </c>
      <c r="F277" s="203" t="s">
        <v>250</v>
      </c>
      <c r="G277" s="200"/>
      <c r="H277" s="204">
        <v>106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140</v>
      </c>
      <c r="AU277" s="210" t="s">
        <v>83</v>
      </c>
      <c r="AV277" s="13" t="s">
        <v>83</v>
      </c>
      <c r="AW277" s="13" t="s">
        <v>30</v>
      </c>
      <c r="AX277" s="13" t="s">
        <v>73</v>
      </c>
      <c r="AY277" s="210" t="s">
        <v>132</v>
      </c>
    </row>
    <row r="278" spans="1:65" s="14" customFormat="1" ht="11.25" x14ac:dyDescent="0.2">
      <c r="B278" s="211"/>
      <c r="C278" s="212"/>
      <c r="D278" s="201" t="s">
        <v>140</v>
      </c>
      <c r="E278" s="213" t="s">
        <v>1</v>
      </c>
      <c r="F278" s="214" t="s">
        <v>251</v>
      </c>
      <c r="G278" s="212"/>
      <c r="H278" s="213" t="s">
        <v>1</v>
      </c>
      <c r="I278" s="215"/>
      <c r="J278" s="212"/>
      <c r="K278" s="212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140</v>
      </c>
      <c r="AU278" s="220" t="s">
        <v>83</v>
      </c>
      <c r="AV278" s="14" t="s">
        <v>81</v>
      </c>
      <c r="AW278" s="14" t="s">
        <v>30</v>
      </c>
      <c r="AX278" s="14" t="s">
        <v>73</v>
      </c>
      <c r="AY278" s="220" t="s">
        <v>132</v>
      </c>
    </row>
    <row r="279" spans="1:65" s="15" customFormat="1" ht="11.25" x14ac:dyDescent="0.2">
      <c r="B279" s="221"/>
      <c r="C279" s="222"/>
      <c r="D279" s="201" t="s">
        <v>140</v>
      </c>
      <c r="E279" s="223" t="s">
        <v>1</v>
      </c>
      <c r="F279" s="224" t="s">
        <v>143</v>
      </c>
      <c r="G279" s="222"/>
      <c r="H279" s="225">
        <v>106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140</v>
      </c>
      <c r="AU279" s="231" t="s">
        <v>83</v>
      </c>
      <c r="AV279" s="15" t="s">
        <v>139</v>
      </c>
      <c r="AW279" s="15" t="s">
        <v>30</v>
      </c>
      <c r="AX279" s="15" t="s">
        <v>81</v>
      </c>
      <c r="AY279" s="231" t="s">
        <v>132</v>
      </c>
    </row>
    <row r="280" spans="1:65" s="2" customFormat="1" ht="16.5" customHeight="1" x14ac:dyDescent="0.2">
      <c r="A280" s="34"/>
      <c r="B280" s="35"/>
      <c r="C280" s="232" t="s">
        <v>239</v>
      </c>
      <c r="D280" s="232" t="s">
        <v>162</v>
      </c>
      <c r="E280" s="233" t="s">
        <v>309</v>
      </c>
      <c r="F280" s="234" t="s">
        <v>310</v>
      </c>
      <c r="G280" s="235" t="s">
        <v>195</v>
      </c>
      <c r="H280" s="236">
        <v>108.12</v>
      </c>
      <c r="I280" s="237"/>
      <c r="J280" s="238">
        <f>ROUND(I280*H280,2)</f>
        <v>0</v>
      </c>
      <c r="K280" s="234" t="s">
        <v>138</v>
      </c>
      <c r="L280" s="239"/>
      <c r="M280" s="240" t="s">
        <v>1</v>
      </c>
      <c r="N280" s="241" t="s">
        <v>38</v>
      </c>
      <c r="O280" s="71"/>
      <c r="P280" s="195">
        <f>O280*H280</f>
        <v>0</v>
      </c>
      <c r="Q280" s="195">
        <v>0</v>
      </c>
      <c r="R280" s="195">
        <f>Q280*H280</f>
        <v>0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154</v>
      </c>
      <c r="AT280" s="197" t="s">
        <v>162</v>
      </c>
      <c r="AU280" s="197" t="s">
        <v>83</v>
      </c>
      <c r="AY280" s="17" t="s">
        <v>132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17" t="s">
        <v>81</v>
      </c>
      <c r="BK280" s="198">
        <f>ROUND(I280*H280,2)</f>
        <v>0</v>
      </c>
      <c r="BL280" s="17" t="s">
        <v>139</v>
      </c>
      <c r="BM280" s="197" t="s">
        <v>321</v>
      </c>
    </row>
    <row r="281" spans="1:65" s="13" customFormat="1" ht="11.25" x14ac:dyDescent="0.2">
      <c r="B281" s="199"/>
      <c r="C281" s="200"/>
      <c r="D281" s="201" t="s">
        <v>140</v>
      </c>
      <c r="E281" s="202" t="s">
        <v>1</v>
      </c>
      <c r="F281" s="203" t="s">
        <v>322</v>
      </c>
      <c r="G281" s="200"/>
      <c r="H281" s="204">
        <v>108.12</v>
      </c>
      <c r="I281" s="205"/>
      <c r="J281" s="200"/>
      <c r="K281" s="200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140</v>
      </c>
      <c r="AU281" s="210" t="s">
        <v>83</v>
      </c>
      <c r="AV281" s="13" t="s">
        <v>83</v>
      </c>
      <c r="AW281" s="13" t="s">
        <v>30</v>
      </c>
      <c r="AX281" s="13" t="s">
        <v>73</v>
      </c>
      <c r="AY281" s="210" t="s">
        <v>132</v>
      </c>
    </row>
    <row r="282" spans="1:65" s="15" customFormat="1" ht="11.25" x14ac:dyDescent="0.2">
      <c r="B282" s="221"/>
      <c r="C282" s="222"/>
      <c r="D282" s="201" t="s">
        <v>140</v>
      </c>
      <c r="E282" s="223" t="s">
        <v>1</v>
      </c>
      <c r="F282" s="224" t="s">
        <v>143</v>
      </c>
      <c r="G282" s="222"/>
      <c r="H282" s="225">
        <v>108.12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140</v>
      </c>
      <c r="AU282" s="231" t="s">
        <v>83</v>
      </c>
      <c r="AV282" s="15" t="s">
        <v>139</v>
      </c>
      <c r="AW282" s="15" t="s">
        <v>30</v>
      </c>
      <c r="AX282" s="15" t="s">
        <v>81</v>
      </c>
      <c r="AY282" s="231" t="s">
        <v>132</v>
      </c>
    </row>
    <row r="283" spans="1:65" s="2" customFormat="1" ht="78" customHeight="1" x14ac:dyDescent="0.2">
      <c r="A283" s="34"/>
      <c r="B283" s="35"/>
      <c r="C283" s="186" t="s">
        <v>323</v>
      </c>
      <c r="D283" s="186" t="s">
        <v>134</v>
      </c>
      <c r="E283" s="187" t="s">
        <v>324</v>
      </c>
      <c r="F283" s="188" t="s">
        <v>325</v>
      </c>
      <c r="G283" s="189" t="s">
        <v>195</v>
      </c>
      <c r="H283" s="190">
        <v>15</v>
      </c>
      <c r="I283" s="191"/>
      <c r="J283" s="192">
        <f>ROUND(I283*H283,2)</f>
        <v>0</v>
      </c>
      <c r="K283" s="188" t="s">
        <v>138</v>
      </c>
      <c r="L283" s="39"/>
      <c r="M283" s="193" t="s">
        <v>1</v>
      </c>
      <c r="N283" s="194" t="s">
        <v>38</v>
      </c>
      <c r="O283" s="71"/>
      <c r="P283" s="195">
        <f>O283*H283</f>
        <v>0</v>
      </c>
      <c r="Q283" s="195">
        <v>0</v>
      </c>
      <c r="R283" s="195">
        <f>Q283*H283</f>
        <v>0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139</v>
      </c>
      <c r="AT283" s="197" t="s">
        <v>134</v>
      </c>
      <c r="AU283" s="197" t="s">
        <v>83</v>
      </c>
      <c r="AY283" s="17" t="s">
        <v>132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17" t="s">
        <v>81</v>
      </c>
      <c r="BK283" s="198">
        <f>ROUND(I283*H283,2)</f>
        <v>0</v>
      </c>
      <c r="BL283" s="17" t="s">
        <v>139</v>
      </c>
      <c r="BM283" s="197" t="s">
        <v>326</v>
      </c>
    </row>
    <row r="284" spans="1:65" s="13" customFormat="1" ht="11.25" x14ac:dyDescent="0.2">
      <c r="B284" s="199"/>
      <c r="C284" s="200"/>
      <c r="D284" s="201" t="s">
        <v>140</v>
      </c>
      <c r="E284" s="202" t="s">
        <v>1</v>
      </c>
      <c r="F284" s="203" t="s">
        <v>8</v>
      </c>
      <c r="G284" s="200"/>
      <c r="H284" s="204">
        <v>15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140</v>
      </c>
      <c r="AU284" s="210" t="s">
        <v>83</v>
      </c>
      <c r="AV284" s="13" t="s">
        <v>83</v>
      </c>
      <c r="AW284" s="13" t="s">
        <v>30</v>
      </c>
      <c r="AX284" s="13" t="s">
        <v>73</v>
      </c>
      <c r="AY284" s="210" t="s">
        <v>132</v>
      </c>
    </row>
    <row r="285" spans="1:65" s="14" customFormat="1" ht="11.25" x14ac:dyDescent="0.2">
      <c r="B285" s="211"/>
      <c r="C285" s="212"/>
      <c r="D285" s="201" t="s">
        <v>140</v>
      </c>
      <c r="E285" s="213" t="s">
        <v>1</v>
      </c>
      <c r="F285" s="214" t="s">
        <v>327</v>
      </c>
      <c r="G285" s="212"/>
      <c r="H285" s="213" t="s">
        <v>1</v>
      </c>
      <c r="I285" s="215"/>
      <c r="J285" s="212"/>
      <c r="K285" s="212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140</v>
      </c>
      <c r="AU285" s="220" t="s">
        <v>83</v>
      </c>
      <c r="AV285" s="14" t="s">
        <v>81</v>
      </c>
      <c r="AW285" s="14" t="s">
        <v>30</v>
      </c>
      <c r="AX285" s="14" t="s">
        <v>73</v>
      </c>
      <c r="AY285" s="220" t="s">
        <v>132</v>
      </c>
    </row>
    <row r="286" spans="1:65" s="15" customFormat="1" ht="11.25" x14ac:dyDescent="0.2">
      <c r="B286" s="221"/>
      <c r="C286" s="222"/>
      <c r="D286" s="201" t="s">
        <v>140</v>
      </c>
      <c r="E286" s="223" t="s">
        <v>1</v>
      </c>
      <c r="F286" s="224" t="s">
        <v>143</v>
      </c>
      <c r="G286" s="222"/>
      <c r="H286" s="225">
        <v>15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140</v>
      </c>
      <c r="AU286" s="231" t="s">
        <v>83</v>
      </c>
      <c r="AV286" s="15" t="s">
        <v>139</v>
      </c>
      <c r="AW286" s="15" t="s">
        <v>30</v>
      </c>
      <c r="AX286" s="15" t="s">
        <v>81</v>
      </c>
      <c r="AY286" s="231" t="s">
        <v>132</v>
      </c>
    </row>
    <row r="287" spans="1:65" s="2" customFormat="1" ht="24.2" customHeight="1" x14ac:dyDescent="0.2">
      <c r="A287" s="34"/>
      <c r="B287" s="35"/>
      <c r="C287" s="232" t="s">
        <v>243</v>
      </c>
      <c r="D287" s="232" t="s">
        <v>162</v>
      </c>
      <c r="E287" s="233" t="s">
        <v>328</v>
      </c>
      <c r="F287" s="234" t="s">
        <v>329</v>
      </c>
      <c r="G287" s="235" t="s">
        <v>195</v>
      </c>
      <c r="H287" s="236">
        <v>15.45</v>
      </c>
      <c r="I287" s="237"/>
      <c r="J287" s="238">
        <f>ROUND(I287*H287,2)</f>
        <v>0</v>
      </c>
      <c r="K287" s="234" t="s">
        <v>138</v>
      </c>
      <c r="L287" s="239"/>
      <c r="M287" s="240" t="s">
        <v>1</v>
      </c>
      <c r="N287" s="241" t="s">
        <v>38</v>
      </c>
      <c r="O287" s="71"/>
      <c r="P287" s="195">
        <f>O287*H287</f>
        <v>0</v>
      </c>
      <c r="Q287" s="195">
        <v>0</v>
      </c>
      <c r="R287" s="195">
        <f>Q287*H287</f>
        <v>0</v>
      </c>
      <c r="S287" s="195">
        <v>0</v>
      </c>
      <c r="T287" s="19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154</v>
      </c>
      <c r="AT287" s="197" t="s">
        <v>162</v>
      </c>
      <c r="AU287" s="197" t="s">
        <v>83</v>
      </c>
      <c r="AY287" s="17" t="s">
        <v>132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17" t="s">
        <v>81</v>
      </c>
      <c r="BK287" s="198">
        <f>ROUND(I287*H287,2)</f>
        <v>0</v>
      </c>
      <c r="BL287" s="17" t="s">
        <v>139</v>
      </c>
      <c r="BM287" s="197" t="s">
        <v>330</v>
      </c>
    </row>
    <row r="288" spans="1:65" s="13" customFormat="1" ht="11.25" x14ac:dyDescent="0.2">
      <c r="B288" s="199"/>
      <c r="C288" s="200"/>
      <c r="D288" s="201" t="s">
        <v>140</v>
      </c>
      <c r="E288" s="202" t="s">
        <v>1</v>
      </c>
      <c r="F288" s="203" t="s">
        <v>331</v>
      </c>
      <c r="G288" s="200"/>
      <c r="H288" s="204">
        <v>15.45</v>
      </c>
      <c r="I288" s="205"/>
      <c r="J288" s="200"/>
      <c r="K288" s="200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140</v>
      </c>
      <c r="AU288" s="210" t="s">
        <v>83</v>
      </c>
      <c r="AV288" s="13" t="s">
        <v>83</v>
      </c>
      <c r="AW288" s="13" t="s">
        <v>30</v>
      </c>
      <c r="AX288" s="13" t="s">
        <v>73</v>
      </c>
      <c r="AY288" s="210" t="s">
        <v>132</v>
      </c>
    </row>
    <row r="289" spans="1:65" s="15" customFormat="1" ht="11.25" x14ac:dyDescent="0.2">
      <c r="B289" s="221"/>
      <c r="C289" s="222"/>
      <c r="D289" s="201" t="s">
        <v>140</v>
      </c>
      <c r="E289" s="223" t="s">
        <v>1</v>
      </c>
      <c r="F289" s="224" t="s">
        <v>143</v>
      </c>
      <c r="G289" s="222"/>
      <c r="H289" s="225">
        <v>15.45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140</v>
      </c>
      <c r="AU289" s="231" t="s">
        <v>83</v>
      </c>
      <c r="AV289" s="15" t="s">
        <v>139</v>
      </c>
      <c r="AW289" s="15" t="s">
        <v>30</v>
      </c>
      <c r="AX289" s="15" t="s">
        <v>81</v>
      </c>
      <c r="AY289" s="231" t="s">
        <v>132</v>
      </c>
    </row>
    <row r="290" spans="1:65" s="2" customFormat="1" ht="66.75" customHeight="1" x14ac:dyDescent="0.2">
      <c r="A290" s="34"/>
      <c r="B290" s="35"/>
      <c r="C290" s="186" t="s">
        <v>332</v>
      </c>
      <c r="D290" s="186" t="s">
        <v>134</v>
      </c>
      <c r="E290" s="187" t="s">
        <v>333</v>
      </c>
      <c r="F290" s="188" t="s">
        <v>334</v>
      </c>
      <c r="G290" s="189" t="s">
        <v>195</v>
      </c>
      <c r="H290" s="190">
        <v>6.4</v>
      </c>
      <c r="I290" s="191"/>
      <c r="J290" s="192">
        <f>ROUND(I290*H290,2)</f>
        <v>0</v>
      </c>
      <c r="K290" s="188" t="s">
        <v>138</v>
      </c>
      <c r="L290" s="39"/>
      <c r="M290" s="193" t="s">
        <v>1</v>
      </c>
      <c r="N290" s="194" t="s">
        <v>38</v>
      </c>
      <c r="O290" s="71"/>
      <c r="P290" s="195">
        <f>O290*H290</f>
        <v>0</v>
      </c>
      <c r="Q290" s="195">
        <v>0</v>
      </c>
      <c r="R290" s="195">
        <f>Q290*H290</f>
        <v>0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139</v>
      </c>
      <c r="AT290" s="197" t="s">
        <v>134</v>
      </c>
      <c r="AU290" s="197" t="s">
        <v>83</v>
      </c>
      <c r="AY290" s="17" t="s">
        <v>132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17" t="s">
        <v>81</v>
      </c>
      <c r="BK290" s="198">
        <f>ROUND(I290*H290,2)</f>
        <v>0</v>
      </c>
      <c r="BL290" s="17" t="s">
        <v>139</v>
      </c>
      <c r="BM290" s="197" t="s">
        <v>335</v>
      </c>
    </row>
    <row r="291" spans="1:65" s="13" customFormat="1" ht="11.25" x14ac:dyDescent="0.2">
      <c r="B291" s="199"/>
      <c r="C291" s="200"/>
      <c r="D291" s="201" t="s">
        <v>140</v>
      </c>
      <c r="E291" s="202" t="s">
        <v>1</v>
      </c>
      <c r="F291" s="203" t="s">
        <v>336</v>
      </c>
      <c r="G291" s="200"/>
      <c r="H291" s="204">
        <v>6.4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140</v>
      </c>
      <c r="AU291" s="210" t="s">
        <v>83</v>
      </c>
      <c r="AV291" s="13" t="s">
        <v>83</v>
      </c>
      <c r="AW291" s="13" t="s">
        <v>30</v>
      </c>
      <c r="AX291" s="13" t="s">
        <v>73</v>
      </c>
      <c r="AY291" s="210" t="s">
        <v>132</v>
      </c>
    </row>
    <row r="292" spans="1:65" s="14" customFormat="1" ht="11.25" x14ac:dyDescent="0.2">
      <c r="B292" s="211"/>
      <c r="C292" s="212"/>
      <c r="D292" s="201" t="s">
        <v>140</v>
      </c>
      <c r="E292" s="213" t="s">
        <v>1</v>
      </c>
      <c r="F292" s="214" t="s">
        <v>337</v>
      </c>
      <c r="G292" s="212"/>
      <c r="H292" s="213" t="s">
        <v>1</v>
      </c>
      <c r="I292" s="215"/>
      <c r="J292" s="212"/>
      <c r="K292" s="212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140</v>
      </c>
      <c r="AU292" s="220" t="s">
        <v>83</v>
      </c>
      <c r="AV292" s="14" t="s">
        <v>81</v>
      </c>
      <c r="AW292" s="14" t="s">
        <v>30</v>
      </c>
      <c r="AX292" s="14" t="s">
        <v>73</v>
      </c>
      <c r="AY292" s="220" t="s">
        <v>132</v>
      </c>
    </row>
    <row r="293" spans="1:65" s="15" customFormat="1" ht="11.25" x14ac:dyDescent="0.2">
      <c r="B293" s="221"/>
      <c r="C293" s="222"/>
      <c r="D293" s="201" t="s">
        <v>140</v>
      </c>
      <c r="E293" s="223" t="s">
        <v>1</v>
      </c>
      <c r="F293" s="224" t="s">
        <v>143</v>
      </c>
      <c r="G293" s="222"/>
      <c r="H293" s="225">
        <v>6.4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140</v>
      </c>
      <c r="AU293" s="231" t="s">
        <v>83</v>
      </c>
      <c r="AV293" s="15" t="s">
        <v>139</v>
      </c>
      <c r="AW293" s="15" t="s">
        <v>30</v>
      </c>
      <c r="AX293" s="15" t="s">
        <v>81</v>
      </c>
      <c r="AY293" s="231" t="s">
        <v>132</v>
      </c>
    </row>
    <row r="294" spans="1:65" s="2" customFormat="1" ht="16.5" customHeight="1" x14ac:dyDescent="0.2">
      <c r="A294" s="34"/>
      <c r="B294" s="35"/>
      <c r="C294" s="232" t="s">
        <v>249</v>
      </c>
      <c r="D294" s="232" t="s">
        <v>162</v>
      </c>
      <c r="E294" s="233" t="s">
        <v>338</v>
      </c>
      <c r="F294" s="234" t="s">
        <v>339</v>
      </c>
      <c r="G294" s="235" t="s">
        <v>195</v>
      </c>
      <c r="H294" s="236">
        <v>6.59</v>
      </c>
      <c r="I294" s="237"/>
      <c r="J294" s="238">
        <f>ROUND(I294*H294,2)</f>
        <v>0</v>
      </c>
      <c r="K294" s="234" t="s">
        <v>1</v>
      </c>
      <c r="L294" s="239"/>
      <c r="M294" s="240" t="s">
        <v>1</v>
      </c>
      <c r="N294" s="241" t="s">
        <v>38</v>
      </c>
      <c r="O294" s="71"/>
      <c r="P294" s="195">
        <f>O294*H294</f>
        <v>0</v>
      </c>
      <c r="Q294" s="195">
        <v>0</v>
      </c>
      <c r="R294" s="195">
        <f>Q294*H294</f>
        <v>0</v>
      </c>
      <c r="S294" s="195">
        <v>0</v>
      </c>
      <c r="T294" s="19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154</v>
      </c>
      <c r="AT294" s="197" t="s">
        <v>162</v>
      </c>
      <c r="AU294" s="197" t="s">
        <v>83</v>
      </c>
      <c r="AY294" s="17" t="s">
        <v>132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7" t="s">
        <v>81</v>
      </c>
      <c r="BK294" s="198">
        <f>ROUND(I294*H294,2)</f>
        <v>0</v>
      </c>
      <c r="BL294" s="17" t="s">
        <v>139</v>
      </c>
      <c r="BM294" s="197" t="s">
        <v>340</v>
      </c>
    </row>
    <row r="295" spans="1:65" s="2" customFormat="1" ht="37.9" customHeight="1" x14ac:dyDescent="0.2">
      <c r="A295" s="34"/>
      <c r="B295" s="35"/>
      <c r="C295" s="186" t="s">
        <v>341</v>
      </c>
      <c r="D295" s="186" t="s">
        <v>134</v>
      </c>
      <c r="E295" s="187" t="s">
        <v>342</v>
      </c>
      <c r="F295" s="188" t="s">
        <v>343</v>
      </c>
      <c r="G295" s="189" t="s">
        <v>195</v>
      </c>
      <c r="H295" s="190">
        <v>48</v>
      </c>
      <c r="I295" s="191"/>
      <c r="J295" s="192">
        <f>ROUND(I295*H295,2)</f>
        <v>0</v>
      </c>
      <c r="K295" s="188" t="s">
        <v>138</v>
      </c>
      <c r="L295" s="39"/>
      <c r="M295" s="193" t="s">
        <v>1</v>
      </c>
      <c r="N295" s="194" t="s">
        <v>38</v>
      </c>
      <c r="O295" s="71"/>
      <c r="P295" s="195">
        <f>O295*H295</f>
        <v>0</v>
      </c>
      <c r="Q295" s="195">
        <v>0</v>
      </c>
      <c r="R295" s="195">
        <f>Q295*H295</f>
        <v>0</v>
      </c>
      <c r="S295" s="195">
        <v>0</v>
      </c>
      <c r="T295" s="19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139</v>
      </c>
      <c r="AT295" s="197" t="s">
        <v>134</v>
      </c>
      <c r="AU295" s="197" t="s">
        <v>83</v>
      </c>
      <c r="AY295" s="17" t="s">
        <v>132</v>
      </c>
      <c r="BE295" s="198">
        <f>IF(N295="základní",J295,0)</f>
        <v>0</v>
      </c>
      <c r="BF295" s="198">
        <f>IF(N295="snížená",J295,0)</f>
        <v>0</v>
      </c>
      <c r="BG295" s="198">
        <f>IF(N295="zákl. přenesená",J295,0)</f>
        <v>0</v>
      </c>
      <c r="BH295" s="198">
        <f>IF(N295="sníž. přenesená",J295,0)</f>
        <v>0</v>
      </c>
      <c r="BI295" s="198">
        <f>IF(N295="nulová",J295,0)</f>
        <v>0</v>
      </c>
      <c r="BJ295" s="17" t="s">
        <v>81</v>
      </c>
      <c r="BK295" s="198">
        <f>ROUND(I295*H295,2)</f>
        <v>0</v>
      </c>
      <c r="BL295" s="17" t="s">
        <v>139</v>
      </c>
      <c r="BM295" s="197" t="s">
        <v>344</v>
      </c>
    </row>
    <row r="296" spans="1:65" s="13" customFormat="1" ht="11.25" x14ac:dyDescent="0.2">
      <c r="B296" s="199"/>
      <c r="C296" s="200"/>
      <c r="D296" s="201" t="s">
        <v>140</v>
      </c>
      <c r="E296" s="202" t="s">
        <v>1</v>
      </c>
      <c r="F296" s="203" t="s">
        <v>240</v>
      </c>
      <c r="G296" s="200"/>
      <c r="H296" s="204">
        <v>48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140</v>
      </c>
      <c r="AU296" s="210" t="s">
        <v>83</v>
      </c>
      <c r="AV296" s="13" t="s">
        <v>83</v>
      </c>
      <c r="AW296" s="13" t="s">
        <v>30</v>
      </c>
      <c r="AX296" s="13" t="s">
        <v>73</v>
      </c>
      <c r="AY296" s="210" t="s">
        <v>132</v>
      </c>
    </row>
    <row r="297" spans="1:65" s="14" customFormat="1" ht="11.25" x14ac:dyDescent="0.2">
      <c r="B297" s="211"/>
      <c r="C297" s="212"/>
      <c r="D297" s="201" t="s">
        <v>140</v>
      </c>
      <c r="E297" s="213" t="s">
        <v>1</v>
      </c>
      <c r="F297" s="214" t="s">
        <v>229</v>
      </c>
      <c r="G297" s="212"/>
      <c r="H297" s="213" t="s">
        <v>1</v>
      </c>
      <c r="I297" s="215"/>
      <c r="J297" s="212"/>
      <c r="K297" s="212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140</v>
      </c>
      <c r="AU297" s="220" t="s">
        <v>83</v>
      </c>
      <c r="AV297" s="14" t="s">
        <v>81</v>
      </c>
      <c r="AW297" s="14" t="s">
        <v>30</v>
      </c>
      <c r="AX297" s="14" t="s">
        <v>73</v>
      </c>
      <c r="AY297" s="220" t="s">
        <v>132</v>
      </c>
    </row>
    <row r="298" spans="1:65" s="15" customFormat="1" ht="11.25" x14ac:dyDescent="0.2">
      <c r="B298" s="221"/>
      <c r="C298" s="222"/>
      <c r="D298" s="201" t="s">
        <v>140</v>
      </c>
      <c r="E298" s="223" t="s">
        <v>1</v>
      </c>
      <c r="F298" s="224" t="s">
        <v>143</v>
      </c>
      <c r="G298" s="222"/>
      <c r="H298" s="225">
        <v>48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140</v>
      </c>
      <c r="AU298" s="231" t="s">
        <v>83</v>
      </c>
      <c r="AV298" s="15" t="s">
        <v>139</v>
      </c>
      <c r="AW298" s="15" t="s">
        <v>30</v>
      </c>
      <c r="AX298" s="15" t="s">
        <v>81</v>
      </c>
      <c r="AY298" s="231" t="s">
        <v>132</v>
      </c>
    </row>
    <row r="299" spans="1:65" s="12" customFormat="1" ht="22.9" customHeight="1" x14ac:dyDescent="0.2">
      <c r="B299" s="170"/>
      <c r="C299" s="171"/>
      <c r="D299" s="172" t="s">
        <v>72</v>
      </c>
      <c r="E299" s="184" t="s">
        <v>178</v>
      </c>
      <c r="F299" s="184" t="s">
        <v>345</v>
      </c>
      <c r="G299" s="171"/>
      <c r="H299" s="171"/>
      <c r="I299" s="174"/>
      <c r="J299" s="185">
        <f>BK299</f>
        <v>0</v>
      </c>
      <c r="K299" s="171"/>
      <c r="L299" s="176"/>
      <c r="M299" s="177"/>
      <c r="N299" s="178"/>
      <c r="O299" s="178"/>
      <c r="P299" s="179">
        <f>SUM(P300:P358)</f>
        <v>0</v>
      </c>
      <c r="Q299" s="178"/>
      <c r="R299" s="179">
        <f>SUM(R300:R358)</f>
        <v>0</v>
      </c>
      <c r="S299" s="178"/>
      <c r="T299" s="180">
        <f>SUM(T300:T358)</f>
        <v>0</v>
      </c>
      <c r="AR299" s="181" t="s">
        <v>81</v>
      </c>
      <c r="AT299" s="182" t="s">
        <v>72</v>
      </c>
      <c r="AU299" s="182" t="s">
        <v>81</v>
      </c>
      <c r="AY299" s="181" t="s">
        <v>132</v>
      </c>
      <c r="BK299" s="183">
        <f>SUM(BK300:BK358)</f>
        <v>0</v>
      </c>
    </row>
    <row r="300" spans="1:65" s="2" customFormat="1" ht="24.2" customHeight="1" x14ac:dyDescent="0.2">
      <c r="A300" s="34"/>
      <c r="B300" s="35"/>
      <c r="C300" s="186" t="s">
        <v>254</v>
      </c>
      <c r="D300" s="186" t="s">
        <v>134</v>
      </c>
      <c r="E300" s="187" t="s">
        <v>346</v>
      </c>
      <c r="F300" s="188" t="s">
        <v>347</v>
      </c>
      <c r="G300" s="189" t="s">
        <v>348</v>
      </c>
      <c r="H300" s="190">
        <v>17</v>
      </c>
      <c r="I300" s="191"/>
      <c r="J300" s="192">
        <f>ROUND(I300*H300,2)</f>
        <v>0</v>
      </c>
      <c r="K300" s="188" t="s">
        <v>138</v>
      </c>
      <c r="L300" s="39"/>
      <c r="M300" s="193" t="s">
        <v>1</v>
      </c>
      <c r="N300" s="194" t="s">
        <v>38</v>
      </c>
      <c r="O300" s="71"/>
      <c r="P300" s="195">
        <f>O300*H300</f>
        <v>0</v>
      </c>
      <c r="Q300" s="195">
        <v>0</v>
      </c>
      <c r="R300" s="195">
        <f>Q300*H300</f>
        <v>0</v>
      </c>
      <c r="S300" s="195">
        <v>0</v>
      </c>
      <c r="T300" s="19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139</v>
      </c>
      <c r="AT300" s="197" t="s">
        <v>134</v>
      </c>
      <c r="AU300" s="197" t="s">
        <v>83</v>
      </c>
      <c r="AY300" s="17" t="s">
        <v>132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17" t="s">
        <v>81</v>
      </c>
      <c r="BK300" s="198">
        <f>ROUND(I300*H300,2)</f>
        <v>0</v>
      </c>
      <c r="BL300" s="17" t="s">
        <v>139</v>
      </c>
      <c r="BM300" s="197" t="s">
        <v>349</v>
      </c>
    </row>
    <row r="301" spans="1:65" s="13" customFormat="1" ht="11.25" x14ac:dyDescent="0.2">
      <c r="B301" s="199"/>
      <c r="C301" s="200"/>
      <c r="D301" s="201" t="s">
        <v>140</v>
      </c>
      <c r="E301" s="202" t="s">
        <v>1</v>
      </c>
      <c r="F301" s="203" t="s">
        <v>217</v>
      </c>
      <c r="G301" s="200"/>
      <c r="H301" s="204">
        <v>17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140</v>
      </c>
      <c r="AU301" s="210" t="s">
        <v>83</v>
      </c>
      <c r="AV301" s="13" t="s">
        <v>83</v>
      </c>
      <c r="AW301" s="13" t="s">
        <v>30</v>
      </c>
      <c r="AX301" s="13" t="s">
        <v>73</v>
      </c>
      <c r="AY301" s="210" t="s">
        <v>132</v>
      </c>
    </row>
    <row r="302" spans="1:65" s="14" customFormat="1" ht="11.25" x14ac:dyDescent="0.2">
      <c r="B302" s="211"/>
      <c r="C302" s="212"/>
      <c r="D302" s="201" t="s">
        <v>140</v>
      </c>
      <c r="E302" s="213" t="s">
        <v>1</v>
      </c>
      <c r="F302" s="214" t="s">
        <v>229</v>
      </c>
      <c r="G302" s="212"/>
      <c r="H302" s="213" t="s">
        <v>1</v>
      </c>
      <c r="I302" s="215"/>
      <c r="J302" s="212"/>
      <c r="K302" s="212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140</v>
      </c>
      <c r="AU302" s="220" t="s">
        <v>83</v>
      </c>
      <c r="AV302" s="14" t="s">
        <v>81</v>
      </c>
      <c r="AW302" s="14" t="s">
        <v>30</v>
      </c>
      <c r="AX302" s="14" t="s">
        <v>73</v>
      </c>
      <c r="AY302" s="220" t="s">
        <v>132</v>
      </c>
    </row>
    <row r="303" spans="1:65" s="15" customFormat="1" ht="11.25" x14ac:dyDescent="0.2">
      <c r="B303" s="221"/>
      <c r="C303" s="222"/>
      <c r="D303" s="201" t="s">
        <v>140</v>
      </c>
      <c r="E303" s="223" t="s">
        <v>1</v>
      </c>
      <c r="F303" s="224" t="s">
        <v>143</v>
      </c>
      <c r="G303" s="222"/>
      <c r="H303" s="225">
        <v>17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140</v>
      </c>
      <c r="AU303" s="231" t="s">
        <v>83</v>
      </c>
      <c r="AV303" s="15" t="s">
        <v>139</v>
      </c>
      <c r="AW303" s="15" t="s">
        <v>30</v>
      </c>
      <c r="AX303" s="15" t="s">
        <v>81</v>
      </c>
      <c r="AY303" s="231" t="s">
        <v>132</v>
      </c>
    </row>
    <row r="304" spans="1:65" s="2" customFormat="1" ht="16.5" customHeight="1" x14ac:dyDescent="0.2">
      <c r="A304" s="34"/>
      <c r="B304" s="35"/>
      <c r="C304" s="232" t="s">
        <v>350</v>
      </c>
      <c r="D304" s="232" t="s">
        <v>162</v>
      </c>
      <c r="E304" s="233" t="s">
        <v>351</v>
      </c>
      <c r="F304" s="234" t="s">
        <v>352</v>
      </c>
      <c r="G304" s="235" t="s">
        <v>348</v>
      </c>
      <c r="H304" s="236">
        <v>8</v>
      </c>
      <c r="I304" s="237"/>
      <c r="J304" s="238">
        <f>ROUND(I304*H304,2)</f>
        <v>0</v>
      </c>
      <c r="K304" s="234" t="s">
        <v>1</v>
      </c>
      <c r="L304" s="239"/>
      <c r="M304" s="240" t="s">
        <v>1</v>
      </c>
      <c r="N304" s="241" t="s">
        <v>38</v>
      </c>
      <c r="O304" s="71"/>
      <c r="P304" s="195">
        <f>O304*H304</f>
        <v>0</v>
      </c>
      <c r="Q304" s="195">
        <v>0</v>
      </c>
      <c r="R304" s="195">
        <f>Q304*H304</f>
        <v>0</v>
      </c>
      <c r="S304" s="195">
        <v>0</v>
      </c>
      <c r="T304" s="19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7" t="s">
        <v>154</v>
      </c>
      <c r="AT304" s="197" t="s">
        <v>162</v>
      </c>
      <c r="AU304" s="197" t="s">
        <v>83</v>
      </c>
      <c r="AY304" s="17" t="s">
        <v>132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17" t="s">
        <v>81</v>
      </c>
      <c r="BK304" s="198">
        <f>ROUND(I304*H304,2)</f>
        <v>0</v>
      </c>
      <c r="BL304" s="17" t="s">
        <v>139</v>
      </c>
      <c r="BM304" s="197" t="s">
        <v>353</v>
      </c>
    </row>
    <row r="305" spans="1:65" s="2" customFormat="1" ht="16.5" customHeight="1" x14ac:dyDescent="0.2">
      <c r="A305" s="34"/>
      <c r="B305" s="35"/>
      <c r="C305" s="232" t="s">
        <v>240</v>
      </c>
      <c r="D305" s="232" t="s">
        <v>162</v>
      </c>
      <c r="E305" s="233" t="s">
        <v>354</v>
      </c>
      <c r="F305" s="234" t="s">
        <v>355</v>
      </c>
      <c r="G305" s="235" t="s">
        <v>348</v>
      </c>
      <c r="H305" s="236">
        <v>8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38</v>
      </c>
      <c r="O305" s="71"/>
      <c r="P305" s="195">
        <f>O305*H305</f>
        <v>0</v>
      </c>
      <c r="Q305" s="195">
        <v>0</v>
      </c>
      <c r="R305" s="195">
        <f>Q305*H305</f>
        <v>0</v>
      </c>
      <c r="S305" s="195">
        <v>0</v>
      </c>
      <c r="T305" s="19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7" t="s">
        <v>154</v>
      </c>
      <c r="AT305" s="197" t="s">
        <v>162</v>
      </c>
      <c r="AU305" s="197" t="s">
        <v>83</v>
      </c>
      <c r="AY305" s="17" t="s">
        <v>132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17" t="s">
        <v>81</v>
      </c>
      <c r="BK305" s="198">
        <f>ROUND(I305*H305,2)</f>
        <v>0</v>
      </c>
      <c r="BL305" s="17" t="s">
        <v>139</v>
      </c>
      <c r="BM305" s="197" t="s">
        <v>356</v>
      </c>
    </row>
    <row r="306" spans="1:65" s="2" customFormat="1" ht="16.5" customHeight="1" x14ac:dyDescent="0.2">
      <c r="A306" s="34"/>
      <c r="B306" s="35"/>
      <c r="C306" s="232" t="s">
        <v>357</v>
      </c>
      <c r="D306" s="232" t="s">
        <v>162</v>
      </c>
      <c r="E306" s="233" t="s">
        <v>358</v>
      </c>
      <c r="F306" s="234" t="s">
        <v>359</v>
      </c>
      <c r="G306" s="235" t="s">
        <v>348</v>
      </c>
      <c r="H306" s="236">
        <v>1</v>
      </c>
      <c r="I306" s="237"/>
      <c r="J306" s="238">
        <f>ROUND(I306*H306,2)</f>
        <v>0</v>
      </c>
      <c r="K306" s="234" t="s">
        <v>1</v>
      </c>
      <c r="L306" s="239"/>
      <c r="M306" s="240" t="s">
        <v>1</v>
      </c>
      <c r="N306" s="241" t="s">
        <v>38</v>
      </c>
      <c r="O306" s="71"/>
      <c r="P306" s="195">
        <f>O306*H306</f>
        <v>0</v>
      </c>
      <c r="Q306" s="195">
        <v>0</v>
      </c>
      <c r="R306" s="195">
        <f>Q306*H306</f>
        <v>0</v>
      </c>
      <c r="S306" s="195">
        <v>0</v>
      </c>
      <c r="T306" s="19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7" t="s">
        <v>154</v>
      </c>
      <c r="AT306" s="197" t="s">
        <v>162</v>
      </c>
      <c r="AU306" s="197" t="s">
        <v>83</v>
      </c>
      <c r="AY306" s="17" t="s">
        <v>132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17" t="s">
        <v>81</v>
      </c>
      <c r="BK306" s="198">
        <f>ROUND(I306*H306,2)</f>
        <v>0</v>
      </c>
      <c r="BL306" s="17" t="s">
        <v>139</v>
      </c>
      <c r="BM306" s="197" t="s">
        <v>360</v>
      </c>
    </row>
    <row r="307" spans="1:65" s="2" customFormat="1" ht="24.2" customHeight="1" x14ac:dyDescent="0.2">
      <c r="A307" s="34"/>
      <c r="B307" s="35"/>
      <c r="C307" s="186" t="s">
        <v>261</v>
      </c>
      <c r="D307" s="186" t="s">
        <v>134</v>
      </c>
      <c r="E307" s="187" t="s">
        <v>361</v>
      </c>
      <c r="F307" s="188" t="s">
        <v>362</v>
      </c>
      <c r="G307" s="189" t="s">
        <v>348</v>
      </c>
      <c r="H307" s="190">
        <v>10</v>
      </c>
      <c r="I307" s="191"/>
      <c r="J307" s="192">
        <f>ROUND(I307*H307,2)</f>
        <v>0</v>
      </c>
      <c r="K307" s="188" t="s">
        <v>138</v>
      </c>
      <c r="L307" s="39"/>
      <c r="M307" s="193" t="s">
        <v>1</v>
      </c>
      <c r="N307" s="194" t="s">
        <v>38</v>
      </c>
      <c r="O307" s="71"/>
      <c r="P307" s="195">
        <f>O307*H307</f>
        <v>0</v>
      </c>
      <c r="Q307" s="195">
        <v>0</v>
      </c>
      <c r="R307" s="195">
        <f>Q307*H307</f>
        <v>0</v>
      </c>
      <c r="S307" s="195">
        <v>0</v>
      </c>
      <c r="T307" s="19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139</v>
      </c>
      <c r="AT307" s="197" t="s">
        <v>134</v>
      </c>
      <c r="AU307" s="197" t="s">
        <v>83</v>
      </c>
      <c r="AY307" s="17" t="s">
        <v>132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7" t="s">
        <v>81</v>
      </c>
      <c r="BK307" s="198">
        <f>ROUND(I307*H307,2)</f>
        <v>0</v>
      </c>
      <c r="BL307" s="17" t="s">
        <v>139</v>
      </c>
      <c r="BM307" s="197" t="s">
        <v>363</v>
      </c>
    </row>
    <row r="308" spans="1:65" s="13" customFormat="1" ht="11.25" x14ac:dyDescent="0.2">
      <c r="B308" s="199"/>
      <c r="C308" s="200"/>
      <c r="D308" s="201" t="s">
        <v>140</v>
      </c>
      <c r="E308" s="202" t="s">
        <v>1</v>
      </c>
      <c r="F308" s="203" t="s">
        <v>159</v>
      </c>
      <c r="G308" s="200"/>
      <c r="H308" s="204">
        <v>10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140</v>
      </c>
      <c r="AU308" s="210" t="s">
        <v>83</v>
      </c>
      <c r="AV308" s="13" t="s">
        <v>83</v>
      </c>
      <c r="AW308" s="13" t="s">
        <v>30</v>
      </c>
      <c r="AX308" s="13" t="s">
        <v>73</v>
      </c>
      <c r="AY308" s="210" t="s">
        <v>132</v>
      </c>
    </row>
    <row r="309" spans="1:65" s="14" customFormat="1" ht="11.25" x14ac:dyDescent="0.2">
      <c r="B309" s="211"/>
      <c r="C309" s="212"/>
      <c r="D309" s="201" t="s">
        <v>140</v>
      </c>
      <c r="E309" s="213" t="s">
        <v>1</v>
      </c>
      <c r="F309" s="214" t="s">
        <v>229</v>
      </c>
      <c r="G309" s="212"/>
      <c r="H309" s="213" t="s">
        <v>1</v>
      </c>
      <c r="I309" s="215"/>
      <c r="J309" s="212"/>
      <c r="K309" s="212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140</v>
      </c>
      <c r="AU309" s="220" t="s">
        <v>83</v>
      </c>
      <c r="AV309" s="14" t="s">
        <v>81</v>
      </c>
      <c r="AW309" s="14" t="s">
        <v>30</v>
      </c>
      <c r="AX309" s="14" t="s">
        <v>73</v>
      </c>
      <c r="AY309" s="220" t="s">
        <v>132</v>
      </c>
    </row>
    <row r="310" spans="1:65" s="15" customFormat="1" ht="11.25" x14ac:dyDescent="0.2">
      <c r="B310" s="221"/>
      <c r="C310" s="222"/>
      <c r="D310" s="201" t="s">
        <v>140</v>
      </c>
      <c r="E310" s="223" t="s">
        <v>1</v>
      </c>
      <c r="F310" s="224" t="s">
        <v>143</v>
      </c>
      <c r="G310" s="222"/>
      <c r="H310" s="225">
        <v>10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140</v>
      </c>
      <c r="AU310" s="231" t="s">
        <v>83</v>
      </c>
      <c r="AV310" s="15" t="s">
        <v>139</v>
      </c>
      <c r="AW310" s="15" t="s">
        <v>30</v>
      </c>
      <c r="AX310" s="15" t="s">
        <v>81</v>
      </c>
      <c r="AY310" s="231" t="s">
        <v>132</v>
      </c>
    </row>
    <row r="311" spans="1:65" s="2" customFormat="1" ht="21.75" customHeight="1" x14ac:dyDescent="0.2">
      <c r="A311" s="34"/>
      <c r="B311" s="35"/>
      <c r="C311" s="232" t="s">
        <v>364</v>
      </c>
      <c r="D311" s="232" t="s">
        <v>162</v>
      </c>
      <c r="E311" s="233" t="s">
        <v>365</v>
      </c>
      <c r="F311" s="234" t="s">
        <v>366</v>
      </c>
      <c r="G311" s="235" t="s">
        <v>348</v>
      </c>
      <c r="H311" s="236">
        <v>10</v>
      </c>
      <c r="I311" s="237"/>
      <c r="J311" s="238">
        <f t="shared" ref="J311:J316" si="0">ROUND(I311*H311,2)</f>
        <v>0</v>
      </c>
      <c r="K311" s="234" t="s">
        <v>138</v>
      </c>
      <c r="L311" s="239"/>
      <c r="M311" s="240" t="s">
        <v>1</v>
      </c>
      <c r="N311" s="241" t="s">
        <v>38</v>
      </c>
      <c r="O311" s="71"/>
      <c r="P311" s="195">
        <f t="shared" ref="P311:P316" si="1">O311*H311</f>
        <v>0</v>
      </c>
      <c r="Q311" s="195">
        <v>0</v>
      </c>
      <c r="R311" s="195">
        <f t="shared" ref="R311:R316" si="2">Q311*H311</f>
        <v>0</v>
      </c>
      <c r="S311" s="195">
        <v>0</v>
      </c>
      <c r="T311" s="196">
        <f t="shared" ref="T311:T316" si="3"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7" t="s">
        <v>154</v>
      </c>
      <c r="AT311" s="197" t="s">
        <v>162</v>
      </c>
      <c r="AU311" s="197" t="s">
        <v>83</v>
      </c>
      <c r="AY311" s="17" t="s">
        <v>132</v>
      </c>
      <c r="BE311" s="198">
        <f t="shared" ref="BE311:BE316" si="4">IF(N311="základní",J311,0)</f>
        <v>0</v>
      </c>
      <c r="BF311" s="198">
        <f t="shared" ref="BF311:BF316" si="5">IF(N311="snížená",J311,0)</f>
        <v>0</v>
      </c>
      <c r="BG311" s="198">
        <f t="shared" ref="BG311:BG316" si="6">IF(N311="zákl. přenesená",J311,0)</f>
        <v>0</v>
      </c>
      <c r="BH311" s="198">
        <f t="shared" ref="BH311:BH316" si="7">IF(N311="sníž. přenesená",J311,0)</f>
        <v>0</v>
      </c>
      <c r="BI311" s="198">
        <f t="shared" ref="BI311:BI316" si="8">IF(N311="nulová",J311,0)</f>
        <v>0</v>
      </c>
      <c r="BJ311" s="17" t="s">
        <v>81</v>
      </c>
      <c r="BK311" s="198">
        <f t="shared" ref="BK311:BK316" si="9">ROUND(I311*H311,2)</f>
        <v>0</v>
      </c>
      <c r="BL311" s="17" t="s">
        <v>139</v>
      </c>
      <c r="BM311" s="197" t="s">
        <v>367</v>
      </c>
    </row>
    <row r="312" spans="1:65" s="2" customFormat="1" ht="16.5" customHeight="1" x14ac:dyDescent="0.2">
      <c r="A312" s="34"/>
      <c r="B312" s="35"/>
      <c r="C312" s="232" t="s">
        <v>265</v>
      </c>
      <c r="D312" s="232" t="s">
        <v>162</v>
      </c>
      <c r="E312" s="233" t="s">
        <v>368</v>
      </c>
      <c r="F312" s="234" t="s">
        <v>369</v>
      </c>
      <c r="G312" s="235" t="s">
        <v>348</v>
      </c>
      <c r="H312" s="236">
        <v>10</v>
      </c>
      <c r="I312" s="237"/>
      <c r="J312" s="238">
        <f t="shared" si="0"/>
        <v>0</v>
      </c>
      <c r="K312" s="234" t="s">
        <v>138</v>
      </c>
      <c r="L312" s="239"/>
      <c r="M312" s="240" t="s">
        <v>1</v>
      </c>
      <c r="N312" s="241" t="s">
        <v>38</v>
      </c>
      <c r="O312" s="71"/>
      <c r="P312" s="195">
        <f t="shared" si="1"/>
        <v>0</v>
      </c>
      <c r="Q312" s="195">
        <v>0</v>
      </c>
      <c r="R312" s="195">
        <f t="shared" si="2"/>
        <v>0</v>
      </c>
      <c r="S312" s="195">
        <v>0</v>
      </c>
      <c r="T312" s="196">
        <f t="shared" si="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7" t="s">
        <v>154</v>
      </c>
      <c r="AT312" s="197" t="s">
        <v>162</v>
      </c>
      <c r="AU312" s="197" t="s">
        <v>83</v>
      </c>
      <c r="AY312" s="17" t="s">
        <v>132</v>
      </c>
      <c r="BE312" s="198">
        <f t="shared" si="4"/>
        <v>0</v>
      </c>
      <c r="BF312" s="198">
        <f t="shared" si="5"/>
        <v>0</v>
      </c>
      <c r="BG312" s="198">
        <f t="shared" si="6"/>
        <v>0</v>
      </c>
      <c r="BH312" s="198">
        <f t="shared" si="7"/>
        <v>0</v>
      </c>
      <c r="BI312" s="198">
        <f t="shared" si="8"/>
        <v>0</v>
      </c>
      <c r="BJ312" s="17" t="s">
        <v>81</v>
      </c>
      <c r="BK312" s="198">
        <f t="shared" si="9"/>
        <v>0</v>
      </c>
      <c r="BL312" s="17" t="s">
        <v>139</v>
      </c>
      <c r="BM312" s="197" t="s">
        <v>370</v>
      </c>
    </row>
    <row r="313" spans="1:65" s="2" customFormat="1" ht="21.75" customHeight="1" x14ac:dyDescent="0.2">
      <c r="A313" s="34"/>
      <c r="B313" s="35"/>
      <c r="C313" s="232" t="s">
        <v>371</v>
      </c>
      <c r="D313" s="232" t="s">
        <v>162</v>
      </c>
      <c r="E313" s="233" t="s">
        <v>372</v>
      </c>
      <c r="F313" s="234" t="s">
        <v>373</v>
      </c>
      <c r="G313" s="235" t="s">
        <v>348</v>
      </c>
      <c r="H313" s="236">
        <v>10</v>
      </c>
      <c r="I313" s="237"/>
      <c r="J313" s="238">
        <f t="shared" si="0"/>
        <v>0</v>
      </c>
      <c r="K313" s="234" t="s">
        <v>138</v>
      </c>
      <c r="L313" s="239"/>
      <c r="M313" s="240" t="s">
        <v>1</v>
      </c>
      <c r="N313" s="241" t="s">
        <v>38</v>
      </c>
      <c r="O313" s="71"/>
      <c r="P313" s="195">
        <f t="shared" si="1"/>
        <v>0</v>
      </c>
      <c r="Q313" s="195">
        <v>0</v>
      </c>
      <c r="R313" s="195">
        <f t="shared" si="2"/>
        <v>0</v>
      </c>
      <c r="S313" s="195">
        <v>0</v>
      </c>
      <c r="T313" s="196">
        <f t="shared" si="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7" t="s">
        <v>154</v>
      </c>
      <c r="AT313" s="197" t="s">
        <v>162</v>
      </c>
      <c r="AU313" s="197" t="s">
        <v>83</v>
      </c>
      <c r="AY313" s="17" t="s">
        <v>132</v>
      </c>
      <c r="BE313" s="198">
        <f t="shared" si="4"/>
        <v>0</v>
      </c>
      <c r="BF313" s="198">
        <f t="shared" si="5"/>
        <v>0</v>
      </c>
      <c r="BG313" s="198">
        <f t="shared" si="6"/>
        <v>0</v>
      </c>
      <c r="BH313" s="198">
        <f t="shared" si="7"/>
        <v>0</v>
      </c>
      <c r="BI313" s="198">
        <f t="shared" si="8"/>
        <v>0</v>
      </c>
      <c r="BJ313" s="17" t="s">
        <v>81</v>
      </c>
      <c r="BK313" s="198">
        <f t="shared" si="9"/>
        <v>0</v>
      </c>
      <c r="BL313" s="17" t="s">
        <v>139</v>
      </c>
      <c r="BM313" s="197" t="s">
        <v>250</v>
      </c>
    </row>
    <row r="314" spans="1:65" s="2" customFormat="1" ht="16.5" customHeight="1" x14ac:dyDescent="0.2">
      <c r="A314" s="34"/>
      <c r="B314" s="35"/>
      <c r="C314" s="232" t="s">
        <v>269</v>
      </c>
      <c r="D314" s="232" t="s">
        <v>162</v>
      </c>
      <c r="E314" s="233" t="s">
        <v>374</v>
      </c>
      <c r="F314" s="234" t="s">
        <v>375</v>
      </c>
      <c r="G314" s="235" t="s">
        <v>348</v>
      </c>
      <c r="H314" s="236">
        <v>10</v>
      </c>
      <c r="I314" s="237"/>
      <c r="J314" s="238">
        <f t="shared" si="0"/>
        <v>0</v>
      </c>
      <c r="K314" s="234" t="s">
        <v>138</v>
      </c>
      <c r="L314" s="239"/>
      <c r="M314" s="240" t="s">
        <v>1</v>
      </c>
      <c r="N314" s="241" t="s">
        <v>38</v>
      </c>
      <c r="O314" s="71"/>
      <c r="P314" s="195">
        <f t="shared" si="1"/>
        <v>0</v>
      </c>
      <c r="Q314" s="195">
        <v>0</v>
      </c>
      <c r="R314" s="195">
        <f t="shared" si="2"/>
        <v>0</v>
      </c>
      <c r="S314" s="195">
        <v>0</v>
      </c>
      <c r="T314" s="196">
        <f t="shared" si="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7" t="s">
        <v>154</v>
      </c>
      <c r="AT314" s="197" t="s">
        <v>162</v>
      </c>
      <c r="AU314" s="197" t="s">
        <v>83</v>
      </c>
      <c r="AY314" s="17" t="s">
        <v>132</v>
      </c>
      <c r="BE314" s="198">
        <f t="shared" si="4"/>
        <v>0</v>
      </c>
      <c r="BF314" s="198">
        <f t="shared" si="5"/>
        <v>0</v>
      </c>
      <c r="BG314" s="198">
        <f t="shared" si="6"/>
        <v>0</v>
      </c>
      <c r="BH314" s="198">
        <f t="shared" si="7"/>
        <v>0</v>
      </c>
      <c r="BI314" s="198">
        <f t="shared" si="8"/>
        <v>0</v>
      </c>
      <c r="BJ314" s="17" t="s">
        <v>81</v>
      </c>
      <c r="BK314" s="198">
        <f t="shared" si="9"/>
        <v>0</v>
      </c>
      <c r="BL314" s="17" t="s">
        <v>139</v>
      </c>
      <c r="BM314" s="197" t="s">
        <v>376</v>
      </c>
    </row>
    <row r="315" spans="1:65" s="2" customFormat="1" ht="37.9" customHeight="1" x14ac:dyDescent="0.2">
      <c r="A315" s="34"/>
      <c r="B315" s="35"/>
      <c r="C315" s="186" t="s">
        <v>377</v>
      </c>
      <c r="D315" s="186" t="s">
        <v>134</v>
      </c>
      <c r="E315" s="187" t="s">
        <v>378</v>
      </c>
      <c r="F315" s="188" t="s">
        <v>379</v>
      </c>
      <c r="G315" s="189" t="s">
        <v>380</v>
      </c>
      <c r="H315" s="190">
        <v>35.24</v>
      </c>
      <c r="I315" s="191"/>
      <c r="J315" s="192">
        <f t="shared" si="0"/>
        <v>0</v>
      </c>
      <c r="K315" s="188" t="s">
        <v>138</v>
      </c>
      <c r="L315" s="39"/>
      <c r="M315" s="193" t="s">
        <v>1</v>
      </c>
      <c r="N315" s="194" t="s">
        <v>38</v>
      </c>
      <c r="O315" s="71"/>
      <c r="P315" s="195">
        <f t="shared" si="1"/>
        <v>0</v>
      </c>
      <c r="Q315" s="195">
        <v>0</v>
      </c>
      <c r="R315" s="195">
        <f t="shared" si="2"/>
        <v>0</v>
      </c>
      <c r="S315" s="195">
        <v>0</v>
      </c>
      <c r="T315" s="196">
        <f t="shared" si="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7" t="s">
        <v>139</v>
      </c>
      <c r="AT315" s="197" t="s">
        <v>134</v>
      </c>
      <c r="AU315" s="197" t="s">
        <v>83</v>
      </c>
      <c r="AY315" s="17" t="s">
        <v>132</v>
      </c>
      <c r="BE315" s="198">
        <f t="shared" si="4"/>
        <v>0</v>
      </c>
      <c r="BF315" s="198">
        <f t="shared" si="5"/>
        <v>0</v>
      </c>
      <c r="BG315" s="198">
        <f t="shared" si="6"/>
        <v>0</v>
      </c>
      <c r="BH315" s="198">
        <f t="shared" si="7"/>
        <v>0</v>
      </c>
      <c r="BI315" s="198">
        <f t="shared" si="8"/>
        <v>0</v>
      </c>
      <c r="BJ315" s="17" t="s">
        <v>81</v>
      </c>
      <c r="BK315" s="198">
        <f t="shared" si="9"/>
        <v>0</v>
      </c>
      <c r="BL315" s="17" t="s">
        <v>139</v>
      </c>
      <c r="BM315" s="197" t="s">
        <v>381</v>
      </c>
    </row>
    <row r="316" spans="1:65" s="2" customFormat="1" ht="44.25" customHeight="1" x14ac:dyDescent="0.2">
      <c r="A316" s="34"/>
      <c r="B316" s="35"/>
      <c r="C316" s="186" t="s">
        <v>273</v>
      </c>
      <c r="D316" s="186" t="s">
        <v>134</v>
      </c>
      <c r="E316" s="187" t="s">
        <v>382</v>
      </c>
      <c r="F316" s="188" t="s">
        <v>383</v>
      </c>
      <c r="G316" s="189" t="s">
        <v>380</v>
      </c>
      <c r="H316" s="190">
        <v>166</v>
      </c>
      <c r="I316" s="191"/>
      <c r="J316" s="192">
        <f t="shared" si="0"/>
        <v>0</v>
      </c>
      <c r="K316" s="188" t="s">
        <v>138</v>
      </c>
      <c r="L316" s="39"/>
      <c r="M316" s="193" t="s">
        <v>1</v>
      </c>
      <c r="N316" s="194" t="s">
        <v>38</v>
      </c>
      <c r="O316" s="71"/>
      <c r="P316" s="195">
        <f t="shared" si="1"/>
        <v>0</v>
      </c>
      <c r="Q316" s="195">
        <v>0</v>
      </c>
      <c r="R316" s="195">
        <f t="shared" si="2"/>
        <v>0</v>
      </c>
      <c r="S316" s="195">
        <v>0</v>
      </c>
      <c r="T316" s="196">
        <f t="shared" si="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7" t="s">
        <v>139</v>
      </c>
      <c r="AT316" s="197" t="s">
        <v>134</v>
      </c>
      <c r="AU316" s="197" t="s">
        <v>83</v>
      </c>
      <c r="AY316" s="17" t="s">
        <v>132</v>
      </c>
      <c r="BE316" s="198">
        <f t="shared" si="4"/>
        <v>0</v>
      </c>
      <c r="BF316" s="198">
        <f t="shared" si="5"/>
        <v>0</v>
      </c>
      <c r="BG316" s="198">
        <f t="shared" si="6"/>
        <v>0</v>
      </c>
      <c r="BH316" s="198">
        <f t="shared" si="7"/>
        <v>0</v>
      </c>
      <c r="BI316" s="198">
        <f t="shared" si="8"/>
        <v>0</v>
      </c>
      <c r="BJ316" s="17" t="s">
        <v>81</v>
      </c>
      <c r="BK316" s="198">
        <f t="shared" si="9"/>
        <v>0</v>
      </c>
      <c r="BL316" s="17" t="s">
        <v>139</v>
      </c>
      <c r="BM316" s="197" t="s">
        <v>384</v>
      </c>
    </row>
    <row r="317" spans="1:65" s="13" customFormat="1" ht="11.25" x14ac:dyDescent="0.2">
      <c r="B317" s="199"/>
      <c r="C317" s="200"/>
      <c r="D317" s="201" t="s">
        <v>140</v>
      </c>
      <c r="E317" s="202" t="s">
        <v>1</v>
      </c>
      <c r="F317" s="203" t="s">
        <v>385</v>
      </c>
      <c r="G317" s="200"/>
      <c r="H317" s="204">
        <v>166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140</v>
      </c>
      <c r="AU317" s="210" t="s">
        <v>83</v>
      </c>
      <c r="AV317" s="13" t="s">
        <v>83</v>
      </c>
      <c r="AW317" s="13" t="s">
        <v>30</v>
      </c>
      <c r="AX317" s="13" t="s">
        <v>73</v>
      </c>
      <c r="AY317" s="210" t="s">
        <v>132</v>
      </c>
    </row>
    <row r="318" spans="1:65" s="14" customFormat="1" ht="11.25" x14ac:dyDescent="0.2">
      <c r="B318" s="211"/>
      <c r="C318" s="212"/>
      <c r="D318" s="201" t="s">
        <v>140</v>
      </c>
      <c r="E318" s="213" t="s">
        <v>1</v>
      </c>
      <c r="F318" s="214" t="s">
        <v>229</v>
      </c>
      <c r="G318" s="212"/>
      <c r="H318" s="213" t="s">
        <v>1</v>
      </c>
      <c r="I318" s="215"/>
      <c r="J318" s="212"/>
      <c r="K318" s="212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140</v>
      </c>
      <c r="AU318" s="220" t="s">
        <v>83</v>
      </c>
      <c r="AV318" s="14" t="s">
        <v>81</v>
      </c>
      <c r="AW318" s="14" t="s">
        <v>30</v>
      </c>
      <c r="AX318" s="14" t="s">
        <v>73</v>
      </c>
      <c r="AY318" s="220" t="s">
        <v>132</v>
      </c>
    </row>
    <row r="319" spans="1:65" s="15" customFormat="1" ht="11.25" x14ac:dyDescent="0.2">
      <c r="B319" s="221"/>
      <c r="C319" s="222"/>
      <c r="D319" s="201" t="s">
        <v>140</v>
      </c>
      <c r="E319" s="223" t="s">
        <v>1</v>
      </c>
      <c r="F319" s="224" t="s">
        <v>143</v>
      </c>
      <c r="G319" s="222"/>
      <c r="H319" s="225">
        <v>166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140</v>
      </c>
      <c r="AU319" s="231" t="s">
        <v>83</v>
      </c>
      <c r="AV319" s="15" t="s">
        <v>139</v>
      </c>
      <c r="AW319" s="15" t="s">
        <v>30</v>
      </c>
      <c r="AX319" s="15" t="s">
        <v>81</v>
      </c>
      <c r="AY319" s="231" t="s">
        <v>132</v>
      </c>
    </row>
    <row r="320" spans="1:65" s="2" customFormat="1" ht="16.5" customHeight="1" x14ac:dyDescent="0.2">
      <c r="A320" s="34"/>
      <c r="B320" s="35"/>
      <c r="C320" s="232" t="s">
        <v>386</v>
      </c>
      <c r="D320" s="232" t="s">
        <v>162</v>
      </c>
      <c r="E320" s="233" t="s">
        <v>387</v>
      </c>
      <c r="F320" s="234" t="s">
        <v>388</v>
      </c>
      <c r="G320" s="235" t="s">
        <v>380</v>
      </c>
      <c r="H320" s="236">
        <v>167.66</v>
      </c>
      <c r="I320" s="237"/>
      <c r="J320" s="238">
        <f>ROUND(I320*H320,2)</f>
        <v>0</v>
      </c>
      <c r="K320" s="234" t="s">
        <v>138</v>
      </c>
      <c r="L320" s="239"/>
      <c r="M320" s="240" t="s">
        <v>1</v>
      </c>
      <c r="N320" s="241" t="s">
        <v>38</v>
      </c>
      <c r="O320" s="71"/>
      <c r="P320" s="195">
        <f>O320*H320</f>
        <v>0</v>
      </c>
      <c r="Q320" s="195">
        <v>0</v>
      </c>
      <c r="R320" s="195">
        <f>Q320*H320</f>
        <v>0</v>
      </c>
      <c r="S320" s="195">
        <v>0</v>
      </c>
      <c r="T320" s="19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7" t="s">
        <v>154</v>
      </c>
      <c r="AT320" s="197" t="s">
        <v>162</v>
      </c>
      <c r="AU320" s="197" t="s">
        <v>83</v>
      </c>
      <c r="AY320" s="17" t="s">
        <v>132</v>
      </c>
      <c r="BE320" s="198">
        <f>IF(N320="základní",J320,0)</f>
        <v>0</v>
      </c>
      <c r="BF320" s="198">
        <f>IF(N320="snížená",J320,0)</f>
        <v>0</v>
      </c>
      <c r="BG320" s="198">
        <f>IF(N320="zákl. přenesená",J320,0)</f>
        <v>0</v>
      </c>
      <c r="BH320" s="198">
        <f>IF(N320="sníž. přenesená",J320,0)</f>
        <v>0</v>
      </c>
      <c r="BI320" s="198">
        <f>IF(N320="nulová",J320,0)</f>
        <v>0</v>
      </c>
      <c r="BJ320" s="17" t="s">
        <v>81</v>
      </c>
      <c r="BK320" s="198">
        <f>ROUND(I320*H320,2)</f>
        <v>0</v>
      </c>
      <c r="BL320" s="17" t="s">
        <v>139</v>
      </c>
      <c r="BM320" s="197" t="s">
        <v>389</v>
      </c>
    </row>
    <row r="321" spans="1:65" s="13" customFormat="1" ht="11.25" x14ac:dyDescent="0.2">
      <c r="B321" s="199"/>
      <c r="C321" s="200"/>
      <c r="D321" s="201" t="s">
        <v>140</v>
      </c>
      <c r="E321" s="202" t="s">
        <v>1</v>
      </c>
      <c r="F321" s="203" t="s">
        <v>390</v>
      </c>
      <c r="G321" s="200"/>
      <c r="H321" s="204">
        <v>167.66</v>
      </c>
      <c r="I321" s="205"/>
      <c r="J321" s="200"/>
      <c r="K321" s="200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140</v>
      </c>
      <c r="AU321" s="210" t="s">
        <v>83</v>
      </c>
      <c r="AV321" s="13" t="s">
        <v>83</v>
      </c>
      <c r="AW321" s="13" t="s">
        <v>30</v>
      </c>
      <c r="AX321" s="13" t="s">
        <v>73</v>
      </c>
      <c r="AY321" s="210" t="s">
        <v>132</v>
      </c>
    </row>
    <row r="322" spans="1:65" s="15" customFormat="1" ht="11.25" x14ac:dyDescent="0.2">
      <c r="B322" s="221"/>
      <c r="C322" s="222"/>
      <c r="D322" s="201" t="s">
        <v>140</v>
      </c>
      <c r="E322" s="223" t="s">
        <v>1</v>
      </c>
      <c r="F322" s="224" t="s">
        <v>143</v>
      </c>
      <c r="G322" s="222"/>
      <c r="H322" s="225">
        <v>167.66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140</v>
      </c>
      <c r="AU322" s="231" t="s">
        <v>83</v>
      </c>
      <c r="AV322" s="15" t="s">
        <v>139</v>
      </c>
      <c r="AW322" s="15" t="s">
        <v>30</v>
      </c>
      <c r="AX322" s="15" t="s">
        <v>81</v>
      </c>
      <c r="AY322" s="231" t="s">
        <v>132</v>
      </c>
    </row>
    <row r="323" spans="1:65" s="2" customFormat="1" ht="37.9" customHeight="1" x14ac:dyDescent="0.2">
      <c r="A323" s="34"/>
      <c r="B323" s="35"/>
      <c r="C323" s="186" t="s">
        <v>278</v>
      </c>
      <c r="D323" s="186" t="s">
        <v>134</v>
      </c>
      <c r="E323" s="187" t="s">
        <v>391</v>
      </c>
      <c r="F323" s="188" t="s">
        <v>392</v>
      </c>
      <c r="G323" s="189" t="s">
        <v>348</v>
      </c>
      <c r="H323" s="190">
        <v>8</v>
      </c>
      <c r="I323" s="191"/>
      <c r="J323" s="192">
        <f>ROUND(I323*H323,2)</f>
        <v>0</v>
      </c>
      <c r="K323" s="188" t="s">
        <v>138</v>
      </c>
      <c r="L323" s="39"/>
      <c r="M323" s="193" t="s">
        <v>1</v>
      </c>
      <c r="N323" s="194" t="s">
        <v>38</v>
      </c>
      <c r="O323" s="71"/>
      <c r="P323" s="195">
        <f>O323*H323</f>
        <v>0</v>
      </c>
      <c r="Q323" s="195">
        <v>0</v>
      </c>
      <c r="R323" s="195">
        <f>Q323*H323</f>
        <v>0</v>
      </c>
      <c r="S323" s="195">
        <v>0</v>
      </c>
      <c r="T323" s="196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7" t="s">
        <v>139</v>
      </c>
      <c r="AT323" s="197" t="s">
        <v>134</v>
      </c>
      <c r="AU323" s="197" t="s">
        <v>83</v>
      </c>
      <c r="AY323" s="17" t="s">
        <v>132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17" t="s">
        <v>81</v>
      </c>
      <c r="BK323" s="198">
        <f>ROUND(I323*H323,2)</f>
        <v>0</v>
      </c>
      <c r="BL323" s="17" t="s">
        <v>139</v>
      </c>
      <c r="BM323" s="197" t="s">
        <v>393</v>
      </c>
    </row>
    <row r="324" spans="1:65" s="13" customFormat="1" ht="11.25" x14ac:dyDescent="0.2">
      <c r="B324" s="199"/>
      <c r="C324" s="200"/>
      <c r="D324" s="201" t="s">
        <v>140</v>
      </c>
      <c r="E324" s="202" t="s">
        <v>1</v>
      </c>
      <c r="F324" s="203" t="s">
        <v>154</v>
      </c>
      <c r="G324" s="200"/>
      <c r="H324" s="204">
        <v>8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140</v>
      </c>
      <c r="AU324" s="210" t="s">
        <v>83</v>
      </c>
      <c r="AV324" s="13" t="s">
        <v>83</v>
      </c>
      <c r="AW324" s="13" t="s">
        <v>30</v>
      </c>
      <c r="AX324" s="13" t="s">
        <v>73</v>
      </c>
      <c r="AY324" s="210" t="s">
        <v>132</v>
      </c>
    </row>
    <row r="325" spans="1:65" s="14" customFormat="1" ht="11.25" x14ac:dyDescent="0.2">
      <c r="B325" s="211"/>
      <c r="C325" s="212"/>
      <c r="D325" s="201" t="s">
        <v>140</v>
      </c>
      <c r="E325" s="213" t="s">
        <v>1</v>
      </c>
      <c r="F325" s="214" t="s">
        <v>229</v>
      </c>
      <c r="G325" s="212"/>
      <c r="H325" s="213" t="s">
        <v>1</v>
      </c>
      <c r="I325" s="215"/>
      <c r="J325" s="212"/>
      <c r="K325" s="212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140</v>
      </c>
      <c r="AU325" s="220" t="s">
        <v>83</v>
      </c>
      <c r="AV325" s="14" t="s">
        <v>81</v>
      </c>
      <c r="AW325" s="14" t="s">
        <v>30</v>
      </c>
      <c r="AX325" s="14" t="s">
        <v>73</v>
      </c>
      <c r="AY325" s="220" t="s">
        <v>132</v>
      </c>
    </row>
    <row r="326" spans="1:65" s="15" customFormat="1" ht="11.25" x14ac:dyDescent="0.2">
      <c r="B326" s="221"/>
      <c r="C326" s="222"/>
      <c r="D326" s="201" t="s">
        <v>140</v>
      </c>
      <c r="E326" s="223" t="s">
        <v>1</v>
      </c>
      <c r="F326" s="224" t="s">
        <v>143</v>
      </c>
      <c r="G326" s="222"/>
      <c r="H326" s="225">
        <v>8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140</v>
      </c>
      <c r="AU326" s="231" t="s">
        <v>83</v>
      </c>
      <c r="AV326" s="15" t="s">
        <v>139</v>
      </c>
      <c r="AW326" s="15" t="s">
        <v>30</v>
      </c>
      <c r="AX326" s="15" t="s">
        <v>81</v>
      </c>
      <c r="AY326" s="231" t="s">
        <v>132</v>
      </c>
    </row>
    <row r="327" spans="1:65" s="2" customFormat="1" ht="24.2" customHeight="1" x14ac:dyDescent="0.2">
      <c r="A327" s="34"/>
      <c r="B327" s="35"/>
      <c r="C327" s="186" t="s">
        <v>394</v>
      </c>
      <c r="D327" s="186" t="s">
        <v>134</v>
      </c>
      <c r="E327" s="187" t="s">
        <v>395</v>
      </c>
      <c r="F327" s="188" t="s">
        <v>396</v>
      </c>
      <c r="G327" s="189" t="s">
        <v>380</v>
      </c>
      <c r="H327" s="190">
        <v>57</v>
      </c>
      <c r="I327" s="191"/>
      <c r="J327" s="192">
        <f>ROUND(I327*H327,2)</f>
        <v>0</v>
      </c>
      <c r="K327" s="188" t="s">
        <v>138</v>
      </c>
      <c r="L327" s="39"/>
      <c r="M327" s="193" t="s">
        <v>1</v>
      </c>
      <c r="N327" s="194" t="s">
        <v>38</v>
      </c>
      <c r="O327" s="71"/>
      <c r="P327" s="195">
        <f>O327*H327</f>
        <v>0</v>
      </c>
      <c r="Q327" s="195">
        <v>0</v>
      </c>
      <c r="R327" s="195">
        <f>Q327*H327</f>
        <v>0</v>
      </c>
      <c r="S327" s="195">
        <v>0</v>
      </c>
      <c r="T327" s="19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7" t="s">
        <v>139</v>
      </c>
      <c r="AT327" s="197" t="s">
        <v>134</v>
      </c>
      <c r="AU327" s="197" t="s">
        <v>83</v>
      </c>
      <c r="AY327" s="17" t="s">
        <v>132</v>
      </c>
      <c r="BE327" s="198">
        <f>IF(N327="základní",J327,0)</f>
        <v>0</v>
      </c>
      <c r="BF327" s="198">
        <f>IF(N327="snížená",J327,0)</f>
        <v>0</v>
      </c>
      <c r="BG327" s="198">
        <f>IF(N327="zákl. přenesená",J327,0)</f>
        <v>0</v>
      </c>
      <c r="BH327" s="198">
        <f>IF(N327="sníž. přenesená",J327,0)</f>
        <v>0</v>
      </c>
      <c r="BI327" s="198">
        <f>IF(N327="nulová",J327,0)</f>
        <v>0</v>
      </c>
      <c r="BJ327" s="17" t="s">
        <v>81</v>
      </c>
      <c r="BK327" s="198">
        <f>ROUND(I327*H327,2)</f>
        <v>0</v>
      </c>
      <c r="BL327" s="17" t="s">
        <v>139</v>
      </c>
      <c r="BM327" s="197" t="s">
        <v>397</v>
      </c>
    </row>
    <row r="328" spans="1:65" s="13" customFormat="1" ht="11.25" x14ac:dyDescent="0.2">
      <c r="B328" s="199"/>
      <c r="C328" s="200"/>
      <c r="D328" s="201" t="s">
        <v>140</v>
      </c>
      <c r="E328" s="202" t="s">
        <v>1</v>
      </c>
      <c r="F328" s="203" t="s">
        <v>398</v>
      </c>
      <c r="G328" s="200"/>
      <c r="H328" s="204">
        <v>57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140</v>
      </c>
      <c r="AU328" s="210" t="s">
        <v>83</v>
      </c>
      <c r="AV328" s="13" t="s">
        <v>83</v>
      </c>
      <c r="AW328" s="13" t="s">
        <v>30</v>
      </c>
      <c r="AX328" s="13" t="s">
        <v>73</v>
      </c>
      <c r="AY328" s="210" t="s">
        <v>132</v>
      </c>
    </row>
    <row r="329" spans="1:65" s="14" customFormat="1" ht="11.25" x14ac:dyDescent="0.2">
      <c r="B329" s="211"/>
      <c r="C329" s="212"/>
      <c r="D329" s="201" t="s">
        <v>140</v>
      </c>
      <c r="E329" s="213" t="s">
        <v>1</v>
      </c>
      <c r="F329" s="214" t="s">
        <v>229</v>
      </c>
      <c r="G329" s="212"/>
      <c r="H329" s="213" t="s">
        <v>1</v>
      </c>
      <c r="I329" s="215"/>
      <c r="J329" s="212"/>
      <c r="K329" s="212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140</v>
      </c>
      <c r="AU329" s="220" t="s">
        <v>83</v>
      </c>
      <c r="AV329" s="14" t="s">
        <v>81</v>
      </c>
      <c r="AW329" s="14" t="s">
        <v>30</v>
      </c>
      <c r="AX329" s="14" t="s">
        <v>73</v>
      </c>
      <c r="AY329" s="220" t="s">
        <v>132</v>
      </c>
    </row>
    <row r="330" spans="1:65" s="15" customFormat="1" ht="11.25" x14ac:dyDescent="0.2">
      <c r="B330" s="221"/>
      <c r="C330" s="222"/>
      <c r="D330" s="201" t="s">
        <v>140</v>
      </c>
      <c r="E330" s="223" t="s">
        <v>1</v>
      </c>
      <c r="F330" s="224" t="s">
        <v>143</v>
      </c>
      <c r="G330" s="222"/>
      <c r="H330" s="225">
        <v>57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140</v>
      </c>
      <c r="AU330" s="231" t="s">
        <v>83</v>
      </c>
      <c r="AV330" s="15" t="s">
        <v>139</v>
      </c>
      <c r="AW330" s="15" t="s">
        <v>30</v>
      </c>
      <c r="AX330" s="15" t="s">
        <v>81</v>
      </c>
      <c r="AY330" s="231" t="s">
        <v>132</v>
      </c>
    </row>
    <row r="331" spans="1:65" s="2" customFormat="1" ht="16.5" customHeight="1" x14ac:dyDescent="0.2">
      <c r="A331" s="34"/>
      <c r="B331" s="35"/>
      <c r="C331" s="232" t="s">
        <v>282</v>
      </c>
      <c r="D331" s="232" t="s">
        <v>162</v>
      </c>
      <c r="E331" s="233" t="s">
        <v>399</v>
      </c>
      <c r="F331" s="234" t="s">
        <v>400</v>
      </c>
      <c r="G331" s="235" t="s">
        <v>380</v>
      </c>
      <c r="H331" s="236">
        <v>8</v>
      </c>
      <c r="I331" s="237"/>
      <c r="J331" s="238">
        <f>ROUND(I331*H331,2)</f>
        <v>0</v>
      </c>
      <c r="K331" s="234" t="s">
        <v>1</v>
      </c>
      <c r="L331" s="239"/>
      <c r="M331" s="240" t="s">
        <v>1</v>
      </c>
      <c r="N331" s="241" t="s">
        <v>38</v>
      </c>
      <c r="O331" s="71"/>
      <c r="P331" s="195">
        <f>O331*H331</f>
        <v>0</v>
      </c>
      <c r="Q331" s="195">
        <v>0</v>
      </c>
      <c r="R331" s="195">
        <f>Q331*H331</f>
        <v>0</v>
      </c>
      <c r="S331" s="195">
        <v>0</v>
      </c>
      <c r="T331" s="196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7" t="s">
        <v>154</v>
      </c>
      <c r="AT331" s="197" t="s">
        <v>162</v>
      </c>
      <c r="AU331" s="197" t="s">
        <v>83</v>
      </c>
      <c r="AY331" s="17" t="s">
        <v>132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17" t="s">
        <v>81</v>
      </c>
      <c r="BK331" s="198">
        <f>ROUND(I331*H331,2)</f>
        <v>0</v>
      </c>
      <c r="BL331" s="17" t="s">
        <v>139</v>
      </c>
      <c r="BM331" s="197" t="s">
        <v>401</v>
      </c>
    </row>
    <row r="332" spans="1:65" s="2" customFormat="1" ht="16.5" customHeight="1" x14ac:dyDescent="0.2">
      <c r="A332" s="34"/>
      <c r="B332" s="35"/>
      <c r="C332" s="232" t="s">
        <v>402</v>
      </c>
      <c r="D332" s="232" t="s">
        <v>162</v>
      </c>
      <c r="E332" s="233" t="s">
        <v>403</v>
      </c>
      <c r="F332" s="234" t="s">
        <v>404</v>
      </c>
      <c r="G332" s="235" t="s">
        <v>380</v>
      </c>
      <c r="H332" s="236">
        <v>49</v>
      </c>
      <c r="I332" s="237"/>
      <c r="J332" s="238">
        <f>ROUND(I332*H332,2)</f>
        <v>0</v>
      </c>
      <c r="K332" s="234" t="s">
        <v>138</v>
      </c>
      <c r="L332" s="239"/>
      <c r="M332" s="240" t="s">
        <v>1</v>
      </c>
      <c r="N332" s="241" t="s">
        <v>38</v>
      </c>
      <c r="O332" s="71"/>
      <c r="P332" s="195">
        <f>O332*H332</f>
        <v>0</v>
      </c>
      <c r="Q332" s="195">
        <v>0</v>
      </c>
      <c r="R332" s="195">
        <f>Q332*H332</f>
        <v>0</v>
      </c>
      <c r="S332" s="195">
        <v>0</v>
      </c>
      <c r="T332" s="196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7" t="s">
        <v>154</v>
      </c>
      <c r="AT332" s="197" t="s">
        <v>162</v>
      </c>
      <c r="AU332" s="197" t="s">
        <v>83</v>
      </c>
      <c r="AY332" s="17" t="s">
        <v>132</v>
      </c>
      <c r="BE332" s="198">
        <f>IF(N332="základní",J332,0)</f>
        <v>0</v>
      </c>
      <c r="BF332" s="198">
        <f>IF(N332="snížená",J332,0)</f>
        <v>0</v>
      </c>
      <c r="BG332" s="198">
        <f>IF(N332="zákl. přenesená",J332,0)</f>
        <v>0</v>
      </c>
      <c r="BH332" s="198">
        <f>IF(N332="sníž. přenesená",J332,0)</f>
        <v>0</v>
      </c>
      <c r="BI332" s="198">
        <f>IF(N332="nulová",J332,0)</f>
        <v>0</v>
      </c>
      <c r="BJ332" s="17" t="s">
        <v>81</v>
      </c>
      <c r="BK332" s="198">
        <f>ROUND(I332*H332,2)</f>
        <v>0</v>
      </c>
      <c r="BL332" s="17" t="s">
        <v>139</v>
      </c>
      <c r="BM332" s="197" t="s">
        <v>405</v>
      </c>
    </row>
    <row r="333" spans="1:65" s="13" customFormat="1" ht="11.25" x14ac:dyDescent="0.2">
      <c r="B333" s="199"/>
      <c r="C333" s="200"/>
      <c r="D333" s="201" t="s">
        <v>140</v>
      </c>
      <c r="E333" s="202" t="s">
        <v>1</v>
      </c>
      <c r="F333" s="203" t="s">
        <v>406</v>
      </c>
      <c r="G333" s="200"/>
      <c r="H333" s="204">
        <v>49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140</v>
      </c>
      <c r="AU333" s="210" t="s">
        <v>83</v>
      </c>
      <c r="AV333" s="13" t="s">
        <v>83</v>
      </c>
      <c r="AW333" s="13" t="s">
        <v>30</v>
      </c>
      <c r="AX333" s="13" t="s">
        <v>73</v>
      </c>
      <c r="AY333" s="210" t="s">
        <v>132</v>
      </c>
    </row>
    <row r="334" spans="1:65" s="15" customFormat="1" ht="11.25" x14ac:dyDescent="0.2">
      <c r="B334" s="221"/>
      <c r="C334" s="222"/>
      <c r="D334" s="201" t="s">
        <v>140</v>
      </c>
      <c r="E334" s="223" t="s">
        <v>1</v>
      </c>
      <c r="F334" s="224" t="s">
        <v>143</v>
      </c>
      <c r="G334" s="222"/>
      <c r="H334" s="225">
        <v>49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AT334" s="231" t="s">
        <v>140</v>
      </c>
      <c r="AU334" s="231" t="s">
        <v>83</v>
      </c>
      <c r="AV334" s="15" t="s">
        <v>139</v>
      </c>
      <c r="AW334" s="15" t="s">
        <v>30</v>
      </c>
      <c r="AX334" s="15" t="s">
        <v>81</v>
      </c>
      <c r="AY334" s="231" t="s">
        <v>132</v>
      </c>
    </row>
    <row r="335" spans="1:65" s="2" customFormat="1" ht="24.2" customHeight="1" x14ac:dyDescent="0.2">
      <c r="A335" s="34"/>
      <c r="B335" s="35"/>
      <c r="C335" s="186" t="s">
        <v>287</v>
      </c>
      <c r="D335" s="186" t="s">
        <v>134</v>
      </c>
      <c r="E335" s="187" t="s">
        <v>407</v>
      </c>
      <c r="F335" s="188" t="s">
        <v>408</v>
      </c>
      <c r="G335" s="189" t="s">
        <v>137</v>
      </c>
      <c r="H335" s="190">
        <v>9.33</v>
      </c>
      <c r="I335" s="191"/>
      <c r="J335" s="192">
        <f>ROUND(I335*H335,2)</f>
        <v>0</v>
      </c>
      <c r="K335" s="188" t="s">
        <v>138</v>
      </c>
      <c r="L335" s="39"/>
      <c r="M335" s="193" t="s">
        <v>1</v>
      </c>
      <c r="N335" s="194" t="s">
        <v>38</v>
      </c>
      <c r="O335" s="71"/>
      <c r="P335" s="195">
        <f>O335*H335</f>
        <v>0</v>
      </c>
      <c r="Q335" s="195">
        <v>0</v>
      </c>
      <c r="R335" s="195">
        <f>Q335*H335</f>
        <v>0</v>
      </c>
      <c r="S335" s="195">
        <v>0</v>
      </c>
      <c r="T335" s="196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7" t="s">
        <v>139</v>
      </c>
      <c r="AT335" s="197" t="s">
        <v>134</v>
      </c>
      <c r="AU335" s="197" t="s">
        <v>83</v>
      </c>
      <c r="AY335" s="17" t="s">
        <v>132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17" t="s">
        <v>81</v>
      </c>
      <c r="BK335" s="198">
        <f>ROUND(I335*H335,2)</f>
        <v>0</v>
      </c>
      <c r="BL335" s="17" t="s">
        <v>139</v>
      </c>
      <c r="BM335" s="197" t="s">
        <v>409</v>
      </c>
    </row>
    <row r="336" spans="1:65" s="2" customFormat="1" ht="24.2" customHeight="1" x14ac:dyDescent="0.2">
      <c r="A336" s="34"/>
      <c r="B336" s="35"/>
      <c r="C336" s="186" t="s">
        <v>410</v>
      </c>
      <c r="D336" s="186" t="s">
        <v>134</v>
      </c>
      <c r="E336" s="187" t="s">
        <v>411</v>
      </c>
      <c r="F336" s="188" t="s">
        <v>412</v>
      </c>
      <c r="G336" s="189" t="s">
        <v>348</v>
      </c>
      <c r="H336" s="190">
        <v>6</v>
      </c>
      <c r="I336" s="191"/>
      <c r="J336" s="192">
        <f>ROUND(I336*H336,2)</f>
        <v>0</v>
      </c>
      <c r="K336" s="188" t="s">
        <v>138</v>
      </c>
      <c r="L336" s="39"/>
      <c r="M336" s="193" t="s">
        <v>1</v>
      </c>
      <c r="N336" s="194" t="s">
        <v>38</v>
      </c>
      <c r="O336" s="71"/>
      <c r="P336" s="195">
        <f>O336*H336</f>
        <v>0</v>
      </c>
      <c r="Q336" s="195">
        <v>0</v>
      </c>
      <c r="R336" s="195">
        <f>Q336*H336</f>
        <v>0</v>
      </c>
      <c r="S336" s="195">
        <v>0</v>
      </c>
      <c r="T336" s="196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7" t="s">
        <v>139</v>
      </c>
      <c r="AT336" s="197" t="s">
        <v>134</v>
      </c>
      <c r="AU336" s="197" t="s">
        <v>83</v>
      </c>
      <c r="AY336" s="17" t="s">
        <v>132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17" t="s">
        <v>81</v>
      </c>
      <c r="BK336" s="198">
        <f>ROUND(I336*H336,2)</f>
        <v>0</v>
      </c>
      <c r="BL336" s="17" t="s">
        <v>139</v>
      </c>
      <c r="BM336" s="197" t="s">
        <v>413</v>
      </c>
    </row>
    <row r="337" spans="1:65" s="13" customFormat="1" ht="11.25" x14ac:dyDescent="0.2">
      <c r="B337" s="199"/>
      <c r="C337" s="200"/>
      <c r="D337" s="201" t="s">
        <v>140</v>
      </c>
      <c r="E337" s="202" t="s">
        <v>1</v>
      </c>
      <c r="F337" s="203" t="s">
        <v>414</v>
      </c>
      <c r="G337" s="200"/>
      <c r="H337" s="204">
        <v>6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140</v>
      </c>
      <c r="AU337" s="210" t="s">
        <v>83</v>
      </c>
      <c r="AV337" s="13" t="s">
        <v>83</v>
      </c>
      <c r="AW337" s="13" t="s">
        <v>30</v>
      </c>
      <c r="AX337" s="13" t="s">
        <v>73</v>
      </c>
      <c r="AY337" s="210" t="s">
        <v>132</v>
      </c>
    </row>
    <row r="338" spans="1:65" s="14" customFormat="1" ht="11.25" x14ac:dyDescent="0.2">
      <c r="B338" s="211"/>
      <c r="C338" s="212"/>
      <c r="D338" s="201" t="s">
        <v>140</v>
      </c>
      <c r="E338" s="213" t="s">
        <v>1</v>
      </c>
      <c r="F338" s="214" t="s">
        <v>229</v>
      </c>
      <c r="G338" s="212"/>
      <c r="H338" s="213" t="s">
        <v>1</v>
      </c>
      <c r="I338" s="215"/>
      <c r="J338" s="212"/>
      <c r="K338" s="212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140</v>
      </c>
      <c r="AU338" s="220" t="s">
        <v>83</v>
      </c>
      <c r="AV338" s="14" t="s">
        <v>81</v>
      </c>
      <c r="AW338" s="14" t="s">
        <v>30</v>
      </c>
      <c r="AX338" s="14" t="s">
        <v>73</v>
      </c>
      <c r="AY338" s="220" t="s">
        <v>132</v>
      </c>
    </row>
    <row r="339" spans="1:65" s="15" customFormat="1" ht="11.25" x14ac:dyDescent="0.2">
      <c r="B339" s="221"/>
      <c r="C339" s="222"/>
      <c r="D339" s="201" t="s">
        <v>140</v>
      </c>
      <c r="E339" s="223" t="s">
        <v>1</v>
      </c>
      <c r="F339" s="224" t="s">
        <v>143</v>
      </c>
      <c r="G339" s="222"/>
      <c r="H339" s="225">
        <v>6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140</v>
      </c>
      <c r="AU339" s="231" t="s">
        <v>83</v>
      </c>
      <c r="AV339" s="15" t="s">
        <v>139</v>
      </c>
      <c r="AW339" s="15" t="s">
        <v>30</v>
      </c>
      <c r="AX339" s="15" t="s">
        <v>81</v>
      </c>
      <c r="AY339" s="231" t="s">
        <v>132</v>
      </c>
    </row>
    <row r="340" spans="1:65" s="2" customFormat="1" ht="24.2" customHeight="1" x14ac:dyDescent="0.2">
      <c r="A340" s="34"/>
      <c r="B340" s="35"/>
      <c r="C340" s="232" t="s">
        <v>291</v>
      </c>
      <c r="D340" s="232" t="s">
        <v>162</v>
      </c>
      <c r="E340" s="233" t="s">
        <v>415</v>
      </c>
      <c r="F340" s="234" t="s">
        <v>416</v>
      </c>
      <c r="G340" s="235" t="s">
        <v>348</v>
      </c>
      <c r="H340" s="236">
        <v>6</v>
      </c>
      <c r="I340" s="237"/>
      <c r="J340" s="238">
        <f>ROUND(I340*H340,2)</f>
        <v>0</v>
      </c>
      <c r="K340" s="234" t="s">
        <v>138</v>
      </c>
      <c r="L340" s="239"/>
      <c r="M340" s="240" t="s">
        <v>1</v>
      </c>
      <c r="N340" s="241" t="s">
        <v>38</v>
      </c>
      <c r="O340" s="71"/>
      <c r="P340" s="195">
        <f>O340*H340</f>
        <v>0</v>
      </c>
      <c r="Q340" s="195">
        <v>0</v>
      </c>
      <c r="R340" s="195">
        <f>Q340*H340</f>
        <v>0</v>
      </c>
      <c r="S340" s="195">
        <v>0</v>
      </c>
      <c r="T340" s="196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7" t="s">
        <v>154</v>
      </c>
      <c r="AT340" s="197" t="s">
        <v>162</v>
      </c>
      <c r="AU340" s="197" t="s">
        <v>83</v>
      </c>
      <c r="AY340" s="17" t="s">
        <v>132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17" t="s">
        <v>81</v>
      </c>
      <c r="BK340" s="198">
        <f>ROUND(I340*H340,2)</f>
        <v>0</v>
      </c>
      <c r="BL340" s="17" t="s">
        <v>139</v>
      </c>
      <c r="BM340" s="197" t="s">
        <v>417</v>
      </c>
    </row>
    <row r="341" spans="1:65" s="2" customFormat="1" ht="16.5" customHeight="1" x14ac:dyDescent="0.2">
      <c r="A341" s="34"/>
      <c r="B341" s="35"/>
      <c r="C341" s="186" t="s">
        <v>418</v>
      </c>
      <c r="D341" s="186" t="s">
        <v>134</v>
      </c>
      <c r="E341" s="187" t="s">
        <v>419</v>
      </c>
      <c r="F341" s="188" t="s">
        <v>420</v>
      </c>
      <c r="G341" s="189" t="s">
        <v>348</v>
      </c>
      <c r="H341" s="190">
        <v>12</v>
      </c>
      <c r="I341" s="191"/>
      <c r="J341" s="192">
        <f>ROUND(I341*H341,2)</f>
        <v>0</v>
      </c>
      <c r="K341" s="188" t="s">
        <v>1</v>
      </c>
      <c r="L341" s="39"/>
      <c r="M341" s="193" t="s">
        <v>1</v>
      </c>
      <c r="N341" s="194" t="s">
        <v>38</v>
      </c>
      <c r="O341" s="71"/>
      <c r="P341" s="195">
        <f>O341*H341</f>
        <v>0</v>
      </c>
      <c r="Q341" s="195">
        <v>0</v>
      </c>
      <c r="R341" s="195">
        <f>Q341*H341</f>
        <v>0</v>
      </c>
      <c r="S341" s="195">
        <v>0</v>
      </c>
      <c r="T341" s="196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7" t="s">
        <v>139</v>
      </c>
      <c r="AT341" s="197" t="s">
        <v>134</v>
      </c>
      <c r="AU341" s="197" t="s">
        <v>83</v>
      </c>
      <c r="AY341" s="17" t="s">
        <v>132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17" t="s">
        <v>81</v>
      </c>
      <c r="BK341" s="198">
        <f>ROUND(I341*H341,2)</f>
        <v>0</v>
      </c>
      <c r="BL341" s="17" t="s">
        <v>139</v>
      </c>
      <c r="BM341" s="197" t="s">
        <v>257</v>
      </c>
    </row>
    <row r="342" spans="1:65" s="13" customFormat="1" ht="11.25" x14ac:dyDescent="0.2">
      <c r="B342" s="199"/>
      <c r="C342" s="200"/>
      <c r="D342" s="201" t="s">
        <v>140</v>
      </c>
      <c r="E342" s="202" t="s">
        <v>1</v>
      </c>
      <c r="F342" s="203" t="s">
        <v>421</v>
      </c>
      <c r="G342" s="200"/>
      <c r="H342" s="204">
        <v>12</v>
      </c>
      <c r="I342" s="205"/>
      <c r="J342" s="200"/>
      <c r="K342" s="200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140</v>
      </c>
      <c r="AU342" s="210" t="s">
        <v>83</v>
      </c>
      <c r="AV342" s="13" t="s">
        <v>83</v>
      </c>
      <c r="AW342" s="13" t="s">
        <v>30</v>
      </c>
      <c r="AX342" s="13" t="s">
        <v>73</v>
      </c>
      <c r="AY342" s="210" t="s">
        <v>132</v>
      </c>
    </row>
    <row r="343" spans="1:65" s="14" customFormat="1" ht="11.25" x14ac:dyDescent="0.2">
      <c r="B343" s="211"/>
      <c r="C343" s="212"/>
      <c r="D343" s="201" t="s">
        <v>140</v>
      </c>
      <c r="E343" s="213" t="s">
        <v>1</v>
      </c>
      <c r="F343" s="214" t="s">
        <v>229</v>
      </c>
      <c r="G343" s="212"/>
      <c r="H343" s="213" t="s">
        <v>1</v>
      </c>
      <c r="I343" s="215"/>
      <c r="J343" s="212"/>
      <c r="K343" s="212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140</v>
      </c>
      <c r="AU343" s="220" t="s">
        <v>83</v>
      </c>
      <c r="AV343" s="14" t="s">
        <v>81</v>
      </c>
      <c r="AW343" s="14" t="s">
        <v>30</v>
      </c>
      <c r="AX343" s="14" t="s">
        <v>73</v>
      </c>
      <c r="AY343" s="220" t="s">
        <v>132</v>
      </c>
    </row>
    <row r="344" spans="1:65" s="15" customFormat="1" ht="11.25" x14ac:dyDescent="0.2">
      <c r="B344" s="221"/>
      <c r="C344" s="222"/>
      <c r="D344" s="201" t="s">
        <v>140</v>
      </c>
      <c r="E344" s="223" t="s">
        <v>1</v>
      </c>
      <c r="F344" s="224" t="s">
        <v>143</v>
      </c>
      <c r="G344" s="222"/>
      <c r="H344" s="225">
        <v>12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AT344" s="231" t="s">
        <v>140</v>
      </c>
      <c r="AU344" s="231" t="s">
        <v>83</v>
      </c>
      <c r="AV344" s="15" t="s">
        <v>139</v>
      </c>
      <c r="AW344" s="15" t="s">
        <v>30</v>
      </c>
      <c r="AX344" s="15" t="s">
        <v>81</v>
      </c>
      <c r="AY344" s="231" t="s">
        <v>132</v>
      </c>
    </row>
    <row r="345" spans="1:65" s="2" customFormat="1" ht="24.2" customHeight="1" x14ac:dyDescent="0.2">
      <c r="A345" s="34"/>
      <c r="B345" s="35"/>
      <c r="C345" s="232" t="s">
        <v>298</v>
      </c>
      <c r="D345" s="232" t="s">
        <v>162</v>
      </c>
      <c r="E345" s="233" t="s">
        <v>422</v>
      </c>
      <c r="F345" s="234" t="s">
        <v>423</v>
      </c>
      <c r="G345" s="235" t="s">
        <v>348</v>
      </c>
      <c r="H345" s="236">
        <v>12</v>
      </c>
      <c r="I345" s="237"/>
      <c r="J345" s="238">
        <f>ROUND(I345*H345,2)</f>
        <v>0</v>
      </c>
      <c r="K345" s="234" t="s">
        <v>1</v>
      </c>
      <c r="L345" s="239"/>
      <c r="M345" s="240" t="s">
        <v>1</v>
      </c>
      <c r="N345" s="241" t="s">
        <v>38</v>
      </c>
      <c r="O345" s="71"/>
      <c r="P345" s="195">
        <f>O345*H345</f>
        <v>0</v>
      </c>
      <c r="Q345" s="195">
        <v>0</v>
      </c>
      <c r="R345" s="195">
        <f>Q345*H345</f>
        <v>0</v>
      </c>
      <c r="S345" s="195">
        <v>0</v>
      </c>
      <c r="T345" s="196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7" t="s">
        <v>154</v>
      </c>
      <c r="AT345" s="197" t="s">
        <v>162</v>
      </c>
      <c r="AU345" s="197" t="s">
        <v>83</v>
      </c>
      <c r="AY345" s="17" t="s">
        <v>132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17" t="s">
        <v>81</v>
      </c>
      <c r="BK345" s="198">
        <f>ROUND(I345*H345,2)</f>
        <v>0</v>
      </c>
      <c r="BL345" s="17" t="s">
        <v>139</v>
      </c>
      <c r="BM345" s="197" t="s">
        <v>424</v>
      </c>
    </row>
    <row r="346" spans="1:65" s="2" customFormat="1" ht="24.2" customHeight="1" x14ac:dyDescent="0.2">
      <c r="A346" s="34"/>
      <c r="B346" s="35"/>
      <c r="C346" s="186" t="s">
        <v>425</v>
      </c>
      <c r="D346" s="186" t="s">
        <v>134</v>
      </c>
      <c r="E346" s="187" t="s">
        <v>426</v>
      </c>
      <c r="F346" s="188" t="s">
        <v>427</v>
      </c>
      <c r="G346" s="189" t="s">
        <v>348</v>
      </c>
      <c r="H346" s="190">
        <v>12</v>
      </c>
      <c r="I346" s="191"/>
      <c r="J346" s="192">
        <f>ROUND(I346*H346,2)</f>
        <v>0</v>
      </c>
      <c r="K346" s="188" t="s">
        <v>138</v>
      </c>
      <c r="L346" s="39"/>
      <c r="M346" s="193" t="s">
        <v>1</v>
      </c>
      <c r="N346" s="194" t="s">
        <v>38</v>
      </c>
      <c r="O346" s="71"/>
      <c r="P346" s="195">
        <f>O346*H346</f>
        <v>0</v>
      </c>
      <c r="Q346" s="195">
        <v>0</v>
      </c>
      <c r="R346" s="195">
        <f>Q346*H346</f>
        <v>0</v>
      </c>
      <c r="S346" s="195">
        <v>0</v>
      </c>
      <c r="T346" s="196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7" t="s">
        <v>139</v>
      </c>
      <c r="AT346" s="197" t="s">
        <v>134</v>
      </c>
      <c r="AU346" s="197" t="s">
        <v>83</v>
      </c>
      <c r="AY346" s="17" t="s">
        <v>132</v>
      </c>
      <c r="BE346" s="198">
        <f>IF(N346="základní",J346,0)</f>
        <v>0</v>
      </c>
      <c r="BF346" s="198">
        <f>IF(N346="snížená",J346,0)</f>
        <v>0</v>
      </c>
      <c r="BG346" s="198">
        <f>IF(N346="zákl. přenesená",J346,0)</f>
        <v>0</v>
      </c>
      <c r="BH346" s="198">
        <f>IF(N346="sníž. přenesená",J346,0)</f>
        <v>0</v>
      </c>
      <c r="BI346" s="198">
        <f>IF(N346="nulová",J346,0)</f>
        <v>0</v>
      </c>
      <c r="BJ346" s="17" t="s">
        <v>81</v>
      </c>
      <c r="BK346" s="198">
        <f>ROUND(I346*H346,2)</f>
        <v>0</v>
      </c>
      <c r="BL346" s="17" t="s">
        <v>139</v>
      </c>
      <c r="BM346" s="197" t="s">
        <v>428</v>
      </c>
    </row>
    <row r="347" spans="1:65" s="13" customFormat="1" ht="11.25" x14ac:dyDescent="0.2">
      <c r="B347" s="199"/>
      <c r="C347" s="200"/>
      <c r="D347" s="201" t="s">
        <v>140</v>
      </c>
      <c r="E347" s="202" t="s">
        <v>1</v>
      </c>
      <c r="F347" s="203" t="s">
        <v>421</v>
      </c>
      <c r="G347" s="200"/>
      <c r="H347" s="204">
        <v>12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140</v>
      </c>
      <c r="AU347" s="210" t="s">
        <v>83</v>
      </c>
      <c r="AV347" s="13" t="s">
        <v>83</v>
      </c>
      <c r="AW347" s="13" t="s">
        <v>30</v>
      </c>
      <c r="AX347" s="13" t="s">
        <v>73</v>
      </c>
      <c r="AY347" s="210" t="s">
        <v>132</v>
      </c>
    </row>
    <row r="348" spans="1:65" s="14" customFormat="1" ht="11.25" x14ac:dyDescent="0.2">
      <c r="B348" s="211"/>
      <c r="C348" s="212"/>
      <c r="D348" s="201" t="s">
        <v>140</v>
      </c>
      <c r="E348" s="213" t="s">
        <v>1</v>
      </c>
      <c r="F348" s="214" t="s">
        <v>229</v>
      </c>
      <c r="G348" s="212"/>
      <c r="H348" s="213" t="s">
        <v>1</v>
      </c>
      <c r="I348" s="215"/>
      <c r="J348" s="212"/>
      <c r="K348" s="212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140</v>
      </c>
      <c r="AU348" s="220" t="s">
        <v>83</v>
      </c>
      <c r="AV348" s="14" t="s">
        <v>81</v>
      </c>
      <c r="AW348" s="14" t="s">
        <v>30</v>
      </c>
      <c r="AX348" s="14" t="s">
        <v>73</v>
      </c>
      <c r="AY348" s="220" t="s">
        <v>132</v>
      </c>
    </row>
    <row r="349" spans="1:65" s="15" customFormat="1" ht="11.25" x14ac:dyDescent="0.2">
      <c r="B349" s="221"/>
      <c r="C349" s="222"/>
      <c r="D349" s="201" t="s">
        <v>140</v>
      </c>
      <c r="E349" s="223" t="s">
        <v>1</v>
      </c>
      <c r="F349" s="224" t="s">
        <v>143</v>
      </c>
      <c r="G349" s="222"/>
      <c r="H349" s="225">
        <v>12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140</v>
      </c>
      <c r="AU349" s="231" t="s">
        <v>83</v>
      </c>
      <c r="AV349" s="15" t="s">
        <v>139</v>
      </c>
      <c r="AW349" s="15" t="s">
        <v>30</v>
      </c>
      <c r="AX349" s="15" t="s">
        <v>81</v>
      </c>
      <c r="AY349" s="231" t="s">
        <v>132</v>
      </c>
    </row>
    <row r="350" spans="1:65" s="2" customFormat="1" ht="24.2" customHeight="1" x14ac:dyDescent="0.2">
      <c r="A350" s="34"/>
      <c r="B350" s="35"/>
      <c r="C350" s="232" t="s">
        <v>303</v>
      </c>
      <c r="D350" s="232" t="s">
        <v>162</v>
      </c>
      <c r="E350" s="233" t="s">
        <v>429</v>
      </c>
      <c r="F350" s="234" t="s">
        <v>430</v>
      </c>
      <c r="G350" s="235" t="s">
        <v>348</v>
      </c>
      <c r="H350" s="236">
        <v>12</v>
      </c>
      <c r="I350" s="237"/>
      <c r="J350" s="238">
        <f>ROUND(I350*H350,2)</f>
        <v>0</v>
      </c>
      <c r="K350" s="234" t="s">
        <v>138</v>
      </c>
      <c r="L350" s="239"/>
      <c r="M350" s="240" t="s">
        <v>1</v>
      </c>
      <c r="N350" s="241" t="s">
        <v>38</v>
      </c>
      <c r="O350" s="71"/>
      <c r="P350" s="195">
        <f>O350*H350</f>
        <v>0</v>
      </c>
      <c r="Q350" s="195">
        <v>0</v>
      </c>
      <c r="R350" s="195">
        <f>Q350*H350</f>
        <v>0</v>
      </c>
      <c r="S350" s="195">
        <v>0</v>
      </c>
      <c r="T350" s="196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7" t="s">
        <v>154</v>
      </c>
      <c r="AT350" s="197" t="s">
        <v>162</v>
      </c>
      <c r="AU350" s="197" t="s">
        <v>83</v>
      </c>
      <c r="AY350" s="17" t="s">
        <v>132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17" t="s">
        <v>81</v>
      </c>
      <c r="BK350" s="198">
        <f>ROUND(I350*H350,2)</f>
        <v>0</v>
      </c>
      <c r="BL350" s="17" t="s">
        <v>139</v>
      </c>
      <c r="BM350" s="197" t="s">
        <v>431</v>
      </c>
    </row>
    <row r="351" spans="1:65" s="2" customFormat="1" ht="62.65" customHeight="1" x14ac:dyDescent="0.2">
      <c r="A351" s="34"/>
      <c r="B351" s="35"/>
      <c r="C351" s="186" t="s">
        <v>432</v>
      </c>
      <c r="D351" s="186" t="s">
        <v>134</v>
      </c>
      <c r="E351" s="187" t="s">
        <v>433</v>
      </c>
      <c r="F351" s="188" t="s">
        <v>434</v>
      </c>
      <c r="G351" s="189" t="s">
        <v>380</v>
      </c>
      <c r="H351" s="190">
        <v>7900</v>
      </c>
      <c r="I351" s="191"/>
      <c r="J351" s="192">
        <f>ROUND(I351*H351,2)</f>
        <v>0</v>
      </c>
      <c r="K351" s="188" t="s">
        <v>138</v>
      </c>
      <c r="L351" s="39"/>
      <c r="M351" s="193" t="s">
        <v>1</v>
      </c>
      <c r="N351" s="194" t="s">
        <v>38</v>
      </c>
      <c r="O351" s="71"/>
      <c r="P351" s="195">
        <f>O351*H351</f>
        <v>0</v>
      </c>
      <c r="Q351" s="195">
        <v>0</v>
      </c>
      <c r="R351" s="195">
        <f>Q351*H351</f>
        <v>0</v>
      </c>
      <c r="S351" s="195">
        <v>0</v>
      </c>
      <c r="T351" s="196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7" t="s">
        <v>139</v>
      </c>
      <c r="AT351" s="197" t="s">
        <v>134</v>
      </c>
      <c r="AU351" s="197" t="s">
        <v>83</v>
      </c>
      <c r="AY351" s="17" t="s">
        <v>132</v>
      </c>
      <c r="BE351" s="198">
        <f>IF(N351="základní",J351,0)</f>
        <v>0</v>
      </c>
      <c r="BF351" s="198">
        <f>IF(N351="snížená",J351,0)</f>
        <v>0</v>
      </c>
      <c r="BG351" s="198">
        <f>IF(N351="zákl. přenesená",J351,0)</f>
        <v>0</v>
      </c>
      <c r="BH351" s="198">
        <f>IF(N351="sníž. přenesená",J351,0)</f>
        <v>0</v>
      </c>
      <c r="BI351" s="198">
        <f>IF(N351="nulová",J351,0)</f>
        <v>0</v>
      </c>
      <c r="BJ351" s="17" t="s">
        <v>81</v>
      </c>
      <c r="BK351" s="198">
        <f>ROUND(I351*H351,2)</f>
        <v>0</v>
      </c>
      <c r="BL351" s="17" t="s">
        <v>139</v>
      </c>
      <c r="BM351" s="197" t="s">
        <v>435</v>
      </c>
    </row>
    <row r="352" spans="1:65" s="13" customFormat="1" ht="11.25" x14ac:dyDescent="0.2">
      <c r="B352" s="199"/>
      <c r="C352" s="200"/>
      <c r="D352" s="201" t="s">
        <v>140</v>
      </c>
      <c r="E352" s="202" t="s">
        <v>1</v>
      </c>
      <c r="F352" s="203" t="s">
        <v>436</v>
      </c>
      <c r="G352" s="200"/>
      <c r="H352" s="204">
        <v>7900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140</v>
      </c>
      <c r="AU352" s="210" t="s">
        <v>83</v>
      </c>
      <c r="AV352" s="13" t="s">
        <v>83</v>
      </c>
      <c r="AW352" s="13" t="s">
        <v>30</v>
      </c>
      <c r="AX352" s="13" t="s">
        <v>73</v>
      </c>
      <c r="AY352" s="210" t="s">
        <v>132</v>
      </c>
    </row>
    <row r="353" spans="1:65" s="14" customFormat="1" ht="11.25" x14ac:dyDescent="0.2">
      <c r="B353" s="211"/>
      <c r="C353" s="212"/>
      <c r="D353" s="201" t="s">
        <v>140</v>
      </c>
      <c r="E353" s="213" t="s">
        <v>1</v>
      </c>
      <c r="F353" s="214" t="s">
        <v>229</v>
      </c>
      <c r="G353" s="212"/>
      <c r="H353" s="213" t="s">
        <v>1</v>
      </c>
      <c r="I353" s="215"/>
      <c r="J353" s="212"/>
      <c r="K353" s="212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140</v>
      </c>
      <c r="AU353" s="220" t="s">
        <v>83</v>
      </c>
      <c r="AV353" s="14" t="s">
        <v>81</v>
      </c>
      <c r="AW353" s="14" t="s">
        <v>30</v>
      </c>
      <c r="AX353" s="14" t="s">
        <v>73</v>
      </c>
      <c r="AY353" s="220" t="s">
        <v>132</v>
      </c>
    </row>
    <row r="354" spans="1:65" s="15" customFormat="1" ht="11.25" x14ac:dyDescent="0.2">
      <c r="B354" s="221"/>
      <c r="C354" s="222"/>
      <c r="D354" s="201" t="s">
        <v>140</v>
      </c>
      <c r="E354" s="223" t="s">
        <v>1</v>
      </c>
      <c r="F354" s="224" t="s">
        <v>143</v>
      </c>
      <c r="G354" s="222"/>
      <c r="H354" s="225">
        <v>7900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140</v>
      </c>
      <c r="AU354" s="231" t="s">
        <v>83</v>
      </c>
      <c r="AV354" s="15" t="s">
        <v>139</v>
      </c>
      <c r="AW354" s="15" t="s">
        <v>30</v>
      </c>
      <c r="AX354" s="15" t="s">
        <v>81</v>
      </c>
      <c r="AY354" s="231" t="s">
        <v>132</v>
      </c>
    </row>
    <row r="355" spans="1:65" s="2" customFormat="1" ht="66.75" customHeight="1" x14ac:dyDescent="0.2">
      <c r="A355" s="34"/>
      <c r="B355" s="35"/>
      <c r="C355" s="186" t="s">
        <v>307</v>
      </c>
      <c r="D355" s="186" t="s">
        <v>134</v>
      </c>
      <c r="E355" s="187" t="s">
        <v>437</v>
      </c>
      <c r="F355" s="188" t="s">
        <v>438</v>
      </c>
      <c r="G355" s="189" t="s">
        <v>195</v>
      </c>
      <c r="H355" s="190">
        <v>4844</v>
      </c>
      <c r="I355" s="191"/>
      <c r="J355" s="192">
        <f>ROUND(I355*H355,2)</f>
        <v>0</v>
      </c>
      <c r="K355" s="188" t="s">
        <v>138</v>
      </c>
      <c r="L355" s="39"/>
      <c r="M355" s="193" t="s">
        <v>1</v>
      </c>
      <c r="N355" s="194" t="s">
        <v>38</v>
      </c>
      <c r="O355" s="71"/>
      <c r="P355" s="195">
        <f>O355*H355</f>
        <v>0</v>
      </c>
      <c r="Q355" s="195">
        <v>0</v>
      </c>
      <c r="R355" s="195">
        <f>Q355*H355</f>
        <v>0</v>
      </c>
      <c r="S355" s="195">
        <v>0</v>
      </c>
      <c r="T355" s="196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7" t="s">
        <v>139</v>
      </c>
      <c r="AT355" s="197" t="s">
        <v>134</v>
      </c>
      <c r="AU355" s="197" t="s">
        <v>83</v>
      </c>
      <c r="AY355" s="17" t="s">
        <v>132</v>
      </c>
      <c r="BE355" s="198">
        <f>IF(N355="základní",J355,0)</f>
        <v>0</v>
      </c>
      <c r="BF355" s="198">
        <f>IF(N355="snížená",J355,0)</f>
        <v>0</v>
      </c>
      <c r="BG355" s="198">
        <f>IF(N355="zákl. přenesená",J355,0)</f>
        <v>0</v>
      </c>
      <c r="BH355" s="198">
        <f>IF(N355="sníž. přenesená",J355,0)</f>
        <v>0</v>
      </c>
      <c r="BI355" s="198">
        <f>IF(N355="nulová",J355,0)</f>
        <v>0</v>
      </c>
      <c r="BJ355" s="17" t="s">
        <v>81</v>
      </c>
      <c r="BK355" s="198">
        <f>ROUND(I355*H355,2)</f>
        <v>0</v>
      </c>
      <c r="BL355" s="17" t="s">
        <v>139</v>
      </c>
      <c r="BM355" s="197" t="s">
        <v>439</v>
      </c>
    </row>
    <row r="356" spans="1:65" s="14" customFormat="1" ht="11.25" x14ac:dyDescent="0.2">
      <c r="B356" s="211"/>
      <c r="C356" s="212"/>
      <c r="D356" s="201" t="s">
        <v>140</v>
      </c>
      <c r="E356" s="213" t="s">
        <v>1</v>
      </c>
      <c r="F356" s="214" t="s">
        <v>440</v>
      </c>
      <c r="G356" s="212"/>
      <c r="H356" s="213" t="s">
        <v>1</v>
      </c>
      <c r="I356" s="215"/>
      <c r="J356" s="212"/>
      <c r="K356" s="212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140</v>
      </c>
      <c r="AU356" s="220" t="s">
        <v>83</v>
      </c>
      <c r="AV356" s="14" t="s">
        <v>81</v>
      </c>
      <c r="AW356" s="14" t="s">
        <v>30</v>
      </c>
      <c r="AX356" s="14" t="s">
        <v>73</v>
      </c>
      <c r="AY356" s="220" t="s">
        <v>132</v>
      </c>
    </row>
    <row r="357" spans="1:65" s="13" customFormat="1" ht="11.25" x14ac:dyDescent="0.2">
      <c r="B357" s="199"/>
      <c r="C357" s="200"/>
      <c r="D357" s="201" t="s">
        <v>140</v>
      </c>
      <c r="E357" s="202" t="s">
        <v>1</v>
      </c>
      <c r="F357" s="203" t="s">
        <v>441</v>
      </c>
      <c r="G357" s="200"/>
      <c r="H357" s="204">
        <v>4844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140</v>
      </c>
      <c r="AU357" s="210" t="s">
        <v>83</v>
      </c>
      <c r="AV357" s="13" t="s">
        <v>83</v>
      </c>
      <c r="AW357" s="13" t="s">
        <v>30</v>
      </c>
      <c r="AX357" s="13" t="s">
        <v>73</v>
      </c>
      <c r="AY357" s="210" t="s">
        <v>132</v>
      </c>
    </row>
    <row r="358" spans="1:65" s="15" customFormat="1" ht="11.25" x14ac:dyDescent="0.2">
      <c r="B358" s="221"/>
      <c r="C358" s="222"/>
      <c r="D358" s="201" t="s">
        <v>140</v>
      </c>
      <c r="E358" s="223" t="s">
        <v>1</v>
      </c>
      <c r="F358" s="224" t="s">
        <v>143</v>
      </c>
      <c r="G358" s="222"/>
      <c r="H358" s="225">
        <v>4844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140</v>
      </c>
      <c r="AU358" s="231" t="s">
        <v>83</v>
      </c>
      <c r="AV358" s="15" t="s">
        <v>139</v>
      </c>
      <c r="AW358" s="15" t="s">
        <v>30</v>
      </c>
      <c r="AX358" s="15" t="s">
        <v>81</v>
      </c>
      <c r="AY358" s="231" t="s">
        <v>132</v>
      </c>
    </row>
    <row r="359" spans="1:65" s="12" customFormat="1" ht="22.9" customHeight="1" x14ac:dyDescent="0.2">
      <c r="B359" s="170"/>
      <c r="C359" s="171"/>
      <c r="D359" s="172" t="s">
        <v>72</v>
      </c>
      <c r="E359" s="184" t="s">
        <v>442</v>
      </c>
      <c r="F359" s="184" t="s">
        <v>443</v>
      </c>
      <c r="G359" s="171"/>
      <c r="H359" s="171"/>
      <c r="I359" s="174"/>
      <c r="J359" s="185">
        <f>BK359</f>
        <v>0</v>
      </c>
      <c r="K359" s="171"/>
      <c r="L359" s="176"/>
      <c r="M359" s="177"/>
      <c r="N359" s="178"/>
      <c r="O359" s="178"/>
      <c r="P359" s="179">
        <f>P360</f>
        <v>0</v>
      </c>
      <c r="Q359" s="178"/>
      <c r="R359" s="179">
        <f>R360</f>
        <v>0</v>
      </c>
      <c r="S359" s="178"/>
      <c r="T359" s="180">
        <f>T360</f>
        <v>0</v>
      </c>
      <c r="AR359" s="181" t="s">
        <v>81</v>
      </c>
      <c r="AT359" s="182" t="s">
        <v>72</v>
      </c>
      <c r="AU359" s="182" t="s">
        <v>81</v>
      </c>
      <c r="AY359" s="181" t="s">
        <v>132</v>
      </c>
      <c r="BK359" s="183">
        <f>BK360</f>
        <v>0</v>
      </c>
    </row>
    <row r="360" spans="1:65" s="2" customFormat="1" ht="37.9" customHeight="1" x14ac:dyDescent="0.2">
      <c r="A360" s="34"/>
      <c r="B360" s="35"/>
      <c r="C360" s="186" t="s">
        <v>444</v>
      </c>
      <c r="D360" s="186" t="s">
        <v>134</v>
      </c>
      <c r="E360" s="187" t="s">
        <v>445</v>
      </c>
      <c r="F360" s="188" t="s">
        <v>446</v>
      </c>
      <c r="G360" s="189" t="s">
        <v>165</v>
      </c>
      <c r="H360" s="190">
        <v>2753.29</v>
      </c>
      <c r="I360" s="191"/>
      <c r="J360" s="192">
        <f>ROUND(I360*H360,2)</f>
        <v>0</v>
      </c>
      <c r="K360" s="188" t="s">
        <v>138</v>
      </c>
      <c r="L360" s="39"/>
      <c r="M360" s="193" t="s">
        <v>1</v>
      </c>
      <c r="N360" s="194" t="s">
        <v>38</v>
      </c>
      <c r="O360" s="71"/>
      <c r="P360" s="195">
        <f>O360*H360</f>
        <v>0</v>
      </c>
      <c r="Q360" s="195">
        <v>0</v>
      </c>
      <c r="R360" s="195">
        <f>Q360*H360</f>
        <v>0</v>
      </c>
      <c r="S360" s="195">
        <v>0</v>
      </c>
      <c r="T360" s="196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7" t="s">
        <v>139</v>
      </c>
      <c r="AT360" s="197" t="s">
        <v>134</v>
      </c>
      <c r="AU360" s="197" t="s">
        <v>83</v>
      </c>
      <c r="AY360" s="17" t="s">
        <v>132</v>
      </c>
      <c r="BE360" s="198">
        <f>IF(N360="základní",J360,0)</f>
        <v>0</v>
      </c>
      <c r="BF360" s="198">
        <f>IF(N360="snížená",J360,0)</f>
        <v>0</v>
      </c>
      <c r="BG360" s="198">
        <f>IF(N360="zákl. přenesená",J360,0)</f>
        <v>0</v>
      </c>
      <c r="BH360" s="198">
        <f>IF(N360="sníž. přenesená",J360,0)</f>
        <v>0</v>
      </c>
      <c r="BI360" s="198">
        <f>IF(N360="nulová",J360,0)</f>
        <v>0</v>
      </c>
      <c r="BJ360" s="17" t="s">
        <v>81</v>
      </c>
      <c r="BK360" s="198">
        <f>ROUND(I360*H360,2)</f>
        <v>0</v>
      </c>
      <c r="BL360" s="17" t="s">
        <v>139</v>
      </c>
      <c r="BM360" s="197" t="s">
        <v>447</v>
      </c>
    </row>
    <row r="361" spans="1:65" s="12" customFormat="1" ht="22.9" customHeight="1" x14ac:dyDescent="0.2">
      <c r="B361" s="170"/>
      <c r="C361" s="171"/>
      <c r="D361" s="172" t="s">
        <v>72</v>
      </c>
      <c r="E361" s="184" t="s">
        <v>448</v>
      </c>
      <c r="F361" s="184" t="s">
        <v>449</v>
      </c>
      <c r="G361" s="171"/>
      <c r="H361" s="171"/>
      <c r="I361" s="174"/>
      <c r="J361" s="185">
        <f>BK361</f>
        <v>0</v>
      </c>
      <c r="K361" s="171"/>
      <c r="L361" s="176"/>
      <c r="M361" s="177"/>
      <c r="N361" s="178"/>
      <c r="O361" s="178"/>
      <c r="P361" s="179">
        <f>SUM(P362:P363)</f>
        <v>0</v>
      </c>
      <c r="Q361" s="178"/>
      <c r="R361" s="179">
        <f>SUM(R362:R363)</f>
        <v>0</v>
      </c>
      <c r="S361" s="178"/>
      <c r="T361" s="180">
        <f>SUM(T362:T363)</f>
        <v>0</v>
      </c>
      <c r="AR361" s="181" t="s">
        <v>81</v>
      </c>
      <c r="AT361" s="182" t="s">
        <v>72</v>
      </c>
      <c r="AU361" s="182" t="s">
        <v>81</v>
      </c>
      <c r="AY361" s="181" t="s">
        <v>132</v>
      </c>
      <c r="BK361" s="183">
        <f>SUM(BK362:BK363)</f>
        <v>0</v>
      </c>
    </row>
    <row r="362" spans="1:65" s="2" customFormat="1" ht="44.25" customHeight="1" x14ac:dyDescent="0.2">
      <c r="A362" s="34"/>
      <c r="B362" s="35"/>
      <c r="C362" s="186" t="s">
        <v>311</v>
      </c>
      <c r="D362" s="186" t="s">
        <v>134</v>
      </c>
      <c r="E362" s="187" t="s">
        <v>450</v>
      </c>
      <c r="F362" s="188" t="s">
        <v>451</v>
      </c>
      <c r="G362" s="189" t="s">
        <v>165</v>
      </c>
      <c r="H362" s="190">
        <v>5982.26</v>
      </c>
      <c r="I362" s="191"/>
      <c r="J362" s="192">
        <f>ROUND(I362*H362,2)</f>
        <v>0</v>
      </c>
      <c r="K362" s="188" t="s">
        <v>138</v>
      </c>
      <c r="L362" s="39"/>
      <c r="M362" s="193" t="s">
        <v>1</v>
      </c>
      <c r="N362" s="194" t="s">
        <v>38</v>
      </c>
      <c r="O362" s="71"/>
      <c r="P362" s="195">
        <f>O362*H362</f>
        <v>0</v>
      </c>
      <c r="Q362" s="195">
        <v>0</v>
      </c>
      <c r="R362" s="195">
        <f>Q362*H362</f>
        <v>0</v>
      </c>
      <c r="S362" s="195">
        <v>0</v>
      </c>
      <c r="T362" s="196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7" t="s">
        <v>139</v>
      </c>
      <c r="AT362" s="197" t="s">
        <v>134</v>
      </c>
      <c r="AU362" s="197" t="s">
        <v>83</v>
      </c>
      <c r="AY362" s="17" t="s">
        <v>132</v>
      </c>
      <c r="BE362" s="198">
        <f>IF(N362="základní",J362,0)</f>
        <v>0</v>
      </c>
      <c r="BF362" s="198">
        <f>IF(N362="snížená",J362,0)</f>
        <v>0</v>
      </c>
      <c r="BG362" s="198">
        <f>IF(N362="zákl. přenesená",J362,0)</f>
        <v>0</v>
      </c>
      <c r="BH362" s="198">
        <f>IF(N362="sníž. přenesená",J362,0)</f>
        <v>0</v>
      </c>
      <c r="BI362" s="198">
        <f>IF(N362="nulová",J362,0)</f>
        <v>0</v>
      </c>
      <c r="BJ362" s="17" t="s">
        <v>81</v>
      </c>
      <c r="BK362" s="198">
        <f>ROUND(I362*H362,2)</f>
        <v>0</v>
      </c>
      <c r="BL362" s="17" t="s">
        <v>139</v>
      </c>
      <c r="BM362" s="197" t="s">
        <v>452</v>
      </c>
    </row>
    <row r="363" spans="1:65" s="2" customFormat="1" ht="55.5" customHeight="1" x14ac:dyDescent="0.2">
      <c r="A363" s="34"/>
      <c r="B363" s="35"/>
      <c r="C363" s="186" t="s">
        <v>453</v>
      </c>
      <c r="D363" s="186" t="s">
        <v>134</v>
      </c>
      <c r="E363" s="187" t="s">
        <v>454</v>
      </c>
      <c r="F363" s="188" t="s">
        <v>455</v>
      </c>
      <c r="G363" s="189" t="s">
        <v>165</v>
      </c>
      <c r="H363" s="190">
        <v>5982.26</v>
      </c>
      <c r="I363" s="191"/>
      <c r="J363" s="192">
        <f>ROUND(I363*H363,2)</f>
        <v>0</v>
      </c>
      <c r="K363" s="188" t="s">
        <v>138</v>
      </c>
      <c r="L363" s="39"/>
      <c r="M363" s="242" t="s">
        <v>1</v>
      </c>
      <c r="N363" s="243" t="s">
        <v>38</v>
      </c>
      <c r="O363" s="244"/>
      <c r="P363" s="245">
        <f>O363*H363</f>
        <v>0</v>
      </c>
      <c r="Q363" s="245">
        <v>0</v>
      </c>
      <c r="R363" s="245">
        <f>Q363*H363</f>
        <v>0</v>
      </c>
      <c r="S363" s="245">
        <v>0</v>
      </c>
      <c r="T363" s="246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7" t="s">
        <v>139</v>
      </c>
      <c r="AT363" s="197" t="s">
        <v>134</v>
      </c>
      <c r="AU363" s="197" t="s">
        <v>83</v>
      </c>
      <c r="AY363" s="17" t="s">
        <v>132</v>
      </c>
      <c r="BE363" s="198">
        <f>IF(N363="základní",J363,0)</f>
        <v>0</v>
      </c>
      <c r="BF363" s="198">
        <f>IF(N363="snížená",J363,0)</f>
        <v>0</v>
      </c>
      <c r="BG363" s="198">
        <f>IF(N363="zákl. přenesená",J363,0)</f>
        <v>0</v>
      </c>
      <c r="BH363" s="198">
        <f>IF(N363="sníž. přenesená",J363,0)</f>
        <v>0</v>
      </c>
      <c r="BI363" s="198">
        <f>IF(N363="nulová",J363,0)</f>
        <v>0</v>
      </c>
      <c r="BJ363" s="17" t="s">
        <v>81</v>
      </c>
      <c r="BK363" s="198">
        <f>ROUND(I363*H363,2)</f>
        <v>0</v>
      </c>
      <c r="BL363" s="17" t="s">
        <v>139</v>
      </c>
      <c r="BM363" s="197" t="s">
        <v>456</v>
      </c>
    </row>
    <row r="364" spans="1:65" s="2" customFormat="1" ht="6.95" customHeight="1" x14ac:dyDescent="0.2">
      <c r="A364" s="34"/>
      <c r="B364" s="54"/>
      <c r="C364" s="55"/>
      <c r="D364" s="55"/>
      <c r="E364" s="55"/>
      <c r="F364" s="55"/>
      <c r="G364" s="55"/>
      <c r="H364" s="55"/>
      <c r="I364" s="55"/>
      <c r="J364" s="55"/>
      <c r="K364" s="55"/>
      <c r="L364" s="39"/>
      <c r="M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</row>
  </sheetData>
  <sheetProtection algorithmName="SHA-512" hashValue="cyaQZqri7G/wBF5jSG5rOkvDVkUIMFM1PMxo92Mx3dRNqbWH2zXmrf4KlK0R+kWYW9DsoPsCivQmobR+Zl5E0w==" saltValue="122YAzRdsXtuU5Sr9qxMGlYNQzbYh6Ry874zIg+XdrDkDIudywzZjvgl16S11JdQhmIrWWrmSTBs4H7oQWD4Zw==" spinCount="100000" sheet="1" objects="1" scenarios="1" formatColumns="0" formatRows="0" autoFilter="0"/>
  <autoFilter ref="C122:K36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5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86</v>
      </c>
    </row>
    <row r="3" spans="1:46" s="1" customFormat="1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 x14ac:dyDescent="0.2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2" t="s">
        <v>16</v>
      </c>
      <c r="L6" s="20"/>
    </row>
    <row r="7" spans="1:46" s="1" customFormat="1" ht="16.5" customHeight="1" x14ac:dyDescent="0.2">
      <c r="B7" s="20"/>
      <c r="E7" s="288" t="str">
        <f>'Rekapitulace stavby'!K6</f>
        <v>Cyklostezka Bukovec - Chrást u Plzně</v>
      </c>
      <c r="F7" s="289"/>
      <c r="G7" s="289"/>
      <c r="H7" s="289"/>
      <c r="L7" s="20"/>
    </row>
    <row r="8" spans="1:46" s="2" customFormat="1" ht="12" customHeight="1" x14ac:dyDescent="0.2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290" t="s">
        <v>457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30. 8. 2023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2" t="s">
        <v>37</v>
      </c>
      <c r="E33" s="112" t="s">
        <v>38</v>
      </c>
      <c r="F33" s="123">
        <f>ROUND((SUM(BE127:BE274)),  2)</f>
        <v>0</v>
      </c>
      <c r="G33" s="34"/>
      <c r="H33" s="34"/>
      <c r="I33" s="124">
        <v>0.21</v>
      </c>
      <c r="J33" s="123">
        <f>ROUND(((SUM(BE127:BE274))*I33),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2" t="s">
        <v>39</v>
      </c>
      <c r="F34" s="123">
        <f>ROUND((SUM(BF127:BF274)),  2)</f>
        <v>0</v>
      </c>
      <c r="G34" s="34"/>
      <c r="H34" s="34"/>
      <c r="I34" s="124">
        <v>0.15</v>
      </c>
      <c r="J34" s="123">
        <f>ROUND(((SUM(BF127:BF274))*I34),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2" t="s">
        <v>40</v>
      </c>
      <c r="F35" s="123">
        <f>ROUND((SUM(BG127:BG274)),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2" t="s">
        <v>41</v>
      </c>
      <c r="F36" s="123">
        <f>ROUND((SUM(BH127:BH274)),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2" t="s">
        <v>42</v>
      </c>
      <c r="F37" s="123">
        <f>ROUND((SUM(BI127:BI274)),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295" t="str">
        <f>E7</f>
        <v>Cyklostezka Bukovec - Chrást u Plzně</v>
      </c>
      <c r="F85" s="296"/>
      <c r="G85" s="296"/>
      <c r="H85" s="29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47" t="str">
        <f>E9</f>
        <v>SO 201a - Opěrná zeď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30. 8. 2023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 x14ac:dyDescent="0.2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 x14ac:dyDescent="0.2">
      <c r="B97" s="147"/>
      <c r="C97" s="148"/>
      <c r="D97" s="149" t="s">
        <v>110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 x14ac:dyDescent="0.2">
      <c r="B98" s="153"/>
      <c r="C98" s="154"/>
      <c r="D98" s="155" t="s">
        <v>111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 x14ac:dyDescent="0.2">
      <c r="B99" s="153"/>
      <c r="C99" s="154"/>
      <c r="D99" s="155" t="s">
        <v>458</v>
      </c>
      <c r="E99" s="156"/>
      <c r="F99" s="156"/>
      <c r="G99" s="156"/>
      <c r="H99" s="156"/>
      <c r="I99" s="156"/>
      <c r="J99" s="157">
        <f>J182</f>
        <v>0</v>
      </c>
      <c r="K99" s="154"/>
      <c r="L99" s="158"/>
    </row>
    <row r="100" spans="1:31" s="10" customFormat="1" ht="19.899999999999999" customHeight="1" x14ac:dyDescent="0.2">
      <c r="B100" s="153"/>
      <c r="C100" s="154"/>
      <c r="D100" s="155" t="s">
        <v>459</v>
      </c>
      <c r="E100" s="156"/>
      <c r="F100" s="156"/>
      <c r="G100" s="156"/>
      <c r="H100" s="156"/>
      <c r="I100" s="156"/>
      <c r="J100" s="157">
        <f>J222</f>
        <v>0</v>
      </c>
      <c r="K100" s="154"/>
      <c r="L100" s="158"/>
    </row>
    <row r="101" spans="1:31" s="10" customFormat="1" ht="19.899999999999999" customHeight="1" x14ac:dyDescent="0.2">
      <c r="B101" s="153"/>
      <c r="C101" s="154"/>
      <c r="D101" s="155" t="s">
        <v>112</v>
      </c>
      <c r="E101" s="156"/>
      <c r="F101" s="156"/>
      <c r="G101" s="156"/>
      <c r="H101" s="156"/>
      <c r="I101" s="156"/>
      <c r="J101" s="157">
        <f>J238</f>
        <v>0</v>
      </c>
      <c r="K101" s="154"/>
      <c r="L101" s="158"/>
    </row>
    <row r="102" spans="1:31" s="10" customFormat="1" ht="19.899999999999999" customHeight="1" x14ac:dyDescent="0.2">
      <c r="B102" s="153"/>
      <c r="C102" s="154"/>
      <c r="D102" s="155" t="s">
        <v>113</v>
      </c>
      <c r="E102" s="156"/>
      <c r="F102" s="156"/>
      <c r="G102" s="156"/>
      <c r="H102" s="156"/>
      <c r="I102" s="156"/>
      <c r="J102" s="157">
        <f>J240</f>
        <v>0</v>
      </c>
      <c r="K102" s="154"/>
      <c r="L102" s="158"/>
    </row>
    <row r="103" spans="1:31" s="10" customFormat="1" ht="19.899999999999999" customHeight="1" x14ac:dyDescent="0.2">
      <c r="B103" s="153"/>
      <c r="C103" s="154"/>
      <c r="D103" s="155" t="s">
        <v>114</v>
      </c>
      <c r="E103" s="156"/>
      <c r="F103" s="156"/>
      <c r="G103" s="156"/>
      <c r="H103" s="156"/>
      <c r="I103" s="156"/>
      <c r="J103" s="157">
        <f>J245</f>
        <v>0</v>
      </c>
      <c r="K103" s="154"/>
      <c r="L103" s="158"/>
    </row>
    <row r="104" spans="1:31" s="10" customFormat="1" ht="19.899999999999999" customHeight="1" x14ac:dyDescent="0.2">
      <c r="B104" s="153"/>
      <c r="C104" s="154"/>
      <c r="D104" s="155" t="s">
        <v>116</v>
      </c>
      <c r="E104" s="156"/>
      <c r="F104" s="156"/>
      <c r="G104" s="156"/>
      <c r="H104" s="156"/>
      <c r="I104" s="156"/>
      <c r="J104" s="157">
        <f>J256</f>
        <v>0</v>
      </c>
      <c r="K104" s="154"/>
      <c r="L104" s="158"/>
    </row>
    <row r="105" spans="1:31" s="9" customFormat="1" ht="24.95" customHeight="1" x14ac:dyDescent="0.2">
      <c r="B105" s="147"/>
      <c r="C105" s="148"/>
      <c r="D105" s="149" t="s">
        <v>460</v>
      </c>
      <c r="E105" s="150"/>
      <c r="F105" s="150"/>
      <c r="G105" s="150"/>
      <c r="H105" s="150"/>
      <c r="I105" s="150"/>
      <c r="J105" s="151">
        <f>J258</f>
        <v>0</v>
      </c>
      <c r="K105" s="148"/>
      <c r="L105" s="152"/>
    </row>
    <row r="106" spans="1:31" s="10" customFormat="1" ht="19.899999999999999" customHeight="1" x14ac:dyDescent="0.2">
      <c r="B106" s="153"/>
      <c r="C106" s="154"/>
      <c r="D106" s="155" t="s">
        <v>461</v>
      </c>
      <c r="E106" s="156"/>
      <c r="F106" s="156"/>
      <c r="G106" s="156"/>
      <c r="H106" s="156"/>
      <c r="I106" s="156"/>
      <c r="J106" s="157">
        <f>J259</f>
        <v>0</v>
      </c>
      <c r="K106" s="154"/>
      <c r="L106" s="158"/>
    </row>
    <row r="107" spans="1:31" s="10" customFormat="1" ht="19.899999999999999" customHeight="1" x14ac:dyDescent="0.2">
      <c r="B107" s="153"/>
      <c r="C107" s="154"/>
      <c r="D107" s="155" t="s">
        <v>462</v>
      </c>
      <c r="E107" s="156"/>
      <c r="F107" s="156"/>
      <c r="G107" s="156"/>
      <c r="H107" s="156"/>
      <c r="I107" s="156"/>
      <c r="J107" s="157">
        <f>J268</f>
        <v>0</v>
      </c>
      <c r="K107" s="154"/>
      <c r="L107" s="158"/>
    </row>
    <row r="108" spans="1:31" s="2" customFormat="1" ht="21.7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 x14ac:dyDescent="0.2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 x14ac:dyDescent="0.2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 x14ac:dyDescent="0.2">
      <c r="A114" s="34"/>
      <c r="B114" s="35"/>
      <c r="C114" s="23" t="s">
        <v>117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 x14ac:dyDescent="0.2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 x14ac:dyDescent="0.2">
      <c r="A117" s="34"/>
      <c r="B117" s="35"/>
      <c r="C117" s="36"/>
      <c r="D117" s="36"/>
      <c r="E117" s="295" t="str">
        <f>E7</f>
        <v>Cyklostezka Bukovec - Chrást u Plzně</v>
      </c>
      <c r="F117" s="296"/>
      <c r="G117" s="296"/>
      <c r="H117" s="29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 x14ac:dyDescent="0.2">
      <c r="A118" s="34"/>
      <c r="B118" s="35"/>
      <c r="C118" s="29" t="s">
        <v>103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 x14ac:dyDescent="0.2">
      <c r="A119" s="34"/>
      <c r="B119" s="35"/>
      <c r="C119" s="36"/>
      <c r="D119" s="36"/>
      <c r="E119" s="247" t="str">
        <f>E9</f>
        <v>SO 201a - Opěrná zeď</v>
      </c>
      <c r="F119" s="297"/>
      <c r="G119" s="297"/>
      <c r="H119" s="297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 x14ac:dyDescent="0.2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 t="str">
        <f>IF(J12="","",J12)</f>
        <v>30. 8. 2023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 x14ac:dyDescent="0.2">
      <c r="A123" s="34"/>
      <c r="B123" s="35"/>
      <c r="C123" s="29" t="s">
        <v>24</v>
      </c>
      <c r="D123" s="36"/>
      <c r="E123" s="36"/>
      <c r="F123" s="27" t="str">
        <f>E15</f>
        <v xml:space="preserve"> </v>
      </c>
      <c r="G123" s="36"/>
      <c r="H123" s="36"/>
      <c r="I123" s="29" t="s">
        <v>29</v>
      </c>
      <c r="J123" s="32" t="str">
        <f>E21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 x14ac:dyDescent="0.2">
      <c r="A124" s="34"/>
      <c r="B124" s="35"/>
      <c r="C124" s="29" t="s">
        <v>27</v>
      </c>
      <c r="D124" s="36"/>
      <c r="E124" s="36"/>
      <c r="F124" s="27" t="str">
        <f>IF(E18="","",E18)</f>
        <v>Vyplň údaj</v>
      </c>
      <c r="G124" s="36"/>
      <c r="H124" s="36"/>
      <c r="I124" s="29" t="s">
        <v>31</v>
      </c>
      <c r="J124" s="32" t="str">
        <f>E24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 x14ac:dyDescent="0.2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 x14ac:dyDescent="0.2">
      <c r="A126" s="159"/>
      <c r="B126" s="160"/>
      <c r="C126" s="161" t="s">
        <v>118</v>
      </c>
      <c r="D126" s="162" t="s">
        <v>58</v>
      </c>
      <c r="E126" s="162" t="s">
        <v>54</v>
      </c>
      <c r="F126" s="162" t="s">
        <v>55</v>
      </c>
      <c r="G126" s="162" t="s">
        <v>119</v>
      </c>
      <c r="H126" s="162" t="s">
        <v>120</v>
      </c>
      <c r="I126" s="162" t="s">
        <v>121</v>
      </c>
      <c r="J126" s="162" t="s">
        <v>107</v>
      </c>
      <c r="K126" s="163" t="s">
        <v>122</v>
      </c>
      <c r="L126" s="164"/>
      <c r="M126" s="75" t="s">
        <v>1</v>
      </c>
      <c r="N126" s="76" t="s">
        <v>37</v>
      </c>
      <c r="O126" s="76" t="s">
        <v>123</v>
      </c>
      <c r="P126" s="76" t="s">
        <v>124</v>
      </c>
      <c r="Q126" s="76" t="s">
        <v>125</v>
      </c>
      <c r="R126" s="76" t="s">
        <v>126</v>
      </c>
      <c r="S126" s="76" t="s">
        <v>127</v>
      </c>
      <c r="T126" s="77" t="s">
        <v>128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 x14ac:dyDescent="0.25">
      <c r="A127" s="34"/>
      <c r="B127" s="35"/>
      <c r="C127" s="82" t="s">
        <v>129</v>
      </c>
      <c r="D127" s="36"/>
      <c r="E127" s="36"/>
      <c r="F127" s="36"/>
      <c r="G127" s="36"/>
      <c r="H127" s="36"/>
      <c r="I127" s="36"/>
      <c r="J127" s="165">
        <f>BK127</f>
        <v>0</v>
      </c>
      <c r="K127" s="36"/>
      <c r="L127" s="39"/>
      <c r="M127" s="78"/>
      <c r="N127" s="166"/>
      <c r="O127" s="79"/>
      <c r="P127" s="167">
        <f>P128+P258</f>
        <v>0</v>
      </c>
      <c r="Q127" s="79"/>
      <c r="R127" s="167">
        <f>R128+R258</f>
        <v>0</v>
      </c>
      <c r="S127" s="79"/>
      <c r="T127" s="168">
        <f>T128+T258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72</v>
      </c>
      <c r="AU127" s="17" t="s">
        <v>109</v>
      </c>
      <c r="BK127" s="169">
        <f>BK128+BK258</f>
        <v>0</v>
      </c>
    </row>
    <row r="128" spans="1:63" s="12" customFormat="1" ht="25.9" customHeight="1" x14ac:dyDescent="0.2">
      <c r="B128" s="170"/>
      <c r="C128" s="171"/>
      <c r="D128" s="172" t="s">
        <v>72</v>
      </c>
      <c r="E128" s="173" t="s">
        <v>130</v>
      </c>
      <c r="F128" s="173" t="s">
        <v>131</v>
      </c>
      <c r="G128" s="171"/>
      <c r="H128" s="171"/>
      <c r="I128" s="174"/>
      <c r="J128" s="175">
        <f>BK128</f>
        <v>0</v>
      </c>
      <c r="K128" s="171"/>
      <c r="L128" s="176"/>
      <c r="M128" s="177"/>
      <c r="N128" s="178"/>
      <c r="O128" s="178"/>
      <c r="P128" s="179">
        <f>P129+P182+P222+P238+P240+P245+P256</f>
        <v>0</v>
      </c>
      <c r="Q128" s="178"/>
      <c r="R128" s="179">
        <f>R129+R182+R222+R238+R240+R245+R256</f>
        <v>0</v>
      </c>
      <c r="S128" s="178"/>
      <c r="T128" s="180">
        <f>T129+T182+T222+T238+T240+T245+T256</f>
        <v>0</v>
      </c>
      <c r="AR128" s="181" t="s">
        <v>81</v>
      </c>
      <c r="AT128" s="182" t="s">
        <v>72</v>
      </c>
      <c r="AU128" s="182" t="s">
        <v>73</v>
      </c>
      <c r="AY128" s="181" t="s">
        <v>132</v>
      </c>
      <c r="BK128" s="183">
        <f>BK129+BK182+BK222+BK238+BK240+BK245+BK256</f>
        <v>0</v>
      </c>
    </row>
    <row r="129" spans="1:65" s="12" customFormat="1" ht="22.9" customHeight="1" x14ac:dyDescent="0.2">
      <c r="B129" s="170"/>
      <c r="C129" s="171"/>
      <c r="D129" s="172" t="s">
        <v>72</v>
      </c>
      <c r="E129" s="184" t="s">
        <v>81</v>
      </c>
      <c r="F129" s="184" t="s">
        <v>133</v>
      </c>
      <c r="G129" s="171"/>
      <c r="H129" s="171"/>
      <c r="I129" s="174"/>
      <c r="J129" s="185">
        <f>BK129</f>
        <v>0</v>
      </c>
      <c r="K129" s="171"/>
      <c r="L129" s="176"/>
      <c r="M129" s="177"/>
      <c r="N129" s="178"/>
      <c r="O129" s="178"/>
      <c r="P129" s="179">
        <f>SUM(P130:P181)</f>
        <v>0</v>
      </c>
      <c r="Q129" s="178"/>
      <c r="R129" s="179">
        <f>SUM(R130:R181)</f>
        <v>0</v>
      </c>
      <c r="S129" s="178"/>
      <c r="T129" s="180">
        <f>SUM(T130:T181)</f>
        <v>0</v>
      </c>
      <c r="AR129" s="181" t="s">
        <v>81</v>
      </c>
      <c r="AT129" s="182" t="s">
        <v>72</v>
      </c>
      <c r="AU129" s="182" t="s">
        <v>81</v>
      </c>
      <c r="AY129" s="181" t="s">
        <v>132</v>
      </c>
      <c r="BK129" s="183">
        <f>SUM(BK130:BK181)</f>
        <v>0</v>
      </c>
    </row>
    <row r="130" spans="1:65" s="2" customFormat="1" ht="49.15" customHeight="1" x14ac:dyDescent="0.2">
      <c r="A130" s="34"/>
      <c r="B130" s="35"/>
      <c r="C130" s="186" t="s">
        <v>81</v>
      </c>
      <c r="D130" s="186" t="s">
        <v>134</v>
      </c>
      <c r="E130" s="187" t="s">
        <v>463</v>
      </c>
      <c r="F130" s="188" t="s">
        <v>464</v>
      </c>
      <c r="G130" s="189" t="s">
        <v>195</v>
      </c>
      <c r="H130" s="190">
        <v>180</v>
      </c>
      <c r="I130" s="191"/>
      <c r="J130" s="192">
        <f>ROUND(I130*H130,2)</f>
        <v>0</v>
      </c>
      <c r="K130" s="188" t="s">
        <v>138</v>
      </c>
      <c r="L130" s="39"/>
      <c r="M130" s="193" t="s">
        <v>1</v>
      </c>
      <c r="N130" s="194" t="s">
        <v>38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139</v>
      </c>
      <c r="AT130" s="197" t="s">
        <v>134</v>
      </c>
      <c r="AU130" s="197" t="s">
        <v>83</v>
      </c>
      <c r="AY130" s="17" t="s">
        <v>132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81</v>
      </c>
      <c r="BK130" s="198">
        <f>ROUND(I130*H130,2)</f>
        <v>0</v>
      </c>
      <c r="BL130" s="17" t="s">
        <v>139</v>
      </c>
      <c r="BM130" s="197" t="s">
        <v>83</v>
      </c>
    </row>
    <row r="131" spans="1:65" s="13" customFormat="1" ht="11.25" x14ac:dyDescent="0.2">
      <c r="B131" s="199"/>
      <c r="C131" s="200"/>
      <c r="D131" s="201" t="s">
        <v>140</v>
      </c>
      <c r="E131" s="202" t="s">
        <v>1</v>
      </c>
      <c r="F131" s="203" t="s">
        <v>465</v>
      </c>
      <c r="G131" s="200"/>
      <c r="H131" s="204">
        <v>180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140</v>
      </c>
      <c r="AU131" s="210" t="s">
        <v>83</v>
      </c>
      <c r="AV131" s="13" t="s">
        <v>83</v>
      </c>
      <c r="AW131" s="13" t="s">
        <v>30</v>
      </c>
      <c r="AX131" s="13" t="s">
        <v>73</v>
      </c>
      <c r="AY131" s="210" t="s">
        <v>132</v>
      </c>
    </row>
    <row r="132" spans="1:65" s="14" customFormat="1" ht="11.25" x14ac:dyDescent="0.2">
      <c r="B132" s="211"/>
      <c r="C132" s="212"/>
      <c r="D132" s="201" t="s">
        <v>140</v>
      </c>
      <c r="E132" s="213" t="s">
        <v>1</v>
      </c>
      <c r="F132" s="214" t="s">
        <v>229</v>
      </c>
      <c r="G132" s="212"/>
      <c r="H132" s="213" t="s">
        <v>1</v>
      </c>
      <c r="I132" s="215"/>
      <c r="J132" s="212"/>
      <c r="K132" s="212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140</v>
      </c>
      <c r="AU132" s="220" t="s">
        <v>83</v>
      </c>
      <c r="AV132" s="14" t="s">
        <v>81</v>
      </c>
      <c r="AW132" s="14" t="s">
        <v>30</v>
      </c>
      <c r="AX132" s="14" t="s">
        <v>73</v>
      </c>
      <c r="AY132" s="220" t="s">
        <v>132</v>
      </c>
    </row>
    <row r="133" spans="1:65" s="15" customFormat="1" ht="11.25" x14ac:dyDescent="0.2">
      <c r="B133" s="221"/>
      <c r="C133" s="222"/>
      <c r="D133" s="201" t="s">
        <v>140</v>
      </c>
      <c r="E133" s="223" t="s">
        <v>1</v>
      </c>
      <c r="F133" s="224" t="s">
        <v>143</v>
      </c>
      <c r="G133" s="222"/>
      <c r="H133" s="225">
        <v>180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140</v>
      </c>
      <c r="AU133" s="231" t="s">
        <v>83</v>
      </c>
      <c r="AV133" s="15" t="s">
        <v>139</v>
      </c>
      <c r="AW133" s="15" t="s">
        <v>30</v>
      </c>
      <c r="AX133" s="15" t="s">
        <v>81</v>
      </c>
      <c r="AY133" s="231" t="s">
        <v>132</v>
      </c>
    </row>
    <row r="134" spans="1:65" s="2" customFormat="1" ht="16.5" customHeight="1" x14ac:dyDescent="0.2">
      <c r="A134" s="34"/>
      <c r="B134" s="35"/>
      <c r="C134" s="186" t="s">
        <v>83</v>
      </c>
      <c r="D134" s="186" t="s">
        <v>134</v>
      </c>
      <c r="E134" s="187" t="s">
        <v>466</v>
      </c>
      <c r="F134" s="188" t="s">
        <v>467</v>
      </c>
      <c r="G134" s="189" t="s">
        <v>195</v>
      </c>
      <c r="H134" s="190">
        <v>180</v>
      </c>
      <c r="I134" s="191"/>
      <c r="J134" s="192">
        <f>ROUND(I134*H134,2)</f>
        <v>0</v>
      </c>
      <c r="K134" s="188" t="s">
        <v>138</v>
      </c>
      <c r="L134" s="39"/>
      <c r="M134" s="193" t="s">
        <v>1</v>
      </c>
      <c r="N134" s="194" t="s">
        <v>38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139</v>
      </c>
      <c r="AT134" s="197" t="s">
        <v>134</v>
      </c>
      <c r="AU134" s="197" t="s">
        <v>83</v>
      </c>
      <c r="AY134" s="17" t="s">
        <v>132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81</v>
      </c>
      <c r="BK134" s="198">
        <f>ROUND(I134*H134,2)</f>
        <v>0</v>
      </c>
      <c r="BL134" s="17" t="s">
        <v>139</v>
      </c>
      <c r="BM134" s="197" t="s">
        <v>139</v>
      </c>
    </row>
    <row r="135" spans="1:65" s="13" customFormat="1" ht="11.25" x14ac:dyDescent="0.2">
      <c r="B135" s="199"/>
      <c r="C135" s="200"/>
      <c r="D135" s="201" t="s">
        <v>140</v>
      </c>
      <c r="E135" s="202" t="s">
        <v>1</v>
      </c>
      <c r="F135" s="203" t="s">
        <v>468</v>
      </c>
      <c r="G135" s="200"/>
      <c r="H135" s="204">
        <v>180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140</v>
      </c>
      <c r="AU135" s="210" t="s">
        <v>83</v>
      </c>
      <c r="AV135" s="13" t="s">
        <v>83</v>
      </c>
      <c r="AW135" s="13" t="s">
        <v>30</v>
      </c>
      <c r="AX135" s="13" t="s">
        <v>73</v>
      </c>
      <c r="AY135" s="210" t="s">
        <v>132</v>
      </c>
    </row>
    <row r="136" spans="1:65" s="14" customFormat="1" ht="11.25" x14ac:dyDescent="0.2">
      <c r="B136" s="211"/>
      <c r="C136" s="212"/>
      <c r="D136" s="201" t="s">
        <v>140</v>
      </c>
      <c r="E136" s="213" t="s">
        <v>1</v>
      </c>
      <c r="F136" s="214" t="s">
        <v>229</v>
      </c>
      <c r="G136" s="212"/>
      <c r="H136" s="213" t="s">
        <v>1</v>
      </c>
      <c r="I136" s="215"/>
      <c r="J136" s="212"/>
      <c r="K136" s="212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140</v>
      </c>
      <c r="AU136" s="220" t="s">
        <v>83</v>
      </c>
      <c r="AV136" s="14" t="s">
        <v>81</v>
      </c>
      <c r="AW136" s="14" t="s">
        <v>30</v>
      </c>
      <c r="AX136" s="14" t="s">
        <v>73</v>
      </c>
      <c r="AY136" s="220" t="s">
        <v>132</v>
      </c>
    </row>
    <row r="137" spans="1:65" s="15" customFormat="1" ht="11.25" x14ac:dyDescent="0.2">
      <c r="B137" s="221"/>
      <c r="C137" s="222"/>
      <c r="D137" s="201" t="s">
        <v>140</v>
      </c>
      <c r="E137" s="223" t="s">
        <v>1</v>
      </c>
      <c r="F137" s="224" t="s">
        <v>143</v>
      </c>
      <c r="G137" s="222"/>
      <c r="H137" s="225">
        <v>180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140</v>
      </c>
      <c r="AU137" s="231" t="s">
        <v>83</v>
      </c>
      <c r="AV137" s="15" t="s">
        <v>139</v>
      </c>
      <c r="AW137" s="15" t="s">
        <v>30</v>
      </c>
      <c r="AX137" s="15" t="s">
        <v>81</v>
      </c>
      <c r="AY137" s="231" t="s">
        <v>132</v>
      </c>
    </row>
    <row r="138" spans="1:65" s="2" customFormat="1" ht="44.25" customHeight="1" x14ac:dyDescent="0.2">
      <c r="A138" s="34"/>
      <c r="B138" s="35"/>
      <c r="C138" s="186" t="s">
        <v>148</v>
      </c>
      <c r="D138" s="186" t="s">
        <v>134</v>
      </c>
      <c r="E138" s="187" t="s">
        <v>469</v>
      </c>
      <c r="F138" s="188" t="s">
        <v>470</v>
      </c>
      <c r="G138" s="189" t="s">
        <v>137</v>
      </c>
      <c r="H138" s="190">
        <v>187.85</v>
      </c>
      <c r="I138" s="191"/>
      <c r="J138" s="192">
        <f>ROUND(I138*H138,2)</f>
        <v>0</v>
      </c>
      <c r="K138" s="188" t="s">
        <v>138</v>
      </c>
      <c r="L138" s="39"/>
      <c r="M138" s="193" t="s">
        <v>1</v>
      </c>
      <c r="N138" s="194" t="s">
        <v>38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139</v>
      </c>
      <c r="AT138" s="197" t="s">
        <v>134</v>
      </c>
      <c r="AU138" s="197" t="s">
        <v>83</v>
      </c>
      <c r="AY138" s="17" t="s">
        <v>132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81</v>
      </c>
      <c r="BK138" s="198">
        <f>ROUND(I138*H138,2)</f>
        <v>0</v>
      </c>
      <c r="BL138" s="17" t="s">
        <v>139</v>
      </c>
      <c r="BM138" s="197" t="s">
        <v>151</v>
      </c>
    </row>
    <row r="139" spans="1:65" s="2" customFormat="1" ht="33" customHeight="1" x14ac:dyDescent="0.2">
      <c r="A139" s="34"/>
      <c r="B139" s="35"/>
      <c r="C139" s="186" t="s">
        <v>139</v>
      </c>
      <c r="D139" s="186" t="s">
        <v>134</v>
      </c>
      <c r="E139" s="187" t="s">
        <v>471</v>
      </c>
      <c r="F139" s="188" t="s">
        <v>472</v>
      </c>
      <c r="G139" s="189" t="s">
        <v>195</v>
      </c>
      <c r="H139" s="190">
        <v>84.13</v>
      </c>
      <c r="I139" s="191"/>
      <c r="J139" s="192">
        <f>ROUND(I139*H139,2)</f>
        <v>0</v>
      </c>
      <c r="K139" s="188" t="s">
        <v>138</v>
      </c>
      <c r="L139" s="39"/>
      <c r="M139" s="193" t="s">
        <v>1</v>
      </c>
      <c r="N139" s="194" t="s">
        <v>38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139</v>
      </c>
      <c r="AT139" s="197" t="s">
        <v>134</v>
      </c>
      <c r="AU139" s="197" t="s">
        <v>83</v>
      </c>
      <c r="AY139" s="17" t="s">
        <v>132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81</v>
      </c>
      <c r="BK139" s="198">
        <f>ROUND(I139*H139,2)</f>
        <v>0</v>
      </c>
      <c r="BL139" s="17" t="s">
        <v>139</v>
      </c>
      <c r="BM139" s="197" t="s">
        <v>154</v>
      </c>
    </row>
    <row r="140" spans="1:65" s="2" customFormat="1" ht="44.25" customHeight="1" x14ac:dyDescent="0.2">
      <c r="A140" s="34"/>
      <c r="B140" s="35"/>
      <c r="C140" s="186" t="s">
        <v>156</v>
      </c>
      <c r="D140" s="186" t="s">
        <v>134</v>
      </c>
      <c r="E140" s="187" t="s">
        <v>473</v>
      </c>
      <c r="F140" s="188" t="s">
        <v>474</v>
      </c>
      <c r="G140" s="189" t="s">
        <v>195</v>
      </c>
      <c r="H140" s="190">
        <v>84.13</v>
      </c>
      <c r="I140" s="191"/>
      <c r="J140" s="192">
        <f>ROUND(I140*H140,2)</f>
        <v>0</v>
      </c>
      <c r="K140" s="188" t="s">
        <v>138</v>
      </c>
      <c r="L140" s="39"/>
      <c r="M140" s="193" t="s">
        <v>1</v>
      </c>
      <c r="N140" s="194" t="s">
        <v>38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139</v>
      </c>
      <c r="AT140" s="197" t="s">
        <v>134</v>
      </c>
      <c r="AU140" s="197" t="s">
        <v>83</v>
      </c>
      <c r="AY140" s="17" t="s">
        <v>132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81</v>
      </c>
      <c r="BK140" s="198">
        <f>ROUND(I140*H140,2)</f>
        <v>0</v>
      </c>
      <c r="BL140" s="17" t="s">
        <v>139</v>
      </c>
      <c r="BM140" s="197" t="s">
        <v>159</v>
      </c>
    </row>
    <row r="141" spans="1:65" s="2" customFormat="1" ht="49.15" customHeight="1" x14ac:dyDescent="0.2">
      <c r="A141" s="34"/>
      <c r="B141" s="35"/>
      <c r="C141" s="186" t="s">
        <v>151</v>
      </c>
      <c r="D141" s="186" t="s">
        <v>134</v>
      </c>
      <c r="E141" s="187" t="s">
        <v>475</v>
      </c>
      <c r="F141" s="188" t="s">
        <v>476</v>
      </c>
      <c r="G141" s="189" t="s">
        <v>380</v>
      </c>
      <c r="H141" s="190">
        <v>55</v>
      </c>
      <c r="I141" s="191"/>
      <c r="J141" s="192">
        <f>ROUND(I141*H141,2)</f>
        <v>0</v>
      </c>
      <c r="K141" s="188" t="s">
        <v>138</v>
      </c>
      <c r="L141" s="39"/>
      <c r="M141" s="193" t="s">
        <v>1</v>
      </c>
      <c r="N141" s="194" t="s">
        <v>38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139</v>
      </c>
      <c r="AT141" s="197" t="s">
        <v>134</v>
      </c>
      <c r="AU141" s="197" t="s">
        <v>83</v>
      </c>
      <c r="AY141" s="17" t="s">
        <v>132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81</v>
      </c>
      <c r="BK141" s="198">
        <f>ROUND(I141*H141,2)</f>
        <v>0</v>
      </c>
      <c r="BL141" s="17" t="s">
        <v>139</v>
      </c>
      <c r="BM141" s="197" t="s">
        <v>166</v>
      </c>
    </row>
    <row r="142" spans="1:65" s="13" customFormat="1" ht="11.25" x14ac:dyDescent="0.2">
      <c r="B142" s="199"/>
      <c r="C142" s="200"/>
      <c r="D142" s="201" t="s">
        <v>140</v>
      </c>
      <c r="E142" s="202" t="s">
        <v>1</v>
      </c>
      <c r="F142" s="203" t="s">
        <v>477</v>
      </c>
      <c r="G142" s="200"/>
      <c r="H142" s="204">
        <v>55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140</v>
      </c>
      <c r="AU142" s="210" t="s">
        <v>83</v>
      </c>
      <c r="AV142" s="13" t="s">
        <v>83</v>
      </c>
      <c r="AW142" s="13" t="s">
        <v>30</v>
      </c>
      <c r="AX142" s="13" t="s">
        <v>73</v>
      </c>
      <c r="AY142" s="210" t="s">
        <v>132</v>
      </c>
    </row>
    <row r="143" spans="1:65" s="15" customFormat="1" ht="11.25" x14ac:dyDescent="0.2">
      <c r="B143" s="221"/>
      <c r="C143" s="222"/>
      <c r="D143" s="201" t="s">
        <v>140</v>
      </c>
      <c r="E143" s="223" t="s">
        <v>1</v>
      </c>
      <c r="F143" s="224" t="s">
        <v>143</v>
      </c>
      <c r="G143" s="222"/>
      <c r="H143" s="225">
        <v>55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140</v>
      </c>
      <c r="AU143" s="231" t="s">
        <v>83</v>
      </c>
      <c r="AV143" s="15" t="s">
        <v>139</v>
      </c>
      <c r="AW143" s="15" t="s">
        <v>30</v>
      </c>
      <c r="AX143" s="15" t="s">
        <v>81</v>
      </c>
      <c r="AY143" s="231" t="s">
        <v>132</v>
      </c>
    </row>
    <row r="144" spans="1:65" s="2" customFormat="1" ht="21.75" customHeight="1" x14ac:dyDescent="0.2">
      <c r="A144" s="34"/>
      <c r="B144" s="35"/>
      <c r="C144" s="232" t="s">
        <v>168</v>
      </c>
      <c r="D144" s="232" t="s">
        <v>162</v>
      </c>
      <c r="E144" s="233" t="s">
        <v>478</v>
      </c>
      <c r="F144" s="234" t="s">
        <v>479</v>
      </c>
      <c r="G144" s="235" t="s">
        <v>165</v>
      </c>
      <c r="H144" s="236">
        <v>1.51</v>
      </c>
      <c r="I144" s="237"/>
      <c r="J144" s="238">
        <f>ROUND(I144*H144,2)</f>
        <v>0</v>
      </c>
      <c r="K144" s="234" t="s">
        <v>138</v>
      </c>
      <c r="L144" s="239"/>
      <c r="M144" s="240" t="s">
        <v>1</v>
      </c>
      <c r="N144" s="241" t="s">
        <v>38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154</v>
      </c>
      <c r="AT144" s="197" t="s">
        <v>162</v>
      </c>
      <c r="AU144" s="197" t="s">
        <v>83</v>
      </c>
      <c r="AY144" s="17" t="s">
        <v>132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81</v>
      </c>
      <c r="BK144" s="198">
        <f>ROUND(I144*H144,2)</f>
        <v>0</v>
      </c>
      <c r="BL144" s="17" t="s">
        <v>139</v>
      </c>
      <c r="BM144" s="197" t="s">
        <v>171</v>
      </c>
    </row>
    <row r="145" spans="1:65" s="2" customFormat="1" ht="21.75" customHeight="1" x14ac:dyDescent="0.2">
      <c r="A145" s="34"/>
      <c r="B145" s="35"/>
      <c r="C145" s="186" t="s">
        <v>154</v>
      </c>
      <c r="D145" s="186" t="s">
        <v>134</v>
      </c>
      <c r="E145" s="187" t="s">
        <v>480</v>
      </c>
      <c r="F145" s="188" t="s">
        <v>481</v>
      </c>
      <c r="G145" s="189" t="s">
        <v>380</v>
      </c>
      <c r="H145" s="190">
        <v>55</v>
      </c>
      <c r="I145" s="191"/>
      <c r="J145" s="192">
        <f>ROUND(I145*H145,2)</f>
        <v>0</v>
      </c>
      <c r="K145" s="188" t="s">
        <v>138</v>
      </c>
      <c r="L145" s="39"/>
      <c r="M145" s="193" t="s">
        <v>1</v>
      </c>
      <c r="N145" s="194" t="s">
        <v>38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139</v>
      </c>
      <c r="AT145" s="197" t="s">
        <v>134</v>
      </c>
      <c r="AU145" s="197" t="s">
        <v>83</v>
      </c>
      <c r="AY145" s="17" t="s">
        <v>132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81</v>
      </c>
      <c r="BK145" s="198">
        <f>ROUND(I145*H145,2)</f>
        <v>0</v>
      </c>
      <c r="BL145" s="17" t="s">
        <v>139</v>
      </c>
      <c r="BM145" s="197" t="s">
        <v>176</v>
      </c>
    </row>
    <row r="146" spans="1:65" s="2" customFormat="1" ht="33" customHeight="1" x14ac:dyDescent="0.2">
      <c r="A146" s="34"/>
      <c r="B146" s="35"/>
      <c r="C146" s="186" t="s">
        <v>178</v>
      </c>
      <c r="D146" s="186" t="s">
        <v>134</v>
      </c>
      <c r="E146" s="187" t="s">
        <v>482</v>
      </c>
      <c r="F146" s="188" t="s">
        <v>483</v>
      </c>
      <c r="G146" s="189" t="s">
        <v>195</v>
      </c>
      <c r="H146" s="190">
        <v>31</v>
      </c>
      <c r="I146" s="191"/>
      <c r="J146" s="192">
        <f>ROUND(I146*H146,2)</f>
        <v>0</v>
      </c>
      <c r="K146" s="188" t="s">
        <v>138</v>
      </c>
      <c r="L146" s="39"/>
      <c r="M146" s="193" t="s">
        <v>1</v>
      </c>
      <c r="N146" s="194" t="s">
        <v>38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139</v>
      </c>
      <c r="AT146" s="197" t="s">
        <v>134</v>
      </c>
      <c r="AU146" s="197" t="s">
        <v>83</v>
      </c>
      <c r="AY146" s="17" t="s">
        <v>132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81</v>
      </c>
      <c r="BK146" s="198">
        <f>ROUND(I146*H146,2)</f>
        <v>0</v>
      </c>
      <c r="BL146" s="17" t="s">
        <v>139</v>
      </c>
      <c r="BM146" s="197" t="s">
        <v>141</v>
      </c>
    </row>
    <row r="147" spans="1:65" s="13" customFormat="1" ht="11.25" x14ac:dyDescent="0.2">
      <c r="B147" s="199"/>
      <c r="C147" s="200"/>
      <c r="D147" s="201" t="s">
        <v>140</v>
      </c>
      <c r="E147" s="202" t="s">
        <v>1</v>
      </c>
      <c r="F147" s="203" t="s">
        <v>284</v>
      </c>
      <c r="G147" s="200"/>
      <c r="H147" s="204">
        <v>31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140</v>
      </c>
      <c r="AU147" s="210" t="s">
        <v>83</v>
      </c>
      <c r="AV147" s="13" t="s">
        <v>83</v>
      </c>
      <c r="AW147" s="13" t="s">
        <v>30</v>
      </c>
      <c r="AX147" s="13" t="s">
        <v>73</v>
      </c>
      <c r="AY147" s="210" t="s">
        <v>132</v>
      </c>
    </row>
    <row r="148" spans="1:65" s="14" customFormat="1" ht="11.25" x14ac:dyDescent="0.2">
      <c r="B148" s="211"/>
      <c r="C148" s="212"/>
      <c r="D148" s="201" t="s">
        <v>140</v>
      </c>
      <c r="E148" s="213" t="s">
        <v>1</v>
      </c>
      <c r="F148" s="214" t="s">
        <v>229</v>
      </c>
      <c r="G148" s="212"/>
      <c r="H148" s="213" t="s">
        <v>1</v>
      </c>
      <c r="I148" s="215"/>
      <c r="J148" s="212"/>
      <c r="K148" s="212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140</v>
      </c>
      <c r="AU148" s="220" t="s">
        <v>83</v>
      </c>
      <c r="AV148" s="14" t="s">
        <v>81</v>
      </c>
      <c r="AW148" s="14" t="s">
        <v>30</v>
      </c>
      <c r="AX148" s="14" t="s">
        <v>73</v>
      </c>
      <c r="AY148" s="220" t="s">
        <v>132</v>
      </c>
    </row>
    <row r="149" spans="1:65" s="15" customFormat="1" ht="11.25" x14ac:dyDescent="0.2">
      <c r="B149" s="221"/>
      <c r="C149" s="222"/>
      <c r="D149" s="201" t="s">
        <v>140</v>
      </c>
      <c r="E149" s="223" t="s">
        <v>1</v>
      </c>
      <c r="F149" s="224" t="s">
        <v>143</v>
      </c>
      <c r="G149" s="222"/>
      <c r="H149" s="225">
        <v>31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140</v>
      </c>
      <c r="AU149" s="231" t="s">
        <v>83</v>
      </c>
      <c r="AV149" s="15" t="s">
        <v>139</v>
      </c>
      <c r="AW149" s="15" t="s">
        <v>30</v>
      </c>
      <c r="AX149" s="15" t="s">
        <v>81</v>
      </c>
      <c r="AY149" s="231" t="s">
        <v>132</v>
      </c>
    </row>
    <row r="150" spans="1:65" s="2" customFormat="1" ht="33" customHeight="1" x14ac:dyDescent="0.2">
      <c r="A150" s="34"/>
      <c r="B150" s="35"/>
      <c r="C150" s="186" t="s">
        <v>159</v>
      </c>
      <c r="D150" s="186" t="s">
        <v>134</v>
      </c>
      <c r="E150" s="187" t="s">
        <v>484</v>
      </c>
      <c r="F150" s="188" t="s">
        <v>485</v>
      </c>
      <c r="G150" s="189" t="s">
        <v>195</v>
      </c>
      <c r="H150" s="190">
        <v>180</v>
      </c>
      <c r="I150" s="191"/>
      <c r="J150" s="192">
        <f>ROUND(I150*H150,2)</f>
        <v>0</v>
      </c>
      <c r="K150" s="188" t="s">
        <v>138</v>
      </c>
      <c r="L150" s="39"/>
      <c r="M150" s="193" t="s">
        <v>1</v>
      </c>
      <c r="N150" s="194" t="s">
        <v>38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139</v>
      </c>
      <c r="AT150" s="197" t="s">
        <v>134</v>
      </c>
      <c r="AU150" s="197" t="s">
        <v>83</v>
      </c>
      <c r="AY150" s="17" t="s">
        <v>132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81</v>
      </c>
      <c r="BK150" s="198">
        <f>ROUND(I150*H150,2)</f>
        <v>0</v>
      </c>
      <c r="BL150" s="17" t="s">
        <v>139</v>
      </c>
      <c r="BM150" s="197" t="s">
        <v>184</v>
      </c>
    </row>
    <row r="151" spans="1:65" s="2" customFormat="1" ht="33" customHeight="1" x14ac:dyDescent="0.2">
      <c r="A151" s="34"/>
      <c r="B151" s="35"/>
      <c r="C151" s="186" t="s">
        <v>187</v>
      </c>
      <c r="D151" s="186" t="s">
        <v>134</v>
      </c>
      <c r="E151" s="187" t="s">
        <v>486</v>
      </c>
      <c r="F151" s="188" t="s">
        <v>487</v>
      </c>
      <c r="G151" s="189" t="s">
        <v>195</v>
      </c>
      <c r="H151" s="190">
        <v>1800</v>
      </c>
      <c r="I151" s="191"/>
      <c r="J151" s="192">
        <f>ROUND(I151*H151,2)</f>
        <v>0</v>
      </c>
      <c r="K151" s="188" t="s">
        <v>138</v>
      </c>
      <c r="L151" s="39"/>
      <c r="M151" s="193" t="s">
        <v>1</v>
      </c>
      <c r="N151" s="194" t="s">
        <v>38</v>
      </c>
      <c r="O151" s="71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139</v>
      </c>
      <c r="AT151" s="197" t="s">
        <v>134</v>
      </c>
      <c r="AU151" s="197" t="s">
        <v>83</v>
      </c>
      <c r="AY151" s="17" t="s">
        <v>132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81</v>
      </c>
      <c r="BK151" s="198">
        <f>ROUND(I151*H151,2)</f>
        <v>0</v>
      </c>
      <c r="BL151" s="17" t="s">
        <v>139</v>
      </c>
      <c r="BM151" s="197" t="s">
        <v>190</v>
      </c>
    </row>
    <row r="152" spans="1:65" s="13" customFormat="1" ht="11.25" x14ac:dyDescent="0.2">
      <c r="B152" s="199"/>
      <c r="C152" s="200"/>
      <c r="D152" s="201" t="s">
        <v>140</v>
      </c>
      <c r="E152" s="202" t="s">
        <v>1</v>
      </c>
      <c r="F152" s="203" t="s">
        <v>488</v>
      </c>
      <c r="G152" s="200"/>
      <c r="H152" s="204">
        <v>1800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140</v>
      </c>
      <c r="AU152" s="210" t="s">
        <v>83</v>
      </c>
      <c r="AV152" s="13" t="s">
        <v>83</v>
      </c>
      <c r="AW152" s="13" t="s">
        <v>30</v>
      </c>
      <c r="AX152" s="13" t="s">
        <v>73</v>
      </c>
      <c r="AY152" s="210" t="s">
        <v>132</v>
      </c>
    </row>
    <row r="153" spans="1:65" s="15" customFormat="1" ht="11.25" x14ac:dyDescent="0.2">
      <c r="B153" s="221"/>
      <c r="C153" s="222"/>
      <c r="D153" s="201" t="s">
        <v>140</v>
      </c>
      <c r="E153" s="223" t="s">
        <v>1</v>
      </c>
      <c r="F153" s="224" t="s">
        <v>143</v>
      </c>
      <c r="G153" s="222"/>
      <c r="H153" s="225">
        <v>1800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140</v>
      </c>
      <c r="AU153" s="231" t="s">
        <v>83</v>
      </c>
      <c r="AV153" s="15" t="s">
        <v>139</v>
      </c>
      <c r="AW153" s="15" t="s">
        <v>30</v>
      </c>
      <c r="AX153" s="15" t="s">
        <v>81</v>
      </c>
      <c r="AY153" s="231" t="s">
        <v>132</v>
      </c>
    </row>
    <row r="154" spans="1:65" s="2" customFormat="1" ht="24.2" customHeight="1" x14ac:dyDescent="0.2">
      <c r="A154" s="34"/>
      <c r="B154" s="35"/>
      <c r="C154" s="186" t="s">
        <v>166</v>
      </c>
      <c r="D154" s="186" t="s">
        <v>134</v>
      </c>
      <c r="E154" s="187" t="s">
        <v>489</v>
      </c>
      <c r="F154" s="188" t="s">
        <v>490</v>
      </c>
      <c r="G154" s="189" t="s">
        <v>195</v>
      </c>
      <c r="H154" s="190">
        <v>180</v>
      </c>
      <c r="I154" s="191"/>
      <c r="J154" s="192">
        <f>ROUND(I154*H154,2)</f>
        <v>0</v>
      </c>
      <c r="K154" s="188" t="s">
        <v>138</v>
      </c>
      <c r="L154" s="39"/>
      <c r="M154" s="193" t="s">
        <v>1</v>
      </c>
      <c r="N154" s="194" t="s">
        <v>38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139</v>
      </c>
      <c r="AT154" s="197" t="s">
        <v>134</v>
      </c>
      <c r="AU154" s="197" t="s">
        <v>83</v>
      </c>
      <c r="AY154" s="17" t="s">
        <v>132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81</v>
      </c>
      <c r="BK154" s="198">
        <f>ROUND(I154*H154,2)</f>
        <v>0</v>
      </c>
      <c r="BL154" s="17" t="s">
        <v>139</v>
      </c>
      <c r="BM154" s="197" t="s">
        <v>196</v>
      </c>
    </row>
    <row r="155" spans="1:65" s="2" customFormat="1" ht="24.2" customHeight="1" x14ac:dyDescent="0.2">
      <c r="A155" s="34"/>
      <c r="B155" s="35"/>
      <c r="C155" s="186" t="s">
        <v>199</v>
      </c>
      <c r="D155" s="186" t="s">
        <v>134</v>
      </c>
      <c r="E155" s="187" t="s">
        <v>491</v>
      </c>
      <c r="F155" s="188" t="s">
        <v>492</v>
      </c>
      <c r="G155" s="189" t="s">
        <v>195</v>
      </c>
      <c r="H155" s="190">
        <v>1620</v>
      </c>
      <c r="I155" s="191"/>
      <c r="J155" s="192">
        <f>ROUND(I155*H155,2)</f>
        <v>0</v>
      </c>
      <c r="K155" s="188" t="s">
        <v>138</v>
      </c>
      <c r="L155" s="39"/>
      <c r="M155" s="193" t="s">
        <v>1</v>
      </c>
      <c r="N155" s="194" t="s">
        <v>38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139</v>
      </c>
      <c r="AT155" s="197" t="s">
        <v>134</v>
      </c>
      <c r="AU155" s="197" t="s">
        <v>83</v>
      </c>
      <c r="AY155" s="17" t="s">
        <v>132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7" t="s">
        <v>81</v>
      </c>
      <c r="BK155" s="198">
        <f>ROUND(I155*H155,2)</f>
        <v>0</v>
      </c>
      <c r="BL155" s="17" t="s">
        <v>139</v>
      </c>
      <c r="BM155" s="197" t="s">
        <v>202</v>
      </c>
    </row>
    <row r="156" spans="1:65" s="13" customFormat="1" ht="11.25" x14ac:dyDescent="0.2">
      <c r="B156" s="199"/>
      <c r="C156" s="200"/>
      <c r="D156" s="201" t="s">
        <v>140</v>
      </c>
      <c r="E156" s="202" t="s">
        <v>1</v>
      </c>
      <c r="F156" s="203" t="s">
        <v>493</v>
      </c>
      <c r="G156" s="200"/>
      <c r="H156" s="204">
        <v>1620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140</v>
      </c>
      <c r="AU156" s="210" t="s">
        <v>83</v>
      </c>
      <c r="AV156" s="13" t="s">
        <v>83</v>
      </c>
      <c r="AW156" s="13" t="s">
        <v>30</v>
      </c>
      <c r="AX156" s="13" t="s">
        <v>73</v>
      </c>
      <c r="AY156" s="210" t="s">
        <v>132</v>
      </c>
    </row>
    <row r="157" spans="1:65" s="15" customFormat="1" ht="11.25" x14ac:dyDescent="0.2">
      <c r="B157" s="221"/>
      <c r="C157" s="222"/>
      <c r="D157" s="201" t="s">
        <v>140</v>
      </c>
      <c r="E157" s="223" t="s">
        <v>1</v>
      </c>
      <c r="F157" s="224" t="s">
        <v>143</v>
      </c>
      <c r="G157" s="222"/>
      <c r="H157" s="225">
        <v>1620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140</v>
      </c>
      <c r="AU157" s="231" t="s">
        <v>83</v>
      </c>
      <c r="AV157" s="15" t="s">
        <v>139</v>
      </c>
      <c r="AW157" s="15" t="s">
        <v>30</v>
      </c>
      <c r="AX157" s="15" t="s">
        <v>81</v>
      </c>
      <c r="AY157" s="231" t="s">
        <v>132</v>
      </c>
    </row>
    <row r="158" spans="1:65" s="2" customFormat="1" ht="62.65" customHeight="1" x14ac:dyDescent="0.2">
      <c r="A158" s="34"/>
      <c r="B158" s="35"/>
      <c r="C158" s="186" t="s">
        <v>171</v>
      </c>
      <c r="D158" s="186" t="s">
        <v>134</v>
      </c>
      <c r="E158" s="187" t="s">
        <v>149</v>
      </c>
      <c r="F158" s="188" t="s">
        <v>150</v>
      </c>
      <c r="G158" s="189" t="s">
        <v>137</v>
      </c>
      <c r="H158" s="190">
        <v>151.85</v>
      </c>
      <c r="I158" s="191"/>
      <c r="J158" s="192">
        <f>ROUND(I158*H158,2)</f>
        <v>0</v>
      </c>
      <c r="K158" s="188" t="s">
        <v>138</v>
      </c>
      <c r="L158" s="39"/>
      <c r="M158" s="193" t="s">
        <v>1</v>
      </c>
      <c r="N158" s="194" t="s">
        <v>38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139</v>
      </c>
      <c r="AT158" s="197" t="s">
        <v>134</v>
      </c>
      <c r="AU158" s="197" t="s">
        <v>83</v>
      </c>
      <c r="AY158" s="17" t="s">
        <v>132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81</v>
      </c>
      <c r="BK158" s="198">
        <f>ROUND(I158*H158,2)</f>
        <v>0</v>
      </c>
      <c r="BL158" s="17" t="s">
        <v>139</v>
      </c>
      <c r="BM158" s="197" t="s">
        <v>207</v>
      </c>
    </row>
    <row r="159" spans="1:65" s="13" customFormat="1" ht="11.25" x14ac:dyDescent="0.2">
      <c r="B159" s="199"/>
      <c r="C159" s="200"/>
      <c r="D159" s="201" t="s">
        <v>140</v>
      </c>
      <c r="E159" s="202" t="s">
        <v>1</v>
      </c>
      <c r="F159" s="203" t="s">
        <v>494</v>
      </c>
      <c r="G159" s="200"/>
      <c r="H159" s="204">
        <v>151.85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140</v>
      </c>
      <c r="AU159" s="210" t="s">
        <v>83</v>
      </c>
      <c r="AV159" s="13" t="s">
        <v>83</v>
      </c>
      <c r="AW159" s="13" t="s">
        <v>30</v>
      </c>
      <c r="AX159" s="13" t="s">
        <v>73</v>
      </c>
      <c r="AY159" s="210" t="s">
        <v>132</v>
      </c>
    </row>
    <row r="160" spans="1:65" s="15" customFormat="1" ht="11.25" x14ac:dyDescent="0.2">
      <c r="B160" s="221"/>
      <c r="C160" s="222"/>
      <c r="D160" s="201" t="s">
        <v>140</v>
      </c>
      <c r="E160" s="223" t="s">
        <v>1</v>
      </c>
      <c r="F160" s="224" t="s">
        <v>143</v>
      </c>
      <c r="G160" s="222"/>
      <c r="H160" s="225">
        <v>151.85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140</v>
      </c>
      <c r="AU160" s="231" t="s">
        <v>83</v>
      </c>
      <c r="AV160" s="15" t="s">
        <v>139</v>
      </c>
      <c r="AW160" s="15" t="s">
        <v>30</v>
      </c>
      <c r="AX160" s="15" t="s">
        <v>81</v>
      </c>
      <c r="AY160" s="231" t="s">
        <v>132</v>
      </c>
    </row>
    <row r="161" spans="1:65" s="2" customFormat="1" ht="62.65" customHeight="1" x14ac:dyDescent="0.2">
      <c r="A161" s="34"/>
      <c r="B161" s="35"/>
      <c r="C161" s="186" t="s">
        <v>8</v>
      </c>
      <c r="D161" s="186" t="s">
        <v>134</v>
      </c>
      <c r="E161" s="187" t="s">
        <v>149</v>
      </c>
      <c r="F161" s="188" t="s">
        <v>150</v>
      </c>
      <c r="G161" s="189" t="s">
        <v>137</v>
      </c>
      <c r="H161" s="190">
        <v>3.89</v>
      </c>
      <c r="I161" s="191"/>
      <c r="J161" s="192">
        <f>ROUND(I161*H161,2)</f>
        <v>0</v>
      </c>
      <c r="K161" s="188" t="s">
        <v>138</v>
      </c>
      <c r="L161" s="39"/>
      <c r="M161" s="193" t="s">
        <v>1</v>
      </c>
      <c r="N161" s="194" t="s">
        <v>38</v>
      </c>
      <c r="O161" s="7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139</v>
      </c>
      <c r="AT161" s="197" t="s">
        <v>134</v>
      </c>
      <c r="AU161" s="197" t="s">
        <v>83</v>
      </c>
      <c r="AY161" s="17" t="s">
        <v>132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81</v>
      </c>
      <c r="BK161" s="198">
        <f>ROUND(I161*H161,2)</f>
        <v>0</v>
      </c>
      <c r="BL161" s="17" t="s">
        <v>139</v>
      </c>
      <c r="BM161" s="197" t="s">
        <v>212</v>
      </c>
    </row>
    <row r="162" spans="1:65" s="2" customFormat="1" ht="66.75" customHeight="1" x14ac:dyDescent="0.2">
      <c r="A162" s="34"/>
      <c r="B162" s="35"/>
      <c r="C162" s="186" t="s">
        <v>176</v>
      </c>
      <c r="D162" s="186" t="s">
        <v>134</v>
      </c>
      <c r="E162" s="187" t="s">
        <v>152</v>
      </c>
      <c r="F162" s="188" t="s">
        <v>153</v>
      </c>
      <c r="G162" s="189" t="s">
        <v>137</v>
      </c>
      <c r="H162" s="190">
        <v>778.7</v>
      </c>
      <c r="I162" s="191"/>
      <c r="J162" s="192">
        <f>ROUND(I162*H162,2)</f>
        <v>0</v>
      </c>
      <c r="K162" s="188" t="s">
        <v>138</v>
      </c>
      <c r="L162" s="39"/>
      <c r="M162" s="193" t="s">
        <v>1</v>
      </c>
      <c r="N162" s="194" t="s">
        <v>38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139</v>
      </c>
      <c r="AT162" s="197" t="s">
        <v>134</v>
      </c>
      <c r="AU162" s="197" t="s">
        <v>83</v>
      </c>
      <c r="AY162" s="17" t="s">
        <v>132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81</v>
      </c>
      <c r="BK162" s="198">
        <f>ROUND(I162*H162,2)</f>
        <v>0</v>
      </c>
      <c r="BL162" s="17" t="s">
        <v>139</v>
      </c>
      <c r="BM162" s="197" t="s">
        <v>216</v>
      </c>
    </row>
    <row r="163" spans="1:65" s="13" customFormat="1" ht="11.25" x14ac:dyDescent="0.2">
      <c r="B163" s="199"/>
      <c r="C163" s="200"/>
      <c r="D163" s="201" t="s">
        <v>140</v>
      </c>
      <c r="E163" s="202" t="s">
        <v>1</v>
      </c>
      <c r="F163" s="203" t="s">
        <v>495</v>
      </c>
      <c r="G163" s="200"/>
      <c r="H163" s="204">
        <v>778.7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140</v>
      </c>
      <c r="AU163" s="210" t="s">
        <v>83</v>
      </c>
      <c r="AV163" s="13" t="s">
        <v>83</v>
      </c>
      <c r="AW163" s="13" t="s">
        <v>30</v>
      </c>
      <c r="AX163" s="13" t="s">
        <v>73</v>
      </c>
      <c r="AY163" s="210" t="s">
        <v>132</v>
      </c>
    </row>
    <row r="164" spans="1:65" s="15" customFormat="1" ht="11.25" x14ac:dyDescent="0.2">
      <c r="B164" s="221"/>
      <c r="C164" s="222"/>
      <c r="D164" s="201" t="s">
        <v>140</v>
      </c>
      <c r="E164" s="223" t="s">
        <v>1</v>
      </c>
      <c r="F164" s="224" t="s">
        <v>143</v>
      </c>
      <c r="G164" s="222"/>
      <c r="H164" s="225">
        <v>778.7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140</v>
      </c>
      <c r="AU164" s="231" t="s">
        <v>83</v>
      </c>
      <c r="AV164" s="15" t="s">
        <v>139</v>
      </c>
      <c r="AW164" s="15" t="s">
        <v>30</v>
      </c>
      <c r="AX164" s="15" t="s">
        <v>81</v>
      </c>
      <c r="AY164" s="231" t="s">
        <v>132</v>
      </c>
    </row>
    <row r="165" spans="1:65" s="2" customFormat="1" ht="44.25" customHeight="1" x14ac:dyDescent="0.2">
      <c r="A165" s="34"/>
      <c r="B165" s="35"/>
      <c r="C165" s="186" t="s">
        <v>217</v>
      </c>
      <c r="D165" s="186" t="s">
        <v>134</v>
      </c>
      <c r="E165" s="187" t="s">
        <v>179</v>
      </c>
      <c r="F165" s="188" t="s">
        <v>180</v>
      </c>
      <c r="G165" s="189" t="s">
        <v>165</v>
      </c>
      <c r="H165" s="190">
        <v>280.33</v>
      </c>
      <c r="I165" s="191"/>
      <c r="J165" s="192">
        <f>ROUND(I165*H165,2)</f>
        <v>0</v>
      </c>
      <c r="K165" s="188" t="s">
        <v>138</v>
      </c>
      <c r="L165" s="39"/>
      <c r="M165" s="193" t="s">
        <v>1</v>
      </c>
      <c r="N165" s="194" t="s">
        <v>38</v>
      </c>
      <c r="O165" s="71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139</v>
      </c>
      <c r="AT165" s="197" t="s">
        <v>134</v>
      </c>
      <c r="AU165" s="197" t="s">
        <v>83</v>
      </c>
      <c r="AY165" s="17" t="s">
        <v>132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81</v>
      </c>
      <c r="BK165" s="198">
        <f>ROUND(I165*H165,2)</f>
        <v>0</v>
      </c>
      <c r="BL165" s="17" t="s">
        <v>139</v>
      </c>
      <c r="BM165" s="197" t="s">
        <v>220</v>
      </c>
    </row>
    <row r="166" spans="1:65" s="2" customFormat="1" ht="37.9" customHeight="1" x14ac:dyDescent="0.2">
      <c r="A166" s="34"/>
      <c r="B166" s="35"/>
      <c r="C166" s="186" t="s">
        <v>141</v>
      </c>
      <c r="D166" s="186" t="s">
        <v>134</v>
      </c>
      <c r="E166" s="187" t="s">
        <v>496</v>
      </c>
      <c r="F166" s="188" t="s">
        <v>497</v>
      </c>
      <c r="G166" s="189" t="s">
        <v>137</v>
      </c>
      <c r="H166" s="190">
        <v>155.74</v>
      </c>
      <c r="I166" s="191"/>
      <c r="J166" s="192">
        <f>ROUND(I166*H166,2)</f>
        <v>0</v>
      </c>
      <c r="K166" s="188" t="s">
        <v>138</v>
      </c>
      <c r="L166" s="39"/>
      <c r="M166" s="193" t="s">
        <v>1</v>
      </c>
      <c r="N166" s="194" t="s">
        <v>38</v>
      </c>
      <c r="O166" s="71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139</v>
      </c>
      <c r="AT166" s="197" t="s">
        <v>134</v>
      </c>
      <c r="AU166" s="197" t="s">
        <v>83</v>
      </c>
      <c r="AY166" s="17" t="s">
        <v>132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81</v>
      </c>
      <c r="BK166" s="198">
        <f>ROUND(I166*H166,2)</f>
        <v>0</v>
      </c>
      <c r="BL166" s="17" t="s">
        <v>139</v>
      </c>
      <c r="BM166" s="197" t="s">
        <v>225</v>
      </c>
    </row>
    <row r="167" spans="1:65" s="13" customFormat="1" ht="11.25" x14ac:dyDescent="0.2">
      <c r="B167" s="199"/>
      <c r="C167" s="200"/>
      <c r="D167" s="201" t="s">
        <v>140</v>
      </c>
      <c r="E167" s="202" t="s">
        <v>1</v>
      </c>
      <c r="F167" s="203" t="s">
        <v>498</v>
      </c>
      <c r="G167" s="200"/>
      <c r="H167" s="204">
        <v>155.74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140</v>
      </c>
      <c r="AU167" s="210" t="s">
        <v>83</v>
      </c>
      <c r="AV167" s="13" t="s">
        <v>83</v>
      </c>
      <c r="AW167" s="13" t="s">
        <v>30</v>
      </c>
      <c r="AX167" s="13" t="s">
        <v>73</v>
      </c>
      <c r="AY167" s="210" t="s">
        <v>132</v>
      </c>
    </row>
    <row r="168" spans="1:65" s="15" customFormat="1" ht="11.25" x14ac:dyDescent="0.2">
      <c r="B168" s="221"/>
      <c r="C168" s="222"/>
      <c r="D168" s="201" t="s">
        <v>140</v>
      </c>
      <c r="E168" s="223" t="s">
        <v>1</v>
      </c>
      <c r="F168" s="224" t="s">
        <v>143</v>
      </c>
      <c r="G168" s="222"/>
      <c r="H168" s="225">
        <v>155.74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140</v>
      </c>
      <c r="AU168" s="231" t="s">
        <v>83</v>
      </c>
      <c r="AV168" s="15" t="s">
        <v>139</v>
      </c>
      <c r="AW168" s="15" t="s">
        <v>30</v>
      </c>
      <c r="AX168" s="15" t="s">
        <v>81</v>
      </c>
      <c r="AY168" s="231" t="s">
        <v>132</v>
      </c>
    </row>
    <row r="169" spans="1:65" s="2" customFormat="1" ht="44.25" customHeight="1" x14ac:dyDescent="0.2">
      <c r="A169" s="34"/>
      <c r="B169" s="35"/>
      <c r="C169" s="186" t="s">
        <v>230</v>
      </c>
      <c r="D169" s="186" t="s">
        <v>134</v>
      </c>
      <c r="E169" s="187" t="s">
        <v>182</v>
      </c>
      <c r="F169" s="188" t="s">
        <v>183</v>
      </c>
      <c r="G169" s="189" t="s">
        <v>137</v>
      </c>
      <c r="H169" s="190">
        <v>36</v>
      </c>
      <c r="I169" s="191"/>
      <c r="J169" s="192">
        <f>ROUND(I169*H169,2)</f>
        <v>0</v>
      </c>
      <c r="K169" s="188" t="s">
        <v>138</v>
      </c>
      <c r="L169" s="39"/>
      <c r="M169" s="193" t="s">
        <v>1</v>
      </c>
      <c r="N169" s="194" t="s">
        <v>38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139</v>
      </c>
      <c r="AT169" s="197" t="s">
        <v>134</v>
      </c>
      <c r="AU169" s="197" t="s">
        <v>83</v>
      </c>
      <c r="AY169" s="17" t="s">
        <v>132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81</v>
      </c>
      <c r="BK169" s="198">
        <f>ROUND(I169*H169,2)</f>
        <v>0</v>
      </c>
      <c r="BL169" s="17" t="s">
        <v>139</v>
      </c>
      <c r="BM169" s="197" t="s">
        <v>233</v>
      </c>
    </row>
    <row r="170" spans="1:65" s="14" customFormat="1" ht="11.25" x14ac:dyDescent="0.2">
      <c r="B170" s="211"/>
      <c r="C170" s="212"/>
      <c r="D170" s="201" t="s">
        <v>140</v>
      </c>
      <c r="E170" s="213" t="s">
        <v>1</v>
      </c>
      <c r="F170" s="214" t="s">
        <v>499</v>
      </c>
      <c r="G170" s="212"/>
      <c r="H170" s="213" t="s">
        <v>1</v>
      </c>
      <c r="I170" s="215"/>
      <c r="J170" s="212"/>
      <c r="K170" s="212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140</v>
      </c>
      <c r="AU170" s="220" t="s">
        <v>83</v>
      </c>
      <c r="AV170" s="14" t="s">
        <v>81</v>
      </c>
      <c r="AW170" s="14" t="s">
        <v>30</v>
      </c>
      <c r="AX170" s="14" t="s">
        <v>73</v>
      </c>
      <c r="AY170" s="220" t="s">
        <v>132</v>
      </c>
    </row>
    <row r="171" spans="1:65" s="13" customFormat="1" ht="11.25" x14ac:dyDescent="0.2">
      <c r="B171" s="199"/>
      <c r="C171" s="200"/>
      <c r="D171" s="201" t="s">
        <v>140</v>
      </c>
      <c r="E171" s="202" t="s">
        <v>1</v>
      </c>
      <c r="F171" s="203" t="s">
        <v>225</v>
      </c>
      <c r="G171" s="200"/>
      <c r="H171" s="204">
        <v>36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140</v>
      </c>
      <c r="AU171" s="210" t="s">
        <v>83</v>
      </c>
      <c r="AV171" s="13" t="s">
        <v>83</v>
      </c>
      <c r="AW171" s="13" t="s">
        <v>30</v>
      </c>
      <c r="AX171" s="13" t="s">
        <v>73</v>
      </c>
      <c r="AY171" s="210" t="s">
        <v>132</v>
      </c>
    </row>
    <row r="172" spans="1:65" s="14" customFormat="1" ht="11.25" x14ac:dyDescent="0.2">
      <c r="B172" s="211"/>
      <c r="C172" s="212"/>
      <c r="D172" s="201" t="s">
        <v>140</v>
      </c>
      <c r="E172" s="213" t="s">
        <v>1</v>
      </c>
      <c r="F172" s="214" t="s">
        <v>229</v>
      </c>
      <c r="G172" s="212"/>
      <c r="H172" s="213" t="s">
        <v>1</v>
      </c>
      <c r="I172" s="215"/>
      <c r="J172" s="212"/>
      <c r="K172" s="212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140</v>
      </c>
      <c r="AU172" s="220" t="s">
        <v>83</v>
      </c>
      <c r="AV172" s="14" t="s">
        <v>81</v>
      </c>
      <c r="AW172" s="14" t="s">
        <v>30</v>
      </c>
      <c r="AX172" s="14" t="s">
        <v>73</v>
      </c>
      <c r="AY172" s="220" t="s">
        <v>132</v>
      </c>
    </row>
    <row r="173" spans="1:65" s="15" customFormat="1" ht="11.25" x14ac:dyDescent="0.2">
      <c r="B173" s="221"/>
      <c r="C173" s="222"/>
      <c r="D173" s="201" t="s">
        <v>140</v>
      </c>
      <c r="E173" s="223" t="s">
        <v>1</v>
      </c>
      <c r="F173" s="224" t="s">
        <v>143</v>
      </c>
      <c r="G173" s="222"/>
      <c r="H173" s="225">
        <v>36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140</v>
      </c>
      <c r="AU173" s="231" t="s">
        <v>83</v>
      </c>
      <c r="AV173" s="15" t="s">
        <v>139</v>
      </c>
      <c r="AW173" s="15" t="s">
        <v>30</v>
      </c>
      <c r="AX173" s="15" t="s">
        <v>81</v>
      </c>
      <c r="AY173" s="231" t="s">
        <v>132</v>
      </c>
    </row>
    <row r="174" spans="1:65" s="2" customFormat="1" ht="44.25" customHeight="1" x14ac:dyDescent="0.2">
      <c r="A174" s="34"/>
      <c r="B174" s="35"/>
      <c r="C174" s="186" t="s">
        <v>184</v>
      </c>
      <c r="D174" s="186" t="s">
        <v>134</v>
      </c>
      <c r="E174" s="187" t="s">
        <v>182</v>
      </c>
      <c r="F174" s="188" t="s">
        <v>183</v>
      </c>
      <c r="G174" s="189" t="s">
        <v>137</v>
      </c>
      <c r="H174" s="190">
        <v>74.7</v>
      </c>
      <c r="I174" s="191"/>
      <c r="J174" s="192">
        <f>ROUND(I174*H174,2)</f>
        <v>0</v>
      </c>
      <c r="K174" s="188" t="s">
        <v>138</v>
      </c>
      <c r="L174" s="39"/>
      <c r="M174" s="193" t="s">
        <v>1</v>
      </c>
      <c r="N174" s="194" t="s">
        <v>38</v>
      </c>
      <c r="O174" s="71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139</v>
      </c>
      <c r="AT174" s="197" t="s">
        <v>134</v>
      </c>
      <c r="AU174" s="197" t="s">
        <v>83</v>
      </c>
      <c r="AY174" s="17" t="s">
        <v>132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81</v>
      </c>
      <c r="BK174" s="198">
        <f>ROUND(I174*H174,2)</f>
        <v>0</v>
      </c>
      <c r="BL174" s="17" t="s">
        <v>139</v>
      </c>
      <c r="BM174" s="197" t="s">
        <v>239</v>
      </c>
    </row>
    <row r="175" spans="1:65" s="14" customFormat="1" ht="11.25" x14ac:dyDescent="0.2">
      <c r="B175" s="211"/>
      <c r="C175" s="212"/>
      <c r="D175" s="201" t="s">
        <v>140</v>
      </c>
      <c r="E175" s="213" t="s">
        <v>1</v>
      </c>
      <c r="F175" s="214" t="s">
        <v>500</v>
      </c>
      <c r="G175" s="212"/>
      <c r="H175" s="213" t="s">
        <v>1</v>
      </c>
      <c r="I175" s="215"/>
      <c r="J175" s="212"/>
      <c r="K175" s="212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140</v>
      </c>
      <c r="AU175" s="220" t="s">
        <v>83</v>
      </c>
      <c r="AV175" s="14" t="s">
        <v>81</v>
      </c>
      <c r="AW175" s="14" t="s">
        <v>30</v>
      </c>
      <c r="AX175" s="14" t="s">
        <v>73</v>
      </c>
      <c r="AY175" s="220" t="s">
        <v>132</v>
      </c>
    </row>
    <row r="176" spans="1:65" s="13" customFormat="1" ht="11.25" x14ac:dyDescent="0.2">
      <c r="B176" s="199"/>
      <c r="C176" s="200"/>
      <c r="D176" s="201" t="s">
        <v>140</v>
      </c>
      <c r="E176" s="202" t="s">
        <v>1</v>
      </c>
      <c r="F176" s="203" t="s">
        <v>501</v>
      </c>
      <c r="G176" s="200"/>
      <c r="H176" s="204">
        <v>74.7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140</v>
      </c>
      <c r="AU176" s="210" t="s">
        <v>83</v>
      </c>
      <c r="AV176" s="13" t="s">
        <v>83</v>
      </c>
      <c r="AW176" s="13" t="s">
        <v>30</v>
      </c>
      <c r="AX176" s="13" t="s">
        <v>73</v>
      </c>
      <c r="AY176" s="210" t="s">
        <v>132</v>
      </c>
    </row>
    <row r="177" spans="1:65" s="14" customFormat="1" ht="11.25" x14ac:dyDescent="0.2">
      <c r="B177" s="211"/>
      <c r="C177" s="212"/>
      <c r="D177" s="201" t="s">
        <v>140</v>
      </c>
      <c r="E177" s="213" t="s">
        <v>1</v>
      </c>
      <c r="F177" s="214" t="s">
        <v>229</v>
      </c>
      <c r="G177" s="212"/>
      <c r="H177" s="213" t="s">
        <v>1</v>
      </c>
      <c r="I177" s="215"/>
      <c r="J177" s="212"/>
      <c r="K177" s="212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140</v>
      </c>
      <c r="AU177" s="220" t="s">
        <v>83</v>
      </c>
      <c r="AV177" s="14" t="s">
        <v>81</v>
      </c>
      <c r="AW177" s="14" t="s">
        <v>30</v>
      </c>
      <c r="AX177" s="14" t="s">
        <v>73</v>
      </c>
      <c r="AY177" s="220" t="s">
        <v>132</v>
      </c>
    </row>
    <row r="178" spans="1:65" s="15" customFormat="1" ht="11.25" x14ac:dyDescent="0.2">
      <c r="B178" s="221"/>
      <c r="C178" s="222"/>
      <c r="D178" s="201" t="s">
        <v>140</v>
      </c>
      <c r="E178" s="223" t="s">
        <v>1</v>
      </c>
      <c r="F178" s="224" t="s">
        <v>143</v>
      </c>
      <c r="G178" s="222"/>
      <c r="H178" s="225">
        <v>74.7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140</v>
      </c>
      <c r="AU178" s="231" t="s">
        <v>83</v>
      </c>
      <c r="AV178" s="15" t="s">
        <v>139</v>
      </c>
      <c r="AW178" s="15" t="s">
        <v>30</v>
      </c>
      <c r="AX178" s="15" t="s">
        <v>81</v>
      </c>
      <c r="AY178" s="231" t="s">
        <v>132</v>
      </c>
    </row>
    <row r="179" spans="1:65" s="2" customFormat="1" ht="16.5" customHeight="1" x14ac:dyDescent="0.2">
      <c r="A179" s="34"/>
      <c r="B179" s="35"/>
      <c r="C179" s="232" t="s">
        <v>7</v>
      </c>
      <c r="D179" s="232" t="s">
        <v>162</v>
      </c>
      <c r="E179" s="233" t="s">
        <v>163</v>
      </c>
      <c r="F179" s="234" t="s">
        <v>164</v>
      </c>
      <c r="G179" s="235" t="s">
        <v>165</v>
      </c>
      <c r="H179" s="236">
        <v>149.4</v>
      </c>
      <c r="I179" s="237"/>
      <c r="J179" s="238">
        <f>ROUND(I179*H179,2)</f>
        <v>0</v>
      </c>
      <c r="K179" s="234" t="s">
        <v>138</v>
      </c>
      <c r="L179" s="239"/>
      <c r="M179" s="240" t="s">
        <v>1</v>
      </c>
      <c r="N179" s="241" t="s">
        <v>38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154</v>
      </c>
      <c r="AT179" s="197" t="s">
        <v>162</v>
      </c>
      <c r="AU179" s="197" t="s">
        <v>83</v>
      </c>
      <c r="AY179" s="17" t="s">
        <v>132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81</v>
      </c>
      <c r="BK179" s="198">
        <f>ROUND(I179*H179,2)</f>
        <v>0</v>
      </c>
      <c r="BL179" s="17" t="s">
        <v>139</v>
      </c>
      <c r="BM179" s="197" t="s">
        <v>243</v>
      </c>
    </row>
    <row r="180" spans="1:65" s="13" customFormat="1" ht="11.25" x14ac:dyDescent="0.2">
      <c r="B180" s="199"/>
      <c r="C180" s="200"/>
      <c r="D180" s="201" t="s">
        <v>140</v>
      </c>
      <c r="E180" s="202" t="s">
        <v>1</v>
      </c>
      <c r="F180" s="203" t="s">
        <v>502</v>
      </c>
      <c r="G180" s="200"/>
      <c r="H180" s="204">
        <v>149.4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140</v>
      </c>
      <c r="AU180" s="210" t="s">
        <v>83</v>
      </c>
      <c r="AV180" s="13" t="s">
        <v>83</v>
      </c>
      <c r="AW180" s="13" t="s">
        <v>30</v>
      </c>
      <c r="AX180" s="13" t="s">
        <v>73</v>
      </c>
      <c r="AY180" s="210" t="s">
        <v>132</v>
      </c>
    </row>
    <row r="181" spans="1:65" s="15" customFormat="1" ht="11.25" x14ac:dyDescent="0.2">
      <c r="B181" s="221"/>
      <c r="C181" s="222"/>
      <c r="D181" s="201" t="s">
        <v>140</v>
      </c>
      <c r="E181" s="223" t="s">
        <v>1</v>
      </c>
      <c r="F181" s="224" t="s">
        <v>143</v>
      </c>
      <c r="G181" s="222"/>
      <c r="H181" s="225">
        <v>149.4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140</v>
      </c>
      <c r="AU181" s="231" t="s">
        <v>83</v>
      </c>
      <c r="AV181" s="15" t="s">
        <v>139</v>
      </c>
      <c r="AW181" s="15" t="s">
        <v>30</v>
      </c>
      <c r="AX181" s="15" t="s">
        <v>81</v>
      </c>
      <c r="AY181" s="231" t="s">
        <v>132</v>
      </c>
    </row>
    <row r="182" spans="1:65" s="12" customFormat="1" ht="22.9" customHeight="1" x14ac:dyDescent="0.2">
      <c r="B182" s="170"/>
      <c r="C182" s="171"/>
      <c r="D182" s="172" t="s">
        <v>72</v>
      </c>
      <c r="E182" s="184" t="s">
        <v>83</v>
      </c>
      <c r="F182" s="184" t="s">
        <v>503</v>
      </c>
      <c r="G182" s="171"/>
      <c r="H182" s="171"/>
      <c r="I182" s="174"/>
      <c r="J182" s="185">
        <f>BK182</f>
        <v>0</v>
      </c>
      <c r="K182" s="171"/>
      <c r="L182" s="176"/>
      <c r="M182" s="177"/>
      <c r="N182" s="178"/>
      <c r="O182" s="178"/>
      <c r="P182" s="179">
        <f>SUM(P183:P221)</f>
        <v>0</v>
      </c>
      <c r="Q182" s="178"/>
      <c r="R182" s="179">
        <f>SUM(R183:R221)</f>
        <v>0</v>
      </c>
      <c r="S182" s="178"/>
      <c r="T182" s="180">
        <f>SUM(T183:T221)</f>
        <v>0</v>
      </c>
      <c r="AR182" s="181" t="s">
        <v>81</v>
      </c>
      <c r="AT182" s="182" t="s">
        <v>72</v>
      </c>
      <c r="AU182" s="182" t="s">
        <v>81</v>
      </c>
      <c r="AY182" s="181" t="s">
        <v>132</v>
      </c>
      <c r="BK182" s="183">
        <f>SUM(BK183:BK221)</f>
        <v>0</v>
      </c>
    </row>
    <row r="183" spans="1:65" s="2" customFormat="1" ht="55.5" customHeight="1" x14ac:dyDescent="0.2">
      <c r="A183" s="34"/>
      <c r="B183" s="35"/>
      <c r="C183" s="186" t="s">
        <v>190</v>
      </c>
      <c r="D183" s="186" t="s">
        <v>134</v>
      </c>
      <c r="E183" s="187" t="s">
        <v>504</v>
      </c>
      <c r="F183" s="188" t="s">
        <v>505</v>
      </c>
      <c r="G183" s="189" t="s">
        <v>195</v>
      </c>
      <c r="H183" s="190">
        <v>8.5</v>
      </c>
      <c r="I183" s="191"/>
      <c r="J183" s="192">
        <f>ROUND(I183*H183,2)</f>
        <v>0</v>
      </c>
      <c r="K183" s="188" t="s">
        <v>138</v>
      </c>
      <c r="L183" s="39"/>
      <c r="M183" s="193" t="s">
        <v>1</v>
      </c>
      <c r="N183" s="194" t="s">
        <v>38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139</v>
      </c>
      <c r="AT183" s="197" t="s">
        <v>134</v>
      </c>
      <c r="AU183" s="197" t="s">
        <v>83</v>
      </c>
      <c r="AY183" s="17" t="s">
        <v>132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81</v>
      </c>
      <c r="BK183" s="198">
        <f>ROUND(I183*H183,2)</f>
        <v>0</v>
      </c>
      <c r="BL183" s="17" t="s">
        <v>139</v>
      </c>
      <c r="BM183" s="197" t="s">
        <v>249</v>
      </c>
    </row>
    <row r="184" spans="1:65" s="13" customFormat="1" ht="11.25" x14ac:dyDescent="0.2">
      <c r="B184" s="199"/>
      <c r="C184" s="200"/>
      <c r="D184" s="201" t="s">
        <v>140</v>
      </c>
      <c r="E184" s="202" t="s">
        <v>1</v>
      </c>
      <c r="F184" s="203" t="s">
        <v>506</v>
      </c>
      <c r="G184" s="200"/>
      <c r="H184" s="204">
        <v>8.5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140</v>
      </c>
      <c r="AU184" s="210" t="s">
        <v>83</v>
      </c>
      <c r="AV184" s="13" t="s">
        <v>83</v>
      </c>
      <c r="AW184" s="13" t="s">
        <v>30</v>
      </c>
      <c r="AX184" s="13" t="s">
        <v>73</v>
      </c>
      <c r="AY184" s="210" t="s">
        <v>132</v>
      </c>
    </row>
    <row r="185" spans="1:65" s="14" customFormat="1" ht="11.25" x14ac:dyDescent="0.2">
      <c r="B185" s="211"/>
      <c r="C185" s="212"/>
      <c r="D185" s="201" t="s">
        <v>140</v>
      </c>
      <c r="E185" s="213" t="s">
        <v>1</v>
      </c>
      <c r="F185" s="214" t="s">
        <v>507</v>
      </c>
      <c r="G185" s="212"/>
      <c r="H185" s="213" t="s">
        <v>1</v>
      </c>
      <c r="I185" s="215"/>
      <c r="J185" s="212"/>
      <c r="K185" s="212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140</v>
      </c>
      <c r="AU185" s="220" t="s">
        <v>83</v>
      </c>
      <c r="AV185" s="14" t="s">
        <v>81</v>
      </c>
      <c r="AW185" s="14" t="s">
        <v>30</v>
      </c>
      <c r="AX185" s="14" t="s">
        <v>73</v>
      </c>
      <c r="AY185" s="220" t="s">
        <v>132</v>
      </c>
    </row>
    <row r="186" spans="1:65" s="15" customFormat="1" ht="11.25" x14ac:dyDescent="0.2">
      <c r="B186" s="221"/>
      <c r="C186" s="222"/>
      <c r="D186" s="201" t="s">
        <v>140</v>
      </c>
      <c r="E186" s="223" t="s">
        <v>1</v>
      </c>
      <c r="F186" s="224" t="s">
        <v>143</v>
      </c>
      <c r="G186" s="222"/>
      <c r="H186" s="225">
        <v>8.5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140</v>
      </c>
      <c r="AU186" s="231" t="s">
        <v>83</v>
      </c>
      <c r="AV186" s="15" t="s">
        <v>139</v>
      </c>
      <c r="AW186" s="15" t="s">
        <v>30</v>
      </c>
      <c r="AX186" s="15" t="s">
        <v>81</v>
      </c>
      <c r="AY186" s="231" t="s">
        <v>132</v>
      </c>
    </row>
    <row r="187" spans="1:65" s="2" customFormat="1" ht="24.2" customHeight="1" x14ac:dyDescent="0.2">
      <c r="A187" s="34"/>
      <c r="B187" s="35"/>
      <c r="C187" s="232" t="s">
        <v>252</v>
      </c>
      <c r="D187" s="232" t="s">
        <v>162</v>
      </c>
      <c r="E187" s="233" t="s">
        <v>508</v>
      </c>
      <c r="F187" s="234" t="s">
        <v>509</v>
      </c>
      <c r="G187" s="235" t="s">
        <v>195</v>
      </c>
      <c r="H187" s="236">
        <v>10.199999999999999</v>
      </c>
      <c r="I187" s="237"/>
      <c r="J187" s="238">
        <f>ROUND(I187*H187,2)</f>
        <v>0</v>
      </c>
      <c r="K187" s="234" t="s">
        <v>138</v>
      </c>
      <c r="L187" s="239"/>
      <c r="M187" s="240" t="s">
        <v>1</v>
      </c>
      <c r="N187" s="241" t="s">
        <v>38</v>
      </c>
      <c r="O187" s="71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154</v>
      </c>
      <c r="AT187" s="197" t="s">
        <v>162</v>
      </c>
      <c r="AU187" s="197" t="s">
        <v>83</v>
      </c>
      <c r="AY187" s="17" t="s">
        <v>132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81</v>
      </c>
      <c r="BK187" s="198">
        <f>ROUND(I187*H187,2)</f>
        <v>0</v>
      </c>
      <c r="BL187" s="17" t="s">
        <v>139</v>
      </c>
      <c r="BM187" s="197" t="s">
        <v>254</v>
      </c>
    </row>
    <row r="188" spans="1:65" s="13" customFormat="1" ht="11.25" x14ac:dyDescent="0.2">
      <c r="B188" s="199"/>
      <c r="C188" s="200"/>
      <c r="D188" s="201" t="s">
        <v>140</v>
      </c>
      <c r="E188" s="202" t="s">
        <v>1</v>
      </c>
      <c r="F188" s="203" t="s">
        <v>510</v>
      </c>
      <c r="G188" s="200"/>
      <c r="H188" s="204">
        <v>10.199999999999999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140</v>
      </c>
      <c r="AU188" s="210" t="s">
        <v>83</v>
      </c>
      <c r="AV188" s="13" t="s">
        <v>83</v>
      </c>
      <c r="AW188" s="13" t="s">
        <v>30</v>
      </c>
      <c r="AX188" s="13" t="s">
        <v>73</v>
      </c>
      <c r="AY188" s="210" t="s">
        <v>132</v>
      </c>
    </row>
    <row r="189" spans="1:65" s="15" customFormat="1" ht="11.25" x14ac:dyDescent="0.2">
      <c r="B189" s="221"/>
      <c r="C189" s="222"/>
      <c r="D189" s="201" t="s">
        <v>140</v>
      </c>
      <c r="E189" s="223" t="s">
        <v>1</v>
      </c>
      <c r="F189" s="224" t="s">
        <v>143</v>
      </c>
      <c r="G189" s="222"/>
      <c r="H189" s="225">
        <v>10.199999999999999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140</v>
      </c>
      <c r="AU189" s="231" t="s">
        <v>83</v>
      </c>
      <c r="AV189" s="15" t="s">
        <v>139</v>
      </c>
      <c r="AW189" s="15" t="s">
        <v>30</v>
      </c>
      <c r="AX189" s="15" t="s">
        <v>81</v>
      </c>
      <c r="AY189" s="231" t="s">
        <v>132</v>
      </c>
    </row>
    <row r="190" spans="1:65" s="2" customFormat="1" ht="24.2" customHeight="1" x14ac:dyDescent="0.2">
      <c r="A190" s="34"/>
      <c r="B190" s="35"/>
      <c r="C190" s="186" t="s">
        <v>196</v>
      </c>
      <c r="D190" s="186" t="s">
        <v>134</v>
      </c>
      <c r="E190" s="187" t="s">
        <v>511</v>
      </c>
      <c r="F190" s="188" t="s">
        <v>512</v>
      </c>
      <c r="G190" s="189" t="s">
        <v>380</v>
      </c>
      <c r="H190" s="190">
        <v>35.5</v>
      </c>
      <c r="I190" s="191"/>
      <c r="J190" s="192">
        <f>ROUND(I190*H190,2)</f>
        <v>0</v>
      </c>
      <c r="K190" s="188" t="s">
        <v>138</v>
      </c>
      <c r="L190" s="39"/>
      <c r="M190" s="193" t="s">
        <v>1</v>
      </c>
      <c r="N190" s="194" t="s">
        <v>38</v>
      </c>
      <c r="O190" s="71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139</v>
      </c>
      <c r="AT190" s="197" t="s">
        <v>134</v>
      </c>
      <c r="AU190" s="197" t="s">
        <v>83</v>
      </c>
      <c r="AY190" s="17" t="s">
        <v>132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81</v>
      </c>
      <c r="BK190" s="198">
        <f>ROUND(I190*H190,2)</f>
        <v>0</v>
      </c>
      <c r="BL190" s="17" t="s">
        <v>139</v>
      </c>
      <c r="BM190" s="197" t="s">
        <v>240</v>
      </c>
    </row>
    <row r="191" spans="1:65" s="13" customFormat="1" ht="11.25" x14ac:dyDescent="0.2">
      <c r="B191" s="199"/>
      <c r="C191" s="200"/>
      <c r="D191" s="201" t="s">
        <v>140</v>
      </c>
      <c r="E191" s="202" t="s">
        <v>1</v>
      </c>
      <c r="F191" s="203" t="s">
        <v>513</v>
      </c>
      <c r="G191" s="200"/>
      <c r="H191" s="204">
        <v>35.5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140</v>
      </c>
      <c r="AU191" s="210" t="s">
        <v>83</v>
      </c>
      <c r="AV191" s="13" t="s">
        <v>83</v>
      </c>
      <c r="AW191" s="13" t="s">
        <v>30</v>
      </c>
      <c r="AX191" s="13" t="s">
        <v>73</v>
      </c>
      <c r="AY191" s="210" t="s">
        <v>132</v>
      </c>
    </row>
    <row r="192" spans="1:65" s="14" customFormat="1" ht="11.25" x14ac:dyDescent="0.2">
      <c r="B192" s="211"/>
      <c r="C192" s="212"/>
      <c r="D192" s="201" t="s">
        <v>140</v>
      </c>
      <c r="E192" s="213" t="s">
        <v>1</v>
      </c>
      <c r="F192" s="214" t="s">
        <v>229</v>
      </c>
      <c r="G192" s="212"/>
      <c r="H192" s="213" t="s">
        <v>1</v>
      </c>
      <c r="I192" s="215"/>
      <c r="J192" s="212"/>
      <c r="K192" s="212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140</v>
      </c>
      <c r="AU192" s="220" t="s">
        <v>83</v>
      </c>
      <c r="AV192" s="14" t="s">
        <v>81</v>
      </c>
      <c r="AW192" s="14" t="s">
        <v>30</v>
      </c>
      <c r="AX192" s="14" t="s">
        <v>73</v>
      </c>
      <c r="AY192" s="220" t="s">
        <v>132</v>
      </c>
    </row>
    <row r="193" spans="1:65" s="15" customFormat="1" ht="11.25" x14ac:dyDescent="0.2">
      <c r="B193" s="221"/>
      <c r="C193" s="222"/>
      <c r="D193" s="201" t="s">
        <v>140</v>
      </c>
      <c r="E193" s="223" t="s">
        <v>1</v>
      </c>
      <c r="F193" s="224" t="s">
        <v>143</v>
      </c>
      <c r="G193" s="222"/>
      <c r="H193" s="225">
        <v>35.5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140</v>
      </c>
      <c r="AU193" s="231" t="s">
        <v>83</v>
      </c>
      <c r="AV193" s="15" t="s">
        <v>139</v>
      </c>
      <c r="AW193" s="15" t="s">
        <v>30</v>
      </c>
      <c r="AX193" s="15" t="s">
        <v>81</v>
      </c>
      <c r="AY193" s="231" t="s">
        <v>132</v>
      </c>
    </row>
    <row r="194" spans="1:65" s="2" customFormat="1" ht="24.2" customHeight="1" x14ac:dyDescent="0.2">
      <c r="A194" s="34"/>
      <c r="B194" s="35"/>
      <c r="C194" s="186" t="s">
        <v>258</v>
      </c>
      <c r="D194" s="186" t="s">
        <v>134</v>
      </c>
      <c r="E194" s="187" t="s">
        <v>514</v>
      </c>
      <c r="F194" s="188" t="s">
        <v>515</v>
      </c>
      <c r="G194" s="189" t="s">
        <v>380</v>
      </c>
      <c r="H194" s="190">
        <v>5</v>
      </c>
      <c r="I194" s="191"/>
      <c r="J194" s="192">
        <f>ROUND(I194*H194,2)</f>
        <v>0</v>
      </c>
      <c r="K194" s="188" t="s">
        <v>138</v>
      </c>
      <c r="L194" s="39"/>
      <c r="M194" s="193" t="s">
        <v>1</v>
      </c>
      <c r="N194" s="194" t="s">
        <v>38</v>
      </c>
      <c r="O194" s="71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139</v>
      </c>
      <c r="AT194" s="197" t="s">
        <v>134</v>
      </c>
      <c r="AU194" s="197" t="s">
        <v>83</v>
      </c>
      <c r="AY194" s="17" t="s">
        <v>132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7" t="s">
        <v>81</v>
      </c>
      <c r="BK194" s="198">
        <f>ROUND(I194*H194,2)</f>
        <v>0</v>
      </c>
      <c r="BL194" s="17" t="s">
        <v>139</v>
      </c>
      <c r="BM194" s="197" t="s">
        <v>261</v>
      </c>
    </row>
    <row r="195" spans="1:65" s="13" customFormat="1" ht="11.25" x14ac:dyDescent="0.2">
      <c r="B195" s="199"/>
      <c r="C195" s="200"/>
      <c r="D195" s="201" t="s">
        <v>140</v>
      </c>
      <c r="E195" s="202" t="s">
        <v>1</v>
      </c>
      <c r="F195" s="203" t="s">
        <v>156</v>
      </c>
      <c r="G195" s="200"/>
      <c r="H195" s="204">
        <v>5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140</v>
      </c>
      <c r="AU195" s="210" t="s">
        <v>83</v>
      </c>
      <c r="AV195" s="13" t="s">
        <v>83</v>
      </c>
      <c r="AW195" s="13" t="s">
        <v>30</v>
      </c>
      <c r="AX195" s="13" t="s">
        <v>73</v>
      </c>
      <c r="AY195" s="210" t="s">
        <v>132</v>
      </c>
    </row>
    <row r="196" spans="1:65" s="14" customFormat="1" ht="11.25" x14ac:dyDescent="0.2">
      <c r="B196" s="211"/>
      <c r="C196" s="212"/>
      <c r="D196" s="201" t="s">
        <v>140</v>
      </c>
      <c r="E196" s="213" t="s">
        <v>1</v>
      </c>
      <c r="F196" s="214" t="s">
        <v>229</v>
      </c>
      <c r="G196" s="212"/>
      <c r="H196" s="213" t="s">
        <v>1</v>
      </c>
      <c r="I196" s="215"/>
      <c r="J196" s="212"/>
      <c r="K196" s="212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140</v>
      </c>
      <c r="AU196" s="220" t="s">
        <v>83</v>
      </c>
      <c r="AV196" s="14" t="s">
        <v>81</v>
      </c>
      <c r="AW196" s="14" t="s">
        <v>30</v>
      </c>
      <c r="AX196" s="14" t="s">
        <v>73</v>
      </c>
      <c r="AY196" s="220" t="s">
        <v>132</v>
      </c>
    </row>
    <row r="197" spans="1:65" s="15" customFormat="1" ht="11.25" x14ac:dyDescent="0.2">
      <c r="B197" s="221"/>
      <c r="C197" s="222"/>
      <c r="D197" s="201" t="s">
        <v>140</v>
      </c>
      <c r="E197" s="223" t="s">
        <v>1</v>
      </c>
      <c r="F197" s="224" t="s">
        <v>143</v>
      </c>
      <c r="G197" s="222"/>
      <c r="H197" s="225">
        <v>5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140</v>
      </c>
      <c r="AU197" s="231" t="s">
        <v>83</v>
      </c>
      <c r="AV197" s="15" t="s">
        <v>139</v>
      </c>
      <c r="AW197" s="15" t="s">
        <v>30</v>
      </c>
      <c r="AX197" s="15" t="s">
        <v>81</v>
      </c>
      <c r="AY197" s="231" t="s">
        <v>132</v>
      </c>
    </row>
    <row r="198" spans="1:65" s="2" customFormat="1" ht="16.5" customHeight="1" x14ac:dyDescent="0.2">
      <c r="A198" s="34"/>
      <c r="B198" s="35"/>
      <c r="C198" s="186" t="s">
        <v>202</v>
      </c>
      <c r="D198" s="186" t="s">
        <v>134</v>
      </c>
      <c r="E198" s="187" t="s">
        <v>516</v>
      </c>
      <c r="F198" s="188" t="s">
        <v>517</v>
      </c>
      <c r="G198" s="189" t="s">
        <v>380</v>
      </c>
      <c r="H198" s="190">
        <v>35.5</v>
      </c>
      <c r="I198" s="191"/>
      <c r="J198" s="192">
        <f>ROUND(I198*H198,2)</f>
        <v>0</v>
      </c>
      <c r="K198" s="188" t="s">
        <v>138</v>
      </c>
      <c r="L198" s="39"/>
      <c r="M198" s="193" t="s">
        <v>1</v>
      </c>
      <c r="N198" s="194" t="s">
        <v>38</v>
      </c>
      <c r="O198" s="71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139</v>
      </c>
      <c r="AT198" s="197" t="s">
        <v>134</v>
      </c>
      <c r="AU198" s="197" t="s">
        <v>83</v>
      </c>
      <c r="AY198" s="17" t="s">
        <v>132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81</v>
      </c>
      <c r="BK198" s="198">
        <f>ROUND(I198*H198,2)</f>
        <v>0</v>
      </c>
      <c r="BL198" s="17" t="s">
        <v>139</v>
      </c>
      <c r="BM198" s="197" t="s">
        <v>265</v>
      </c>
    </row>
    <row r="199" spans="1:65" s="2" customFormat="1" ht="37.9" customHeight="1" x14ac:dyDescent="0.2">
      <c r="A199" s="34"/>
      <c r="B199" s="35"/>
      <c r="C199" s="186" t="s">
        <v>268</v>
      </c>
      <c r="D199" s="186" t="s">
        <v>134</v>
      </c>
      <c r="E199" s="187" t="s">
        <v>518</v>
      </c>
      <c r="F199" s="188" t="s">
        <v>519</v>
      </c>
      <c r="G199" s="189" t="s">
        <v>380</v>
      </c>
      <c r="H199" s="190">
        <v>40.5</v>
      </c>
      <c r="I199" s="191"/>
      <c r="J199" s="192">
        <f>ROUND(I199*H199,2)</f>
        <v>0</v>
      </c>
      <c r="K199" s="188" t="s">
        <v>138</v>
      </c>
      <c r="L199" s="39"/>
      <c r="M199" s="193" t="s">
        <v>1</v>
      </c>
      <c r="N199" s="194" t="s">
        <v>38</v>
      </c>
      <c r="O199" s="71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139</v>
      </c>
      <c r="AT199" s="197" t="s">
        <v>134</v>
      </c>
      <c r="AU199" s="197" t="s">
        <v>83</v>
      </c>
      <c r="AY199" s="17" t="s">
        <v>132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81</v>
      </c>
      <c r="BK199" s="198">
        <f>ROUND(I199*H199,2)</f>
        <v>0</v>
      </c>
      <c r="BL199" s="17" t="s">
        <v>139</v>
      </c>
      <c r="BM199" s="197" t="s">
        <v>269</v>
      </c>
    </row>
    <row r="200" spans="1:65" s="13" customFormat="1" ht="11.25" x14ac:dyDescent="0.2">
      <c r="B200" s="199"/>
      <c r="C200" s="200"/>
      <c r="D200" s="201" t="s">
        <v>140</v>
      </c>
      <c r="E200" s="202" t="s">
        <v>1</v>
      </c>
      <c r="F200" s="203" t="s">
        <v>520</v>
      </c>
      <c r="G200" s="200"/>
      <c r="H200" s="204">
        <v>40.5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140</v>
      </c>
      <c r="AU200" s="210" t="s">
        <v>83</v>
      </c>
      <c r="AV200" s="13" t="s">
        <v>83</v>
      </c>
      <c r="AW200" s="13" t="s">
        <v>30</v>
      </c>
      <c r="AX200" s="13" t="s">
        <v>73</v>
      </c>
      <c r="AY200" s="210" t="s">
        <v>132</v>
      </c>
    </row>
    <row r="201" spans="1:65" s="14" customFormat="1" ht="11.25" x14ac:dyDescent="0.2">
      <c r="B201" s="211"/>
      <c r="C201" s="212"/>
      <c r="D201" s="201" t="s">
        <v>140</v>
      </c>
      <c r="E201" s="213" t="s">
        <v>1</v>
      </c>
      <c r="F201" s="214" t="s">
        <v>229</v>
      </c>
      <c r="G201" s="212"/>
      <c r="H201" s="213" t="s">
        <v>1</v>
      </c>
      <c r="I201" s="215"/>
      <c r="J201" s="212"/>
      <c r="K201" s="212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140</v>
      </c>
      <c r="AU201" s="220" t="s">
        <v>83</v>
      </c>
      <c r="AV201" s="14" t="s">
        <v>81</v>
      </c>
      <c r="AW201" s="14" t="s">
        <v>30</v>
      </c>
      <c r="AX201" s="14" t="s">
        <v>73</v>
      </c>
      <c r="AY201" s="220" t="s">
        <v>132</v>
      </c>
    </row>
    <row r="202" spans="1:65" s="15" customFormat="1" ht="11.25" x14ac:dyDescent="0.2">
      <c r="B202" s="221"/>
      <c r="C202" s="222"/>
      <c r="D202" s="201" t="s">
        <v>140</v>
      </c>
      <c r="E202" s="223" t="s">
        <v>1</v>
      </c>
      <c r="F202" s="224" t="s">
        <v>143</v>
      </c>
      <c r="G202" s="222"/>
      <c r="H202" s="225">
        <v>40.5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140</v>
      </c>
      <c r="AU202" s="231" t="s">
        <v>83</v>
      </c>
      <c r="AV202" s="15" t="s">
        <v>139</v>
      </c>
      <c r="AW202" s="15" t="s">
        <v>30</v>
      </c>
      <c r="AX202" s="15" t="s">
        <v>81</v>
      </c>
      <c r="AY202" s="231" t="s">
        <v>132</v>
      </c>
    </row>
    <row r="203" spans="1:65" s="2" customFormat="1" ht="16.5" customHeight="1" x14ac:dyDescent="0.2">
      <c r="A203" s="34"/>
      <c r="B203" s="35"/>
      <c r="C203" s="232" t="s">
        <v>207</v>
      </c>
      <c r="D203" s="232" t="s">
        <v>162</v>
      </c>
      <c r="E203" s="233" t="s">
        <v>521</v>
      </c>
      <c r="F203" s="234" t="s">
        <v>522</v>
      </c>
      <c r="G203" s="235" t="s">
        <v>165</v>
      </c>
      <c r="H203" s="236">
        <v>16.2</v>
      </c>
      <c r="I203" s="237"/>
      <c r="J203" s="238">
        <f>ROUND(I203*H203,2)</f>
        <v>0</v>
      </c>
      <c r="K203" s="234" t="s">
        <v>138</v>
      </c>
      <c r="L203" s="239"/>
      <c r="M203" s="240" t="s">
        <v>1</v>
      </c>
      <c r="N203" s="241" t="s">
        <v>38</v>
      </c>
      <c r="O203" s="71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154</v>
      </c>
      <c r="AT203" s="197" t="s">
        <v>162</v>
      </c>
      <c r="AU203" s="197" t="s">
        <v>83</v>
      </c>
      <c r="AY203" s="17" t="s">
        <v>132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81</v>
      </c>
      <c r="BK203" s="198">
        <f>ROUND(I203*H203,2)</f>
        <v>0</v>
      </c>
      <c r="BL203" s="17" t="s">
        <v>139</v>
      </c>
      <c r="BM203" s="197" t="s">
        <v>273</v>
      </c>
    </row>
    <row r="204" spans="1:65" s="13" customFormat="1" ht="11.25" x14ac:dyDescent="0.2">
      <c r="B204" s="199"/>
      <c r="C204" s="200"/>
      <c r="D204" s="201" t="s">
        <v>140</v>
      </c>
      <c r="E204" s="202" t="s">
        <v>1</v>
      </c>
      <c r="F204" s="203" t="s">
        <v>523</v>
      </c>
      <c r="G204" s="200"/>
      <c r="H204" s="204">
        <v>16.2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140</v>
      </c>
      <c r="AU204" s="210" t="s">
        <v>83</v>
      </c>
      <c r="AV204" s="13" t="s">
        <v>83</v>
      </c>
      <c r="AW204" s="13" t="s">
        <v>30</v>
      </c>
      <c r="AX204" s="13" t="s">
        <v>73</v>
      </c>
      <c r="AY204" s="210" t="s">
        <v>132</v>
      </c>
    </row>
    <row r="205" spans="1:65" s="15" customFormat="1" ht="11.25" x14ac:dyDescent="0.2">
      <c r="B205" s="221"/>
      <c r="C205" s="222"/>
      <c r="D205" s="201" t="s">
        <v>140</v>
      </c>
      <c r="E205" s="223" t="s">
        <v>1</v>
      </c>
      <c r="F205" s="224" t="s">
        <v>143</v>
      </c>
      <c r="G205" s="222"/>
      <c r="H205" s="225">
        <v>16.2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140</v>
      </c>
      <c r="AU205" s="231" t="s">
        <v>83</v>
      </c>
      <c r="AV205" s="15" t="s">
        <v>139</v>
      </c>
      <c r="AW205" s="15" t="s">
        <v>30</v>
      </c>
      <c r="AX205" s="15" t="s">
        <v>81</v>
      </c>
      <c r="AY205" s="231" t="s">
        <v>132</v>
      </c>
    </row>
    <row r="206" spans="1:65" s="2" customFormat="1" ht="37.9" customHeight="1" x14ac:dyDescent="0.2">
      <c r="A206" s="34"/>
      <c r="B206" s="35"/>
      <c r="C206" s="186" t="s">
        <v>275</v>
      </c>
      <c r="D206" s="186" t="s">
        <v>134</v>
      </c>
      <c r="E206" s="187" t="s">
        <v>524</v>
      </c>
      <c r="F206" s="188" t="s">
        <v>525</v>
      </c>
      <c r="G206" s="189" t="s">
        <v>380</v>
      </c>
      <c r="H206" s="190">
        <v>55</v>
      </c>
      <c r="I206" s="191"/>
      <c r="J206" s="192">
        <f>ROUND(I206*H206,2)</f>
        <v>0</v>
      </c>
      <c r="K206" s="188" t="s">
        <v>1</v>
      </c>
      <c r="L206" s="39"/>
      <c r="M206" s="193" t="s">
        <v>1</v>
      </c>
      <c r="N206" s="194" t="s">
        <v>38</v>
      </c>
      <c r="O206" s="71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139</v>
      </c>
      <c r="AT206" s="197" t="s">
        <v>134</v>
      </c>
      <c r="AU206" s="197" t="s">
        <v>83</v>
      </c>
      <c r="AY206" s="17" t="s">
        <v>132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81</v>
      </c>
      <c r="BK206" s="198">
        <f>ROUND(I206*H206,2)</f>
        <v>0</v>
      </c>
      <c r="BL206" s="17" t="s">
        <v>139</v>
      </c>
      <c r="BM206" s="197" t="s">
        <v>278</v>
      </c>
    </row>
    <row r="207" spans="1:65" s="14" customFormat="1" ht="11.25" x14ac:dyDescent="0.2">
      <c r="B207" s="211"/>
      <c r="C207" s="212"/>
      <c r="D207" s="201" t="s">
        <v>140</v>
      </c>
      <c r="E207" s="213" t="s">
        <v>1</v>
      </c>
      <c r="F207" s="214" t="s">
        <v>526</v>
      </c>
      <c r="G207" s="212"/>
      <c r="H207" s="213" t="s">
        <v>1</v>
      </c>
      <c r="I207" s="215"/>
      <c r="J207" s="212"/>
      <c r="K207" s="212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140</v>
      </c>
      <c r="AU207" s="220" t="s">
        <v>83</v>
      </c>
      <c r="AV207" s="14" t="s">
        <v>81</v>
      </c>
      <c r="AW207" s="14" t="s">
        <v>30</v>
      </c>
      <c r="AX207" s="14" t="s">
        <v>73</v>
      </c>
      <c r="AY207" s="220" t="s">
        <v>132</v>
      </c>
    </row>
    <row r="208" spans="1:65" s="13" customFormat="1" ht="11.25" x14ac:dyDescent="0.2">
      <c r="B208" s="199"/>
      <c r="C208" s="200"/>
      <c r="D208" s="201" t="s">
        <v>140</v>
      </c>
      <c r="E208" s="202" t="s">
        <v>1</v>
      </c>
      <c r="F208" s="203" t="s">
        <v>527</v>
      </c>
      <c r="G208" s="200"/>
      <c r="H208" s="204">
        <v>55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140</v>
      </c>
      <c r="AU208" s="210" t="s">
        <v>83</v>
      </c>
      <c r="AV208" s="13" t="s">
        <v>83</v>
      </c>
      <c r="AW208" s="13" t="s">
        <v>30</v>
      </c>
      <c r="AX208" s="13" t="s">
        <v>73</v>
      </c>
      <c r="AY208" s="210" t="s">
        <v>132</v>
      </c>
    </row>
    <row r="209" spans="1:65" s="15" customFormat="1" ht="11.25" x14ac:dyDescent="0.2">
      <c r="B209" s="221"/>
      <c r="C209" s="222"/>
      <c r="D209" s="201" t="s">
        <v>140</v>
      </c>
      <c r="E209" s="223" t="s">
        <v>1</v>
      </c>
      <c r="F209" s="224" t="s">
        <v>143</v>
      </c>
      <c r="G209" s="222"/>
      <c r="H209" s="225">
        <v>55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140</v>
      </c>
      <c r="AU209" s="231" t="s">
        <v>83</v>
      </c>
      <c r="AV209" s="15" t="s">
        <v>139</v>
      </c>
      <c r="AW209" s="15" t="s">
        <v>30</v>
      </c>
      <c r="AX209" s="15" t="s">
        <v>81</v>
      </c>
      <c r="AY209" s="231" t="s">
        <v>132</v>
      </c>
    </row>
    <row r="210" spans="1:65" s="2" customFormat="1" ht="44.25" customHeight="1" x14ac:dyDescent="0.2">
      <c r="A210" s="34"/>
      <c r="B210" s="35"/>
      <c r="C210" s="186" t="s">
        <v>212</v>
      </c>
      <c r="D210" s="186" t="s">
        <v>134</v>
      </c>
      <c r="E210" s="187" t="s">
        <v>528</v>
      </c>
      <c r="F210" s="188" t="s">
        <v>529</v>
      </c>
      <c r="G210" s="189" t="s">
        <v>380</v>
      </c>
      <c r="H210" s="190">
        <v>55</v>
      </c>
      <c r="I210" s="191"/>
      <c r="J210" s="192">
        <f>ROUND(I210*H210,2)</f>
        <v>0</v>
      </c>
      <c r="K210" s="188" t="s">
        <v>138</v>
      </c>
      <c r="L210" s="39"/>
      <c r="M210" s="193" t="s">
        <v>1</v>
      </c>
      <c r="N210" s="194" t="s">
        <v>38</v>
      </c>
      <c r="O210" s="71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139</v>
      </c>
      <c r="AT210" s="197" t="s">
        <v>134</v>
      </c>
      <c r="AU210" s="197" t="s">
        <v>83</v>
      </c>
      <c r="AY210" s="17" t="s">
        <v>132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81</v>
      </c>
      <c r="BK210" s="198">
        <f>ROUND(I210*H210,2)</f>
        <v>0</v>
      </c>
      <c r="BL210" s="17" t="s">
        <v>139</v>
      </c>
      <c r="BM210" s="197" t="s">
        <v>282</v>
      </c>
    </row>
    <row r="211" spans="1:65" s="2" customFormat="1" ht="16.5" customHeight="1" x14ac:dyDescent="0.2">
      <c r="A211" s="34"/>
      <c r="B211" s="35"/>
      <c r="C211" s="232" t="s">
        <v>284</v>
      </c>
      <c r="D211" s="232" t="s">
        <v>162</v>
      </c>
      <c r="E211" s="233" t="s">
        <v>530</v>
      </c>
      <c r="F211" s="234" t="s">
        <v>531</v>
      </c>
      <c r="G211" s="235" t="s">
        <v>137</v>
      </c>
      <c r="H211" s="236">
        <v>3.89</v>
      </c>
      <c r="I211" s="237"/>
      <c r="J211" s="238">
        <f>ROUND(I211*H211,2)</f>
        <v>0</v>
      </c>
      <c r="K211" s="234" t="s">
        <v>138</v>
      </c>
      <c r="L211" s="239"/>
      <c r="M211" s="240" t="s">
        <v>1</v>
      </c>
      <c r="N211" s="241" t="s">
        <v>38</v>
      </c>
      <c r="O211" s="71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154</v>
      </c>
      <c r="AT211" s="197" t="s">
        <v>162</v>
      </c>
      <c r="AU211" s="197" t="s">
        <v>83</v>
      </c>
      <c r="AY211" s="17" t="s">
        <v>132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7" t="s">
        <v>81</v>
      </c>
      <c r="BK211" s="198">
        <f>ROUND(I211*H211,2)</f>
        <v>0</v>
      </c>
      <c r="BL211" s="17" t="s">
        <v>139</v>
      </c>
      <c r="BM211" s="197" t="s">
        <v>287</v>
      </c>
    </row>
    <row r="212" spans="1:65" s="2" customFormat="1" ht="24.2" customHeight="1" x14ac:dyDescent="0.2">
      <c r="A212" s="34"/>
      <c r="B212" s="35"/>
      <c r="C212" s="186" t="s">
        <v>216</v>
      </c>
      <c r="D212" s="186" t="s">
        <v>134</v>
      </c>
      <c r="E212" s="187" t="s">
        <v>532</v>
      </c>
      <c r="F212" s="188" t="s">
        <v>533</v>
      </c>
      <c r="G212" s="189" t="s">
        <v>137</v>
      </c>
      <c r="H212" s="190">
        <v>16.850000000000001</v>
      </c>
      <c r="I212" s="191"/>
      <c r="J212" s="192">
        <f>ROUND(I212*H212,2)</f>
        <v>0</v>
      </c>
      <c r="K212" s="188" t="s">
        <v>138</v>
      </c>
      <c r="L212" s="39"/>
      <c r="M212" s="193" t="s">
        <v>1</v>
      </c>
      <c r="N212" s="194" t="s">
        <v>38</v>
      </c>
      <c r="O212" s="71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139</v>
      </c>
      <c r="AT212" s="197" t="s">
        <v>134</v>
      </c>
      <c r="AU212" s="197" t="s">
        <v>83</v>
      </c>
      <c r="AY212" s="17" t="s">
        <v>132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7" t="s">
        <v>81</v>
      </c>
      <c r="BK212" s="198">
        <f>ROUND(I212*H212,2)</f>
        <v>0</v>
      </c>
      <c r="BL212" s="17" t="s">
        <v>139</v>
      </c>
      <c r="BM212" s="197" t="s">
        <v>291</v>
      </c>
    </row>
    <row r="213" spans="1:65" s="2" customFormat="1" ht="37.9" customHeight="1" x14ac:dyDescent="0.2">
      <c r="A213" s="34"/>
      <c r="B213" s="35"/>
      <c r="C213" s="186" t="s">
        <v>295</v>
      </c>
      <c r="D213" s="186" t="s">
        <v>134</v>
      </c>
      <c r="E213" s="187" t="s">
        <v>534</v>
      </c>
      <c r="F213" s="188" t="s">
        <v>535</v>
      </c>
      <c r="G213" s="189" t="s">
        <v>137</v>
      </c>
      <c r="H213" s="190">
        <v>36.659999999999997</v>
      </c>
      <c r="I213" s="191"/>
      <c r="J213" s="192">
        <f>ROUND(I213*H213,2)</f>
        <v>0</v>
      </c>
      <c r="K213" s="188" t="s">
        <v>138</v>
      </c>
      <c r="L213" s="39"/>
      <c r="M213" s="193" t="s">
        <v>1</v>
      </c>
      <c r="N213" s="194" t="s">
        <v>38</v>
      </c>
      <c r="O213" s="71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139</v>
      </c>
      <c r="AT213" s="197" t="s">
        <v>134</v>
      </c>
      <c r="AU213" s="197" t="s">
        <v>83</v>
      </c>
      <c r="AY213" s="17" t="s">
        <v>132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81</v>
      </c>
      <c r="BK213" s="198">
        <f>ROUND(I213*H213,2)</f>
        <v>0</v>
      </c>
      <c r="BL213" s="17" t="s">
        <v>139</v>
      </c>
      <c r="BM213" s="197" t="s">
        <v>298</v>
      </c>
    </row>
    <row r="214" spans="1:65" s="2" customFormat="1" ht="24.2" customHeight="1" x14ac:dyDescent="0.2">
      <c r="A214" s="34"/>
      <c r="B214" s="35"/>
      <c r="C214" s="186" t="s">
        <v>220</v>
      </c>
      <c r="D214" s="186" t="s">
        <v>134</v>
      </c>
      <c r="E214" s="187" t="s">
        <v>536</v>
      </c>
      <c r="F214" s="188" t="s">
        <v>537</v>
      </c>
      <c r="G214" s="189" t="s">
        <v>195</v>
      </c>
      <c r="H214" s="190">
        <v>72</v>
      </c>
      <c r="I214" s="191"/>
      <c r="J214" s="192">
        <f>ROUND(I214*H214,2)</f>
        <v>0</v>
      </c>
      <c r="K214" s="188" t="s">
        <v>138</v>
      </c>
      <c r="L214" s="39"/>
      <c r="M214" s="193" t="s">
        <v>1</v>
      </c>
      <c r="N214" s="194" t="s">
        <v>38</v>
      </c>
      <c r="O214" s="71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139</v>
      </c>
      <c r="AT214" s="197" t="s">
        <v>134</v>
      </c>
      <c r="AU214" s="197" t="s">
        <v>83</v>
      </c>
      <c r="AY214" s="17" t="s">
        <v>132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7" t="s">
        <v>81</v>
      </c>
      <c r="BK214" s="198">
        <f>ROUND(I214*H214,2)</f>
        <v>0</v>
      </c>
      <c r="BL214" s="17" t="s">
        <v>139</v>
      </c>
      <c r="BM214" s="197" t="s">
        <v>303</v>
      </c>
    </row>
    <row r="215" spans="1:65" s="13" customFormat="1" ht="11.25" x14ac:dyDescent="0.2">
      <c r="B215" s="199"/>
      <c r="C215" s="200"/>
      <c r="D215" s="201" t="s">
        <v>140</v>
      </c>
      <c r="E215" s="202" t="s">
        <v>1</v>
      </c>
      <c r="F215" s="203" t="s">
        <v>538</v>
      </c>
      <c r="G215" s="200"/>
      <c r="H215" s="204">
        <v>72</v>
      </c>
      <c r="I215" s="205"/>
      <c r="J215" s="200"/>
      <c r="K215" s="200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140</v>
      </c>
      <c r="AU215" s="210" t="s">
        <v>83</v>
      </c>
      <c r="AV215" s="13" t="s">
        <v>83</v>
      </c>
      <c r="AW215" s="13" t="s">
        <v>30</v>
      </c>
      <c r="AX215" s="13" t="s">
        <v>73</v>
      </c>
      <c r="AY215" s="210" t="s">
        <v>132</v>
      </c>
    </row>
    <row r="216" spans="1:65" s="15" customFormat="1" ht="11.25" x14ac:dyDescent="0.2">
      <c r="B216" s="221"/>
      <c r="C216" s="222"/>
      <c r="D216" s="201" t="s">
        <v>140</v>
      </c>
      <c r="E216" s="223" t="s">
        <v>1</v>
      </c>
      <c r="F216" s="224" t="s">
        <v>143</v>
      </c>
      <c r="G216" s="222"/>
      <c r="H216" s="225">
        <v>72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140</v>
      </c>
      <c r="AU216" s="231" t="s">
        <v>83</v>
      </c>
      <c r="AV216" s="15" t="s">
        <v>139</v>
      </c>
      <c r="AW216" s="15" t="s">
        <v>30</v>
      </c>
      <c r="AX216" s="15" t="s">
        <v>81</v>
      </c>
      <c r="AY216" s="231" t="s">
        <v>132</v>
      </c>
    </row>
    <row r="217" spans="1:65" s="2" customFormat="1" ht="24.2" customHeight="1" x14ac:dyDescent="0.2">
      <c r="A217" s="34"/>
      <c r="B217" s="35"/>
      <c r="C217" s="186" t="s">
        <v>304</v>
      </c>
      <c r="D217" s="186" t="s">
        <v>134</v>
      </c>
      <c r="E217" s="187" t="s">
        <v>539</v>
      </c>
      <c r="F217" s="188" t="s">
        <v>540</v>
      </c>
      <c r="G217" s="189" t="s">
        <v>195</v>
      </c>
      <c r="H217" s="190">
        <v>72</v>
      </c>
      <c r="I217" s="191"/>
      <c r="J217" s="192">
        <f>ROUND(I217*H217,2)</f>
        <v>0</v>
      </c>
      <c r="K217" s="188" t="s">
        <v>138</v>
      </c>
      <c r="L217" s="39"/>
      <c r="M217" s="193" t="s">
        <v>1</v>
      </c>
      <c r="N217" s="194" t="s">
        <v>38</v>
      </c>
      <c r="O217" s="71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139</v>
      </c>
      <c r="AT217" s="197" t="s">
        <v>134</v>
      </c>
      <c r="AU217" s="197" t="s">
        <v>83</v>
      </c>
      <c r="AY217" s="17" t="s">
        <v>132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7" t="s">
        <v>81</v>
      </c>
      <c r="BK217" s="198">
        <f>ROUND(I217*H217,2)</f>
        <v>0</v>
      </c>
      <c r="BL217" s="17" t="s">
        <v>139</v>
      </c>
      <c r="BM217" s="197" t="s">
        <v>307</v>
      </c>
    </row>
    <row r="218" spans="1:65" s="2" customFormat="1" ht="33" customHeight="1" x14ac:dyDescent="0.2">
      <c r="A218" s="34"/>
      <c r="B218" s="35"/>
      <c r="C218" s="186" t="s">
        <v>225</v>
      </c>
      <c r="D218" s="186" t="s">
        <v>134</v>
      </c>
      <c r="E218" s="187" t="s">
        <v>541</v>
      </c>
      <c r="F218" s="188" t="s">
        <v>542</v>
      </c>
      <c r="G218" s="189" t="s">
        <v>165</v>
      </c>
      <c r="H218" s="190">
        <v>5.6</v>
      </c>
      <c r="I218" s="191"/>
      <c r="J218" s="192">
        <f>ROUND(I218*H218,2)</f>
        <v>0</v>
      </c>
      <c r="K218" s="188" t="s">
        <v>138</v>
      </c>
      <c r="L218" s="39"/>
      <c r="M218" s="193" t="s">
        <v>1</v>
      </c>
      <c r="N218" s="194" t="s">
        <v>38</v>
      </c>
      <c r="O218" s="71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139</v>
      </c>
      <c r="AT218" s="197" t="s">
        <v>134</v>
      </c>
      <c r="AU218" s="197" t="s">
        <v>83</v>
      </c>
      <c r="AY218" s="17" t="s">
        <v>132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7" t="s">
        <v>81</v>
      </c>
      <c r="BK218" s="198">
        <f>ROUND(I218*H218,2)</f>
        <v>0</v>
      </c>
      <c r="BL218" s="17" t="s">
        <v>139</v>
      </c>
      <c r="BM218" s="197" t="s">
        <v>311</v>
      </c>
    </row>
    <row r="219" spans="1:65" s="13" customFormat="1" ht="11.25" x14ac:dyDescent="0.2">
      <c r="B219" s="199"/>
      <c r="C219" s="200"/>
      <c r="D219" s="201" t="s">
        <v>140</v>
      </c>
      <c r="E219" s="202" t="s">
        <v>1</v>
      </c>
      <c r="F219" s="203" t="s">
        <v>543</v>
      </c>
      <c r="G219" s="200"/>
      <c r="H219" s="204">
        <v>5.6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140</v>
      </c>
      <c r="AU219" s="210" t="s">
        <v>83</v>
      </c>
      <c r="AV219" s="13" t="s">
        <v>83</v>
      </c>
      <c r="AW219" s="13" t="s">
        <v>30</v>
      </c>
      <c r="AX219" s="13" t="s">
        <v>73</v>
      </c>
      <c r="AY219" s="210" t="s">
        <v>132</v>
      </c>
    </row>
    <row r="220" spans="1:65" s="14" customFormat="1" ht="11.25" x14ac:dyDescent="0.2">
      <c r="B220" s="211"/>
      <c r="C220" s="212"/>
      <c r="D220" s="201" t="s">
        <v>140</v>
      </c>
      <c r="E220" s="213" t="s">
        <v>1</v>
      </c>
      <c r="F220" s="214" t="s">
        <v>229</v>
      </c>
      <c r="G220" s="212"/>
      <c r="H220" s="213" t="s">
        <v>1</v>
      </c>
      <c r="I220" s="215"/>
      <c r="J220" s="212"/>
      <c r="K220" s="212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140</v>
      </c>
      <c r="AU220" s="220" t="s">
        <v>83</v>
      </c>
      <c r="AV220" s="14" t="s">
        <v>81</v>
      </c>
      <c r="AW220" s="14" t="s">
        <v>30</v>
      </c>
      <c r="AX220" s="14" t="s">
        <v>73</v>
      </c>
      <c r="AY220" s="220" t="s">
        <v>132</v>
      </c>
    </row>
    <row r="221" spans="1:65" s="15" customFormat="1" ht="11.25" x14ac:dyDescent="0.2">
      <c r="B221" s="221"/>
      <c r="C221" s="222"/>
      <c r="D221" s="201" t="s">
        <v>140</v>
      </c>
      <c r="E221" s="223" t="s">
        <v>1</v>
      </c>
      <c r="F221" s="224" t="s">
        <v>143</v>
      </c>
      <c r="G221" s="222"/>
      <c r="H221" s="225">
        <v>5.6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140</v>
      </c>
      <c r="AU221" s="231" t="s">
        <v>83</v>
      </c>
      <c r="AV221" s="15" t="s">
        <v>139</v>
      </c>
      <c r="AW221" s="15" t="s">
        <v>30</v>
      </c>
      <c r="AX221" s="15" t="s">
        <v>81</v>
      </c>
      <c r="AY221" s="231" t="s">
        <v>132</v>
      </c>
    </row>
    <row r="222" spans="1:65" s="12" customFormat="1" ht="22.9" customHeight="1" x14ac:dyDescent="0.2">
      <c r="B222" s="170"/>
      <c r="C222" s="171"/>
      <c r="D222" s="172" t="s">
        <v>72</v>
      </c>
      <c r="E222" s="184" t="s">
        <v>148</v>
      </c>
      <c r="F222" s="184" t="s">
        <v>544</v>
      </c>
      <c r="G222" s="171"/>
      <c r="H222" s="171"/>
      <c r="I222" s="174"/>
      <c r="J222" s="185">
        <f>BK222</f>
        <v>0</v>
      </c>
      <c r="K222" s="171"/>
      <c r="L222" s="176"/>
      <c r="M222" s="177"/>
      <c r="N222" s="178"/>
      <c r="O222" s="178"/>
      <c r="P222" s="179">
        <f>SUM(P223:P237)</f>
        <v>0</v>
      </c>
      <c r="Q222" s="178"/>
      <c r="R222" s="179">
        <f>SUM(R223:R237)</f>
        <v>0</v>
      </c>
      <c r="S222" s="178"/>
      <c r="T222" s="180">
        <f>SUM(T223:T237)</f>
        <v>0</v>
      </c>
      <c r="AR222" s="181" t="s">
        <v>81</v>
      </c>
      <c r="AT222" s="182" t="s">
        <v>72</v>
      </c>
      <c r="AU222" s="182" t="s">
        <v>81</v>
      </c>
      <c r="AY222" s="181" t="s">
        <v>132</v>
      </c>
      <c r="BK222" s="183">
        <f>SUM(BK223:BK237)</f>
        <v>0</v>
      </c>
    </row>
    <row r="223" spans="1:65" s="2" customFormat="1" ht="24.2" customHeight="1" x14ac:dyDescent="0.2">
      <c r="A223" s="34"/>
      <c r="B223" s="35"/>
      <c r="C223" s="186" t="s">
        <v>313</v>
      </c>
      <c r="D223" s="186" t="s">
        <v>134</v>
      </c>
      <c r="E223" s="187" t="s">
        <v>545</v>
      </c>
      <c r="F223" s="188" t="s">
        <v>546</v>
      </c>
      <c r="G223" s="189" t="s">
        <v>348</v>
      </c>
      <c r="H223" s="190">
        <v>50</v>
      </c>
      <c r="I223" s="191"/>
      <c r="J223" s="192">
        <f t="shared" ref="J223:J230" si="0">ROUND(I223*H223,2)</f>
        <v>0</v>
      </c>
      <c r="K223" s="188" t="s">
        <v>138</v>
      </c>
      <c r="L223" s="39"/>
      <c r="M223" s="193" t="s">
        <v>1</v>
      </c>
      <c r="N223" s="194" t="s">
        <v>38</v>
      </c>
      <c r="O223" s="71"/>
      <c r="P223" s="195">
        <f t="shared" ref="P223:P230" si="1">O223*H223</f>
        <v>0</v>
      </c>
      <c r="Q223" s="195">
        <v>0</v>
      </c>
      <c r="R223" s="195">
        <f t="shared" ref="R223:R230" si="2">Q223*H223</f>
        <v>0</v>
      </c>
      <c r="S223" s="195">
        <v>0</v>
      </c>
      <c r="T223" s="196">
        <f t="shared" ref="T223:T230" si="3"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139</v>
      </c>
      <c r="AT223" s="197" t="s">
        <v>134</v>
      </c>
      <c r="AU223" s="197" t="s">
        <v>83</v>
      </c>
      <c r="AY223" s="17" t="s">
        <v>132</v>
      </c>
      <c r="BE223" s="198">
        <f t="shared" ref="BE223:BE230" si="4">IF(N223="základní",J223,0)</f>
        <v>0</v>
      </c>
      <c r="BF223" s="198">
        <f t="shared" ref="BF223:BF230" si="5">IF(N223="snížená",J223,0)</f>
        <v>0</v>
      </c>
      <c r="BG223" s="198">
        <f t="shared" ref="BG223:BG230" si="6">IF(N223="zákl. přenesená",J223,0)</f>
        <v>0</v>
      </c>
      <c r="BH223" s="198">
        <f t="shared" ref="BH223:BH230" si="7">IF(N223="sníž. přenesená",J223,0)</f>
        <v>0</v>
      </c>
      <c r="BI223" s="198">
        <f t="shared" ref="BI223:BI230" si="8">IF(N223="nulová",J223,0)</f>
        <v>0</v>
      </c>
      <c r="BJ223" s="17" t="s">
        <v>81</v>
      </c>
      <c r="BK223" s="198">
        <f t="shared" ref="BK223:BK230" si="9">ROUND(I223*H223,2)</f>
        <v>0</v>
      </c>
      <c r="BL223" s="17" t="s">
        <v>139</v>
      </c>
      <c r="BM223" s="197" t="s">
        <v>316</v>
      </c>
    </row>
    <row r="224" spans="1:65" s="2" customFormat="1" ht="16.5" customHeight="1" x14ac:dyDescent="0.2">
      <c r="A224" s="34"/>
      <c r="B224" s="35"/>
      <c r="C224" s="186" t="s">
        <v>233</v>
      </c>
      <c r="D224" s="186" t="s">
        <v>134</v>
      </c>
      <c r="E224" s="187" t="s">
        <v>547</v>
      </c>
      <c r="F224" s="188" t="s">
        <v>548</v>
      </c>
      <c r="G224" s="189" t="s">
        <v>137</v>
      </c>
      <c r="H224" s="190">
        <v>11.91</v>
      </c>
      <c r="I224" s="191"/>
      <c r="J224" s="192">
        <f t="shared" si="0"/>
        <v>0</v>
      </c>
      <c r="K224" s="188" t="s">
        <v>138</v>
      </c>
      <c r="L224" s="39"/>
      <c r="M224" s="193" t="s">
        <v>1</v>
      </c>
      <c r="N224" s="194" t="s">
        <v>38</v>
      </c>
      <c r="O224" s="71"/>
      <c r="P224" s="195">
        <f t="shared" si="1"/>
        <v>0</v>
      </c>
      <c r="Q224" s="195">
        <v>0</v>
      </c>
      <c r="R224" s="195">
        <f t="shared" si="2"/>
        <v>0</v>
      </c>
      <c r="S224" s="195">
        <v>0</v>
      </c>
      <c r="T224" s="196">
        <f t="shared" si="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139</v>
      </c>
      <c r="AT224" s="197" t="s">
        <v>134</v>
      </c>
      <c r="AU224" s="197" t="s">
        <v>83</v>
      </c>
      <c r="AY224" s="17" t="s">
        <v>132</v>
      </c>
      <c r="BE224" s="198">
        <f t="shared" si="4"/>
        <v>0</v>
      </c>
      <c r="BF224" s="198">
        <f t="shared" si="5"/>
        <v>0</v>
      </c>
      <c r="BG224" s="198">
        <f t="shared" si="6"/>
        <v>0</v>
      </c>
      <c r="BH224" s="198">
        <f t="shared" si="7"/>
        <v>0</v>
      </c>
      <c r="BI224" s="198">
        <f t="shared" si="8"/>
        <v>0</v>
      </c>
      <c r="BJ224" s="17" t="s">
        <v>81</v>
      </c>
      <c r="BK224" s="198">
        <f t="shared" si="9"/>
        <v>0</v>
      </c>
      <c r="BL224" s="17" t="s">
        <v>139</v>
      </c>
      <c r="BM224" s="197" t="s">
        <v>317</v>
      </c>
    </row>
    <row r="225" spans="1:65" s="2" customFormat="1" ht="16.5" customHeight="1" x14ac:dyDescent="0.2">
      <c r="A225" s="34"/>
      <c r="B225" s="35"/>
      <c r="C225" s="186" t="s">
        <v>319</v>
      </c>
      <c r="D225" s="186" t="s">
        <v>134</v>
      </c>
      <c r="E225" s="187" t="s">
        <v>549</v>
      </c>
      <c r="F225" s="188" t="s">
        <v>550</v>
      </c>
      <c r="G225" s="189" t="s">
        <v>195</v>
      </c>
      <c r="H225" s="190">
        <v>38.75</v>
      </c>
      <c r="I225" s="191"/>
      <c r="J225" s="192">
        <f t="shared" si="0"/>
        <v>0</v>
      </c>
      <c r="K225" s="188" t="s">
        <v>138</v>
      </c>
      <c r="L225" s="39"/>
      <c r="M225" s="193" t="s">
        <v>1</v>
      </c>
      <c r="N225" s="194" t="s">
        <v>38</v>
      </c>
      <c r="O225" s="71"/>
      <c r="P225" s="195">
        <f t="shared" si="1"/>
        <v>0</v>
      </c>
      <c r="Q225" s="195">
        <v>0</v>
      </c>
      <c r="R225" s="195">
        <f t="shared" si="2"/>
        <v>0</v>
      </c>
      <c r="S225" s="195">
        <v>0</v>
      </c>
      <c r="T225" s="196">
        <f t="shared" si="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139</v>
      </c>
      <c r="AT225" s="197" t="s">
        <v>134</v>
      </c>
      <c r="AU225" s="197" t="s">
        <v>83</v>
      </c>
      <c r="AY225" s="17" t="s">
        <v>132</v>
      </c>
      <c r="BE225" s="198">
        <f t="shared" si="4"/>
        <v>0</v>
      </c>
      <c r="BF225" s="198">
        <f t="shared" si="5"/>
        <v>0</v>
      </c>
      <c r="BG225" s="198">
        <f t="shared" si="6"/>
        <v>0</v>
      </c>
      <c r="BH225" s="198">
        <f t="shared" si="7"/>
        <v>0</v>
      </c>
      <c r="BI225" s="198">
        <f t="shared" si="8"/>
        <v>0</v>
      </c>
      <c r="BJ225" s="17" t="s">
        <v>81</v>
      </c>
      <c r="BK225" s="198">
        <f t="shared" si="9"/>
        <v>0</v>
      </c>
      <c r="BL225" s="17" t="s">
        <v>139</v>
      </c>
      <c r="BM225" s="197" t="s">
        <v>320</v>
      </c>
    </row>
    <row r="226" spans="1:65" s="2" customFormat="1" ht="16.5" customHeight="1" x14ac:dyDescent="0.2">
      <c r="A226" s="34"/>
      <c r="B226" s="35"/>
      <c r="C226" s="186" t="s">
        <v>239</v>
      </c>
      <c r="D226" s="186" t="s">
        <v>134</v>
      </c>
      <c r="E226" s="187" t="s">
        <v>551</v>
      </c>
      <c r="F226" s="188" t="s">
        <v>552</v>
      </c>
      <c r="G226" s="189" t="s">
        <v>195</v>
      </c>
      <c r="H226" s="190">
        <v>38.75</v>
      </c>
      <c r="I226" s="191"/>
      <c r="J226" s="192">
        <f t="shared" si="0"/>
        <v>0</v>
      </c>
      <c r="K226" s="188" t="s">
        <v>138</v>
      </c>
      <c r="L226" s="39"/>
      <c r="M226" s="193" t="s">
        <v>1</v>
      </c>
      <c r="N226" s="194" t="s">
        <v>38</v>
      </c>
      <c r="O226" s="71"/>
      <c r="P226" s="195">
        <f t="shared" si="1"/>
        <v>0</v>
      </c>
      <c r="Q226" s="195">
        <v>0</v>
      </c>
      <c r="R226" s="195">
        <f t="shared" si="2"/>
        <v>0</v>
      </c>
      <c r="S226" s="195">
        <v>0</v>
      </c>
      <c r="T226" s="196">
        <f t="shared" si="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139</v>
      </c>
      <c r="AT226" s="197" t="s">
        <v>134</v>
      </c>
      <c r="AU226" s="197" t="s">
        <v>83</v>
      </c>
      <c r="AY226" s="17" t="s">
        <v>132</v>
      </c>
      <c r="BE226" s="198">
        <f t="shared" si="4"/>
        <v>0</v>
      </c>
      <c r="BF226" s="198">
        <f t="shared" si="5"/>
        <v>0</v>
      </c>
      <c r="BG226" s="198">
        <f t="shared" si="6"/>
        <v>0</v>
      </c>
      <c r="BH226" s="198">
        <f t="shared" si="7"/>
        <v>0</v>
      </c>
      <c r="BI226" s="198">
        <f t="shared" si="8"/>
        <v>0</v>
      </c>
      <c r="BJ226" s="17" t="s">
        <v>81</v>
      </c>
      <c r="BK226" s="198">
        <f t="shared" si="9"/>
        <v>0</v>
      </c>
      <c r="BL226" s="17" t="s">
        <v>139</v>
      </c>
      <c r="BM226" s="197" t="s">
        <v>321</v>
      </c>
    </row>
    <row r="227" spans="1:65" s="2" customFormat="1" ht="24.2" customHeight="1" x14ac:dyDescent="0.2">
      <c r="A227" s="34"/>
      <c r="B227" s="35"/>
      <c r="C227" s="186" t="s">
        <v>323</v>
      </c>
      <c r="D227" s="186" t="s">
        <v>134</v>
      </c>
      <c r="E227" s="187" t="s">
        <v>553</v>
      </c>
      <c r="F227" s="188" t="s">
        <v>554</v>
      </c>
      <c r="G227" s="189" t="s">
        <v>137</v>
      </c>
      <c r="H227" s="190">
        <v>27.31</v>
      </c>
      <c r="I227" s="191"/>
      <c r="J227" s="192">
        <f t="shared" si="0"/>
        <v>0</v>
      </c>
      <c r="K227" s="188" t="s">
        <v>138</v>
      </c>
      <c r="L227" s="39"/>
      <c r="M227" s="193" t="s">
        <v>1</v>
      </c>
      <c r="N227" s="194" t="s">
        <v>38</v>
      </c>
      <c r="O227" s="71"/>
      <c r="P227" s="195">
        <f t="shared" si="1"/>
        <v>0</v>
      </c>
      <c r="Q227" s="195">
        <v>0</v>
      </c>
      <c r="R227" s="195">
        <f t="shared" si="2"/>
        <v>0</v>
      </c>
      <c r="S227" s="195">
        <v>0</v>
      </c>
      <c r="T227" s="196">
        <f t="shared" si="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139</v>
      </c>
      <c r="AT227" s="197" t="s">
        <v>134</v>
      </c>
      <c r="AU227" s="197" t="s">
        <v>83</v>
      </c>
      <c r="AY227" s="17" t="s">
        <v>132</v>
      </c>
      <c r="BE227" s="198">
        <f t="shared" si="4"/>
        <v>0</v>
      </c>
      <c r="BF227" s="198">
        <f t="shared" si="5"/>
        <v>0</v>
      </c>
      <c r="BG227" s="198">
        <f t="shared" si="6"/>
        <v>0</v>
      </c>
      <c r="BH227" s="198">
        <f t="shared" si="7"/>
        <v>0</v>
      </c>
      <c r="BI227" s="198">
        <f t="shared" si="8"/>
        <v>0</v>
      </c>
      <c r="BJ227" s="17" t="s">
        <v>81</v>
      </c>
      <c r="BK227" s="198">
        <f t="shared" si="9"/>
        <v>0</v>
      </c>
      <c r="BL227" s="17" t="s">
        <v>139</v>
      </c>
      <c r="BM227" s="197" t="s">
        <v>326</v>
      </c>
    </row>
    <row r="228" spans="1:65" s="2" customFormat="1" ht="24.2" customHeight="1" x14ac:dyDescent="0.2">
      <c r="A228" s="34"/>
      <c r="B228" s="35"/>
      <c r="C228" s="186" t="s">
        <v>243</v>
      </c>
      <c r="D228" s="186" t="s">
        <v>134</v>
      </c>
      <c r="E228" s="187" t="s">
        <v>555</v>
      </c>
      <c r="F228" s="188" t="s">
        <v>556</v>
      </c>
      <c r="G228" s="189" t="s">
        <v>195</v>
      </c>
      <c r="H228" s="190">
        <v>90.96</v>
      </c>
      <c r="I228" s="191"/>
      <c r="J228" s="192">
        <f t="shared" si="0"/>
        <v>0</v>
      </c>
      <c r="K228" s="188" t="s">
        <v>138</v>
      </c>
      <c r="L228" s="39"/>
      <c r="M228" s="193" t="s">
        <v>1</v>
      </c>
      <c r="N228" s="194" t="s">
        <v>38</v>
      </c>
      <c r="O228" s="71"/>
      <c r="P228" s="195">
        <f t="shared" si="1"/>
        <v>0</v>
      </c>
      <c r="Q228" s="195">
        <v>0</v>
      </c>
      <c r="R228" s="195">
        <f t="shared" si="2"/>
        <v>0</v>
      </c>
      <c r="S228" s="195">
        <v>0</v>
      </c>
      <c r="T228" s="196">
        <f t="shared" si="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139</v>
      </c>
      <c r="AT228" s="197" t="s">
        <v>134</v>
      </c>
      <c r="AU228" s="197" t="s">
        <v>83</v>
      </c>
      <c r="AY228" s="17" t="s">
        <v>132</v>
      </c>
      <c r="BE228" s="198">
        <f t="shared" si="4"/>
        <v>0</v>
      </c>
      <c r="BF228" s="198">
        <f t="shared" si="5"/>
        <v>0</v>
      </c>
      <c r="BG228" s="198">
        <f t="shared" si="6"/>
        <v>0</v>
      </c>
      <c r="BH228" s="198">
        <f t="shared" si="7"/>
        <v>0</v>
      </c>
      <c r="BI228" s="198">
        <f t="shared" si="8"/>
        <v>0</v>
      </c>
      <c r="BJ228" s="17" t="s">
        <v>81</v>
      </c>
      <c r="BK228" s="198">
        <f t="shared" si="9"/>
        <v>0</v>
      </c>
      <c r="BL228" s="17" t="s">
        <v>139</v>
      </c>
      <c r="BM228" s="197" t="s">
        <v>330</v>
      </c>
    </row>
    <row r="229" spans="1:65" s="2" customFormat="1" ht="24.2" customHeight="1" x14ac:dyDescent="0.2">
      <c r="A229" s="34"/>
      <c r="B229" s="35"/>
      <c r="C229" s="186" t="s">
        <v>332</v>
      </c>
      <c r="D229" s="186" t="s">
        <v>134</v>
      </c>
      <c r="E229" s="187" t="s">
        <v>557</v>
      </c>
      <c r="F229" s="188" t="s">
        <v>558</v>
      </c>
      <c r="G229" s="189" t="s">
        <v>195</v>
      </c>
      <c r="H229" s="190">
        <v>90.96</v>
      </c>
      <c r="I229" s="191"/>
      <c r="J229" s="192">
        <f t="shared" si="0"/>
        <v>0</v>
      </c>
      <c r="K229" s="188" t="s">
        <v>138</v>
      </c>
      <c r="L229" s="39"/>
      <c r="M229" s="193" t="s">
        <v>1</v>
      </c>
      <c r="N229" s="194" t="s">
        <v>38</v>
      </c>
      <c r="O229" s="71"/>
      <c r="P229" s="195">
        <f t="shared" si="1"/>
        <v>0</v>
      </c>
      <c r="Q229" s="195">
        <v>0</v>
      </c>
      <c r="R229" s="195">
        <f t="shared" si="2"/>
        <v>0</v>
      </c>
      <c r="S229" s="195">
        <v>0</v>
      </c>
      <c r="T229" s="196">
        <f t="shared" si="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139</v>
      </c>
      <c r="AT229" s="197" t="s">
        <v>134</v>
      </c>
      <c r="AU229" s="197" t="s">
        <v>83</v>
      </c>
      <c r="AY229" s="17" t="s">
        <v>132</v>
      </c>
      <c r="BE229" s="198">
        <f t="shared" si="4"/>
        <v>0</v>
      </c>
      <c r="BF229" s="198">
        <f t="shared" si="5"/>
        <v>0</v>
      </c>
      <c r="BG229" s="198">
        <f t="shared" si="6"/>
        <v>0</v>
      </c>
      <c r="BH229" s="198">
        <f t="shared" si="7"/>
        <v>0</v>
      </c>
      <c r="BI229" s="198">
        <f t="shared" si="8"/>
        <v>0</v>
      </c>
      <c r="BJ229" s="17" t="s">
        <v>81</v>
      </c>
      <c r="BK229" s="198">
        <f t="shared" si="9"/>
        <v>0</v>
      </c>
      <c r="BL229" s="17" t="s">
        <v>139</v>
      </c>
      <c r="BM229" s="197" t="s">
        <v>335</v>
      </c>
    </row>
    <row r="230" spans="1:65" s="2" customFormat="1" ht="44.25" customHeight="1" x14ac:dyDescent="0.2">
      <c r="A230" s="34"/>
      <c r="B230" s="35"/>
      <c r="C230" s="186" t="s">
        <v>249</v>
      </c>
      <c r="D230" s="186" t="s">
        <v>134</v>
      </c>
      <c r="E230" s="187" t="s">
        <v>559</v>
      </c>
      <c r="F230" s="188" t="s">
        <v>560</v>
      </c>
      <c r="G230" s="189" t="s">
        <v>165</v>
      </c>
      <c r="H230" s="190">
        <v>3</v>
      </c>
      <c r="I230" s="191"/>
      <c r="J230" s="192">
        <f t="shared" si="0"/>
        <v>0</v>
      </c>
      <c r="K230" s="188" t="s">
        <v>138</v>
      </c>
      <c r="L230" s="39"/>
      <c r="M230" s="193" t="s">
        <v>1</v>
      </c>
      <c r="N230" s="194" t="s">
        <v>38</v>
      </c>
      <c r="O230" s="71"/>
      <c r="P230" s="195">
        <f t="shared" si="1"/>
        <v>0</v>
      </c>
      <c r="Q230" s="195">
        <v>0</v>
      </c>
      <c r="R230" s="195">
        <f t="shared" si="2"/>
        <v>0</v>
      </c>
      <c r="S230" s="195">
        <v>0</v>
      </c>
      <c r="T230" s="196">
        <f t="shared" si="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139</v>
      </c>
      <c r="AT230" s="197" t="s">
        <v>134</v>
      </c>
      <c r="AU230" s="197" t="s">
        <v>83</v>
      </c>
      <c r="AY230" s="17" t="s">
        <v>132</v>
      </c>
      <c r="BE230" s="198">
        <f t="shared" si="4"/>
        <v>0</v>
      </c>
      <c r="BF230" s="198">
        <f t="shared" si="5"/>
        <v>0</v>
      </c>
      <c r="BG230" s="198">
        <f t="shared" si="6"/>
        <v>0</v>
      </c>
      <c r="BH230" s="198">
        <f t="shared" si="7"/>
        <v>0</v>
      </c>
      <c r="BI230" s="198">
        <f t="shared" si="8"/>
        <v>0</v>
      </c>
      <c r="BJ230" s="17" t="s">
        <v>81</v>
      </c>
      <c r="BK230" s="198">
        <f t="shared" si="9"/>
        <v>0</v>
      </c>
      <c r="BL230" s="17" t="s">
        <v>139</v>
      </c>
      <c r="BM230" s="197" t="s">
        <v>340</v>
      </c>
    </row>
    <row r="231" spans="1:65" s="13" customFormat="1" ht="11.25" x14ac:dyDescent="0.2">
      <c r="B231" s="199"/>
      <c r="C231" s="200"/>
      <c r="D231" s="201" t="s">
        <v>140</v>
      </c>
      <c r="E231" s="202" t="s">
        <v>1</v>
      </c>
      <c r="F231" s="203" t="s">
        <v>148</v>
      </c>
      <c r="G231" s="200"/>
      <c r="H231" s="204">
        <v>3</v>
      </c>
      <c r="I231" s="205"/>
      <c r="J231" s="200"/>
      <c r="K231" s="200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140</v>
      </c>
      <c r="AU231" s="210" t="s">
        <v>83</v>
      </c>
      <c r="AV231" s="13" t="s">
        <v>83</v>
      </c>
      <c r="AW231" s="13" t="s">
        <v>30</v>
      </c>
      <c r="AX231" s="13" t="s">
        <v>73</v>
      </c>
      <c r="AY231" s="210" t="s">
        <v>132</v>
      </c>
    </row>
    <row r="232" spans="1:65" s="14" customFormat="1" ht="11.25" x14ac:dyDescent="0.2">
      <c r="B232" s="211"/>
      <c r="C232" s="212"/>
      <c r="D232" s="201" t="s">
        <v>140</v>
      </c>
      <c r="E232" s="213" t="s">
        <v>1</v>
      </c>
      <c r="F232" s="214" t="s">
        <v>229</v>
      </c>
      <c r="G232" s="212"/>
      <c r="H232" s="213" t="s">
        <v>1</v>
      </c>
      <c r="I232" s="215"/>
      <c r="J232" s="212"/>
      <c r="K232" s="212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140</v>
      </c>
      <c r="AU232" s="220" t="s">
        <v>83</v>
      </c>
      <c r="AV232" s="14" t="s">
        <v>81</v>
      </c>
      <c r="AW232" s="14" t="s">
        <v>30</v>
      </c>
      <c r="AX232" s="14" t="s">
        <v>73</v>
      </c>
      <c r="AY232" s="220" t="s">
        <v>132</v>
      </c>
    </row>
    <row r="233" spans="1:65" s="15" customFormat="1" ht="11.25" x14ac:dyDescent="0.2">
      <c r="B233" s="221"/>
      <c r="C233" s="222"/>
      <c r="D233" s="201" t="s">
        <v>140</v>
      </c>
      <c r="E233" s="223" t="s">
        <v>1</v>
      </c>
      <c r="F233" s="224" t="s">
        <v>143</v>
      </c>
      <c r="G233" s="222"/>
      <c r="H233" s="225">
        <v>3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140</v>
      </c>
      <c r="AU233" s="231" t="s">
        <v>83</v>
      </c>
      <c r="AV233" s="15" t="s">
        <v>139</v>
      </c>
      <c r="AW233" s="15" t="s">
        <v>30</v>
      </c>
      <c r="AX233" s="15" t="s">
        <v>81</v>
      </c>
      <c r="AY233" s="231" t="s">
        <v>132</v>
      </c>
    </row>
    <row r="234" spans="1:65" s="2" customFormat="1" ht="44.25" customHeight="1" x14ac:dyDescent="0.2">
      <c r="A234" s="34"/>
      <c r="B234" s="35"/>
      <c r="C234" s="186" t="s">
        <v>341</v>
      </c>
      <c r="D234" s="186" t="s">
        <v>134</v>
      </c>
      <c r="E234" s="187" t="s">
        <v>561</v>
      </c>
      <c r="F234" s="188" t="s">
        <v>562</v>
      </c>
      <c r="G234" s="189" t="s">
        <v>165</v>
      </c>
      <c r="H234" s="190">
        <v>1.6</v>
      </c>
      <c r="I234" s="191"/>
      <c r="J234" s="192">
        <f>ROUND(I234*H234,2)</f>
        <v>0</v>
      </c>
      <c r="K234" s="188" t="s">
        <v>138</v>
      </c>
      <c r="L234" s="39"/>
      <c r="M234" s="193" t="s">
        <v>1</v>
      </c>
      <c r="N234" s="194" t="s">
        <v>38</v>
      </c>
      <c r="O234" s="71"/>
      <c r="P234" s="195">
        <f>O234*H234</f>
        <v>0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139</v>
      </c>
      <c r="AT234" s="197" t="s">
        <v>134</v>
      </c>
      <c r="AU234" s="197" t="s">
        <v>83</v>
      </c>
      <c r="AY234" s="17" t="s">
        <v>132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17" t="s">
        <v>81</v>
      </c>
      <c r="BK234" s="198">
        <f>ROUND(I234*H234,2)</f>
        <v>0</v>
      </c>
      <c r="BL234" s="17" t="s">
        <v>139</v>
      </c>
      <c r="BM234" s="197" t="s">
        <v>344</v>
      </c>
    </row>
    <row r="235" spans="1:65" s="13" customFormat="1" ht="11.25" x14ac:dyDescent="0.2">
      <c r="B235" s="199"/>
      <c r="C235" s="200"/>
      <c r="D235" s="201" t="s">
        <v>140</v>
      </c>
      <c r="E235" s="202" t="s">
        <v>1</v>
      </c>
      <c r="F235" s="203" t="s">
        <v>563</v>
      </c>
      <c r="G235" s="200"/>
      <c r="H235" s="204">
        <v>1.6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140</v>
      </c>
      <c r="AU235" s="210" t="s">
        <v>83</v>
      </c>
      <c r="AV235" s="13" t="s">
        <v>83</v>
      </c>
      <c r="AW235" s="13" t="s">
        <v>30</v>
      </c>
      <c r="AX235" s="13" t="s">
        <v>73</v>
      </c>
      <c r="AY235" s="210" t="s">
        <v>132</v>
      </c>
    </row>
    <row r="236" spans="1:65" s="14" customFormat="1" ht="11.25" x14ac:dyDescent="0.2">
      <c r="B236" s="211"/>
      <c r="C236" s="212"/>
      <c r="D236" s="201" t="s">
        <v>140</v>
      </c>
      <c r="E236" s="213" t="s">
        <v>1</v>
      </c>
      <c r="F236" s="214" t="s">
        <v>229</v>
      </c>
      <c r="G236" s="212"/>
      <c r="H236" s="213" t="s">
        <v>1</v>
      </c>
      <c r="I236" s="215"/>
      <c r="J236" s="212"/>
      <c r="K236" s="212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140</v>
      </c>
      <c r="AU236" s="220" t="s">
        <v>83</v>
      </c>
      <c r="AV236" s="14" t="s">
        <v>81</v>
      </c>
      <c r="AW236" s="14" t="s">
        <v>30</v>
      </c>
      <c r="AX236" s="14" t="s">
        <v>73</v>
      </c>
      <c r="AY236" s="220" t="s">
        <v>132</v>
      </c>
    </row>
    <row r="237" spans="1:65" s="15" customFormat="1" ht="11.25" x14ac:dyDescent="0.2">
      <c r="B237" s="221"/>
      <c r="C237" s="222"/>
      <c r="D237" s="201" t="s">
        <v>140</v>
      </c>
      <c r="E237" s="223" t="s">
        <v>1</v>
      </c>
      <c r="F237" s="224" t="s">
        <v>143</v>
      </c>
      <c r="G237" s="222"/>
      <c r="H237" s="225">
        <v>1.6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140</v>
      </c>
      <c r="AU237" s="231" t="s">
        <v>83</v>
      </c>
      <c r="AV237" s="15" t="s">
        <v>139</v>
      </c>
      <c r="AW237" s="15" t="s">
        <v>30</v>
      </c>
      <c r="AX237" s="15" t="s">
        <v>81</v>
      </c>
      <c r="AY237" s="231" t="s">
        <v>132</v>
      </c>
    </row>
    <row r="238" spans="1:65" s="12" customFormat="1" ht="22.9" customHeight="1" x14ac:dyDescent="0.2">
      <c r="B238" s="170"/>
      <c r="C238" s="171"/>
      <c r="D238" s="172" t="s">
        <v>72</v>
      </c>
      <c r="E238" s="184" t="s">
        <v>139</v>
      </c>
      <c r="F238" s="184" t="s">
        <v>236</v>
      </c>
      <c r="G238" s="171"/>
      <c r="H238" s="171"/>
      <c r="I238" s="174"/>
      <c r="J238" s="185">
        <f>BK238</f>
        <v>0</v>
      </c>
      <c r="K238" s="171"/>
      <c r="L238" s="176"/>
      <c r="M238" s="177"/>
      <c r="N238" s="178"/>
      <c r="O238" s="178"/>
      <c r="P238" s="179">
        <f>P239</f>
        <v>0</v>
      </c>
      <c r="Q238" s="178"/>
      <c r="R238" s="179">
        <f>R239</f>
        <v>0</v>
      </c>
      <c r="S238" s="178"/>
      <c r="T238" s="180">
        <f>T239</f>
        <v>0</v>
      </c>
      <c r="AR238" s="181" t="s">
        <v>81</v>
      </c>
      <c r="AT238" s="182" t="s">
        <v>72</v>
      </c>
      <c r="AU238" s="182" t="s">
        <v>81</v>
      </c>
      <c r="AY238" s="181" t="s">
        <v>132</v>
      </c>
      <c r="BK238" s="183">
        <f>BK239</f>
        <v>0</v>
      </c>
    </row>
    <row r="239" spans="1:65" s="2" customFormat="1" ht="33" customHeight="1" x14ac:dyDescent="0.2">
      <c r="A239" s="34"/>
      <c r="B239" s="35"/>
      <c r="C239" s="186" t="s">
        <v>254</v>
      </c>
      <c r="D239" s="186" t="s">
        <v>134</v>
      </c>
      <c r="E239" s="187" t="s">
        <v>564</v>
      </c>
      <c r="F239" s="188" t="s">
        <v>565</v>
      </c>
      <c r="G239" s="189" t="s">
        <v>137</v>
      </c>
      <c r="H239" s="190">
        <v>37.299999999999997</v>
      </c>
      <c r="I239" s="191"/>
      <c r="J239" s="192">
        <f>ROUND(I239*H239,2)</f>
        <v>0</v>
      </c>
      <c r="K239" s="188" t="s">
        <v>138</v>
      </c>
      <c r="L239" s="39"/>
      <c r="M239" s="193" t="s">
        <v>1</v>
      </c>
      <c r="N239" s="194" t="s">
        <v>38</v>
      </c>
      <c r="O239" s="71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139</v>
      </c>
      <c r="AT239" s="197" t="s">
        <v>134</v>
      </c>
      <c r="AU239" s="197" t="s">
        <v>83</v>
      </c>
      <c r="AY239" s="17" t="s">
        <v>132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81</v>
      </c>
      <c r="BK239" s="198">
        <f>ROUND(I239*H239,2)</f>
        <v>0</v>
      </c>
      <c r="BL239" s="17" t="s">
        <v>139</v>
      </c>
      <c r="BM239" s="197" t="s">
        <v>349</v>
      </c>
    </row>
    <row r="240" spans="1:65" s="12" customFormat="1" ht="22.9" customHeight="1" x14ac:dyDescent="0.2">
      <c r="B240" s="170"/>
      <c r="C240" s="171"/>
      <c r="D240" s="172" t="s">
        <v>72</v>
      </c>
      <c r="E240" s="184" t="s">
        <v>156</v>
      </c>
      <c r="F240" s="184" t="s">
        <v>246</v>
      </c>
      <c r="G240" s="171"/>
      <c r="H240" s="171"/>
      <c r="I240" s="174"/>
      <c r="J240" s="185">
        <f>BK240</f>
        <v>0</v>
      </c>
      <c r="K240" s="171"/>
      <c r="L240" s="176"/>
      <c r="M240" s="177"/>
      <c r="N240" s="178"/>
      <c r="O240" s="178"/>
      <c r="P240" s="179">
        <f>SUM(P241:P244)</f>
        <v>0</v>
      </c>
      <c r="Q240" s="178"/>
      <c r="R240" s="179">
        <f>SUM(R241:R244)</f>
        <v>0</v>
      </c>
      <c r="S240" s="178"/>
      <c r="T240" s="180">
        <f>SUM(T241:T244)</f>
        <v>0</v>
      </c>
      <c r="AR240" s="181" t="s">
        <v>81</v>
      </c>
      <c r="AT240" s="182" t="s">
        <v>72</v>
      </c>
      <c r="AU240" s="182" t="s">
        <v>81</v>
      </c>
      <c r="AY240" s="181" t="s">
        <v>132</v>
      </c>
      <c r="BK240" s="183">
        <f>SUM(BK241:BK244)</f>
        <v>0</v>
      </c>
    </row>
    <row r="241" spans="1:65" s="2" customFormat="1" ht="33" customHeight="1" x14ac:dyDescent="0.2">
      <c r="A241" s="34"/>
      <c r="B241" s="35"/>
      <c r="C241" s="186" t="s">
        <v>350</v>
      </c>
      <c r="D241" s="186" t="s">
        <v>134</v>
      </c>
      <c r="E241" s="187" t="s">
        <v>566</v>
      </c>
      <c r="F241" s="188" t="s">
        <v>567</v>
      </c>
      <c r="G241" s="189" t="s">
        <v>195</v>
      </c>
      <c r="H241" s="190">
        <v>45</v>
      </c>
      <c r="I241" s="191"/>
      <c r="J241" s="192">
        <f>ROUND(I241*H241,2)</f>
        <v>0</v>
      </c>
      <c r="K241" s="188" t="s">
        <v>138</v>
      </c>
      <c r="L241" s="39"/>
      <c r="M241" s="193" t="s">
        <v>1</v>
      </c>
      <c r="N241" s="194" t="s">
        <v>38</v>
      </c>
      <c r="O241" s="71"/>
      <c r="P241" s="195">
        <f>O241*H241</f>
        <v>0</v>
      </c>
      <c r="Q241" s="195">
        <v>0</v>
      </c>
      <c r="R241" s="195">
        <f>Q241*H241</f>
        <v>0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139</v>
      </c>
      <c r="AT241" s="197" t="s">
        <v>134</v>
      </c>
      <c r="AU241" s="197" t="s">
        <v>83</v>
      </c>
      <c r="AY241" s="17" t="s">
        <v>132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7" t="s">
        <v>81</v>
      </c>
      <c r="BK241" s="198">
        <f>ROUND(I241*H241,2)</f>
        <v>0</v>
      </c>
      <c r="BL241" s="17" t="s">
        <v>139</v>
      </c>
      <c r="BM241" s="197" t="s">
        <v>353</v>
      </c>
    </row>
    <row r="242" spans="1:65" s="13" customFormat="1" ht="11.25" x14ac:dyDescent="0.2">
      <c r="B242" s="199"/>
      <c r="C242" s="200"/>
      <c r="D242" s="201" t="s">
        <v>140</v>
      </c>
      <c r="E242" s="202" t="s">
        <v>1</v>
      </c>
      <c r="F242" s="203" t="s">
        <v>341</v>
      </c>
      <c r="G242" s="200"/>
      <c r="H242" s="204">
        <v>45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140</v>
      </c>
      <c r="AU242" s="210" t="s">
        <v>83</v>
      </c>
      <c r="AV242" s="13" t="s">
        <v>83</v>
      </c>
      <c r="AW242" s="13" t="s">
        <v>30</v>
      </c>
      <c r="AX242" s="13" t="s">
        <v>73</v>
      </c>
      <c r="AY242" s="210" t="s">
        <v>132</v>
      </c>
    </row>
    <row r="243" spans="1:65" s="14" customFormat="1" ht="11.25" x14ac:dyDescent="0.2">
      <c r="B243" s="211"/>
      <c r="C243" s="212"/>
      <c r="D243" s="201" t="s">
        <v>140</v>
      </c>
      <c r="E243" s="213" t="s">
        <v>1</v>
      </c>
      <c r="F243" s="214" t="s">
        <v>568</v>
      </c>
      <c r="G243" s="212"/>
      <c r="H243" s="213" t="s">
        <v>1</v>
      </c>
      <c r="I243" s="215"/>
      <c r="J243" s="212"/>
      <c r="K243" s="212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140</v>
      </c>
      <c r="AU243" s="220" t="s">
        <v>83</v>
      </c>
      <c r="AV243" s="14" t="s">
        <v>81</v>
      </c>
      <c r="AW243" s="14" t="s">
        <v>30</v>
      </c>
      <c r="AX243" s="14" t="s">
        <v>73</v>
      </c>
      <c r="AY243" s="220" t="s">
        <v>132</v>
      </c>
    </row>
    <row r="244" spans="1:65" s="15" customFormat="1" ht="11.25" x14ac:dyDescent="0.2">
      <c r="B244" s="221"/>
      <c r="C244" s="222"/>
      <c r="D244" s="201" t="s">
        <v>140</v>
      </c>
      <c r="E244" s="223" t="s">
        <v>1</v>
      </c>
      <c r="F244" s="224" t="s">
        <v>143</v>
      </c>
      <c r="G244" s="222"/>
      <c r="H244" s="225">
        <v>45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140</v>
      </c>
      <c r="AU244" s="231" t="s">
        <v>83</v>
      </c>
      <c r="AV244" s="15" t="s">
        <v>139</v>
      </c>
      <c r="AW244" s="15" t="s">
        <v>30</v>
      </c>
      <c r="AX244" s="15" t="s">
        <v>81</v>
      </c>
      <c r="AY244" s="231" t="s">
        <v>132</v>
      </c>
    </row>
    <row r="245" spans="1:65" s="12" customFormat="1" ht="22.9" customHeight="1" x14ac:dyDescent="0.2">
      <c r="B245" s="170"/>
      <c r="C245" s="171"/>
      <c r="D245" s="172" t="s">
        <v>72</v>
      </c>
      <c r="E245" s="184" t="s">
        <v>178</v>
      </c>
      <c r="F245" s="184" t="s">
        <v>345</v>
      </c>
      <c r="G245" s="171"/>
      <c r="H245" s="171"/>
      <c r="I245" s="174"/>
      <c r="J245" s="185">
        <f>BK245</f>
        <v>0</v>
      </c>
      <c r="K245" s="171"/>
      <c r="L245" s="176"/>
      <c r="M245" s="177"/>
      <c r="N245" s="178"/>
      <c r="O245" s="178"/>
      <c r="P245" s="179">
        <f>SUM(P246:P255)</f>
        <v>0</v>
      </c>
      <c r="Q245" s="178"/>
      <c r="R245" s="179">
        <f>SUM(R246:R255)</f>
        <v>0</v>
      </c>
      <c r="S245" s="178"/>
      <c r="T245" s="180">
        <f>SUM(T246:T255)</f>
        <v>0</v>
      </c>
      <c r="AR245" s="181" t="s">
        <v>81</v>
      </c>
      <c r="AT245" s="182" t="s">
        <v>72</v>
      </c>
      <c r="AU245" s="182" t="s">
        <v>81</v>
      </c>
      <c r="AY245" s="181" t="s">
        <v>132</v>
      </c>
      <c r="BK245" s="183">
        <f>SUM(BK246:BK255)</f>
        <v>0</v>
      </c>
    </row>
    <row r="246" spans="1:65" s="2" customFormat="1" ht="24.2" customHeight="1" x14ac:dyDescent="0.2">
      <c r="A246" s="34"/>
      <c r="B246" s="35"/>
      <c r="C246" s="186" t="s">
        <v>240</v>
      </c>
      <c r="D246" s="186" t="s">
        <v>134</v>
      </c>
      <c r="E246" s="187" t="s">
        <v>569</v>
      </c>
      <c r="F246" s="188" t="s">
        <v>570</v>
      </c>
      <c r="G246" s="189" t="s">
        <v>195</v>
      </c>
      <c r="H246" s="190">
        <v>12.84</v>
      </c>
      <c r="I246" s="191"/>
      <c r="J246" s="192">
        <f>ROUND(I246*H246,2)</f>
        <v>0</v>
      </c>
      <c r="K246" s="188" t="s">
        <v>138</v>
      </c>
      <c r="L246" s="39"/>
      <c r="M246" s="193" t="s">
        <v>1</v>
      </c>
      <c r="N246" s="194" t="s">
        <v>38</v>
      </c>
      <c r="O246" s="71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139</v>
      </c>
      <c r="AT246" s="197" t="s">
        <v>134</v>
      </c>
      <c r="AU246" s="197" t="s">
        <v>83</v>
      </c>
      <c r="AY246" s="17" t="s">
        <v>132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17" t="s">
        <v>81</v>
      </c>
      <c r="BK246" s="198">
        <f>ROUND(I246*H246,2)</f>
        <v>0</v>
      </c>
      <c r="BL246" s="17" t="s">
        <v>139</v>
      </c>
      <c r="BM246" s="197" t="s">
        <v>356</v>
      </c>
    </row>
    <row r="247" spans="1:65" s="13" customFormat="1" ht="22.5" x14ac:dyDescent="0.2">
      <c r="B247" s="199"/>
      <c r="C247" s="200"/>
      <c r="D247" s="201" t="s">
        <v>140</v>
      </c>
      <c r="E247" s="202" t="s">
        <v>1</v>
      </c>
      <c r="F247" s="203" t="s">
        <v>571</v>
      </c>
      <c r="G247" s="200"/>
      <c r="H247" s="204">
        <v>12.84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140</v>
      </c>
      <c r="AU247" s="210" t="s">
        <v>83</v>
      </c>
      <c r="AV247" s="13" t="s">
        <v>83</v>
      </c>
      <c r="AW247" s="13" t="s">
        <v>30</v>
      </c>
      <c r="AX247" s="13" t="s">
        <v>73</v>
      </c>
      <c r="AY247" s="210" t="s">
        <v>132</v>
      </c>
    </row>
    <row r="248" spans="1:65" s="14" customFormat="1" ht="11.25" x14ac:dyDescent="0.2">
      <c r="B248" s="211"/>
      <c r="C248" s="212"/>
      <c r="D248" s="201" t="s">
        <v>140</v>
      </c>
      <c r="E248" s="213" t="s">
        <v>1</v>
      </c>
      <c r="F248" s="214" t="s">
        <v>229</v>
      </c>
      <c r="G248" s="212"/>
      <c r="H248" s="213" t="s">
        <v>1</v>
      </c>
      <c r="I248" s="215"/>
      <c r="J248" s="212"/>
      <c r="K248" s="212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140</v>
      </c>
      <c r="AU248" s="220" t="s">
        <v>83</v>
      </c>
      <c r="AV248" s="14" t="s">
        <v>81</v>
      </c>
      <c r="AW248" s="14" t="s">
        <v>30</v>
      </c>
      <c r="AX248" s="14" t="s">
        <v>73</v>
      </c>
      <c r="AY248" s="220" t="s">
        <v>132</v>
      </c>
    </row>
    <row r="249" spans="1:65" s="15" customFormat="1" ht="11.25" x14ac:dyDescent="0.2">
      <c r="B249" s="221"/>
      <c r="C249" s="222"/>
      <c r="D249" s="201" t="s">
        <v>140</v>
      </c>
      <c r="E249" s="223" t="s">
        <v>1</v>
      </c>
      <c r="F249" s="224" t="s">
        <v>143</v>
      </c>
      <c r="G249" s="222"/>
      <c r="H249" s="225">
        <v>12.84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140</v>
      </c>
      <c r="AU249" s="231" t="s">
        <v>83</v>
      </c>
      <c r="AV249" s="15" t="s">
        <v>139</v>
      </c>
      <c r="AW249" s="15" t="s">
        <v>30</v>
      </c>
      <c r="AX249" s="15" t="s">
        <v>81</v>
      </c>
      <c r="AY249" s="231" t="s">
        <v>132</v>
      </c>
    </row>
    <row r="250" spans="1:65" s="2" customFormat="1" ht="37.9" customHeight="1" x14ac:dyDescent="0.2">
      <c r="A250" s="34"/>
      <c r="B250" s="35"/>
      <c r="C250" s="186" t="s">
        <v>357</v>
      </c>
      <c r="D250" s="186" t="s">
        <v>134</v>
      </c>
      <c r="E250" s="187" t="s">
        <v>572</v>
      </c>
      <c r="F250" s="188" t="s">
        <v>573</v>
      </c>
      <c r="G250" s="189" t="s">
        <v>195</v>
      </c>
      <c r="H250" s="190">
        <v>20</v>
      </c>
      <c r="I250" s="191"/>
      <c r="J250" s="192">
        <f>ROUND(I250*H250,2)</f>
        <v>0</v>
      </c>
      <c r="K250" s="188" t="s">
        <v>138</v>
      </c>
      <c r="L250" s="39"/>
      <c r="M250" s="193" t="s">
        <v>1</v>
      </c>
      <c r="N250" s="194" t="s">
        <v>38</v>
      </c>
      <c r="O250" s="71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139</v>
      </c>
      <c r="AT250" s="197" t="s">
        <v>134</v>
      </c>
      <c r="AU250" s="197" t="s">
        <v>83</v>
      </c>
      <c r="AY250" s="17" t="s">
        <v>132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7" t="s">
        <v>81</v>
      </c>
      <c r="BK250" s="198">
        <f>ROUND(I250*H250,2)</f>
        <v>0</v>
      </c>
      <c r="BL250" s="17" t="s">
        <v>139</v>
      </c>
      <c r="BM250" s="197" t="s">
        <v>360</v>
      </c>
    </row>
    <row r="251" spans="1:65" s="13" customFormat="1" ht="11.25" x14ac:dyDescent="0.2">
      <c r="B251" s="199"/>
      <c r="C251" s="200"/>
      <c r="D251" s="201" t="s">
        <v>140</v>
      </c>
      <c r="E251" s="202" t="s">
        <v>1</v>
      </c>
      <c r="F251" s="203" t="s">
        <v>184</v>
      </c>
      <c r="G251" s="200"/>
      <c r="H251" s="204">
        <v>20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140</v>
      </c>
      <c r="AU251" s="210" t="s">
        <v>83</v>
      </c>
      <c r="AV251" s="13" t="s">
        <v>83</v>
      </c>
      <c r="AW251" s="13" t="s">
        <v>30</v>
      </c>
      <c r="AX251" s="13" t="s">
        <v>73</v>
      </c>
      <c r="AY251" s="210" t="s">
        <v>132</v>
      </c>
    </row>
    <row r="252" spans="1:65" s="14" customFormat="1" ht="11.25" x14ac:dyDescent="0.2">
      <c r="B252" s="211"/>
      <c r="C252" s="212"/>
      <c r="D252" s="201" t="s">
        <v>140</v>
      </c>
      <c r="E252" s="213" t="s">
        <v>1</v>
      </c>
      <c r="F252" s="214" t="s">
        <v>229</v>
      </c>
      <c r="G252" s="212"/>
      <c r="H252" s="213" t="s">
        <v>1</v>
      </c>
      <c r="I252" s="215"/>
      <c r="J252" s="212"/>
      <c r="K252" s="212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140</v>
      </c>
      <c r="AU252" s="220" t="s">
        <v>83</v>
      </c>
      <c r="AV252" s="14" t="s">
        <v>81</v>
      </c>
      <c r="AW252" s="14" t="s">
        <v>30</v>
      </c>
      <c r="AX252" s="14" t="s">
        <v>73</v>
      </c>
      <c r="AY252" s="220" t="s">
        <v>132</v>
      </c>
    </row>
    <row r="253" spans="1:65" s="15" customFormat="1" ht="11.25" x14ac:dyDescent="0.2">
      <c r="B253" s="221"/>
      <c r="C253" s="222"/>
      <c r="D253" s="201" t="s">
        <v>140</v>
      </c>
      <c r="E253" s="223" t="s">
        <v>1</v>
      </c>
      <c r="F253" s="224" t="s">
        <v>143</v>
      </c>
      <c r="G253" s="222"/>
      <c r="H253" s="225">
        <v>20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140</v>
      </c>
      <c r="AU253" s="231" t="s">
        <v>83</v>
      </c>
      <c r="AV253" s="15" t="s">
        <v>139</v>
      </c>
      <c r="AW253" s="15" t="s">
        <v>30</v>
      </c>
      <c r="AX253" s="15" t="s">
        <v>81</v>
      </c>
      <c r="AY253" s="231" t="s">
        <v>132</v>
      </c>
    </row>
    <row r="254" spans="1:65" s="2" customFormat="1" ht="24.2" customHeight="1" x14ac:dyDescent="0.2">
      <c r="A254" s="34"/>
      <c r="B254" s="35"/>
      <c r="C254" s="186" t="s">
        <v>261</v>
      </c>
      <c r="D254" s="186" t="s">
        <v>134</v>
      </c>
      <c r="E254" s="187" t="s">
        <v>574</v>
      </c>
      <c r="F254" s="188" t="s">
        <v>575</v>
      </c>
      <c r="G254" s="189" t="s">
        <v>195</v>
      </c>
      <c r="H254" s="190">
        <v>45.48</v>
      </c>
      <c r="I254" s="191"/>
      <c r="J254" s="192">
        <f>ROUND(I254*H254,2)</f>
        <v>0</v>
      </c>
      <c r="K254" s="188" t="s">
        <v>138</v>
      </c>
      <c r="L254" s="39"/>
      <c r="M254" s="193" t="s">
        <v>1</v>
      </c>
      <c r="N254" s="194" t="s">
        <v>38</v>
      </c>
      <c r="O254" s="71"/>
      <c r="P254" s="195">
        <f>O254*H254</f>
        <v>0</v>
      </c>
      <c r="Q254" s="195">
        <v>0</v>
      </c>
      <c r="R254" s="195">
        <f>Q254*H254</f>
        <v>0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139</v>
      </c>
      <c r="AT254" s="197" t="s">
        <v>134</v>
      </c>
      <c r="AU254" s="197" t="s">
        <v>83</v>
      </c>
      <c r="AY254" s="17" t="s">
        <v>132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17" t="s">
        <v>81</v>
      </c>
      <c r="BK254" s="198">
        <f>ROUND(I254*H254,2)</f>
        <v>0</v>
      </c>
      <c r="BL254" s="17" t="s">
        <v>139</v>
      </c>
      <c r="BM254" s="197" t="s">
        <v>363</v>
      </c>
    </row>
    <row r="255" spans="1:65" s="2" customFormat="1" ht="16.5" customHeight="1" x14ac:dyDescent="0.2">
      <c r="A255" s="34"/>
      <c r="B255" s="35"/>
      <c r="C255" s="186" t="s">
        <v>364</v>
      </c>
      <c r="D255" s="186" t="s">
        <v>134</v>
      </c>
      <c r="E255" s="187" t="s">
        <v>576</v>
      </c>
      <c r="F255" s="188" t="s">
        <v>577</v>
      </c>
      <c r="G255" s="189" t="s">
        <v>195</v>
      </c>
      <c r="H255" s="190">
        <v>79.38</v>
      </c>
      <c r="I255" s="191"/>
      <c r="J255" s="192">
        <f>ROUND(I255*H255,2)</f>
        <v>0</v>
      </c>
      <c r="K255" s="188" t="s">
        <v>1</v>
      </c>
      <c r="L255" s="39"/>
      <c r="M255" s="193" t="s">
        <v>1</v>
      </c>
      <c r="N255" s="194" t="s">
        <v>38</v>
      </c>
      <c r="O255" s="71"/>
      <c r="P255" s="195">
        <f>O255*H255</f>
        <v>0</v>
      </c>
      <c r="Q255" s="195">
        <v>0</v>
      </c>
      <c r="R255" s="195">
        <f>Q255*H255</f>
        <v>0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139</v>
      </c>
      <c r="AT255" s="197" t="s">
        <v>134</v>
      </c>
      <c r="AU255" s="197" t="s">
        <v>83</v>
      </c>
      <c r="AY255" s="17" t="s">
        <v>132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81</v>
      </c>
      <c r="BK255" s="198">
        <f>ROUND(I255*H255,2)</f>
        <v>0</v>
      </c>
      <c r="BL255" s="17" t="s">
        <v>139</v>
      </c>
      <c r="BM255" s="197" t="s">
        <v>367</v>
      </c>
    </row>
    <row r="256" spans="1:65" s="12" customFormat="1" ht="22.9" customHeight="1" x14ac:dyDescent="0.2">
      <c r="B256" s="170"/>
      <c r="C256" s="171"/>
      <c r="D256" s="172" t="s">
        <v>72</v>
      </c>
      <c r="E256" s="184" t="s">
        <v>448</v>
      </c>
      <c r="F256" s="184" t="s">
        <v>449</v>
      </c>
      <c r="G256" s="171"/>
      <c r="H256" s="171"/>
      <c r="I256" s="174"/>
      <c r="J256" s="185">
        <f>BK256</f>
        <v>0</v>
      </c>
      <c r="K256" s="171"/>
      <c r="L256" s="176"/>
      <c r="M256" s="177"/>
      <c r="N256" s="178"/>
      <c r="O256" s="178"/>
      <c r="P256" s="179">
        <f>P257</f>
        <v>0</v>
      </c>
      <c r="Q256" s="178"/>
      <c r="R256" s="179">
        <f>R257</f>
        <v>0</v>
      </c>
      <c r="S256" s="178"/>
      <c r="T256" s="180">
        <f>T257</f>
        <v>0</v>
      </c>
      <c r="AR256" s="181" t="s">
        <v>81</v>
      </c>
      <c r="AT256" s="182" t="s">
        <v>72</v>
      </c>
      <c r="AU256" s="182" t="s">
        <v>81</v>
      </c>
      <c r="AY256" s="181" t="s">
        <v>132</v>
      </c>
      <c r="BK256" s="183">
        <f>BK257</f>
        <v>0</v>
      </c>
    </row>
    <row r="257" spans="1:65" s="2" customFormat="1" ht="44.25" customHeight="1" x14ac:dyDescent="0.2">
      <c r="A257" s="34"/>
      <c r="B257" s="35"/>
      <c r="C257" s="186" t="s">
        <v>265</v>
      </c>
      <c r="D257" s="186" t="s">
        <v>134</v>
      </c>
      <c r="E257" s="187" t="s">
        <v>578</v>
      </c>
      <c r="F257" s="188" t="s">
        <v>579</v>
      </c>
      <c r="G257" s="189" t="s">
        <v>165</v>
      </c>
      <c r="H257" s="190">
        <v>190.72</v>
      </c>
      <c r="I257" s="191"/>
      <c r="J257" s="192">
        <f>ROUND(I257*H257,2)</f>
        <v>0</v>
      </c>
      <c r="K257" s="188" t="s">
        <v>138</v>
      </c>
      <c r="L257" s="39"/>
      <c r="M257" s="193" t="s">
        <v>1</v>
      </c>
      <c r="N257" s="194" t="s">
        <v>38</v>
      </c>
      <c r="O257" s="71"/>
      <c r="P257" s="195">
        <f>O257*H257</f>
        <v>0</v>
      </c>
      <c r="Q257" s="195">
        <v>0</v>
      </c>
      <c r="R257" s="195">
        <f>Q257*H257</f>
        <v>0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139</v>
      </c>
      <c r="AT257" s="197" t="s">
        <v>134</v>
      </c>
      <c r="AU257" s="197" t="s">
        <v>83</v>
      </c>
      <c r="AY257" s="17" t="s">
        <v>132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17" t="s">
        <v>81</v>
      </c>
      <c r="BK257" s="198">
        <f>ROUND(I257*H257,2)</f>
        <v>0</v>
      </c>
      <c r="BL257" s="17" t="s">
        <v>139</v>
      </c>
      <c r="BM257" s="197" t="s">
        <v>370</v>
      </c>
    </row>
    <row r="258" spans="1:65" s="12" customFormat="1" ht="25.9" customHeight="1" x14ac:dyDescent="0.2">
      <c r="B258" s="170"/>
      <c r="C258" s="171"/>
      <c r="D258" s="172" t="s">
        <v>72</v>
      </c>
      <c r="E258" s="173" t="s">
        <v>580</v>
      </c>
      <c r="F258" s="173" t="s">
        <v>581</v>
      </c>
      <c r="G258" s="171"/>
      <c r="H258" s="171"/>
      <c r="I258" s="174"/>
      <c r="J258" s="175">
        <f>BK258</f>
        <v>0</v>
      </c>
      <c r="K258" s="171"/>
      <c r="L258" s="176"/>
      <c r="M258" s="177"/>
      <c r="N258" s="178"/>
      <c r="O258" s="178"/>
      <c r="P258" s="179">
        <f>P259+P268</f>
        <v>0</v>
      </c>
      <c r="Q258" s="178"/>
      <c r="R258" s="179">
        <f>R259+R268</f>
        <v>0</v>
      </c>
      <c r="S258" s="178"/>
      <c r="T258" s="180">
        <f>T259+T268</f>
        <v>0</v>
      </c>
      <c r="AR258" s="181" t="s">
        <v>83</v>
      </c>
      <c r="AT258" s="182" t="s">
        <v>72</v>
      </c>
      <c r="AU258" s="182" t="s">
        <v>73</v>
      </c>
      <c r="AY258" s="181" t="s">
        <v>132</v>
      </c>
      <c r="BK258" s="183">
        <f>BK259+BK268</f>
        <v>0</v>
      </c>
    </row>
    <row r="259" spans="1:65" s="12" customFormat="1" ht="22.9" customHeight="1" x14ac:dyDescent="0.2">
      <c r="B259" s="170"/>
      <c r="C259" s="171"/>
      <c r="D259" s="172" t="s">
        <v>72</v>
      </c>
      <c r="E259" s="184" t="s">
        <v>582</v>
      </c>
      <c r="F259" s="184" t="s">
        <v>583</v>
      </c>
      <c r="G259" s="171"/>
      <c r="H259" s="171"/>
      <c r="I259" s="174"/>
      <c r="J259" s="185">
        <f>BK259</f>
        <v>0</v>
      </c>
      <c r="K259" s="171"/>
      <c r="L259" s="176"/>
      <c r="M259" s="177"/>
      <c r="N259" s="178"/>
      <c r="O259" s="178"/>
      <c r="P259" s="179">
        <f>SUM(P260:P267)</f>
        <v>0</v>
      </c>
      <c r="Q259" s="178"/>
      <c r="R259" s="179">
        <f>SUM(R260:R267)</f>
        <v>0</v>
      </c>
      <c r="S259" s="178"/>
      <c r="T259" s="180">
        <f>SUM(T260:T267)</f>
        <v>0</v>
      </c>
      <c r="AR259" s="181" t="s">
        <v>83</v>
      </c>
      <c r="AT259" s="182" t="s">
        <v>72</v>
      </c>
      <c r="AU259" s="182" t="s">
        <v>81</v>
      </c>
      <c r="AY259" s="181" t="s">
        <v>132</v>
      </c>
      <c r="BK259" s="183">
        <f>SUM(BK260:BK267)</f>
        <v>0</v>
      </c>
    </row>
    <row r="260" spans="1:65" s="2" customFormat="1" ht="37.9" customHeight="1" x14ac:dyDescent="0.2">
      <c r="A260" s="34"/>
      <c r="B260" s="35"/>
      <c r="C260" s="186" t="s">
        <v>371</v>
      </c>
      <c r="D260" s="186" t="s">
        <v>134</v>
      </c>
      <c r="E260" s="187" t="s">
        <v>584</v>
      </c>
      <c r="F260" s="188" t="s">
        <v>585</v>
      </c>
      <c r="G260" s="189" t="s">
        <v>195</v>
      </c>
      <c r="H260" s="190">
        <v>128.28</v>
      </c>
      <c r="I260" s="191"/>
      <c r="J260" s="192">
        <f>ROUND(I260*H260,2)</f>
        <v>0</v>
      </c>
      <c r="K260" s="188" t="s">
        <v>138</v>
      </c>
      <c r="L260" s="39"/>
      <c r="M260" s="193" t="s">
        <v>1</v>
      </c>
      <c r="N260" s="194" t="s">
        <v>38</v>
      </c>
      <c r="O260" s="71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176</v>
      </c>
      <c r="AT260" s="197" t="s">
        <v>134</v>
      </c>
      <c r="AU260" s="197" t="s">
        <v>83</v>
      </c>
      <c r="AY260" s="17" t="s">
        <v>132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81</v>
      </c>
      <c r="BK260" s="198">
        <f>ROUND(I260*H260,2)</f>
        <v>0</v>
      </c>
      <c r="BL260" s="17" t="s">
        <v>176</v>
      </c>
      <c r="BM260" s="197" t="s">
        <v>250</v>
      </c>
    </row>
    <row r="261" spans="1:65" s="2" customFormat="1" ht="16.5" customHeight="1" x14ac:dyDescent="0.2">
      <c r="A261" s="34"/>
      <c r="B261" s="35"/>
      <c r="C261" s="232" t="s">
        <v>269</v>
      </c>
      <c r="D261" s="232" t="s">
        <v>162</v>
      </c>
      <c r="E261" s="233" t="s">
        <v>586</v>
      </c>
      <c r="F261" s="234" t="s">
        <v>587</v>
      </c>
      <c r="G261" s="235" t="s">
        <v>165</v>
      </c>
      <c r="H261" s="236">
        <v>0.04</v>
      </c>
      <c r="I261" s="237"/>
      <c r="J261" s="238">
        <f>ROUND(I261*H261,2)</f>
        <v>0</v>
      </c>
      <c r="K261" s="234" t="s">
        <v>138</v>
      </c>
      <c r="L261" s="239"/>
      <c r="M261" s="240" t="s">
        <v>1</v>
      </c>
      <c r="N261" s="241" t="s">
        <v>38</v>
      </c>
      <c r="O261" s="71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216</v>
      </c>
      <c r="AT261" s="197" t="s">
        <v>162</v>
      </c>
      <c r="AU261" s="197" t="s">
        <v>83</v>
      </c>
      <c r="AY261" s="17" t="s">
        <v>132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7" t="s">
        <v>81</v>
      </c>
      <c r="BK261" s="198">
        <f>ROUND(I261*H261,2)</f>
        <v>0</v>
      </c>
      <c r="BL261" s="17" t="s">
        <v>176</v>
      </c>
      <c r="BM261" s="197" t="s">
        <v>376</v>
      </c>
    </row>
    <row r="262" spans="1:65" s="2" customFormat="1" ht="37.9" customHeight="1" x14ac:dyDescent="0.2">
      <c r="A262" s="34"/>
      <c r="B262" s="35"/>
      <c r="C262" s="186" t="s">
        <v>377</v>
      </c>
      <c r="D262" s="186" t="s">
        <v>134</v>
      </c>
      <c r="E262" s="187" t="s">
        <v>588</v>
      </c>
      <c r="F262" s="188" t="s">
        <v>589</v>
      </c>
      <c r="G262" s="189" t="s">
        <v>195</v>
      </c>
      <c r="H262" s="190">
        <v>256.68</v>
      </c>
      <c r="I262" s="191"/>
      <c r="J262" s="192">
        <f>ROUND(I262*H262,2)</f>
        <v>0</v>
      </c>
      <c r="K262" s="188" t="s">
        <v>138</v>
      </c>
      <c r="L262" s="39"/>
      <c r="M262" s="193" t="s">
        <v>1</v>
      </c>
      <c r="N262" s="194" t="s">
        <v>38</v>
      </c>
      <c r="O262" s="71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176</v>
      </c>
      <c r="AT262" s="197" t="s">
        <v>134</v>
      </c>
      <c r="AU262" s="197" t="s">
        <v>83</v>
      </c>
      <c r="AY262" s="17" t="s">
        <v>132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81</v>
      </c>
      <c r="BK262" s="198">
        <f>ROUND(I262*H262,2)</f>
        <v>0</v>
      </c>
      <c r="BL262" s="17" t="s">
        <v>176</v>
      </c>
      <c r="BM262" s="197" t="s">
        <v>381</v>
      </c>
    </row>
    <row r="263" spans="1:65" s="13" customFormat="1" ht="11.25" x14ac:dyDescent="0.2">
      <c r="B263" s="199"/>
      <c r="C263" s="200"/>
      <c r="D263" s="201" t="s">
        <v>140</v>
      </c>
      <c r="E263" s="202" t="s">
        <v>1</v>
      </c>
      <c r="F263" s="203" t="s">
        <v>590</v>
      </c>
      <c r="G263" s="200"/>
      <c r="H263" s="204">
        <v>256.68</v>
      </c>
      <c r="I263" s="205"/>
      <c r="J263" s="200"/>
      <c r="K263" s="200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140</v>
      </c>
      <c r="AU263" s="210" t="s">
        <v>83</v>
      </c>
      <c r="AV263" s="13" t="s">
        <v>83</v>
      </c>
      <c r="AW263" s="13" t="s">
        <v>30</v>
      </c>
      <c r="AX263" s="13" t="s">
        <v>73</v>
      </c>
      <c r="AY263" s="210" t="s">
        <v>132</v>
      </c>
    </row>
    <row r="264" spans="1:65" s="14" customFormat="1" ht="11.25" x14ac:dyDescent="0.2">
      <c r="B264" s="211"/>
      <c r="C264" s="212"/>
      <c r="D264" s="201" t="s">
        <v>140</v>
      </c>
      <c r="E264" s="213" t="s">
        <v>1</v>
      </c>
      <c r="F264" s="214" t="s">
        <v>591</v>
      </c>
      <c r="G264" s="212"/>
      <c r="H264" s="213" t="s">
        <v>1</v>
      </c>
      <c r="I264" s="215"/>
      <c r="J264" s="212"/>
      <c r="K264" s="212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140</v>
      </c>
      <c r="AU264" s="220" t="s">
        <v>83</v>
      </c>
      <c r="AV264" s="14" t="s">
        <v>81</v>
      </c>
      <c r="AW264" s="14" t="s">
        <v>30</v>
      </c>
      <c r="AX264" s="14" t="s">
        <v>73</v>
      </c>
      <c r="AY264" s="220" t="s">
        <v>132</v>
      </c>
    </row>
    <row r="265" spans="1:65" s="15" customFormat="1" ht="11.25" x14ac:dyDescent="0.2">
      <c r="B265" s="221"/>
      <c r="C265" s="222"/>
      <c r="D265" s="201" t="s">
        <v>140</v>
      </c>
      <c r="E265" s="223" t="s">
        <v>1</v>
      </c>
      <c r="F265" s="224" t="s">
        <v>143</v>
      </c>
      <c r="G265" s="222"/>
      <c r="H265" s="225">
        <v>256.68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140</v>
      </c>
      <c r="AU265" s="231" t="s">
        <v>83</v>
      </c>
      <c r="AV265" s="15" t="s">
        <v>139</v>
      </c>
      <c r="AW265" s="15" t="s">
        <v>30</v>
      </c>
      <c r="AX265" s="15" t="s">
        <v>81</v>
      </c>
      <c r="AY265" s="231" t="s">
        <v>132</v>
      </c>
    </row>
    <row r="266" spans="1:65" s="2" customFormat="1" ht="16.5" customHeight="1" x14ac:dyDescent="0.2">
      <c r="A266" s="34"/>
      <c r="B266" s="35"/>
      <c r="C266" s="232" t="s">
        <v>273</v>
      </c>
      <c r="D266" s="232" t="s">
        <v>162</v>
      </c>
      <c r="E266" s="233" t="s">
        <v>592</v>
      </c>
      <c r="F266" s="234" t="s">
        <v>593</v>
      </c>
      <c r="G266" s="235" t="s">
        <v>165</v>
      </c>
      <c r="H266" s="236">
        <v>0.11</v>
      </c>
      <c r="I266" s="237"/>
      <c r="J266" s="238">
        <f>ROUND(I266*H266,2)</f>
        <v>0</v>
      </c>
      <c r="K266" s="234" t="s">
        <v>138</v>
      </c>
      <c r="L266" s="239"/>
      <c r="M266" s="240" t="s">
        <v>1</v>
      </c>
      <c r="N266" s="241" t="s">
        <v>38</v>
      </c>
      <c r="O266" s="71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216</v>
      </c>
      <c r="AT266" s="197" t="s">
        <v>162</v>
      </c>
      <c r="AU266" s="197" t="s">
        <v>83</v>
      </c>
      <c r="AY266" s="17" t="s">
        <v>132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7" t="s">
        <v>81</v>
      </c>
      <c r="BK266" s="198">
        <f>ROUND(I266*H266,2)</f>
        <v>0</v>
      </c>
      <c r="BL266" s="17" t="s">
        <v>176</v>
      </c>
      <c r="BM266" s="197" t="s">
        <v>384</v>
      </c>
    </row>
    <row r="267" spans="1:65" s="2" customFormat="1" ht="49.15" customHeight="1" x14ac:dyDescent="0.2">
      <c r="A267" s="34"/>
      <c r="B267" s="35"/>
      <c r="C267" s="186" t="s">
        <v>386</v>
      </c>
      <c r="D267" s="186" t="s">
        <v>134</v>
      </c>
      <c r="E267" s="187" t="s">
        <v>594</v>
      </c>
      <c r="F267" s="188" t="s">
        <v>595</v>
      </c>
      <c r="G267" s="189" t="s">
        <v>165</v>
      </c>
      <c r="H267" s="190">
        <v>0.15</v>
      </c>
      <c r="I267" s="191"/>
      <c r="J267" s="192">
        <f>ROUND(I267*H267,2)</f>
        <v>0</v>
      </c>
      <c r="K267" s="188" t="s">
        <v>138</v>
      </c>
      <c r="L267" s="39"/>
      <c r="M267" s="193" t="s">
        <v>1</v>
      </c>
      <c r="N267" s="194" t="s">
        <v>38</v>
      </c>
      <c r="O267" s="71"/>
      <c r="P267" s="195">
        <f>O267*H267</f>
        <v>0</v>
      </c>
      <c r="Q267" s="195">
        <v>0</v>
      </c>
      <c r="R267" s="195">
        <f>Q267*H267</f>
        <v>0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176</v>
      </c>
      <c r="AT267" s="197" t="s">
        <v>134</v>
      </c>
      <c r="AU267" s="197" t="s">
        <v>83</v>
      </c>
      <c r="AY267" s="17" t="s">
        <v>132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17" t="s">
        <v>81</v>
      </c>
      <c r="BK267" s="198">
        <f>ROUND(I267*H267,2)</f>
        <v>0</v>
      </c>
      <c r="BL267" s="17" t="s">
        <v>176</v>
      </c>
      <c r="BM267" s="197" t="s">
        <v>389</v>
      </c>
    </row>
    <row r="268" spans="1:65" s="12" customFormat="1" ht="22.9" customHeight="1" x14ac:dyDescent="0.2">
      <c r="B268" s="170"/>
      <c r="C268" s="171"/>
      <c r="D268" s="172" t="s">
        <v>72</v>
      </c>
      <c r="E268" s="184" t="s">
        <v>596</v>
      </c>
      <c r="F268" s="184" t="s">
        <v>597</v>
      </c>
      <c r="G268" s="171"/>
      <c r="H268" s="171"/>
      <c r="I268" s="174"/>
      <c r="J268" s="185">
        <f>BK268</f>
        <v>0</v>
      </c>
      <c r="K268" s="171"/>
      <c r="L268" s="176"/>
      <c r="M268" s="177"/>
      <c r="N268" s="178"/>
      <c r="O268" s="178"/>
      <c r="P268" s="179">
        <f>SUM(P269:P274)</f>
        <v>0</v>
      </c>
      <c r="Q268" s="178"/>
      <c r="R268" s="179">
        <f>SUM(R269:R274)</f>
        <v>0</v>
      </c>
      <c r="S268" s="178"/>
      <c r="T268" s="180">
        <f>SUM(T269:T274)</f>
        <v>0</v>
      </c>
      <c r="AR268" s="181" t="s">
        <v>83</v>
      </c>
      <c r="AT268" s="182" t="s">
        <v>72</v>
      </c>
      <c r="AU268" s="182" t="s">
        <v>81</v>
      </c>
      <c r="AY268" s="181" t="s">
        <v>132</v>
      </c>
      <c r="BK268" s="183">
        <f>SUM(BK269:BK274)</f>
        <v>0</v>
      </c>
    </row>
    <row r="269" spans="1:65" s="2" customFormat="1" ht="33" customHeight="1" x14ac:dyDescent="0.2">
      <c r="A269" s="34"/>
      <c r="B269" s="35"/>
      <c r="C269" s="186" t="s">
        <v>278</v>
      </c>
      <c r="D269" s="186" t="s">
        <v>134</v>
      </c>
      <c r="E269" s="187" t="s">
        <v>598</v>
      </c>
      <c r="F269" s="188" t="s">
        <v>599</v>
      </c>
      <c r="G269" s="189" t="s">
        <v>380</v>
      </c>
      <c r="H269" s="190">
        <v>63.5</v>
      </c>
      <c r="I269" s="191"/>
      <c r="J269" s="192">
        <f>ROUND(I269*H269,2)</f>
        <v>0</v>
      </c>
      <c r="K269" s="188" t="s">
        <v>138</v>
      </c>
      <c r="L269" s="39"/>
      <c r="M269" s="193" t="s">
        <v>1</v>
      </c>
      <c r="N269" s="194" t="s">
        <v>38</v>
      </c>
      <c r="O269" s="71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176</v>
      </c>
      <c r="AT269" s="197" t="s">
        <v>134</v>
      </c>
      <c r="AU269" s="197" t="s">
        <v>83</v>
      </c>
      <c r="AY269" s="17" t="s">
        <v>132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7" t="s">
        <v>81</v>
      </c>
      <c r="BK269" s="198">
        <f>ROUND(I269*H269,2)</f>
        <v>0</v>
      </c>
      <c r="BL269" s="17" t="s">
        <v>176</v>
      </c>
      <c r="BM269" s="197" t="s">
        <v>393</v>
      </c>
    </row>
    <row r="270" spans="1:65" s="13" customFormat="1" ht="11.25" x14ac:dyDescent="0.2">
      <c r="B270" s="199"/>
      <c r="C270" s="200"/>
      <c r="D270" s="201" t="s">
        <v>140</v>
      </c>
      <c r="E270" s="202" t="s">
        <v>1</v>
      </c>
      <c r="F270" s="203" t="s">
        <v>600</v>
      </c>
      <c r="G270" s="200"/>
      <c r="H270" s="204">
        <v>63.5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140</v>
      </c>
      <c r="AU270" s="210" t="s">
        <v>83</v>
      </c>
      <c r="AV270" s="13" t="s">
        <v>83</v>
      </c>
      <c r="AW270" s="13" t="s">
        <v>30</v>
      </c>
      <c r="AX270" s="13" t="s">
        <v>73</v>
      </c>
      <c r="AY270" s="210" t="s">
        <v>132</v>
      </c>
    </row>
    <row r="271" spans="1:65" s="14" customFormat="1" ht="11.25" x14ac:dyDescent="0.2">
      <c r="B271" s="211"/>
      <c r="C271" s="212"/>
      <c r="D271" s="201" t="s">
        <v>140</v>
      </c>
      <c r="E271" s="213" t="s">
        <v>1</v>
      </c>
      <c r="F271" s="214" t="s">
        <v>229</v>
      </c>
      <c r="G271" s="212"/>
      <c r="H271" s="213" t="s">
        <v>1</v>
      </c>
      <c r="I271" s="215"/>
      <c r="J271" s="212"/>
      <c r="K271" s="212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140</v>
      </c>
      <c r="AU271" s="220" t="s">
        <v>83</v>
      </c>
      <c r="AV271" s="14" t="s">
        <v>81</v>
      </c>
      <c r="AW271" s="14" t="s">
        <v>30</v>
      </c>
      <c r="AX271" s="14" t="s">
        <v>73</v>
      </c>
      <c r="AY271" s="220" t="s">
        <v>132</v>
      </c>
    </row>
    <row r="272" spans="1:65" s="15" customFormat="1" ht="11.25" x14ac:dyDescent="0.2">
      <c r="B272" s="221"/>
      <c r="C272" s="222"/>
      <c r="D272" s="201" t="s">
        <v>140</v>
      </c>
      <c r="E272" s="223" t="s">
        <v>1</v>
      </c>
      <c r="F272" s="224" t="s">
        <v>143</v>
      </c>
      <c r="G272" s="222"/>
      <c r="H272" s="225">
        <v>63.5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140</v>
      </c>
      <c r="AU272" s="231" t="s">
        <v>83</v>
      </c>
      <c r="AV272" s="15" t="s">
        <v>139</v>
      </c>
      <c r="AW272" s="15" t="s">
        <v>30</v>
      </c>
      <c r="AX272" s="15" t="s">
        <v>81</v>
      </c>
      <c r="AY272" s="231" t="s">
        <v>132</v>
      </c>
    </row>
    <row r="273" spans="1:65" s="2" customFormat="1" ht="24.2" customHeight="1" x14ac:dyDescent="0.2">
      <c r="A273" s="34"/>
      <c r="B273" s="35"/>
      <c r="C273" s="232" t="s">
        <v>394</v>
      </c>
      <c r="D273" s="232" t="s">
        <v>162</v>
      </c>
      <c r="E273" s="233" t="s">
        <v>601</v>
      </c>
      <c r="F273" s="234" t="s">
        <v>602</v>
      </c>
      <c r="G273" s="235" t="s">
        <v>380</v>
      </c>
      <c r="H273" s="236">
        <v>63.5</v>
      </c>
      <c r="I273" s="237"/>
      <c r="J273" s="238">
        <f>ROUND(I273*H273,2)</f>
        <v>0</v>
      </c>
      <c r="K273" s="234" t="s">
        <v>1</v>
      </c>
      <c r="L273" s="239"/>
      <c r="M273" s="240" t="s">
        <v>1</v>
      </c>
      <c r="N273" s="241" t="s">
        <v>38</v>
      </c>
      <c r="O273" s="71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216</v>
      </c>
      <c r="AT273" s="197" t="s">
        <v>162</v>
      </c>
      <c r="AU273" s="197" t="s">
        <v>83</v>
      </c>
      <c r="AY273" s="17" t="s">
        <v>132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7" t="s">
        <v>81</v>
      </c>
      <c r="BK273" s="198">
        <f>ROUND(I273*H273,2)</f>
        <v>0</v>
      </c>
      <c r="BL273" s="17" t="s">
        <v>176</v>
      </c>
      <c r="BM273" s="197" t="s">
        <v>397</v>
      </c>
    </row>
    <row r="274" spans="1:65" s="2" customFormat="1" ht="44.25" customHeight="1" x14ac:dyDescent="0.2">
      <c r="A274" s="34"/>
      <c r="B274" s="35"/>
      <c r="C274" s="186" t="s">
        <v>282</v>
      </c>
      <c r="D274" s="186" t="s">
        <v>134</v>
      </c>
      <c r="E274" s="187" t="s">
        <v>603</v>
      </c>
      <c r="F274" s="188" t="s">
        <v>604</v>
      </c>
      <c r="G274" s="189" t="s">
        <v>165</v>
      </c>
      <c r="H274" s="190">
        <v>12.77</v>
      </c>
      <c r="I274" s="191"/>
      <c r="J274" s="192">
        <f>ROUND(I274*H274,2)</f>
        <v>0</v>
      </c>
      <c r="K274" s="188" t="s">
        <v>138</v>
      </c>
      <c r="L274" s="39"/>
      <c r="M274" s="242" t="s">
        <v>1</v>
      </c>
      <c r="N274" s="243" t="s">
        <v>38</v>
      </c>
      <c r="O274" s="244"/>
      <c r="P274" s="245">
        <f>O274*H274</f>
        <v>0</v>
      </c>
      <c r="Q274" s="245">
        <v>0</v>
      </c>
      <c r="R274" s="245">
        <f>Q274*H274</f>
        <v>0</v>
      </c>
      <c r="S274" s="245">
        <v>0</v>
      </c>
      <c r="T274" s="24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176</v>
      </c>
      <c r="AT274" s="197" t="s">
        <v>134</v>
      </c>
      <c r="AU274" s="197" t="s">
        <v>83</v>
      </c>
      <c r="AY274" s="17" t="s">
        <v>132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81</v>
      </c>
      <c r="BK274" s="198">
        <f>ROUND(I274*H274,2)</f>
        <v>0</v>
      </c>
      <c r="BL274" s="17" t="s">
        <v>176</v>
      </c>
      <c r="BM274" s="197" t="s">
        <v>401</v>
      </c>
    </row>
    <row r="275" spans="1:65" s="2" customFormat="1" ht="6.95" customHeight="1" x14ac:dyDescent="0.2">
      <c r="A275" s="34"/>
      <c r="B275" s="54"/>
      <c r="C275" s="55"/>
      <c r="D275" s="55"/>
      <c r="E275" s="55"/>
      <c r="F275" s="55"/>
      <c r="G275" s="55"/>
      <c r="H275" s="55"/>
      <c r="I275" s="55"/>
      <c r="J275" s="55"/>
      <c r="K275" s="55"/>
      <c r="L275" s="39"/>
      <c r="M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</row>
  </sheetData>
  <sheetProtection algorithmName="SHA-512" hashValue="Kg9L8IxuEy0o5G51vz8Vy0QloR4s7BfNjV0LitDHCrQDE8seo8hZyarjczc+G02AJY05ZE4LShLLgIlaOmkiJQ==" saltValue="mM8dJufIvW4xLDHmbgzqn3MZ7vKXFBUcfV3HJ2tYIaDTWeba30FuQJKi6EPaZ3mI2/Wq+CmpElZcfuhWeEnHfA==" spinCount="100000" sheet="1" objects="1" scenarios="1" formatColumns="0" formatRows="0" autoFilter="0"/>
  <autoFilter ref="C126:K27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89</v>
      </c>
    </row>
    <row r="3" spans="1:46" s="1" customFormat="1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 x14ac:dyDescent="0.2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2" t="s">
        <v>16</v>
      </c>
      <c r="L6" s="20"/>
    </row>
    <row r="7" spans="1:46" s="1" customFormat="1" ht="16.5" customHeight="1" x14ac:dyDescent="0.2">
      <c r="B7" s="20"/>
      <c r="E7" s="288" t="str">
        <f>'Rekapitulace stavby'!K6</f>
        <v>Cyklostezka Bukovec - Chrást u Plzně</v>
      </c>
      <c r="F7" s="289"/>
      <c r="G7" s="289"/>
      <c r="H7" s="289"/>
      <c r="L7" s="20"/>
    </row>
    <row r="8" spans="1:46" s="2" customFormat="1" ht="12" customHeight="1" x14ac:dyDescent="0.2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290" t="s">
        <v>605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30. 8. 2023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2" t="s">
        <v>37</v>
      </c>
      <c r="E33" s="112" t="s">
        <v>38</v>
      </c>
      <c r="F33" s="123">
        <f>ROUND((SUM(BE124:BE369)),  2)</f>
        <v>0</v>
      </c>
      <c r="G33" s="34"/>
      <c r="H33" s="34"/>
      <c r="I33" s="124">
        <v>0.21</v>
      </c>
      <c r="J33" s="123">
        <f>ROUND(((SUM(BE124:BE369))*I33),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2" t="s">
        <v>39</v>
      </c>
      <c r="F34" s="123">
        <f>ROUND((SUM(BF124:BF369)),  2)</f>
        <v>0</v>
      </c>
      <c r="G34" s="34"/>
      <c r="H34" s="34"/>
      <c r="I34" s="124">
        <v>0.15</v>
      </c>
      <c r="J34" s="123">
        <f>ROUND(((SUM(BF124:BF369))*I34),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2" t="s">
        <v>40</v>
      </c>
      <c r="F35" s="123">
        <f>ROUND((SUM(BG124:BG369)),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2" t="s">
        <v>41</v>
      </c>
      <c r="F36" s="123">
        <f>ROUND((SUM(BH124:BH369)),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2" t="s">
        <v>42</v>
      </c>
      <c r="F37" s="123">
        <f>ROUND((SUM(BI124:BI369)),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295" t="str">
        <f>E7</f>
        <v>Cyklostezka Bukovec - Chrást u Plzně</v>
      </c>
      <c r="F85" s="296"/>
      <c r="G85" s="296"/>
      <c r="H85" s="29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47" t="str">
        <f>E9</f>
        <v>SO 201b - Oprava mostních objektů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30. 8. 2023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 x14ac:dyDescent="0.2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 x14ac:dyDescent="0.2">
      <c r="B97" s="147"/>
      <c r="C97" s="148"/>
      <c r="D97" s="149" t="s">
        <v>110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19.899999999999999" customHeight="1" x14ac:dyDescent="0.2">
      <c r="B98" s="153"/>
      <c r="C98" s="154"/>
      <c r="D98" s="155" t="s">
        <v>111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10" customFormat="1" ht="19.899999999999999" customHeight="1" x14ac:dyDescent="0.2">
      <c r="B99" s="153"/>
      <c r="C99" s="154"/>
      <c r="D99" s="155" t="s">
        <v>459</v>
      </c>
      <c r="E99" s="156"/>
      <c r="F99" s="156"/>
      <c r="G99" s="156"/>
      <c r="H99" s="156"/>
      <c r="I99" s="156"/>
      <c r="J99" s="157">
        <f>J156</f>
        <v>0</v>
      </c>
      <c r="K99" s="154"/>
      <c r="L99" s="158"/>
    </row>
    <row r="100" spans="1:31" s="10" customFormat="1" ht="19.899999999999999" customHeight="1" x14ac:dyDescent="0.2">
      <c r="B100" s="153"/>
      <c r="C100" s="154"/>
      <c r="D100" s="155" t="s">
        <v>112</v>
      </c>
      <c r="E100" s="156"/>
      <c r="F100" s="156"/>
      <c r="G100" s="156"/>
      <c r="H100" s="156"/>
      <c r="I100" s="156"/>
      <c r="J100" s="157">
        <f>J206</f>
        <v>0</v>
      </c>
      <c r="K100" s="154"/>
      <c r="L100" s="158"/>
    </row>
    <row r="101" spans="1:31" s="10" customFormat="1" ht="19.899999999999999" customHeight="1" x14ac:dyDescent="0.2">
      <c r="B101" s="153"/>
      <c r="C101" s="154"/>
      <c r="D101" s="155" t="s">
        <v>113</v>
      </c>
      <c r="E101" s="156"/>
      <c r="F101" s="156"/>
      <c r="G101" s="156"/>
      <c r="H101" s="156"/>
      <c r="I101" s="156"/>
      <c r="J101" s="157">
        <f>J211</f>
        <v>0</v>
      </c>
      <c r="K101" s="154"/>
      <c r="L101" s="158"/>
    </row>
    <row r="102" spans="1:31" s="10" customFormat="1" ht="19.899999999999999" customHeight="1" x14ac:dyDescent="0.2">
      <c r="B102" s="153"/>
      <c r="C102" s="154"/>
      <c r="D102" s="155" t="s">
        <v>114</v>
      </c>
      <c r="E102" s="156"/>
      <c r="F102" s="156"/>
      <c r="G102" s="156"/>
      <c r="H102" s="156"/>
      <c r="I102" s="156"/>
      <c r="J102" s="157">
        <f>J222</f>
        <v>0</v>
      </c>
      <c r="K102" s="154"/>
      <c r="L102" s="158"/>
    </row>
    <row r="103" spans="1:31" s="10" customFormat="1" ht="19.899999999999999" customHeight="1" x14ac:dyDescent="0.2">
      <c r="B103" s="153"/>
      <c r="C103" s="154"/>
      <c r="D103" s="155" t="s">
        <v>115</v>
      </c>
      <c r="E103" s="156"/>
      <c r="F103" s="156"/>
      <c r="G103" s="156"/>
      <c r="H103" s="156"/>
      <c r="I103" s="156"/>
      <c r="J103" s="157">
        <f>J342</f>
        <v>0</v>
      </c>
      <c r="K103" s="154"/>
      <c r="L103" s="158"/>
    </row>
    <row r="104" spans="1:31" s="10" customFormat="1" ht="19.899999999999999" customHeight="1" x14ac:dyDescent="0.2">
      <c r="B104" s="153"/>
      <c r="C104" s="154"/>
      <c r="D104" s="155" t="s">
        <v>116</v>
      </c>
      <c r="E104" s="156"/>
      <c r="F104" s="156"/>
      <c r="G104" s="156"/>
      <c r="H104" s="156"/>
      <c r="I104" s="156"/>
      <c r="J104" s="157">
        <f>J367</f>
        <v>0</v>
      </c>
      <c r="K104" s="154"/>
      <c r="L104" s="158"/>
    </row>
    <row r="105" spans="1:31" s="2" customFormat="1" ht="21.75" customHeight="1" x14ac:dyDescent="0.2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 x14ac:dyDescent="0.2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 x14ac:dyDescent="0.2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 x14ac:dyDescent="0.2">
      <c r="A111" s="34"/>
      <c r="B111" s="35"/>
      <c r="C111" s="23" t="s">
        <v>117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 x14ac:dyDescent="0.2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 x14ac:dyDescent="0.2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 x14ac:dyDescent="0.2">
      <c r="A114" s="34"/>
      <c r="B114" s="35"/>
      <c r="C114" s="36"/>
      <c r="D114" s="36"/>
      <c r="E114" s="295" t="str">
        <f>E7</f>
        <v>Cyklostezka Bukovec - Chrást u Plzně</v>
      </c>
      <c r="F114" s="296"/>
      <c r="G114" s="296"/>
      <c r="H114" s="29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103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 x14ac:dyDescent="0.2">
      <c r="A116" s="34"/>
      <c r="B116" s="35"/>
      <c r="C116" s="36"/>
      <c r="D116" s="36"/>
      <c r="E116" s="247" t="str">
        <f>E9</f>
        <v>SO 201b - Oprava mostních objektů</v>
      </c>
      <c r="F116" s="297"/>
      <c r="G116" s="297"/>
      <c r="H116" s="297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 x14ac:dyDescent="0.2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29" t="s">
        <v>22</v>
      </c>
      <c r="J118" s="66" t="str">
        <f>IF(J12="","",J12)</f>
        <v>30. 8. 2023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 x14ac:dyDescent="0.2">
      <c r="A120" s="34"/>
      <c r="B120" s="35"/>
      <c r="C120" s="29" t="s">
        <v>24</v>
      </c>
      <c r="D120" s="36"/>
      <c r="E120" s="36"/>
      <c r="F120" s="27" t="str">
        <f>E15</f>
        <v xml:space="preserve"> </v>
      </c>
      <c r="G120" s="36"/>
      <c r="H120" s="36"/>
      <c r="I120" s="29" t="s">
        <v>29</v>
      </c>
      <c r="J120" s="32" t="str">
        <f>E21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 x14ac:dyDescent="0.2">
      <c r="A121" s="34"/>
      <c r="B121" s="35"/>
      <c r="C121" s="29" t="s">
        <v>27</v>
      </c>
      <c r="D121" s="36"/>
      <c r="E121" s="36"/>
      <c r="F121" s="27" t="str">
        <f>IF(E18="","",E18)</f>
        <v>Vyplň údaj</v>
      </c>
      <c r="G121" s="36"/>
      <c r="H121" s="36"/>
      <c r="I121" s="29" t="s">
        <v>31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 x14ac:dyDescent="0.2">
      <c r="A123" s="159"/>
      <c r="B123" s="160"/>
      <c r="C123" s="161" t="s">
        <v>118</v>
      </c>
      <c r="D123" s="162" t="s">
        <v>58</v>
      </c>
      <c r="E123" s="162" t="s">
        <v>54</v>
      </c>
      <c r="F123" s="162" t="s">
        <v>55</v>
      </c>
      <c r="G123" s="162" t="s">
        <v>119</v>
      </c>
      <c r="H123" s="162" t="s">
        <v>120</v>
      </c>
      <c r="I123" s="162" t="s">
        <v>121</v>
      </c>
      <c r="J123" s="162" t="s">
        <v>107</v>
      </c>
      <c r="K123" s="163" t="s">
        <v>122</v>
      </c>
      <c r="L123" s="164"/>
      <c r="M123" s="75" t="s">
        <v>1</v>
      </c>
      <c r="N123" s="76" t="s">
        <v>37</v>
      </c>
      <c r="O123" s="76" t="s">
        <v>123</v>
      </c>
      <c r="P123" s="76" t="s">
        <v>124</v>
      </c>
      <c r="Q123" s="76" t="s">
        <v>125</v>
      </c>
      <c r="R123" s="76" t="s">
        <v>126</v>
      </c>
      <c r="S123" s="76" t="s">
        <v>127</v>
      </c>
      <c r="T123" s="77" t="s">
        <v>128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9" customHeight="1" x14ac:dyDescent="0.25">
      <c r="A124" s="34"/>
      <c r="B124" s="35"/>
      <c r="C124" s="82" t="s">
        <v>129</v>
      </c>
      <c r="D124" s="36"/>
      <c r="E124" s="36"/>
      <c r="F124" s="36"/>
      <c r="G124" s="36"/>
      <c r="H124" s="36"/>
      <c r="I124" s="36"/>
      <c r="J124" s="165">
        <f>BK124</f>
        <v>0</v>
      </c>
      <c r="K124" s="36"/>
      <c r="L124" s="39"/>
      <c r="M124" s="78"/>
      <c r="N124" s="166"/>
      <c r="O124" s="79"/>
      <c r="P124" s="167">
        <f>P125</f>
        <v>0</v>
      </c>
      <c r="Q124" s="79"/>
      <c r="R124" s="167">
        <f>R125</f>
        <v>13.135911920000002</v>
      </c>
      <c r="S124" s="79"/>
      <c r="T124" s="168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72</v>
      </c>
      <c r="AU124" s="17" t="s">
        <v>109</v>
      </c>
      <c r="BK124" s="169">
        <f>BK125</f>
        <v>0</v>
      </c>
    </row>
    <row r="125" spans="1:65" s="12" customFormat="1" ht="25.9" customHeight="1" x14ac:dyDescent="0.2">
      <c r="B125" s="170"/>
      <c r="C125" s="171"/>
      <c r="D125" s="172" t="s">
        <v>72</v>
      </c>
      <c r="E125" s="173" t="s">
        <v>130</v>
      </c>
      <c r="F125" s="173" t="s">
        <v>131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P126+P156+P206+P211+P222+P342+P367</f>
        <v>0</v>
      </c>
      <c r="Q125" s="178"/>
      <c r="R125" s="179">
        <f>R126+R156+R206+R211+R222+R342+R367</f>
        <v>13.135911920000002</v>
      </c>
      <c r="S125" s="178"/>
      <c r="T125" s="180">
        <f>T126+T156+T206+T211+T222+T342+T367</f>
        <v>0</v>
      </c>
      <c r="AR125" s="181" t="s">
        <v>81</v>
      </c>
      <c r="AT125" s="182" t="s">
        <v>72</v>
      </c>
      <c r="AU125" s="182" t="s">
        <v>73</v>
      </c>
      <c r="AY125" s="181" t="s">
        <v>132</v>
      </c>
      <c r="BK125" s="183">
        <f>BK126+BK156+BK206+BK211+BK222+BK342+BK367</f>
        <v>0</v>
      </c>
    </row>
    <row r="126" spans="1:65" s="12" customFormat="1" ht="22.9" customHeight="1" x14ac:dyDescent="0.2">
      <c r="B126" s="170"/>
      <c r="C126" s="171"/>
      <c r="D126" s="172" t="s">
        <v>72</v>
      </c>
      <c r="E126" s="184" t="s">
        <v>81</v>
      </c>
      <c r="F126" s="184" t="s">
        <v>133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SUM(P127:P155)</f>
        <v>0</v>
      </c>
      <c r="Q126" s="178"/>
      <c r="R126" s="179">
        <f>SUM(R127:R155)</f>
        <v>0</v>
      </c>
      <c r="S126" s="178"/>
      <c r="T126" s="180">
        <f>SUM(T127:T155)</f>
        <v>0</v>
      </c>
      <c r="AR126" s="181" t="s">
        <v>81</v>
      </c>
      <c r="AT126" s="182" t="s">
        <v>72</v>
      </c>
      <c r="AU126" s="182" t="s">
        <v>81</v>
      </c>
      <c r="AY126" s="181" t="s">
        <v>132</v>
      </c>
      <c r="BK126" s="183">
        <f>SUM(BK127:BK155)</f>
        <v>0</v>
      </c>
    </row>
    <row r="127" spans="1:65" s="2" customFormat="1" ht="49.15" customHeight="1" x14ac:dyDescent="0.2">
      <c r="A127" s="34"/>
      <c r="B127" s="35"/>
      <c r="C127" s="186" t="s">
        <v>81</v>
      </c>
      <c r="D127" s="186" t="s">
        <v>134</v>
      </c>
      <c r="E127" s="187" t="s">
        <v>463</v>
      </c>
      <c r="F127" s="188" t="s">
        <v>464</v>
      </c>
      <c r="G127" s="189" t="s">
        <v>195</v>
      </c>
      <c r="H127" s="190">
        <v>730</v>
      </c>
      <c r="I127" s="191"/>
      <c r="J127" s="192">
        <f>ROUND(I127*H127,2)</f>
        <v>0</v>
      </c>
      <c r="K127" s="188" t="s">
        <v>138</v>
      </c>
      <c r="L127" s="39"/>
      <c r="M127" s="193" t="s">
        <v>1</v>
      </c>
      <c r="N127" s="194" t="s">
        <v>38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139</v>
      </c>
      <c r="AT127" s="197" t="s">
        <v>134</v>
      </c>
      <c r="AU127" s="197" t="s">
        <v>83</v>
      </c>
      <c r="AY127" s="17" t="s">
        <v>132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81</v>
      </c>
      <c r="BK127" s="198">
        <f>ROUND(I127*H127,2)</f>
        <v>0</v>
      </c>
      <c r="BL127" s="17" t="s">
        <v>139</v>
      </c>
      <c r="BM127" s="197" t="s">
        <v>83</v>
      </c>
    </row>
    <row r="128" spans="1:65" s="13" customFormat="1" ht="11.25" x14ac:dyDescent="0.2">
      <c r="B128" s="199"/>
      <c r="C128" s="200"/>
      <c r="D128" s="201" t="s">
        <v>140</v>
      </c>
      <c r="E128" s="202" t="s">
        <v>1</v>
      </c>
      <c r="F128" s="203" t="s">
        <v>606</v>
      </c>
      <c r="G128" s="200"/>
      <c r="H128" s="204">
        <v>730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140</v>
      </c>
      <c r="AU128" s="210" t="s">
        <v>83</v>
      </c>
      <c r="AV128" s="13" t="s">
        <v>83</v>
      </c>
      <c r="AW128" s="13" t="s">
        <v>30</v>
      </c>
      <c r="AX128" s="13" t="s">
        <v>73</v>
      </c>
      <c r="AY128" s="210" t="s">
        <v>132</v>
      </c>
    </row>
    <row r="129" spans="1:65" s="14" customFormat="1" ht="11.25" x14ac:dyDescent="0.2">
      <c r="B129" s="211"/>
      <c r="C129" s="212"/>
      <c r="D129" s="201" t="s">
        <v>140</v>
      </c>
      <c r="E129" s="213" t="s">
        <v>1</v>
      </c>
      <c r="F129" s="214" t="s">
        <v>229</v>
      </c>
      <c r="G129" s="212"/>
      <c r="H129" s="213" t="s">
        <v>1</v>
      </c>
      <c r="I129" s="215"/>
      <c r="J129" s="212"/>
      <c r="K129" s="212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140</v>
      </c>
      <c r="AU129" s="220" t="s">
        <v>83</v>
      </c>
      <c r="AV129" s="14" t="s">
        <v>81</v>
      </c>
      <c r="AW129" s="14" t="s">
        <v>30</v>
      </c>
      <c r="AX129" s="14" t="s">
        <v>73</v>
      </c>
      <c r="AY129" s="220" t="s">
        <v>132</v>
      </c>
    </row>
    <row r="130" spans="1:65" s="15" customFormat="1" ht="11.25" x14ac:dyDescent="0.2">
      <c r="B130" s="221"/>
      <c r="C130" s="222"/>
      <c r="D130" s="201" t="s">
        <v>140</v>
      </c>
      <c r="E130" s="223" t="s">
        <v>1</v>
      </c>
      <c r="F130" s="224" t="s">
        <v>143</v>
      </c>
      <c r="G130" s="222"/>
      <c r="H130" s="225">
        <v>730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140</v>
      </c>
      <c r="AU130" s="231" t="s">
        <v>83</v>
      </c>
      <c r="AV130" s="15" t="s">
        <v>139</v>
      </c>
      <c r="AW130" s="15" t="s">
        <v>30</v>
      </c>
      <c r="AX130" s="15" t="s">
        <v>81</v>
      </c>
      <c r="AY130" s="231" t="s">
        <v>132</v>
      </c>
    </row>
    <row r="131" spans="1:65" s="2" customFormat="1" ht="16.5" customHeight="1" x14ac:dyDescent="0.2">
      <c r="A131" s="34"/>
      <c r="B131" s="35"/>
      <c r="C131" s="186" t="s">
        <v>83</v>
      </c>
      <c r="D131" s="186" t="s">
        <v>134</v>
      </c>
      <c r="E131" s="187" t="s">
        <v>466</v>
      </c>
      <c r="F131" s="188" t="s">
        <v>467</v>
      </c>
      <c r="G131" s="189" t="s">
        <v>195</v>
      </c>
      <c r="H131" s="190">
        <v>490</v>
      </c>
      <c r="I131" s="191"/>
      <c r="J131" s="192">
        <f>ROUND(I131*H131,2)</f>
        <v>0</v>
      </c>
      <c r="K131" s="188" t="s">
        <v>138</v>
      </c>
      <c r="L131" s="39"/>
      <c r="M131" s="193" t="s">
        <v>1</v>
      </c>
      <c r="N131" s="194" t="s">
        <v>38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139</v>
      </c>
      <c r="AT131" s="197" t="s">
        <v>134</v>
      </c>
      <c r="AU131" s="197" t="s">
        <v>83</v>
      </c>
      <c r="AY131" s="17" t="s">
        <v>132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81</v>
      </c>
      <c r="BK131" s="198">
        <f>ROUND(I131*H131,2)</f>
        <v>0</v>
      </c>
      <c r="BL131" s="17" t="s">
        <v>139</v>
      </c>
      <c r="BM131" s="197" t="s">
        <v>139</v>
      </c>
    </row>
    <row r="132" spans="1:65" s="13" customFormat="1" ht="11.25" x14ac:dyDescent="0.2">
      <c r="B132" s="199"/>
      <c r="C132" s="200"/>
      <c r="D132" s="201" t="s">
        <v>140</v>
      </c>
      <c r="E132" s="202" t="s">
        <v>1</v>
      </c>
      <c r="F132" s="203" t="s">
        <v>607</v>
      </c>
      <c r="G132" s="200"/>
      <c r="H132" s="204">
        <v>490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140</v>
      </c>
      <c r="AU132" s="210" t="s">
        <v>83</v>
      </c>
      <c r="AV132" s="13" t="s">
        <v>83</v>
      </c>
      <c r="AW132" s="13" t="s">
        <v>30</v>
      </c>
      <c r="AX132" s="13" t="s">
        <v>73</v>
      </c>
      <c r="AY132" s="210" t="s">
        <v>132</v>
      </c>
    </row>
    <row r="133" spans="1:65" s="14" customFormat="1" ht="11.25" x14ac:dyDescent="0.2">
      <c r="B133" s="211"/>
      <c r="C133" s="212"/>
      <c r="D133" s="201" t="s">
        <v>140</v>
      </c>
      <c r="E133" s="213" t="s">
        <v>1</v>
      </c>
      <c r="F133" s="214" t="s">
        <v>229</v>
      </c>
      <c r="G133" s="212"/>
      <c r="H133" s="213" t="s">
        <v>1</v>
      </c>
      <c r="I133" s="215"/>
      <c r="J133" s="212"/>
      <c r="K133" s="212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140</v>
      </c>
      <c r="AU133" s="220" t="s">
        <v>83</v>
      </c>
      <c r="AV133" s="14" t="s">
        <v>81</v>
      </c>
      <c r="AW133" s="14" t="s">
        <v>30</v>
      </c>
      <c r="AX133" s="14" t="s">
        <v>73</v>
      </c>
      <c r="AY133" s="220" t="s">
        <v>132</v>
      </c>
    </row>
    <row r="134" spans="1:65" s="15" customFormat="1" ht="11.25" x14ac:dyDescent="0.2">
      <c r="B134" s="221"/>
      <c r="C134" s="222"/>
      <c r="D134" s="201" t="s">
        <v>140</v>
      </c>
      <c r="E134" s="223" t="s">
        <v>1</v>
      </c>
      <c r="F134" s="224" t="s">
        <v>143</v>
      </c>
      <c r="G134" s="222"/>
      <c r="H134" s="225">
        <v>490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140</v>
      </c>
      <c r="AU134" s="231" t="s">
        <v>83</v>
      </c>
      <c r="AV134" s="15" t="s">
        <v>139</v>
      </c>
      <c r="AW134" s="15" t="s">
        <v>30</v>
      </c>
      <c r="AX134" s="15" t="s">
        <v>81</v>
      </c>
      <c r="AY134" s="231" t="s">
        <v>132</v>
      </c>
    </row>
    <row r="135" spans="1:65" s="2" customFormat="1" ht="44.25" customHeight="1" x14ac:dyDescent="0.2">
      <c r="A135" s="34"/>
      <c r="B135" s="35"/>
      <c r="C135" s="186" t="s">
        <v>148</v>
      </c>
      <c r="D135" s="186" t="s">
        <v>134</v>
      </c>
      <c r="E135" s="187" t="s">
        <v>608</v>
      </c>
      <c r="F135" s="188" t="s">
        <v>609</v>
      </c>
      <c r="G135" s="189" t="s">
        <v>137</v>
      </c>
      <c r="H135" s="190">
        <v>103.95</v>
      </c>
      <c r="I135" s="191"/>
      <c r="J135" s="192">
        <f>ROUND(I135*H135,2)</f>
        <v>0</v>
      </c>
      <c r="K135" s="188" t="s">
        <v>138</v>
      </c>
      <c r="L135" s="39"/>
      <c r="M135" s="193" t="s">
        <v>1</v>
      </c>
      <c r="N135" s="194" t="s">
        <v>38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139</v>
      </c>
      <c r="AT135" s="197" t="s">
        <v>134</v>
      </c>
      <c r="AU135" s="197" t="s">
        <v>83</v>
      </c>
      <c r="AY135" s="17" t="s">
        <v>132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81</v>
      </c>
      <c r="BK135" s="198">
        <f>ROUND(I135*H135,2)</f>
        <v>0</v>
      </c>
      <c r="BL135" s="17" t="s">
        <v>139</v>
      </c>
      <c r="BM135" s="197" t="s">
        <v>151</v>
      </c>
    </row>
    <row r="136" spans="1:65" s="13" customFormat="1" ht="11.25" x14ac:dyDescent="0.2">
      <c r="B136" s="199"/>
      <c r="C136" s="200"/>
      <c r="D136" s="201" t="s">
        <v>140</v>
      </c>
      <c r="E136" s="202" t="s">
        <v>1</v>
      </c>
      <c r="F136" s="203" t="s">
        <v>610</v>
      </c>
      <c r="G136" s="200"/>
      <c r="H136" s="204">
        <v>103.95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140</v>
      </c>
      <c r="AU136" s="210" t="s">
        <v>83</v>
      </c>
      <c r="AV136" s="13" t="s">
        <v>83</v>
      </c>
      <c r="AW136" s="13" t="s">
        <v>30</v>
      </c>
      <c r="AX136" s="13" t="s">
        <v>73</v>
      </c>
      <c r="AY136" s="210" t="s">
        <v>132</v>
      </c>
    </row>
    <row r="137" spans="1:65" s="15" customFormat="1" ht="11.25" x14ac:dyDescent="0.2">
      <c r="B137" s="221"/>
      <c r="C137" s="222"/>
      <c r="D137" s="201" t="s">
        <v>140</v>
      </c>
      <c r="E137" s="223" t="s">
        <v>1</v>
      </c>
      <c r="F137" s="224" t="s">
        <v>143</v>
      </c>
      <c r="G137" s="222"/>
      <c r="H137" s="225">
        <v>103.95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140</v>
      </c>
      <c r="AU137" s="231" t="s">
        <v>83</v>
      </c>
      <c r="AV137" s="15" t="s">
        <v>139</v>
      </c>
      <c r="AW137" s="15" t="s">
        <v>30</v>
      </c>
      <c r="AX137" s="15" t="s">
        <v>81</v>
      </c>
      <c r="AY137" s="231" t="s">
        <v>132</v>
      </c>
    </row>
    <row r="138" spans="1:65" s="2" customFormat="1" ht="33" customHeight="1" x14ac:dyDescent="0.2">
      <c r="A138" s="34"/>
      <c r="B138" s="35"/>
      <c r="C138" s="186" t="s">
        <v>139</v>
      </c>
      <c r="D138" s="186" t="s">
        <v>134</v>
      </c>
      <c r="E138" s="187" t="s">
        <v>484</v>
      </c>
      <c r="F138" s="188" t="s">
        <v>485</v>
      </c>
      <c r="G138" s="189" t="s">
        <v>195</v>
      </c>
      <c r="H138" s="190">
        <v>730</v>
      </c>
      <c r="I138" s="191"/>
      <c r="J138" s="192">
        <f>ROUND(I138*H138,2)</f>
        <v>0</v>
      </c>
      <c r="K138" s="188" t="s">
        <v>138</v>
      </c>
      <c r="L138" s="39"/>
      <c r="M138" s="193" t="s">
        <v>1</v>
      </c>
      <c r="N138" s="194" t="s">
        <v>38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139</v>
      </c>
      <c r="AT138" s="197" t="s">
        <v>134</v>
      </c>
      <c r="AU138" s="197" t="s">
        <v>83</v>
      </c>
      <c r="AY138" s="17" t="s">
        <v>132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81</v>
      </c>
      <c r="BK138" s="198">
        <f>ROUND(I138*H138,2)</f>
        <v>0</v>
      </c>
      <c r="BL138" s="17" t="s">
        <v>139</v>
      </c>
      <c r="BM138" s="197" t="s">
        <v>154</v>
      </c>
    </row>
    <row r="139" spans="1:65" s="2" customFormat="1" ht="33" customHeight="1" x14ac:dyDescent="0.2">
      <c r="A139" s="34"/>
      <c r="B139" s="35"/>
      <c r="C139" s="186" t="s">
        <v>156</v>
      </c>
      <c r="D139" s="186" t="s">
        <v>134</v>
      </c>
      <c r="E139" s="187" t="s">
        <v>486</v>
      </c>
      <c r="F139" s="188" t="s">
        <v>487</v>
      </c>
      <c r="G139" s="189" t="s">
        <v>195</v>
      </c>
      <c r="H139" s="190">
        <v>7300</v>
      </c>
      <c r="I139" s="191"/>
      <c r="J139" s="192">
        <f>ROUND(I139*H139,2)</f>
        <v>0</v>
      </c>
      <c r="K139" s="188" t="s">
        <v>138</v>
      </c>
      <c r="L139" s="39"/>
      <c r="M139" s="193" t="s">
        <v>1</v>
      </c>
      <c r="N139" s="194" t="s">
        <v>38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139</v>
      </c>
      <c r="AT139" s="197" t="s">
        <v>134</v>
      </c>
      <c r="AU139" s="197" t="s">
        <v>83</v>
      </c>
      <c r="AY139" s="17" t="s">
        <v>132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81</v>
      </c>
      <c r="BK139" s="198">
        <f>ROUND(I139*H139,2)</f>
        <v>0</v>
      </c>
      <c r="BL139" s="17" t="s">
        <v>139</v>
      </c>
      <c r="BM139" s="197" t="s">
        <v>159</v>
      </c>
    </row>
    <row r="140" spans="1:65" s="13" customFormat="1" ht="11.25" x14ac:dyDescent="0.2">
      <c r="B140" s="199"/>
      <c r="C140" s="200"/>
      <c r="D140" s="201" t="s">
        <v>140</v>
      </c>
      <c r="E140" s="202" t="s">
        <v>1</v>
      </c>
      <c r="F140" s="203" t="s">
        <v>611</v>
      </c>
      <c r="G140" s="200"/>
      <c r="H140" s="204">
        <v>7300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140</v>
      </c>
      <c r="AU140" s="210" t="s">
        <v>83</v>
      </c>
      <c r="AV140" s="13" t="s">
        <v>83</v>
      </c>
      <c r="AW140" s="13" t="s">
        <v>30</v>
      </c>
      <c r="AX140" s="13" t="s">
        <v>73</v>
      </c>
      <c r="AY140" s="210" t="s">
        <v>132</v>
      </c>
    </row>
    <row r="141" spans="1:65" s="15" customFormat="1" ht="11.25" x14ac:dyDescent="0.2">
      <c r="B141" s="221"/>
      <c r="C141" s="222"/>
      <c r="D141" s="201" t="s">
        <v>140</v>
      </c>
      <c r="E141" s="223" t="s">
        <v>1</v>
      </c>
      <c r="F141" s="224" t="s">
        <v>143</v>
      </c>
      <c r="G141" s="222"/>
      <c r="H141" s="225">
        <v>7300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140</v>
      </c>
      <c r="AU141" s="231" t="s">
        <v>83</v>
      </c>
      <c r="AV141" s="15" t="s">
        <v>139</v>
      </c>
      <c r="AW141" s="15" t="s">
        <v>30</v>
      </c>
      <c r="AX141" s="15" t="s">
        <v>81</v>
      </c>
      <c r="AY141" s="231" t="s">
        <v>132</v>
      </c>
    </row>
    <row r="142" spans="1:65" s="2" customFormat="1" ht="24.2" customHeight="1" x14ac:dyDescent="0.2">
      <c r="A142" s="34"/>
      <c r="B142" s="35"/>
      <c r="C142" s="186" t="s">
        <v>151</v>
      </c>
      <c r="D142" s="186" t="s">
        <v>134</v>
      </c>
      <c r="E142" s="187" t="s">
        <v>489</v>
      </c>
      <c r="F142" s="188" t="s">
        <v>490</v>
      </c>
      <c r="G142" s="189" t="s">
        <v>195</v>
      </c>
      <c r="H142" s="190">
        <v>490</v>
      </c>
      <c r="I142" s="191"/>
      <c r="J142" s="192">
        <f>ROUND(I142*H142,2)</f>
        <v>0</v>
      </c>
      <c r="K142" s="188" t="s">
        <v>138</v>
      </c>
      <c r="L142" s="39"/>
      <c r="M142" s="193" t="s">
        <v>1</v>
      </c>
      <c r="N142" s="194" t="s">
        <v>38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139</v>
      </c>
      <c r="AT142" s="197" t="s">
        <v>134</v>
      </c>
      <c r="AU142" s="197" t="s">
        <v>83</v>
      </c>
      <c r="AY142" s="17" t="s">
        <v>132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81</v>
      </c>
      <c r="BK142" s="198">
        <f>ROUND(I142*H142,2)</f>
        <v>0</v>
      </c>
      <c r="BL142" s="17" t="s">
        <v>139</v>
      </c>
      <c r="BM142" s="197" t="s">
        <v>166</v>
      </c>
    </row>
    <row r="143" spans="1:65" s="13" customFormat="1" ht="11.25" x14ac:dyDescent="0.2">
      <c r="B143" s="199"/>
      <c r="C143" s="200"/>
      <c r="D143" s="201" t="s">
        <v>140</v>
      </c>
      <c r="E143" s="202" t="s">
        <v>1</v>
      </c>
      <c r="F143" s="203" t="s">
        <v>607</v>
      </c>
      <c r="G143" s="200"/>
      <c r="H143" s="204">
        <v>490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140</v>
      </c>
      <c r="AU143" s="210" t="s">
        <v>83</v>
      </c>
      <c r="AV143" s="13" t="s">
        <v>83</v>
      </c>
      <c r="AW143" s="13" t="s">
        <v>30</v>
      </c>
      <c r="AX143" s="13" t="s">
        <v>73</v>
      </c>
      <c r="AY143" s="210" t="s">
        <v>132</v>
      </c>
    </row>
    <row r="144" spans="1:65" s="15" customFormat="1" ht="11.25" x14ac:dyDescent="0.2">
      <c r="B144" s="221"/>
      <c r="C144" s="222"/>
      <c r="D144" s="201" t="s">
        <v>140</v>
      </c>
      <c r="E144" s="223" t="s">
        <v>1</v>
      </c>
      <c r="F144" s="224" t="s">
        <v>143</v>
      </c>
      <c r="G144" s="222"/>
      <c r="H144" s="225">
        <v>490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140</v>
      </c>
      <c r="AU144" s="231" t="s">
        <v>83</v>
      </c>
      <c r="AV144" s="15" t="s">
        <v>139</v>
      </c>
      <c r="AW144" s="15" t="s">
        <v>30</v>
      </c>
      <c r="AX144" s="15" t="s">
        <v>81</v>
      </c>
      <c r="AY144" s="231" t="s">
        <v>132</v>
      </c>
    </row>
    <row r="145" spans="1:65" s="2" customFormat="1" ht="24.2" customHeight="1" x14ac:dyDescent="0.2">
      <c r="A145" s="34"/>
      <c r="B145" s="35"/>
      <c r="C145" s="186" t="s">
        <v>168</v>
      </c>
      <c r="D145" s="186" t="s">
        <v>134</v>
      </c>
      <c r="E145" s="187" t="s">
        <v>491</v>
      </c>
      <c r="F145" s="188" t="s">
        <v>492</v>
      </c>
      <c r="G145" s="189" t="s">
        <v>195</v>
      </c>
      <c r="H145" s="190">
        <v>4410</v>
      </c>
      <c r="I145" s="191"/>
      <c r="J145" s="192">
        <f>ROUND(I145*H145,2)</f>
        <v>0</v>
      </c>
      <c r="K145" s="188" t="s">
        <v>138</v>
      </c>
      <c r="L145" s="39"/>
      <c r="M145" s="193" t="s">
        <v>1</v>
      </c>
      <c r="N145" s="194" t="s">
        <v>38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139</v>
      </c>
      <c r="AT145" s="197" t="s">
        <v>134</v>
      </c>
      <c r="AU145" s="197" t="s">
        <v>83</v>
      </c>
      <c r="AY145" s="17" t="s">
        <v>132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81</v>
      </c>
      <c r="BK145" s="198">
        <f>ROUND(I145*H145,2)</f>
        <v>0</v>
      </c>
      <c r="BL145" s="17" t="s">
        <v>139</v>
      </c>
      <c r="BM145" s="197" t="s">
        <v>171</v>
      </c>
    </row>
    <row r="146" spans="1:65" s="13" customFormat="1" ht="11.25" x14ac:dyDescent="0.2">
      <c r="B146" s="199"/>
      <c r="C146" s="200"/>
      <c r="D146" s="201" t="s">
        <v>140</v>
      </c>
      <c r="E146" s="202" t="s">
        <v>1</v>
      </c>
      <c r="F146" s="203" t="s">
        <v>612</v>
      </c>
      <c r="G146" s="200"/>
      <c r="H146" s="204">
        <v>4410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140</v>
      </c>
      <c r="AU146" s="210" t="s">
        <v>83</v>
      </c>
      <c r="AV146" s="13" t="s">
        <v>83</v>
      </c>
      <c r="AW146" s="13" t="s">
        <v>30</v>
      </c>
      <c r="AX146" s="13" t="s">
        <v>73</v>
      </c>
      <c r="AY146" s="210" t="s">
        <v>132</v>
      </c>
    </row>
    <row r="147" spans="1:65" s="15" customFormat="1" ht="11.25" x14ac:dyDescent="0.2">
      <c r="B147" s="221"/>
      <c r="C147" s="222"/>
      <c r="D147" s="201" t="s">
        <v>140</v>
      </c>
      <c r="E147" s="223" t="s">
        <v>1</v>
      </c>
      <c r="F147" s="224" t="s">
        <v>143</v>
      </c>
      <c r="G147" s="222"/>
      <c r="H147" s="225">
        <v>4410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140</v>
      </c>
      <c r="AU147" s="231" t="s">
        <v>83</v>
      </c>
      <c r="AV147" s="15" t="s">
        <v>139</v>
      </c>
      <c r="AW147" s="15" t="s">
        <v>30</v>
      </c>
      <c r="AX147" s="15" t="s">
        <v>81</v>
      </c>
      <c r="AY147" s="231" t="s">
        <v>132</v>
      </c>
    </row>
    <row r="148" spans="1:65" s="2" customFormat="1" ht="62.65" customHeight="1" x14ac:dyDescent="0.2">
      <c r="A148" s="34"/>
      <c r="B148" s="35"/>
      <c r="C148" s="186" t="s">
        <v>154</v>
      </c>
      <c r="D148" s="186" t="s">
        <v>134</v>
      </c>
      <c r="E148" s="187" t="s">
        <v>613</v>
      </c>
      <c r="F148" s="188" t="s">
        <v>614</v>
      </c>
      <c r="G148" s="189" t="s">
        <v>137</v>
      </c>
      <c r="H148" s="190">
        <v>103.95</v>
      </c>
      <c r="I148" s="191"/>
      <c r="J148" s="192">
        <f>ROUND(I148*H148,2)</f>
        <v>0</v>
      </c>
      <c r="K148" s="188" t="s">
        <v>138</v>
      </c>
      <c r="L148" s="39"/>
      <c r="M148" s="193" t="s">
        <v>1</v>
      </c>
      <c r="N148" s="194" t="s">
        <v>38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139</v>
      </c>
      <c r="AT148" s="197" t="s">
        <v>134</v>
      </c>
      <c r="AU148" s="197" t="s">
        <v>83</v>
      </c>
      <c r="AY148" s="17" t="s">
        <v>132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81</v>
      </c>
      <c r="BK148" s="198">
        <f>ROUND(I148*H148,2)</f>
        <v>0</v>
      </c>
      <c r="BL148" s="17" t="s">
        <v>139</v>
      </c>
      <c r="BM148" s="197" t="s">
        <v>176</v>
      </c>
    </row>
    <row r="149" spans="1:65" s="2" customFormat="1" ht="66.75" customHeight="1" x14ac:dyDescent="0.2">
      <c r="A149" s="34"/>
      <c r="B149" s="35"/>
      <c r="C149" s="186" t="s">
        <v>178</v>
      </c>
      <c r="D149" s="186" t="s">
        <v>134</v>
      </c>
      <c r="E149" s="187" t="s">
        <v>615</v>
      </c>
      <c r="F149" s="188" t="s">
        <v>616</v>
      </c>
      <c r="G149" s="189" t="s">
        <v>137</v>
      </c>
      <c r="H149" s="190">
        <v>519.75</v>
      </c>
      <c r="I149" s="191"/>
      <c r="J149" s="192">
        <f>ROUND(I149*H149,2)</f>
        <v>0</v>
      </c>
      <c r="K149" s="188" t="s">
        <v>138</v>
      </c>
      <c r="L149" s="39"/>
      <c r="M149" s="193" t="s">
        <v>1</v>
      </c>
      <c r="N149" s="194" t="s">
        <v>38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139</v>
      </c>
      <c r="AT149" s="197" t="s">
        <v>134</v>
      </c>
      <c r="AU149" s="197" t="s">
        <v>83</v>
      </c>
      <c r="AY149" s="17" t="s">
        <v>132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81</v>
      </c>
      <c r="BK149" s="198">
        <f>ROUND(I149*H149,2)</f>
        <v>0</v>
      </c>
      <c r="BL149" s="17" t="s">
        <v>139</v>
      </c>
      <c r="BM149" s="197" t="s">
        <v>141</v>
      </c>
    </row>
    <row r="150" spans="1:65" s="13" customFormat="1" ht="11.25" x14ac:dyDescent="0.2">
      <c r="B150" s="199"/>
      <c r="C150" s="200"/>
      <c r="D150" s="201" t="s">
        <v>140</v>
      </c>
      <c r="E150" s="202" t="s">
        <v>1</v>
      </c>
      <c r="F150" s="203" t="s">
        <v>617</v>
      </c>
      <c r="G150" s="200"/>
      <c r="H150" s="204">
        <v>519.75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140</v>
      </c>
      <c r="AU150" s="210" t="s">
        <v>83</v>
      </c>
      <c r="AV150" s="13" t="s">
        <v>83</v>
      </c>
      <c r="AW150" s="13" t="s">
        <v>30</v>
      </c>
      <c r="AX150" s="13" t="s">
        <v>73</v>
      </c>
      <c r="AY150" s="210" t="s">
        <v>132</v>
      </c>
    </row>
    <row r="151" spans="1:65" s="15" customFormat="1" ht="11.25" x14ac:dyDescent="0.2">
      <c r="B151" s="221"/>
      <c r="C151" s="222"/>
      <c r="D151" s="201" t="s">
        <v>140</v>
      </c>
      <c r="E151" s="223" t="s">
        <v>1</v>
      </c>
      <c r="F151" s="224" t="s">
        <v>143</v>
      </c>
      <c r="G151" s="222"/>
      <c r="H151" s="225">
        <v>519.75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140</v>
      </c>
      <c r="AU151" s="231" t="s">
        <v>83</v>
      </c>
      <c r="AV151" s="15" t="s">
        <v>139</v>
      </c>
      <c r="AW151" s="15" t="s">
        <v>30</v>
      </c>
      <c r="AX151" s="15" t="s">
        <v>81</v>
      </c>
      <c r="AY151" s="231" t="s">
        <v>132</v>
      </c>
    </row>
    <row r="152" spans="1:65" s="2" customFormat="1" ht="44.25" customHeight="1" x14ac:dyDescent="0.2">
      <c r="A152" s="34"/>
      <c r="B152" s="35"/>
      <c r="C152" s="186" t="s">
        <v>159</v>
      </c>
      <c r="D152" s="186" t="s">
        <v>134</v>
      </c>
      <c r="E152" s="187" t="s">
        <v>179</v>
      </c>
      <c r="F152" s="188" t="s">
        <v>180</v>
      </c>
      <c r="G152" s="189" t="s">
        <v>165</v>
      </c>
      <c r="H152" s="190">
        <v>187.11</v>
      </c>
      <c r="I152" s="191"/>
      <c r="J152" s="192">
        <f>ROUND(I152*H152,2)</f>
        <v>0</v>
      </c>
      <c r="K152" s="188" t="s">
        <v>138</v>
      </c>
      <c r="L152" s="39"/>
      <c r="M152" s="193" t="s">
        <v>1</v>
      </c>
      <c r="N152" s="194" t="s">
        <v>38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139</v>
      </c>
      <c r="AT152" s="197" t="s">
        <v>134</v>
      </c>
      <c r="AU152" s="197" t="s">
        <v>83</v>
      </c>
      <c r="AY152" s="17" t="s">
        <v>132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81</v>
      </c>
      <c r="BK152" s="198">
        <f>ROUND(I152*H152,2)</f>
        <v>0</v>
      </c>
      <c r="BL152" s="17" t="s">
        <v>139</v>
      </c>
      <c r="BM152" s="197" t="s">
        <v>184</v>
      </c>
    </row>
    <row r="153" spans="1:65" s="13" customFormat="1" ht="11.25" x14ac:dyDescent="0.2">
      <c r="B153" s="199"/>
      <c r="C153" s="200"/>
      <c r="D153" s="201" t="s">
        <v>140</v>
      </c>
      <c r="E153" s="202" t="s">
        <v>1</v>
      </c>
      <c r="F153" s="203" t="s">
        <v>618</v>
      </c>
      <c r="G153" s="200"/>
      <c r="H153" s="204">
        <v>187.11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140</v>
      </c>
      <c r="AU153" s="210" t="s">
        <v>83</v>
      </c>
      <c r="AV153" s="13" t="s">
        <v>83</v>
      </c>
      <c r="AW153" s="13" t="s">
        <v>30</v>
      </c>
      <c r="AX153" s="13" t="s">
        <v>73</v>
      </c>
      <c r="AY153" s="210" t="s">
        <v>132</v>
      </c>
    </row>
    <row r="154" spans="1:65" s="15" customFormat="1" ht="11.25" x14ac:dyDescent="0.2">
      <c r="B154" s="221"/>
      <c r="C154" s="222"/>
      <c r="D154" s="201" t="s">
        <v>140</v>
      </c>
      <c r="E154" s="223" t="s">
        <v>1</v>
      </c>
      <c r="F154" s="224" t="s">
        <v>143</v>
      </c>
      <c r="G154" s="222"/>
      <c r="H154" s="225">
        <v>187.11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140</v>
      </c>
      <c r="AU154" s="231" t="s">
        <v>83</v>
      </c>
      <c r="AV154" s="15" t="s">
        <v>139</v>
      </c>
      <c r="AW154" s="15" t="s">
        <v>30</v>
      </c>
      <c r="AX154" s="15" t="s">
        <v>81</v>
      </c>
      <c r="AY154" s="231" t="s">
        <v>132</v>
      </c>
    </row>
    <row r="155" spans="1:65" s="2" customFormat="1" ht="37.9" customHeight="1" x14ac:dyDescent="0.2">
      <c r="A155" s="34"/>
      <c r="B155" s="35"/>
      <c r="C155" s="186" t="s">
        <v>187</v>
      </c>
      <c r="D155" s="186" t="s">
        <v>134</v>
      </c>
      <c r="E155" s="187" t="s">
        <v>496</v>
      </c>
      <c r="F155" s="188" t="s">
        <v>497</v>
      </c>
      <c r="G155" s="189" t="s">
        <v>137</v>
      </c>
      <c r="H155" s="190">
        <v>103.95</v>
      </c>
      <c r="I155" s="191"/>
      <c r="J155" s="192">
        <f>ROUND(I155*H155,2)</f>
        <v>0</v>
      </c>
      <c r="K155" s="188" t="s">
        <v>138</v>
      </c>
      <c r="L155" s="39"/>
      <c r="M155" s="193" t="s">
        <v>1</v>
      </c>
      <c r="N155" s="194" t="s">
        <v>38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139</v>
      </c>
      <c r="AT155" s="197" t="s">
        <v>134</v>
      </c>
      <c r="AU155" s="197" t="s">
        <v>83</v>
      </c>
      <c r="AY155" s="17" t="s">
        <v>132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7" t="s">
        <v>81</v>
      </c>
      <c r="BK155" s="198">
        <f>ROUND(I155*H155,2)</f>
        <v>0</v>
      </c>
      <c r="BL155" s="17" t="s">
        <v>139</v>
      </c>
      <c r="BM155" s="197" t="s">
        <v>190</v>
      </c>
    </row>
    <row r="156" spans="1:65" s="12" customFormat="1" ht="22.9" customHeight="1" x14ac:dyDescent="0.2">
      <c r="B156" s="170"/>
      <c r="C156" s="171"/>
      <c r="D156" s="172" t="s">
        <v>72</v>
      </c>
      <c r="E156" s="184" t="s">
        <v>148</v>
      </c>
      <c r="F156" s="184" t="s">
        <v>544</v>
      </c>
      <c r="G156" s="171"/>
      <c r="H156" s="171"/>
      <c r="I156" s="174"/>
      <c r="J156" s="185">
        <f>BK156</f>
        <v>0</v>
      </c>
      <c r="K156" s="171"/>
      <c r="L156" s="176"/>
      <c r="M156" s="177"/>
      <c r="N156" s="178"/>
      <c r="O156" s="178"/>
      <c r="P156" s="179">
        <f>SUM(P157:P205)</f>
        <v>0</v>
      </c>
      <c r="Q156" s="178"/>
      <c r="R156" s="179">
        <f>SUM(R157:R205)</f>
        <v>13.135911920000002</v>
      </c>
      <c r="S156" s="178"/>
      <c r="T156" s="180">
        <f>SUM(T157:T205)</f>
        <v>0</v>
      </c>
      <c r="AR156" s="181" t="s">
        <v>81</v>
      </c>
      <c r="AT156" s="182" t="s">
        <v>72</v>
      </c>
      <c r="AU156" s="182" t="s">
        <v>81</v>
      </c>
      <c r="AY156" s="181" t="s">
        <v>132</v>
      </c>
      <c r="BK156" s="183">
        <f>SUM(BK157:BK205)</f>
        <v>0</v>
      </c>
    </row>
    <row r="157" spans="1:65" s="2" customFormat="1" ht="21.75" customHeight="1" x14ac:dyDescent="0.2">
      <c r="A157" s="34"/>
      <c r="B157" s="35"/>
      <c r="C157" s="186" t="s">
        <v>166</v>
      </c>
      <c r="D157" s="186" t="s">
        <v>134</v>
      </c>
      <c r="E157" s="187" t="s">
        <v>619</v>
      </c>
      <c r="F157" s="188" t="s">
        <v>620</v>
      </c>
      <c r="G157" s="189" t="s">
        <v>137</v>
      </c>
      <c r="H157" s="190">
        <v>3.36</v>
      </c>
      <c r="I157" s="191"/>
      <c r="J157" s="192">
        <f>ROUND(I157*H157,2)</f>
        <v>0</v>
      </c>
      <c r="K157" s="188" t="s">
        <v>1</v>
      </c>
      <c r="L157" s="39"/>
      <c r="M157" s="193" t="s">
        <v>1</v>
      </c>
      <c r="N157" s="194" t="s">
        <v>38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139</v>
      </c>
      <c r="AT157" s="197" t="s">
        <v>134</v>
      </c>
      <c r="AU157" s="197" t="s">
        <v>83</v>
      </c>
      <c r="AY157" s="17" t="s">
        <v>132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81</v>
      </c>
      <c r="BK157" s="198">
        <f>ROUND(I157*H157,2)</f>
        <v>0</v>
      </c>
      <c r="BL157" s="17" t="s">
        <v>139</v>
      </c>
      <c r="BM157" s="197" t="s">
        <v>196</v>
      </c>
    </row>
    <row r="158" spans="1:65" s="13" customFormat="1" ht="11.25" x14ac:dyDescent="0.2">
      <c r="B158" s="199"/>
      <c r="C158" s="200"/>
      <c r="D158" s="201" t="s">
        <v>140</v>
      </c>
      <c r="E158" s="202" t="s">
        <v>1</v>
      </c>
      <c r="F158" s="203" t="s">
        <v>621</v>
      </c>
      <c r="G158" s="200"/>
      <c r="H158" s="204">
        <v>3.36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140</v>
      </c>
      <c r="AU158" s="210" t="s">
        <v>83</v>
      </c>
      <c r="AV158" s="13" t="s">
        <v>83</v>
      </c>
      <c r="AW158" s="13" t="s">
        <v>30</v>
      </c>
      <c r="AX158" s="13" t="s">
        <v>73</v>
      </c>
      <c r="AY158" s="210" t="s">
        <v>132</v>
      </c>
    </row>
    <row r="159" spans="1:65" s="14" customFormat="1" ht="11.25" x14ac:dyDescent="0.2">
      <c r="B159" s="211"/>
      <c r="C159" s="212"/>
      <c r="D159" s="201" t="s">
        <v>140</v>
      </c>
      <c r="E159" s="213" t="s">
        <v>1</v>
      </c>
      <c r="F159" s="214" t="s">
        <v>229</v>
      </c>
      <c r="G159" s="212"/>
      <c r="H159" s="213" t="s">
        <v>1</v>
      </c>
      <c r="I159" s="215"/>
      <c r="J159" s="212"/>
      <c r="K159" s="212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140</v>
      </c>
      <c r="AU159" s="220" t="s">
        <v>83</v>
      </c>
      <c r="AV159" s="14" t="s">
        <v>81</v>
      </c>
      <c r="AW159" s="14" t="s">
        <v>30</v>
      </c>
      <c r="AX159" s="14" t="s">
        <v>73</v>
      </c>
      <c r="AY159" s="220" t="s">
        <v>132</v>
      </c>
    </row>
    <row r="160" spans="1:65" s="15" customFormat="1" ht="11.25" x14ac:dyDescent="0.2">
      <c r="B160" s="221"/>
      <c r="C160" s="222"/>
      <c r="D160" s="201" t="s">
        <v>140</v>
      </c>
      <c r="E160" s="223" t="s">
        <v>1</v>
      </c>
      <c r="F160" s="224" t="s">
        <v>143</v>
      </c>
      <c r="G160" s="222"/>
      <c r="H160" s="225">
        <v>3.36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140</v>
      </c>
      <c r="AU160" s="231" t="s">
        <v>83</v>
      </c>
      <c r="AV160" s="15" t="s">
        <v>139</v>
      </c>
      <c r="AW160" s="15" t="s">
        <v>30</v>
      </c>
      <c r="AX160" s="15" t="s">
        <v>81</v>
      </c>
      <c r="AY160" s="231" t="s">
        <v>132</v>
      </c>
    </row>
    <row r="161" spans="1:65" s="2" customFormat="1" ht="16.5" customHeight="1" x14ac:dyDescent="0.2">
      <c r="A161" s="34"/>
      <c r="B161" s="35"/>
      <c r="C161" s="186" t="s">
        <v>199</v>
      </c>
      <c r="D161" s="186" t="s">
        <v>134</v>
      </c>
      <c r="E161" s="187" t="s">
        <v>547</v>
      </c>
      <c r="F161" s="188" t="s">
        <v>548</v>
      </c>
      <c r="G161" s="189" t="s">
        <v>137</v>
      </c>
      <c r="H161" s="190">
        <v>47.31</v>
      </c>
      <c r="I161" s="191"/>
      <c r="J161" s="192">
        <f>ROUND(I161*H161,2)</f>
        <v>0</v>
      </c>
      <c r="K161" s="188" t="s">
        <v>138</v>
      </c>
      <c r="L161" s="39"/>
      <c r="M161" s="193" t="s">
        <v>1</v>
      </c>
      <c r="N161" s="194" t="s">
        <v>38</v>
      </c>
      <c r="O161" s="7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139</v>
      </c>
      <c r="AT161" s="197" t="s">
        <v>134</v>
      </c>
      <c r="AU161" s="197" t="s">
        <v>83</v>
      </c>
      <c r="AY161" s="17" t="s">
        <v>132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81</v>
      </c>
      <c r="BK161" s="198">
        <f>ROUND(I161*H161,2)</f>
        <v>0</v>
      </c>
      <c r="BL161" s="17" t="s">
        <v>139</v>
      </c>
      <c r="BM161" s="197" t="s">
        <v>202</v>
      </c>
    </row>
    <row r="162" spans="1:65" s="2" customFormat="1" ht="16.5" customHeight="1" x14ac:dyDescent="0.2">
      <c r="A162" s="34"/>
      <c r="B162" s="35"/>
      <c r="C162" s="186" t="s">
        <v>394</v>
      </c>
      <c r="D162" s="186" t="s">
        <v>134</v>
      </c>
      <c r="E162" s="187" t="s">
        <v>549</v>
      </c>
      <c r="F162" s="188" t="s">
        <v>550</v>
      </c>
      <c r="G162" s="189" t="s">
        <v>195</v>
      </c>
      <c r="H162" s="190">
        <v>314.70800000000003</v>
      </c>
      <c r="I162" s="191"/>
      <c r="J162" s="192">
        <f>ROUND(I162*H162,2)</f>
        <v>0</v>
      </c>
      <c r="K162" s="188" t="s">
        <v>622</v>
      </c>
      <c r="L162" s="39"/>
      <c r="M162" s="193" t="s">
        <v>1</v>
      </c>
      <c r="N162" s="194" t="s">
        <v>38</v>
      </c>
      <c r="O162" s="71"/>
      <c r="P162" s="195">
        <f>O162*H162</f>
        <v>0</v>
      </c>
      <c r="Q162" s="195">
        <v>4.1739999999999999E-2</v>
      </c>
      <c r="R162" s="195">
        <f>Q162*H162</f>
        <v>13.135911920000002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139</v>
      </c>
      <c r="AT162" s="197" t="s">
        <v>134</v>
      </c>
      <c r="AU162" s="197" t="s">
        <v>83</v>
      </c>
      <c r="AY162" s="17" t="s">
        <v>132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81</v>
      </c>
      <c r="BK162" s="198">
        <f>ROUND(I162*H162,2)</f>
        <v>0</v>
      </c>
      <c r="BL162" s="17" t="s">
        <v>139</v>
      </c>
      <c r="BM162" s="197" t="s">
        <v>623</v>
      </c>
    </row>
    <row r="163" spans="1:65" s="13" customFormat="1" ht="11.25" x14ac:dyDescent="0.2">
      <c r="B163" s="199"/>
      <c r="C163" s="200"/>
      <c r="D163" s="201" t="s">
        <v>140</v>
      </c>
      <c r="E163" s="202" t="s">
        <v>1</v>
      </c>
      <c r="F163" s="203" t="s">
        <v>624</v>
      </c>
      <c r="G163" s="200"/>
      <c r="H163" s="204">
        <v>101.25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140</v>
      </c>
      <c r="AU163" s="210" t="s">
        <v>83</v>
      </c>
      <c r="AV163" s="13" t="s">
        <v>83</v>
      </c>
      <c r="AW163" s="13" t="s">
        <v>30</v>
      </c>
      <c r="AX163" s="13" t="s">
        <v>73</v>
      </c>
      <c r="AY163" s="210" t="s">
        <v>132</v>
      </c>
    </row>
    <row r="164" spans="1:65" s="14" customFormat="1" ht="11.25" x14ac:dyDescent="0.2">
      <c r="B164" s="211"/>
      <c r="C164" s="212"/>
      <c r="D164" s="201" t="s">
        <v>140</v>
      </c>
      <c r="E164" s="213" t="s">
        <v>1</v>
      </c>
      <c r="F164" s="214" t="s">
        <v>625</v>
      </c>
      <c r="G164" s="212"/>
      <c r="H164" s="213" t="s">
        <v>1</v>
      </c>
      <c r="I164" s="215"/>
      <c r="J164" s="212"/>
      <c r="K164" s="212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140</v>
      </c>
      <c r="AU164" s="220" t="s">
        <v>83</v>
      </c>
      <c r="AV164" s="14" t="s">
        <v>81</v>
      </c>
      <c r="AW164" s="14" t="s">
        <v>30</v>
      </c>
      <c r="AX164" s="14" t="s">
        <v>73</v>
      </c>
      <c r="AY164" s="220" t="s">
        <v>132</v>
      </c>
    </row>
    <row r="165" spans="1:65" s="13" customFormat="1" ht="11.25" x14ac:dyDescent="0.2">
      <c r="B165" s="199"/>
      <c r="C165" s="200"/>
      <c r="D165" s="201" t="s">
        <v>140</v>
      </c>
      <c r="E165" s="202" t="s">
        <v>1</v>
      </c>
      <c r="F165" s="203" t="s">
        <v>626</v>
      </c>
      <c r="G165" s="200"/>
      <c r="H165" s="204">
        <v>79.843000000000004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140</v>
      </c>
      <c r="AU165" s="210" t="s">
        <v>83</v>
      </c>
      <c r="AV165" s="13" t="s">
        <v>83</v>
      </c>
      <c r="AW165" s="13" t="s">
        <v>30</v>
      </c>
      <c r="AX165" s="13" t="s">
        <v>73</v>
      </c>
      <c r="AY165" s="210" t="s">
        <v>132</v>
      </c>
    </row>
    <row r="166" spans="1:65" s="14" customFormat="1" ht="11.25" x14ac:dyDescent="0.2">
      <c r="B166" s="211"/>
      <c r="C166" s="212"/>
      <c r="D166" s="201" t="s">
        <v>140</v>
      </c>
      <c r="E166" s="213" t="s">
        <v>1</v>
      </c>
      <c r="F166" s="214" t="s">
        <v>627</v>
      </c>
      <c r="G166" s="212"/>
      <c r="H166" s="213" t="s">
        <v>1</v>
      </c>
      <c r="I166" s="215"/>
      <c r="J166" s="212"/>
      <c r="K166" s="212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140</v>
      </c>
      <c r="AU166" s="220" t="s">
        <v>83</v>
      </c>
      <c r="AV166" s="14" t="s">
        <v>81</v>
      </c>
      <c r="AW166" s="14" t="s">
        <v>30</v>
      </c>
      <c r="AX166" s="14" t="s">
        <v>73</v>
      </c>
      <c r="AY166" s="220" t="s">
        <v>132</v>
      </c>
    </row>
    <row r="167" spans="1:65" s="13" customFormat="1" ht="11.25" x14ac:dyDescent="0.2">
      <c r="B167" s="199"/>
      <c r="C167" s="200"/>
      <c r="D167" s="201" t="s">
        <v>140</v>
      </c>
      <c r="E167" s="202" t="s">
        <v>1</v>
      </c>
      <c r="F167" s="203" t="s">
        <v>628</v>
      </c>
      <c r="G167" s="200"/>
      <c r="H167" s="204">
        <v>89.515000000000001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140</v>
      </c>
      <c r="AU167" s="210" t="s">
        <v>83</v>
      </c>
      <c r="AV167" s="13" t="s">
        <v>83</v>
      </c>
      <c r="AW167" s="13" t="s">
        <v>30</v>
      </c>
      <c r="AX167" s="13" t="s">
        <v>73</v>
      </c>
      <c r="AY167" s="210" t="s">
        <v>132</v>
      </c>
    </row>
    <row r="168" spans="1:65" s="14" customFormat="1" ht="11.25" x14ac:dyDescent="0.2">
      <c r="B168" s="211"/>
      <c r="C168" s="212"/>
      <c r="D168" s="201" t="s">
        <v>140</v>
      </c>
      <c r="E168" s="213" t="s">
        <v>1</v>
      </c>
      <c r="F168" s="214" t="s">
        <v>629</v>
      </c>
      <c r="G168" s="212"/>
      <c r="H168" s="213" t="s">
        <v>1</v>
      </c>
      <c r="I168" s="215"/>
      <c r="J168" s="212"/>
      <c r="K168" s="212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140</v>
      </c>
      <c r="AU168" s="220" t="s">
        <v>83</v>
      </c>
      <c r="AV168" s="14" t="s">
        <v>81</v>
      </c>
      <c r="AW168" s="14" t="s">
        <v>30</v>
      </c>
      <c r="AX168" s="14" t="s">
        <v>73</v>
      </c>
      <c r="AY168" s="220" t="s">
        <v>132</v>
      </c>
    </row>
    <row r="169" spans="1:65" s="13" customFormat="1" ht="11.25" x14ac:dyDescent="0.2">
      <c r="B169" s="199"/>
      <c r="C169" s="200"/>
      <c r="D169" s="201" t="s">
        <v>140</v>
      </c>
      <c r="E169" s="202" t="s">
        <v>1</v>
      </c>
      <c r="F169" s="203" t="s">
        <v>630</v>
      </c>
      <c r="G169" s="200"/>
      <c r="H169" s="204">
        <v>44.1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140</v>
      </c>
      <c r="AU169" s="210" t="s">
        <v>83</v>
      </c>
      <c r="AV169" s="13" t="s">
        <v>83</v>
      </c>
      <c r="AW169" s="13" t="s">
        <v>30</v>
      </c>
      <c r="AX169" s="13" t="s">
        <v>73</v>
      </c>
      <c r="AY169" s="210" t="s">
        <v>132</v>
      </c>
    </row>
    <row r="170" spans="1:65" s="14" customFormat="1" ht="11.25" x14ac:dyDescent="0.2">
      <c r="B170" s="211"/>
      <c r="C170" s="212"/>
      <c r="D170" s="201" t="s">
        <v>140</v>
      </c>
      <c r="E170" s="213" t="s">
        <v>1</v>
      </c>
      <c r="F170" s="214" t="s">
        <v>631</v>
      </c>
      <c r="G170" s="212"/>
      <c r="H170" s="213" t="s">
        <v>1</v>
      </c>
      <c r="I170" s="215"/>
      <c r="J170" s="212"/>
      <c r="K170" s="212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140</v>
      </c>
      <c r="AU170" s="220" t="s">
        <v>83</v>
      </c>
      <c r="AV170" s="14" t="s">
        <v>81</v>
      </c>
      <c r="AW170" s="14" t="s">
        <v>30</v>
      </c>
      <c r="AX170" s="14" t="s">
        <v>73</v>
      </c>
      <c r="AY170" s="220" t="s">
        <v>132</v>
      </c>
    </row>
    <row r="171" spans="1:65" s="15" customFormat="1" ht="11.25" x14ac:dyDescent="0.2">
      <c r="B171" s="221"/>
      <c r="C171" s="222"/>
      <c r="D171" s="201" t="s">
        <v>140</v>
      </c>
      <c r="E171" s="223" t="s">
        <v>1</v>
      </c>
      <c r="F171" s="224" t="s">
        <v>143</v>
      </c>
      <c r="G171" s="222"/>
      <c r="H171" s="225">
        <v>314.70800000000003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140</v>
      </c>
      <c r="AU171" s="231" t="s">
        <v>83</v>
      </c>
      <c r="AV171" s="15" t="s">
        <v>139</v>
      </c>
      <c r="AW171" s="15" t="s">
        <v>30</v>
      </c>
      <c r="AX171" s="15" t="s">
        <v>81</v>
      </c>
      <c r="AY171" s="231" t="s">
        <v>132</v>
      </c>
    </row>
    <row r="172" spans="1:65" s="2" customFormat="1" ht="16.5" customHeight="1" x14ac:dyDescent="0.2">
      <c r="A172" s="34"/>
      <c r="B172" s="35"/>
      <c r="C172" s="186" t="s">
        <v>282</v>
      </c>
      <c r="D172" s="186" t="s">
        <v>134</v>
      </c>
      <c r="E172" s="187" t="s">
        <v>551</v>
      </c>
      <c r="F172" s="188" t="s">
        <v>632</v>
      </c>
      <c r="G172" s="189" t="s">
        <v>195</v>
      </c>
      <c r="H172" s="190">
        <v>314.70800000000003</v>
      </c>
      <c r="I172" s="191"/>
      <c r="J172" s="192">
        <f>ROUND(I172*H172,2)</f>
        <v>0</v>
      </c>
      <c r="K172" s="188" t="s">
        <v>1</v>
      </c>
      <c r="L172" s="39"/>
      <c r="M172" s="193" t="s">
        <v>1</v>
      </c>
      <c r="N172" s="194" t="s">
        <v>38</v>
      </c>
      <c r="O172" s="71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139</v>
      </c>
      <c r="AT172" s="197" t="s">
        <v>134</v>
      </c>
      <c r="AU172" s="197" t="s">
        <v>83</v>
      </c>
      <c r="AY172" s="17" t="s">
        <v>132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7" t="s">
        <v>81</v>
      </c>
      <c r="BK172" s="198">
        <f>ROUND(I172*H172,2)</f>
        <v>0</v>
      </c>
      <c r="BL172" s="17" t="s">
        <v>139</v>
      </c>
      <c r="BM172" s="197" t="s">
        <v>633</v>
      </c>
    </row>
    <row r="173" spans="1:65" s="2" customFormat="1" ht="24.2" customHeight="1" x14ac:dyDescent="0.2">
      <c r="A173" s="34"/>
      <c r="B173" s="35"/>
      <c r="C173" s="186" t="s">
        <v>171</v>
      </c>
      <c r="D173" s="186" t="s">
        <v>134</v>
      </c>
      <c r="E173" s="187" t="s">
        <v>634</v>
      </c>
      <c r="F173" s="188" t="s">
        <v>635</v>
      </c>
      <c r="G173" s="189" t="s">
        <v>165</v>
      </c>
      <c r="H173" s="190">
        <v>13.5</v>
      </c>
      <c r="I173" s="191"/>
      <c r="J173" s="192">
        <f>ROUND(I173*H173,2)</f>
        <v>0</v>
      </c>
      <c r="K173" s="188" t="s">
        <v>138</v>
      </c>
      <c r="L173" s="39"/>
      <c r="M173" s="193" t="s">
        <v>1</v>
      </c>
      <c r="N173" s="194" t="s">
        <v>38</v>
      </c>
      <c r="O173" s="71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139</v>
      </c>
      <c r="AT173" s="197" t="s">
        <v>134</v>
      </c>
      <c r="AU173" s="197" t="s">
        <v>83</v>
      </c>
      <c r="AY173" s="17" t="s">
        <v>132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81</v>
      </c>
      <c r="BK173" s="198">
        <f>ROUND(I173*H173,2)</f>
        <v>0</v>
      </c>
      <c r="BL173" s="17" t="s">
        <v>139</v>
      </c>
      <c r="BM173" s="197" t="s">
        <v>207</v>
      </c>
    </row>
    <row r="174" spans="1:65" s="13" customFormat="1" ht="11.25" x14ac:dyDescent="0.2">
      <c r="B174" s="199"/>
      <c r="C174" s="200"/>
      <c r="D174" s="201" t="s">
        <v>140</v>
      </c>
      <c r="E174" s="202" t="s">
        <v>1</v>
      </c>
      <c r="F174" s="203" t="s">
        <v>636</v>
      </c>
      <c r="G174" s="200"/>
      <c r="H174" s="204">
        <v>13.5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140</v>
      </c>
      <c r="AU174" s="210" t="s">
        <v>83</v>
      </c>
      <c r="AV174" s="13" t="s">
        <v>83</v>
      </c>
      <c r="AW174" s="13" t="s">
        <v>30</v>
      </c>
      <c r="AX174" s="13" t="s">
        <v>73</v>
      </c>
      <c r="AY174" s="210" t="s">
        <v>132</v>
      </c>
    </row>
    <row r="175" spans="1:65" s="14" customFormat="1" ht="11.25" x14ac:dyDescent="0.2">
      <c r="B175" s="211"/>
      <c r="C175" s="212"/>
      <c r="D175" s="201" t="s">
        <v>140</v>
      </c>
      <c r="E175" s="213" t="s">
        <v>1</v>
      </c>
      <c r="F175" s="214" t="s">
        <v>229</v>
      </c>
      <c r="G175" s="212"/>
      <c r="H175" s="213" t="s">
        <v>1</v>
      </c>
      <c r="I175" s="215"/>
      <c r="J175" s="212"/>
      <c r="K175" s="212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140</v>
      </c>
      <c r="AU175" s="220" t="s">
        <v>83</v>
      </c>
      <c r="AV175" s="14" t="s">
        <v>81</v>
      </c>
      <c r="AW175" s="14" t="s">
        <v>30</v>
      </c>
      <c r="AX175" s="14" t="s">
        <v>73</v>
      </c>
      <c r="AY175" s="220" t="s">
        <v>132</v>
      </c>
    </row>
    <row r="176" spans="1:65" s="15" customFormat="1" ht="11.25" x14ac:dyDescent="0.2">
      <c r="B176" s="221"/>
      <c r="C176" s="222"/>
      <c r="D176" s="201" t="s">
        <v>140</v>
      </c>
      <c r="E176" s="223" t="s">
        <v>1</v>
      </c>
      <c r="F176" s="224" t="s">
        <v>143</v>
      </c>
      <c r="G176" s="222"/>
      <c r="H176" s="225">
        <v>13.5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140</v>
      </c>
      <c r="AU176" s="231" t="s">
        <v>83</v>
      </c>
      <c r="AV176" s="15" t="s">
        <v>139</v>
      </c>
      <c r="AW176" s="15" t="s">
        <v>30</v>
      </c>
      <c r="AX176" s="15" t="s">
        <v>81</v>
      </c>
      <c r="AY176" s="231" t="s">
        <v>132</v>
      </c>
    </row>
    <row r="177" spans="1:65" s="2" customFormat="1" ht="33" customHeight="1" x14ac:dyDescent="0.2">
      <c r="A177" s="34"/>
      <c r="B177" s="35"/>
      <c r="C177" s="186" t="s">
        <v>8</v>
      </c>
      <c r="D177" s="186" t="s">
        <v>134</v>
      </c>
      <c r="E177" s="187" t="s">
        <v>553</v>
      </c>
      <c r="F177" s="188" t="s">
        <v>637</v>
      </c>
      <c r="G177" s="189" t="s">
        <v>137</v>
      </c>
      <c r="H177" s="190">
        <v>29.44</v>
      </c>
      <c r="I177" s="191"/>
      <c r="J177" s="192">
        <f>ROUND(I177*H177,2)</f>
        <v>0</v>
      </c>
      <c r="K177" s="188" t="s">
        <v>138</v>
      </c>
      <c r="L177" s="39"/>
      <c r="M177" s="193" t="s">
        <v>1</v>
      </c>
      <c r="N177" s="194" t="s">
        <v>38</v>
      </c>
      <c r="O177" s="71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139</v>
      </c>
      <c r="AT177" s="197" t="s">
        <v>134</v>
      </c>
      <c r="AU177" s="197" t="s">
        <v>83</v>
      </c>
      <c r="AY177" s="17" t="s">
        <v>132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81</v>
      </c>
      <c r="BK177" s="198">
        <f>ROUND(I177*H177,2)</f>
        <v>0</v>
      </c>
      <c r="BL177" s="17" t="s">
        <v>139</v>
      </c>
      <c r="BM177" s="197" t="s">
        <v>212</v>
      </c>
    </row>
    <row r="178" spans="1:65" s="2" customFormat="1" ht="33" customHeight="1" x14ac:dyDescent="0.2">
      <c r="A178" s="34"/>
      <c r="B178" s="35"/>
      <c r="C178" s="186" t="s">
        <v>176</v>
      </c>
      <c r="D178" s="186" t="s">
        <v>134</v>
      </c>
      <c r="E178" s="187" t="s">
        <v>638</v>
      </c>
      <c r="F178" s="188" t="s">
        <v>639</v>
      </c>
      <c r="G178" s="189" t="s">
        <v>137</v>
      </c>
      <c r="H178" s="190">
        <v>12</v>
      </c>
      <c r="I178" s="191"/>
      <c r="J178" s="192">
        <f>ROUND(I178*H178,2)</f>
        <v>0</v>
      </c>
      <c r="K178" s="188" t="s">
        <v>1</v>
      </c>
      <c r="L178" s="39"/>
      <c r="M178" s="193" t="s">
        <v>1</v>
      </c>
      <c r="N178" s="194" t="s">
        <v>38</v>
      </c>
      <c r="O178" s="71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139</v>
      </c>
      <c r="AT178" s="197" t="s">
        <v>134</v>
      </c>
      <c r="AU178" s="197" t="s">
        <v>83</v>
      </c>
      <c r="AY178" s="17" t="s">
        <v>132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81</v>
      </c>
      <c r="BK178" s="198">
        <f>ROUND(I178*H178,2)</f>
        <v>0</v>
      </c>
      <c r="BL178" s="17" t="s">
        <v>139</v>
      </c>
      <c r="BM178" s="197" t="s">
        <v>216</v>
      </c>
    </row>
    <row r="179" spans="1:65" s="13" customFormat="1" ht="11.25" x14ac:dyDescent="0.2">
      <c r="B179" s="199"/>
      <c r="C179" s="200"/>
      <c r="D179" s="201" t="s">
        <v>140</v>
      </c>
      <c r="E179" s="202" t="s">
        <v>1</v>
      </c>
      <c r="F179" s="203" t="s">
        <v>83</v>
      </c>
      <c r="G179" s="200"/>
      <c r="H179" s="204">
        <v>2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140</v>
      </c>
      <c r="AU179" s="210" t="s">
        <v>83</v>
      </c>
      <c r="AV179" s="13" t="s">
        <v>83</v>
      </c>
      <c r="AW179" s="13" t="s">
        <v>30</v>
      </c>
      <c r="AX179" s="13" t="s">
        <v>73</v>
      </c>
      <c r="AY179" s="210" t="s">
        <v>132</v>
      </c>
    </row>
    <row r="180" spans="1:65" s="14" customFormat="1" ht="11.25" x14ac:dyDescent="0.2">
      <c r="B180" s="211"/>
      <c r="C180" s="212"/>
      <c r="D180" s="201" t="s">
        <v>140</v>
      </c>
      <c r="E180" s="213" t="s">
        <v>1</v>
      </c>
      <c r="F180" s="214" t="s">
        <v>640</v>
      </c>
      <c r="G180" s="212"/>
      <c r="H180" s="213" t="s">
        <v>1</v>
      </c>
      <c r="I180" s="215"/>
      <c r="J180" s="212"/>
      <c r="K180" s="212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140</v>
      </c>
      <c r="AU180" s="220" t="s">
        <v>83</v>
      </c>
      <c r="AV180" s="14" t="s">
        <v>81</v>
      </c>
      <c r="AW180" s="14" t="s">
        <v>30</v>
      </c>
      <c r="AX180" s="14" t="s">
        <v>73</v>
      </c>
      <c r="AY180" s="220" t="s">
        <v>132</v>
      </c>
    </row>
    <row r="181" spans="1:65" s="13" customFormat="1" ht="11.25" x14ac:dyDescent="0.2">
      <c r="B181" s="199"/>
      <c r="C181" s="200"/>
      <c r="D181" s="201" t="s">
        <v>140</v>
      </c>
      <c r="E181" s="202" t="s">
        <v>1</v>
      </c>
      <c r="F181" s="203" t="s">
        <v>641</v>
      </c>
      <c r="G181" s="200"/>
      <c r="H181" s="204">
        <v>4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140</v>
      </c>
      <c r="AU181" s="210" t="s">
        <v>83</v>
      </c>
      <c r="AV181" s="13" t="s">
        <v>83</v>
      </c>
      <c r="AW181" s="13" t="s">
        <v>30</v>
      </c>
      <c r="AX181" s="13" t="s">
        <v>73</v>
      </c>
      <c r="AY181" s="210" t="s">
        <v>132</v>
      </c>
    </row>
    <row r="182" spans="1:65" s="14" customFormat="1" ht="11.25" x14ac:dyDescent="0.2">
      <c r="B182" s="211"/>
      <c r="C182" s="212"/>
      <c r="D182" s="201" t="s">
        <v>140</v>
      </c>
      <c r="E182" s="213" t="s">
        <v>1</v>
      </c>
      <c r="F182" s="214" t="s">
        <v>642</v>
      </c>
      <c r="G182" s="212"/>
      <c r="H182" s="213" t="s">
        <v>1</v>
      </c>
      <c r="I182" s="215"/>
      <c r="J182" s="212"/>
      <c r="K182" s="212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140</v>
      </c>
      <c r="AU182" s="220" t="s">
        <v>83</v>
      </c>
      <c r="AV182" s="14" t="s">
        <v>81</v>
      </c>
      <c r="AW182" s="14" t="s">
        <v>30</v>
      </c>
      <c r="AX182" s="14" t="s">
        <v>73</v>
      </c>
      <c r="AY182" s="220" t="s">
        <v>132</v>
      </c>
    </row>
    <row r="183" spans="1:65" s="13" customFormat="1" ht="11.25" x14ac:dyDescent="0.2">
      <c r="B183" s="199"/>
      <c r="C183" s="200"/>
      <c r="D183" s="201" t="s">
        <v>140</v>
      </c>
      <c r="E183" s="202" t="s">
        <v>1</v>
      </c>
      <c r="F183" s="203" t="s">
        <v>148</v>
      </c>
      <c r="G183" s="200"/>
      <c r="H183" s="204">
        <v>3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140</v>
      </c>
      <c r="AU183" s="210" t="s">
        <v>83</v>
      </c>
      <c r="AV183" s="13" t="s">
        <v>83</v>
      </c>
      <c r="AW183" s="13" t="s">
        <v>30</v>
      </c>
      <c r="AX183" s="13" t="s">
        <v>73</v>
      </c>
      <c r="AY183" s="210" t="s">
        <v>132</v>
      </c>
    </row>
    <row r="184" spans="1:65" s="14" customFormat="1" ht="11.25" x14ac:dyDescent="0.2">
      <c r="B184" s="211"/>
      <c r="C184" s="212"/>
      <c r="D184" s="201" t="s">
        <v>140</v>
      </c>
      <c r="E184" s="213" t="s">
        <v>1</v>
      </c>
      <c r="F184" s="214" t="s">
        <v>643</v>
      </c>
      <c r="G184" s="212"/>
      <c r="H184" s="213" t="s">
        <v>1</v>
      </c>
      <c r="I184" s="215"/>
      <c r="J184" s="212"/>
      <c r="K184" s="212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140</v>
      </c>
      <c r="AU184" s="220" t="s">
        <v>83</v>
      </c>
      <c r="AV184" s="14" t="s">
        <v>81</v>
      </c>
      <c r="AW184" s="14" t="s">
        <v>30</v>
      </c>
      <c r="AX184" s="14" t="s">
        <v>73</v>
      </c>
      <c r="AY184" s="220" t="s">
        <v>132</v>
      </c>
    </row>
    <row r="185" spans="1:65" s="13" customFormat="1" ht="11.25" x14ac:dyDescent="0.2">
      <c r="B185" s="199"/>
      <c r="C185" s="200"/>
      <c r="D185" s="201" t="s">
        <v>140</v>
      </c>
      <c r="E185" s="202" t="s">
        <v>1</v>
      </c>
      <c r="F185" s="203" t="s">
        <v>148</v>
      </c>
      <c r="G185" s="200"/>
      <c r="H185" s="204">
        <v>3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140</v>
      </c>
      <c r="AU185" s="210" t="s">
        <v>83</v>
      </c>
      <c r="AV185" s="13" t="s">
        <v>83</v>
      </c>
      <c r="AW185" s="13" t="s">
        <v>30</v>
      </c>
      <c r="AX185" s="13" t="s">
        <v>73</v>
      </c>
      <c r="AY185" s="210" t="s">
        <v>132</v>
      </c>
    </row>
    <row r="186" spans="1:65" s="14" customFormat="1" ht="11.25" x14ac:dyDescent="0.2">
      <c r="B186" s="211"/>
      <c r="C186" s="212"/>
      <c r="D186" s="201" t="s">
        <v>140</v>
      </c>
      <c r="E186" s="213" t="s">
        <v>1</v>
      </c>
      <c r="F186" s="214" t="s">
        <v>644</v>
      </c>
      <c r="G186" s="212"/>
      <c r="H186" s="213" t="s">
        <v>1</v>
      </c>
      <c r="I186" s="215"/>
      <c r="J186" s="212"/>
      <c r="K186" s="212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140</v>
      </c>
      <c r="AU186" s="220" t="s">
        <v>83</v>
      </c>
      <c r="AV186" s="14" t="s">
        <v>81</v>
      </c>
      <c r="AW186" s="14" t="s">
        <v>30</v>
      </c>
      <c r="AX186" s="14" t="s">
        <v>73</v>
      </c>
      <c r="AY186" s="220" t="s">
        <v>132</v>
      </c>
    </row>
    <row r="187" spans="1:65" s="14" customFormat="1" ht="11.25" x14ac:dyDescent="0.2">
      <c r="B187" s="211"/>
      <c r="C187" s="212"/>
      <c r="D187" s="201" t="s">
        <v>140</v>
      </c>
      <c r="E187" s="213" t="s">
        <v>1</v>
      </c>
      <c r="F187" s="214" t="s">
        <v>229</v>
      </c>
      <c r="G187" s="212"/>
      <c r="H187" s="213" t="s">
        <v>1</v>
      </c>
      <c r="I187" s="215"/>
      <c r="J187" s="212"/>
      <c r="K187" s="212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140</v>
      </c>
      <c r="AU187" s="220" t="s">
        <v>83</v>
      </c>
      <c r="AV187" s="14" t="s">
        <v>81</v>
      </c>
      <c r="AW187" s="14" t="s">
        <v>30</v>
      </c>
      <c r="AX187" s="14" t="s">
        <v>73</v>
      </c>
      <c r="AY187" s="220" t="s">
        <v>132</v>
      </c>
    </row>
    <row r="188" spans="1:65" s="15" customFormat="1" ht="11.25" x14ac:dyDescent="0.2">
      <c r="B188" s="221"/>
      <c r="C188" s="222"/>
      <c r="D188" s="201" t="s">
        <v>140</v>
      </c>
      <c r="E188" s="223" t="s">
        <v>1</v>
      </c>
      <c r="F188" s="224" t="s">
        <v>143</v>
      </c>
      <c r="G188" s="222"/>
      <c r="H188" s="225">
        <v>12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140</v>
      </c>
      <c r="AU188" s="231" t="s">
        <v>83</v>
      </c>
      <c r="AV188" s="15" t="s">
        <v>139</v>
      </c>
      <c r="AW188" s="15" t="s">
        <v>30</v>
      </c>
      <c r="AX188" s="15" t="s">
        <v>81</v>
      </c>
      <c r="AY188" s="231" t="s">
        <v>132</v>
      </c>
    </row>
    <row r="189" spans="1:65" s="2" customFormat="1" ht="24.2" customHeight="1" x14ac:dyDescent="0.2">
      <c r="A189" s="34"/>
      <c r="B189" s="35"/>
      <c r="C189" s="186" t="s">
        <v>217</v>
      </c>
      <c r="D189" s="186" t="s">
        <v>134</v>
      </c>
      <c r="E189" s="187" t="s">
        <v>645</v>
      </c>
      <c r="F189" s="188" t="s">
        <v>646</v>
      </c>
      <c r="G189" s="189" t="s">
        <v>380</v>
      </c>
      <c r="H189" s="190">
        <v>259.25</v>
      </c>
      <c r="I189" s="191"/>
      <c r="J189" s="192">
        <f>ROUND(I189*H189,2)</f>
        <v>0</v>
      </c>
      <c r="K189" s="188" t="s">
        <v>138</v>
      </c>
      <c r="L189" s="39"/>
      <c r="M189" s="193" t="s">
        <v>1</v>
      </c>
      <c r="N189" s="194" t="s">
        <v>38</v>
      </c>
      <c r="O189" s="71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139</v>
      </c>
      <c r="AT189" s="197" t="s">
        <v>134</v>
      </c>
      <c r="AU189" s="197" t="s">
        <v>83</v>
      </c>
      <c r="AY189" s="17" t="s">
        <v>132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7" t="s">
        <v>81</v>
      </c>
      <c r="BK189" s="198">
        <f>ROUND(I189*H189,2)</f>
        <v>0</v>
      </c>
      <c r="BL189" s="17" t="s">
        <v>139</v>
      </c>
      <c r="BM189" s="197" t="s">
        <v>220</v>
      </c>
    </row>
    <row r="190" spans="1:65" s="13" customFormat="1" ht="11.25" x14ac:dyDescent="0.2">
      <c r="B190" s="199"/>
      <c r="C190" s="200"/>
      <c r="D190" s="201" t="s">
        <v>140</v>
      </c>
      <c r="E190" s="202" t="s">
        <v>1</v>
      </c>
      <c r="F190" s="203" t="s">
        <v>647</v>
      </c>
      <c r="G190" s="200"/>
      <c r="H190" s="204">
        <v>55.25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140</v>
      </c>
      <c r="AU190" s="210" t="s">
        <v>83</v>
      </c>
      <c r="AV190" s="13" t="s">
        <v>83</v>
      </c>
      <c r="AW190" s="13" t="s">
        <v>30</v>
      </c>
      <c r="AX190" s="13" t="s">
        <v>73</v>
      </c>
      <c r="AY190" s="210" t="s">
        <v>132</v>
      </c>
    </row>
    <row r="191" spans="1:65" s="13" customFormat="1" ht="11.25" x14ac:dyDescent="0.2">
      <c r="B191" s="199"/>
      <c r="C191" s="200"/>
      <c r="D191" s="201" t="s">
        <v>140</v>
      </c>
      <c r="E191" s="202" t="s">
        <v>1</v>
      </c>
      <c r="F191" s="203" t="s">
        <v>648</v>
      </c>
      <c r="G191" s="200"/>
      <c r="H191" s="204">
        <v>81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140</v>
      </c>
      <c r="AU191" s="210" t="s">
        <v>83</v>
      </c>
      <c r="AV191" s="13" t="s">
        <v>83</v>
      </c>
      <c r="AW191" s="13" t="s">
        <v>30</v>
      </c>
      <c r="AX191" s="13" t="s">
        <v>73</v>
      </c>
      <c r="AY191" s="210" t="s">
        <v>132</v>
      </c>
    </row>
    <row r="192" spans="1:65" s="14" customFormat="1" ht="11.25" x14ac:dyDescent="0.2">
      <c r="B192" s="211"/>
      <c r="C192" s="212"/>
      <c r="D192" s="201" t="s">
        <v>140</v>
      </c>
      <c r="E192" s="213" t="s">
        <v>1</v>
      </c>
      <c r="F192" s="214" t="s">
        <v>649</v>
      </c>
      <c r="G192" s="212"/>
      <c r="H192" s="213" t="s">
        <v>1</v>
      </c>
      <c r="I192" s="215"/>
      <c r="J192" s="212"/>
      <c r="K192" s="212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140</v>
      </c>
      <c r="AU192" s="220" t="s">
        <v>83</v>
      </c>
      <c r="AV192" s="14" t="s">
        <v>81</v>
      </c>
      <c r="AW192" s="14" t="s">
        <v>30</v>
      </c>
      <c r="AX192" s="14" t="s">
        <v>73</v>
      </c>
      <c r="AY192" s="220" t="s">
        <v>132</v>
      </c>
    </row>
    <row r="193" spans="1:65" s="13" customFormat="1" ht="11.25" x14ac:dyDescent="0.2">
      <c r="B193" s="199"/>
      <c r="C193" s="200"/>
      <c r="D193" s="201" t="s">
        <v>140</v>
      </c>
      <c r="E193" s="202" t="s">
        <v>1</v>
      </c>
      <c r="F193" s="203" t="s">
        <v>425</v>
      </c>
      <c r="G193" s="200"/>
      <c r="H193" s="204">
        <v>67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140</v>
      </c>
      <c r="AU193" s="210" t="s">
        <v>83</v>
      </c>
      <c r="AV193" s="13" t="s">
        <v>83</v>
      </c>
      <c r="AW193" s="13" t="s">
        <v>30</v>
      </c>
      <c r="AX193" s="13" t="s">
        <v>73</v>
      </c>
      <c r="AY193" s="210" t="s">
        <v>132</v>
      </c>
    </row>
    <row r="194" spans="1:65" s="14" customFormat="1" ht="11.25" x14ac:dyDescent="0.2">
      <c r="B194" s="211"/>
      <c r="C194" s="212"/>
      <c r="D194" s="201" t="s">
        <v>140</v>
      </c>
      <c r="E194" s="213" t="s">
        <v>1</v>
      </c>
      <c r="F194" s="214" t="s">
        <v>650</v>
      </c>
      <c r="G194" s="212"/>
      <c r="H194" s="213" t="s">
        <v>1</v>
      </c>
      <c r="I194" s="215"/>
      <c r="J194" s="212"/>
      <c r="K194" s="212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140</v>
      </c>
      <c r="AU194" s="220" t="s">
        <v>83</v>
      </c>
      <c r="AV194" s="14" t="s">
        <v>81</v>
      </c>
      <c r="AW194" s="14" t="s">
        <v>30</v>
      </c>
      <c r="AX194" s="14" t="s">
        <v>73</v>
      </c>
      <c r="AY194" s="220" t="s">
        <v>132</v>
      </c>
    </row>
    <row r="195" spans="1:65" s="13" customFormat="1" ht="11.25" x14ac:dyDescent="0.2">
      <c r="B195" s="199"/>
      <c r="C195" s="200"/>
      <c r="D195" s="201" t="s">
        <v>140</v>
      </c>
      <c r="E195" s="202" t="s">
        <v>1</v>
      </c>
      <c r="F195" s="203" t="s">
        <v>273</v>
      </c>
      <c r="G195" s="200"/>
      <c r="H195" s="204">
        <v>56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140</v>
      </c>
      <c r="AU195" s="210" t="s">
        <v>83</v>
      </c>
      <c r="AV195" s="13" t="s">
        <v>83</v>
      </c>
      <c r="AW195" s="13" t="s">
        <v>30</v>
      </c>
      <c r="AX195" s="13" t="s">
        <v>73</v>
      </c>
      <c r="AY195" s="210" t="s">
        <v>132</v>
      </c>
    </row>
    <row r="196" spans="1:65" s="14" customFormat="1" ht="11.25" x14ac:dyDescent="0.2">
      <c r="B196" s="211"/>
      <c r="C196" s="212"/>
      <c r="D196" s="201" t="s">
        <v>140</v>
      </c>
      <c r="E196" s="213" t="s">
        <v>1</v>
      </c>
      <c r="F196" s="214" t="s">
        <v>651</v>
      </c>
      <c r="G196" s="212"/>
      <c r="H196" s="213" t="s">
        <v>1</v>
      </c>
      <c r="I196" s="215"/>
      <c r="J196" s="212"/>
      <c r="K196" s="212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140</v>
      </c>
      <c r="AU196" s="220" t="s">
        <v>83</v>
      </c>
      <c r="AV196" s="14" t="s">
        <v>81</v>
      </c>
      <c r="AW196" s="14" t="s">
        <v>30</v>
      </c>
      <c r="AX196" s="14" t="s">
        <v>73</v>
      </c>
      <c r="AY196" s="220" t="s">
        <v>132</v>
      </c>
    </row>
    <row r="197" spans="1:65" s="14" customFormat="1" ht="11.25" x14ac:dyDescent="0.2">
      <c r="B197" s="211"/>
      <c r="C197" s="212"/>
      <c r="D197" s="201" t="s">
        <v>140</v>
      </c>
      <c r="E197" s="213" t="s">
        <v>1</v>
      </c>
      <c r="F197" s="214" t="s">
        <v>229</v>
      </c>
      <c r="G197" s="212"/>
      <c r="H197" s="213" t="s">
        <v>1</v>
      </c>
      <c r="I197" s="215"/>
      <c r="J197" s="212"/>
      <c r="K197" s="212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140</v>
      </c>
      <c r="AU197" s="220" t="s">
        <v>83</v>
      </c>
      <c r="AV197" s="14" t="s">
        <v>81</v>
      </c>
      <c r="AW197" s="14" t="s">
        <v>30</v>
      </c>
      <c r="AX197" s="14" t="s">
        <v>73</v>
      </c>
      <c r="AY197" s="220" t="s">
        <v>132</v>
      </c>
    </row>
    <row r="198" spans="1:65" s="15" customFormat="1" ht="11.25" x14ac:dyDescent="0.2">
      <c r="B198" s="221"/>
      <c r="C198" s="222"/>
      <c r="D198" s="201" t="s">
        <v>140</v>
      </c>
      <c r="E198" s="223" t="s">
        <v>1</v>
      </c>
      <c r="F198" s="224" t="s">
        <v>143</v>
      </c>
      <c r="G198" s="222"/>
      <c r="H198" s="225">
        <v>259.25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140</v>
      </c>
      <c r="AU198" s="231" t="s">
        <v>83</v>
      </c>
      <c r="AV198" s="15" t="s">
        <v>139</v>
      </c>
      <c r="AW198" s="15" t="s">
        <v>30</v>
      </c>
      <c r="AX198" s="15" t="s">
        <v>81</v>
      </c>
      <c r="AY198" s="231" t="s">
        <v>132</v>
      </c>
    </row>
    <row r="199" spans="1:65" s="2" customFormat="1" ht="33" customHeight="1" x14ac:dyDescent="0.2">
      <c r="A199" s="34"/>
      <c r="B199" s="35"/>
      <c r="C199" s="232" t="s">
        <v>141</v>
      </c>
      <c r="D199" s="232" t="s">
        <v>162</v>
      </c>
      <c r="E199" s="233" t="s">
        <v>652</v>
      </c>
      <c r="F199" s="234" t="s">
        <v>653</v>
      </c>
      <c r="G199" s="235" t="s">
        <v>380</v>
      </c>
      <c r="H199" s="236">
        <v>259.25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38</v>
      </c>
      <c r="O199" s="71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154</v>
      </c>
      <c r="AT199" s="197" t="s">
        <v>162</v>
      </c>
      <c r="AU199" s="197" t="s">
        <v>83</v>
      </c>
      <c r="AY199" s="17" t="s">
        <v>132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81</v>
      </c>
      <c r="BK199" s="198">
        <f>ROUND(I199*H199,2)</f>
        <v>0</v>
      </c>
      <c r="BL199" s="17" t="s">
        <v>139</v>
      </c>
      <c r="BM199" s="197" t="s">
        <v>225</v>
      </c>
    </row>
    <row r="200" spans="1:65" s="2" customFormat="1" ht="16.5" customHeight="1" x14ac:dyDescent="0.2">
      <c r="A200" s="34"/>
      <c r="B200" s="35"/>
      <c r="C200" s="186" t="s">
        <v>230</v>
      </c>
      <c r="D200" s="186" t="s">
        <v>134</v>
      </c>
      <c r="E200" s="187" t="s">
        <v>654</v>
      </c>
      <c r="F200" s="188" t="s">
        <v>655</v>
      </c>
      <c r="G200" s="189" t="s">
        <v>195</v>
      </c>
      <c r="H200" s="190">
        <v>304.81</v>
      </c>
      <c r="I200" s="191"/>
      <c r="J200" s="192">
        <f>ROUND(I200*H200,2)</f>
        <v>0</v>
      </c>
      <c r="K200" s="188" t="s">
        <v>1</v>
      </c>
      <c r="L200" s="39"/>
      <c r="M200" s="193" t="s">
        <v>1</v>
      </c>
      <c r="N200" s="194" t="s">
        <v>38</v>
      </c>
      <c r="O200" s="71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139</v>
      </c>
      <c r="AT200" s="197" t="s">
        <v>134</v>
      </c>
      <c r="AU200" s="197" t="s">
        <v>83</v>
      </c>
      <c r="AY200" s="17" t="s">
        <v>132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7" t="s">
        <v>81</v>
      </c>
      <c r="BK200" s="198">
        <f>ROUND(I200*H200,2)</f>
        <v>0</v>
      </c>
      <c r="BL200" s="17" t="s">
        <v>139</v>
      </c>
      <c r="BM200" s="197" t="s">
        <v>233</v>
      </c>
    </row>
    <row r="201" spans="1:65" s="13" customFormat="1" ht="11.25" x14ac:dyDescent="0.2">
      <c r="B201" s="199"/>
      <c r="C201" s="200"/>
      <c r="D201" s="201" t="s">
        <v>140</v>
      </c>
      <c r="E201" s="202" t="s">
        <v>1</v>
      </c>
      <c r="F201" s="203" t="s">
        <v>656</v>
      </c>
      <c r="G201" s="200"/>
      <c r="H201" s="204">
        <v>222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140</v>
      </c>
      <c r="AU201" s="210" t="s">
        <v>83</v>
      </c>
      <c r="AV201" s="13" t="s">
        <v>83</v>
      </c>
      <c r="AW201" s="13" t="s">
        <v>30</v>
      </c>
      <c r="AX201" s="13" t="s">
        <v>73</v>
      </c>
      <c r="AY201" s="210" t="s">
        <v>132</v>
      </c>
    </row>
    <row r="202" spans="1:65" s="14" customFormat="1" ht="11.25" x14ac:dyDescent="0.2">
      <c r="B202" s="211"/>
      <c r="C202" s="212"/>
      <c r="D202" s="201" t="s">
        <v>140</v>
      </c>
      <c r="E202" s="213" t="s">
        <v>1</v>
      </c>
      <c r="F202" s="214" t="s">
        <v>657</v>
      </c>
      <c r="G202" s="212"/>
      <c r="H202" s="213" t="s">
        <v>1</v>
      </c>
      <c r="I202" s="215"/>
      <c r="J202" s="212"/>
      <c r="K202" s="212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140</v>
      </c>
      <c r="AU202" s="220" t="s">
        <v>83</v>
      </c>
      <c r="AV202" s="14" t="s">
        <v>81</v>
      </c>
      <c r="AW202" s="14" t="s">
        <v>30</v>
      </c>
      <c r="AX202" s="14" t="s">
        <v>73</v>
      </c>
      <c r="AY202" s="220" t="s">
        <v>132</v>
      </c>
    </row>
    <row r="203" spans="1:65" s="13" customFormat="1" ht="11.25" x14ac:dyDescent="0.2">
      <c r="B203" s="199"/>
      <c r="C203" s="200"/>
      <c r="D203" s="201" t="s">
        <v>140</v>
      </c>
      <c r="E203" s="202" t="s">
        <v>1</v>
      </c>
      <c r="F203" s="203" t="s">
        <v>658</v>
      </c>
      <c r="G203" s="200"/>
      <c r="H203" s="204">
        <v>82.81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140</v>
      </c>
      <c r="AU203" s="210" t="s">
        <v>83</v>
      </c>
      <c r="AV203" s="13" t="s">
        <v>83</v>
      </c>
      <c r="AW203" s="13" t="s">
        <v>30</v>
      </c>
      <c r="AX203" s="13" t="s">
        <v>73</v>
      </c>
      <c r="AY203" s="210" t="s">
        <v>132</v>
      </c>
    </row>
    <row r="204" spans="1:65" s="14" customFormat="1" ht="11.25" x14ac:dyDescent="0.2">
      <c r="B204" s="211"/>
      <c r="C204" s="212"/>
      <c r="D204" s="201" t="s">
        <v>140</v>
      </c>
      <c r="E204" s="213" t="s">
        <v>1</v>
      </c>
      <c r="F204" s="214" t="s">
        <v>659</v>
      </c>
      <c r="G204" s="212"/>
      <c r="H204" s="213" t="s">
        <v>1</v>
      </c>
      <c r="I204" s="215"/>
      <c r="J204" s="212"/>
      <c r="K204" s="212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140</v>
      </c>
      <c r="AU204" s="220" t="s">
        <v>83</v>
      </c>
      <c r="AV204" s="14" t="s">
        <v>81</v>
      </c>
      <c r="AW204" s="14" t="s">
        <v>30</v>
      </c>
      <c r="AX204" s="14" t="s">
        <v>73</v>
      </c>
      <c r="AY204" s="220" t="s">
        <v>132</v>
      </c>
    </row>
    <row r="205" spans="1:65" s="15" customFormat="1" ht="11.25" x14ac:dyDescent="0.2">
      <c r="B205" s="221"/>
      <c r="C205" s="222"/>
      <c r="D205" s="201" t="s">
        <v>140</v>
      </c>
      <c r="E205" s="223" t="s">
        <v>1</v>
      </c>
      <c r="F205" s="224" t="s">
        <v>143</v>
      </c>
      <c r="G205" s="222"/>
      <c r="H205" s="225">
        <v>304.81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140</v>
      </c>
      <c r="AU205" s="231" t="s">
        <v>83</v>
      </c>
      <c r="AV205" s="15" t="s">
        <v>139</v>
      </c>
      <c r="AW205" s="15" t="s">
        <v>30</v>
      </c>
      <c r="AX205" s="15" t="s">
        <v>81</v>
      </c>
      <c r="AY205" s="231" t="s">
        <v>132</v>
      </c>
    </row>
    <row r="206" spans="1:65" s="12" customFormat="1" ht="22.9" customHeight="1" x14ac:dyDescent="0.2">
      <c r="B206" s="170"/>
      <c r="C206" s="171"/>
      <c r="D206" s="172" t="s">
        <v>72</v>
      </c>
      <c r="E206" s="184" t="s">
        <v>139</v>
      </c>
      <c r="F206" s="184" t="s">
        <v>236</v>
      </c>
      <c r="G206" s="171"/>
      <c r="H206" s="171"/>
      <c r="I206" s="174"/>
      <c r="J206" s="185">
        <f>BK206</f>
        <v>0</v>
      </c>
      <c r="K206" s="171"/>
      <c r="L206" s="176"/>
      <c r="M206" s="177"/>
      <c r="N206" s="178"/>
      <c r="O206" s="178"/>
      <c r="P206" s="179">
        <f>SUM(P207:P210)</f>
        <v>0</v>
      </c>
      <c r="Q206" s="178"/>
      <c r="R206" s="179">
        <f>SUM(R207:R210)</f>
        <v>0</v>
      </c>
      <c r="S206" s="178"/>
      <c r="T206" s="180">
        <f>SUM(T207:T210)</f>
        <v>0</v>
      </c>
      <c r="AR206" s="181" t="s">
        <v>81</v>
      </c>
      <c r="AT206" s="182" t="s">
        <v>72</v>
      </c>
      <c r="AU206" s="182" t="s">
        <v>81</v>
      </c>
      <c r="AY206" s="181" t="s">
        <v>132</v>
      </c>
      <c r="BK206" s="183">
        <f>SUM(BK207:BK210)</f>
        <v>0</v>
      </c>
    </row>
    <row r="207" spans="1:65" s="2" customFormat="1" ht="37.9" customHeight="1" x14ac:dyDescent="0.2">
      <c r="A207" s="34"/>
      <c r="B207" s="35"/>
      <c r="C207" s="186" t="s">
        <v>184</v>
      </c>
      <c r="D207" s="186" t="s">
        <v>134</v>
      </c>
      <c r="E207" s="187" t="s">
        <v>237</v>
      </c>
      <c r="F207" s="188" t="s">
        <v>238</v>
      </c>
      <c r="G207" s="189" t="s">
        <v>195</v>
      </c>
      <c r="H207" s="190">
        <v>42</v>
      </c>
      <c r="I207" s="191"/>
      <c r="J207" s="192">
        <f>ROUND(I207*H207,2)</f>
        <v>0</v>
      </c>
      <c r="K207" s="188" t="s">
        <v>138</v>
      </c>
      <c r="L207" s="39"/>
      <c r="M207" s="193" t="s">
        <v>1</v>
      </c>
      <c r="N207" s="194" t="s">
        <v>38</v>
      </c>
      <c r="O207" s="71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139</v>
      </c>
      <c r="AT207" s="197" t="s">
        <v>134</v>
      </c>
      <c r="AU207" s="197" t="s">
        <v>83</v>
      </c>
      <c r="AY207" s="17" t="s">
        <v>132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7" t="s">
        <v>81</v>
      </c>
      <c r="BK207" s="198">
        <f>ROUND(I207*H207,2)</f>
        <v>0</v>
      </c>
      <c r="BL207" s="17" t="s">
        <v>139</v>
      </c>
      <c r="BM207" s="197" t="s">
        <v>239</v>
      </c>
    </row>
    <row r="208" spans="1:65" s="13" customFormat="1" ht="11.25" x14ac:dyDescent="0.2">
      <c r="B208" s="199"/>
      <c r="C208" s="200"/>
      <c r="D208" s="201" t="s">
        <v>140</v>
      </c>
      <c r="E208" s="202" t="s">
        <v>1</v>
      </c>
      <c r="F208" s="203" t="s">
        <v>243</v>
      </c>
      <c r="G208" s="200"/>
      <c r="H208" s="204">
        <v>42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140</v>
      </c>
      <c r="AU208" s="210" t="s">
        <v>83</v>
      </c>
      <c r="AV208" s="13" t="s">
        <v>83</v>
      </c>
      <c r="AW208" s="13" t="s">
        <v>30</v>
      </c>
      <c r="AX208" s="13" t="s">
        <v>73</v>
      </c>
      <c r="AY208" s="210" t="s">
        <v>132</v>
      </c>
    </row>
    <row r="209" spans="1:65" s="14" customFormat="1" ht="11.25" x14ac:dyDescent="0.2">
      <c r="B209" s="211"/>
      <c r="C209" s="212"/>
      <c r="D209" s="201" t="s">
        <v>140</v>
      </c>
      <c r="E209" s="213" t="s">
        <v>1</v>
      </c>
      <c r="F209" s="214" t="s">
        <v>229</v>
      </c>
      <c r="G209" s="212"/>
      <c r="H209" s="213" t="s">
        <v>1</v>
      </c>
      <c r="I209" s="215"/>
      <c r="J209" s="212"/>
      <c r="K209" s="212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140</v>
      </c>
      <c r="AU209" s="220" t="s">
        <v>83</v>
      </c>
      <c r="AV209" s="14" t="s">
        <v>81</v>
      </c>
      <c r="AW209" s="14" t="s">
        <v>30</v>
      </c>
      <c r="AX209" s="14" t="s">
        <v>73</v>
      </c>
      <c r="AY209" s="220" t="s">
        <v>132</v>
      </c>
    </row>
    <row r="210" spans="1:65" s="15" customFormat="1" ht="11.25" x14ac:dyDescent="0.2">
      <c r="B210" s="221"/>
      <c r="C210" s="222"/>
      <c r="D210" s="201" t="s">
        <v>140</v>
      </c>
      <c r="E210" s="223" t="s">
        <v>1</v>
      </c>
      <c r="F210" s="224" t="s">
        <v>143</v>
      </c>
      <c r="G210" s="222"/>
      <c r="H210" s="225">
        <v>42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140</v>
      </c>
      <c r="AU210" s="231" t="s">
        <v>83</v>
      </c>
      <c r="AV210" s="15" t="s">
        <v>139</v>
      </c>
      <c r="AW210" s="15" t="s">
        <v>30</v>
      </c>
      <c r="AX210" s="15" t="s">
        <v>81</v>
      </c>
      <c r="AY210" s="231" t="s">
        <v>132</v>
      </c>
    </row>
    <row r="211" spans="1:65" s="12" customFormat="1" ht="22.9" customHeight="1" x14ac:dyDescent="0.2">
      <c r="B211" s="170"/>
      <c r="C211" s="171"/>
      <c r="D211" s="172" t="s">
        <v>72</v>
      </c>
      <c r="E211" s="184" t="s">
        <v>156</v>
      </c>
      <c r="F211" s="184" t="s">
        <v>246</v>
      </c>
      <c r="G211" s="171"/>
      <c r="H211" s="171"/>
      <c r="I211" s="174"/>
      <c r="J211" s="185">
        <f>BK211</f>
        <v>0</v>
      </c>
      <c r="K211" s="171"/>
      <c r="L211" s="176"/>
      <c r="M211" s="177"/>
      <c r="N211" s="178"/>
      <c r="O211" s="178"/>
      <c r="P211" s="179">
        <f>SUM(P212:P221)</f>
        <v>0</v>
      </c>
      <c r="Q211" s="178"/>
      <c r="R211" s="179">
        <f>SUM(R212:R221)</f>
        <v>0</v>
      </c>
      <c r="S211" s="178"/>
      <c r="T211" s="180">
        <f>SUM(T212:T221)</f>
        <v>0</v>
      </c>
      <c r="AR211" s="181" t="s">
        <v>81</v>
      </c>
      <c r="AT211" s="182" t="s">
        <v>72</v>
      </c>
      <c r="AU211" s="182" t="s">
        <v>81</v>
      </c>
      <c r="AY211" s="181" t="s">
        <v>132</v>
      </c>
      <c r="BK211" s="183">
        <f>SUM(BK212:BK221)</f>
        <v>0</v>
      </c>
    </row>
    <row r="212" spans="1:65" s="2" customFormat="1" ht="49.15" customHeight="1" x14ac:dyDescent="0.2">
      <c r="A212" s="34"/>
      <c r="B212" s="35"/>
      <c r="C212" s="186" t="s">
        <v>7</v>
      </c>
      <c r="D212" s="186" t="s">
        <v>134</v>
      </c>
      <c r="E212" s="187" t="s">
        <v>660</v>
      </c>
      <c r="F212" s="188" t="s">
        <v>661</v>
      </c>
      <c r="G212" s="189" t="s">
        <v>195</v>
      </c>
      <c r="H212" s="190">
        <v>42</v>
      </c>
      <c r="I212" s="191"/>
      <c r="J212" s="192">
        <f>ROUND(I212*H212,2)</f>
        <v>0</v>
      </c>
      <c r="K212" s="188" t="s">
        <v>138</v>
      </c>
      <c r="L212" s="39"/>
      <c r="M212" s="193" t="s">
        <v>1</v>
      </c>
      <c r="N212" s="194" t="s">
        <v>38</v>
      </c>
      <c r="O212" s="71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139</v>
      </c>
      <c r="AT212" s="197" t="s">
        <v>134</v>
      </c>
      <c r="AU212" s="197" t="s">
        <v>83</v>
      </c>
      <c r="AY212" s="17" t="s">
        <v>132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7" t="s">
        <v>81</v>
      </c>
      <c r="BK212" s="198">
        <f>ROUND(I212*H212,2)</f>
        <v>0</v>
      </c>
      <c r="BL212" s="17" t="s">
        <v>139</v>
      </c>
      <c r="BM212" s="197" t="s">
        <v>243</v>
      </c>
    </row>
    <row r="213" spans="1:65" s="13" customFormat="1" ht="11.25" x14ac:dyDescent="0.2">
      <c r="B213" s="199"/>
      <c r="C213" s="200"/>
      <c r="D213" s="201" t="s">
        <v>140</v>
      </c>
      <c r="E213" s="202" t="s">
        <v>1</v>
      </c>
      <c r="F213" s="203" t="s">
        <v>662</v>
      </c>
      <c r="G213" s="200"/>
      <c r="H213" s="204">
        <v>13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140</v>
      </c>
      <c r="AU213" s="210" t="s">
        <v>83</v>
      </c>
      <c r="AV213" s="13" t="s">
        <v>83</v>
      </c>
      <c r="AW213" s="13" t="s">
        <v>30</v>
      </c>
      <c r="AX213" s="13" t="s">
        <v>73</v>
      </c>
      <c r="AY213" s="210" t="s">
        <v>132</v>
      </c>
    </row>
    <row r="214" spans="1:65" s="14" customFormat="1" ht="11.25" x14ac:dyDescent="0.2">
      <c r="B214" s="211"/>
      <c r="C214" s="212"/>
      <c r="D214" s="201" t="s">
        <v>140</v>
      </c>
      <c r="E214" s="213" t="s">
        <v>1</v>
      </c>
      <c r="F214" s="214" t="s">
        <v>663</v>
      </c>
      <c r="G214" s="212"/>
      <c r="H214" s="213" t="s">
        <v>1</v>
      </c>
      <c r="I214" s="215"/>
      <c r="J214" s="212"/>
      <c r="K214" s="212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140</v>
      </c>
      <c r="AU214" s="220" t="s">
        <v>83</v>
      </c>
      <c r="AV214" s="14" t="s">
        <v>81</v>
      </c>
      <c r="AW214" s="14" t="s">
        <v>30</v>
      </c>
      <c r="AX214" s="14" t="s">
        <v>73</v>
      </c>
      <c r="AY214" s="220" t="s">
        <v>132</v>
      </c>
    </row>
    <row r="215" spans="1:65" s="13" customFormat="1" ht="11.25" x14ac:dyDescent="0.2">
      <c r="B215" s="199"/>
      <c r="C215" s="200"/>
      <c r="D215" s="201" t="s">
        <v>140</v>
      </c>
      <c r="E215" s="202" t="s">
        <v>1</v>
      </c>
      <c r="F215" s="203" t="s">
        <v>664</v>
      </c>
      <c r="G215" s="200"/>
      <c r="H215" s="204">
        <v>14</v>
      </c>
      <c r="I215" s="205"/>
      <c r="J215" s="200"/>
      <c r="K215" s="200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140</v>
      </c>
      <c r="AU215" s="210" t="s">
        <v>83</v>
      </c>
      <c r="AV215" s="13" t="s">
        <v>83</v>
      </c>
      <c r="AW215" s="13" t="s">
        <v>30</v>
      </c>
      <c r="AX215" s="13" t="s">
        <v>73</v>
      </c>
      <c r="AY215" s="210" t="s">
        <v>132</v>
      </c>
    </row>
    <row r="216" spans="1:65" s="14" customFormat="1" ht="11.25" x14ac:dyDescent="0.2">
      <c r="B216" s="211"/>
      <c r="C216" s="212"/>
      <c r="D216" s="201" t="s">
        <v>140</v>
      </c>
      <c r="E216" s="213" t="s">
        <v>1</v>
      </c>
      <c r="F216" s="214" t="s">
        <v>643</v>
      </c>
      <c r="G216" s="212"/>
      <c r="H216" s="213" t="s">
        <v>1</v>
      </c>
      <c r="I216" s="215"/>
      <c r="J216" s="212"/>
      <c r="K216" s="212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140</v>
      </c>
      <c r="AU216" s="220" t="s">
        <v>83</v>
      </c>
      <c r="AV216" s="14" t="s">
        <v>81</v>
      </c>
      <c r="AW216" s="14" t="s">
        <v>30</v>
      </c>
      <c r="AX216" s="14" t="s">
        <v>73</v>
      </c>
      <c r="AY216" s="220" t="s">
        <v>132</v>
      </c>
    </row>
    <row r="217" spans="1:65" s="13" customFormat="1" ht="11.25" x14ac:dyDescent="0.2">
      <c r="B217" s="199"/>
      <c r="C217" s="200"/>
      <c r="D217" s="201" t="s">
        <v>140</v>
      </c>
      <c r="E217" s="202" t="s">
        <v>1</v>
      </c>
      <c r="F217" s="203" t="s">
        <v>665</v>
      </c>
      <c r="G217" s="200"/>
      <c r="H217" s="204">
        <v>15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140</v>
      </c>
      <c r="AU217" s="210" t="s">
        <v>83</v>
      </c>
      <c r="AV217" s="13" t="s">
        <v>83</v>
      </c>
      <c r="AW217" s="13" t="s">
        <v>30</v>
      </c>
      <c r="AX217" s="13" t="s">
        <v>73</v>
      </c>
      <c r="AY217" s="210" t="s">
        <v>132</v>
      </c>
    </row>
    <row r="218" spans="1:65" s="14" customFormat="1" ht="11.25" x14ac:dyDescent="0.2">
      <c r="B218" s="211"/>
      <c r="C218" s="212"/>
      <c r="D218" s="201" t="s">
        <v>140</v>
      </c>
      <c r="E218" s="213" t="s">
        <v>1</v>
      </c>
      <c r="F218" s="214" t="s">
        <v>666</v>
      </c>
      <c r="G218" s="212"/>
      <c r="H218" s="213" t="s">
        <v>1</v>
      </c>
      <c r="I218" s="215"/>
      <c r="J218" s="212"/>
      <c r="K218" s="212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140</v>
      </c>
      <c r="AU218" s="220" t="s">
        <v>83</v>
      </c>
      <c r="AV218" s="14" t="s">
        <v>81</v>
      </c>
      <c r="AW218" s="14" t="s">
        <v>30</v>
      </c>
      <c r="AX218" s="14" t="s">
        <v>73</v>
      </c>
      <c r="AY218" s="220" t="s">
        <v>132</v>
      </c>
    </row>
    <row r="219" spans="1:65" s="14" customFormat="1" ht="11.25" x14ac:dyDescent="0.2">
      <c r="B219" s="211"/>
      <c r="C219" s="212"/>
      <c r="D219" s="201" t="s">
        <v>140</v>
      </c>
      <c r="E219" s="213" t="s">
        <v>1</v>
      </c>
      <c r="F219" s="214" t="s">
        <v>229</v>
      </c>
      <c r="G219" s="212"/>
      <c r="H219" s="213" t="s">
        <v>1</v>
      </c>
      <c r="I219" s="215"/>
      <c r="J219" s="212"/>
      <c r="K219" s="212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140</v>
      </c>
      <c r="AU219" s="220" t="s">
        <v>83</v>
      </c>
      <c r="AV219" s="14" t="s">
        <v>81</v>
      </c>
      <c r="AW219" s="14" t="s">
        <v>30</v>
      </c>
      <c r="AX219" s="14" t="s">
        <v>73</v>
      </c>
      <c r="AY219" s="220" t="s">
        <v>132</v>
      </c>
    </row>
    <row r="220" spans="1:65" s="15" customFormat="1" ht="11.25" x14ac:dyDescent="0.2">
      <c r="B220" s="221"/>
      <c r="C220" s="222"/>
      <c r="D220" s="201" t="s">
        <v>140</v>
      </c>
      <c r="E220" s="223" t="s">
        <v>1</v>
      </c>
      <c r="F220" s="224" t="s">
        <v>143</v>
      </c>
      <c r="G220" s="222"/>
      <c r="H220" s="225">
        <v>42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140</v>
      </c>
      <c r="AU220" s="231" t="s">
        <v>83</v>
      </c>
      <c r="AV220" s="15" t="s">
        <v>139</v>
      </c>
      <c r="AW220" s="15" t="s">
        <v>30</v>
      </c>
      <c r="AX220" s="15" t="s">
        <v>81</v>
      </c>
      <c r="AY220" s="231" t="s">
        <v>132</v>
      </c>
    </row>
    <row r="221" spans="1:65" s="2" customFormat="1" ht="37.9" customHeight="1" x14ac:dyDescent="0.2">
      <c r="A221" s="34"/>
      <c r="B221" s="35"/>
      <c r="C221" s="186" t="s">
        <v>190</v>
      </c>
      <c r="D221" s="186" t="s">
        <v>134</v>
      </c>
      <c r="E221" s="187" t="s">
        <v>342</v>
      </c>
      <c r="F221" s="188" t="s">
        <v>343</v>
      </c>
      <c r="G221" s="189" t="s">
        <v>195</v>
      </c>
      <c r="H221" s="190">
        <v>42</v>
      </c>
      <c r="I221" s="191"/>
      <c r="J221" s="192">
        <f>ROUND(I221*H221,2)</f>
        <v>0</v>
      </c>
      <c r="K221" s="188" t="s">
        <v>138</v>
      </c>
      <c r="L221" s="39"/>
      <c r="M221" s="193" t="s">
        <v>1</v>
      </c>
      <c r="N221" s="194" t="s">
        <v>38</v>
      </c>
      <c r="O221" s="71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139</v>
      </c>
      <c r="AT221" s="197" t="s">
        <v>134</v>
      </c>
      <c r="AU221" s="197" t="s">
        <v>83</v>
      </c>
      <c r="AY221" s="17" t="s">
        <v>132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81</v>
      </c>
      <c r="BK221" s="198">
        <f>ROUND(I221*H221,2)</f>
        <v>0</v>
      </c>
      <c r="BL221" s="17" t="s">
        <v>139</v>
      </c>
      <c r="BM221" s="197" t="s">
        <v>249</v>
      </c>
    </row>
    <row r="222" spans="1:65" s="12" customFormat="1" ht="22.9" customHeight="1" x14ac:dyDescent="0.2">
      <c r="B222" s="170"/>
      <c r="C222" s="171"/>
      <c r="D222" s="172" t="s">
        <v>72</v>
      </c>
      <c r="E222" s="184" t="s">
        <v>178</v>
      </c>
      <c r="F222" s="184" t="s">
        <v>345</v>
      </c>
      <c r="G222" s="171"/>
      <c r="H222" s="171"/>
      <c r="I222" s="174"/>
      <c r="J222" s="185">
        <f>BK222</f>
        <v>0</v>
      </c>
      <c r="K222" s="171"/>
      <c r="L222" s="176"/>
      <c r="M222" s="177"/>
      <c r="N222" s="178"/>
      <c r="O222" s="178"/>
      <c r="P222" s="179">
        <f>SUM(P223:P341)</f>
        <v>0</v>
      </c>
      <c r="Q222" s="178"/>
      <c r="R222" s="179">
        <f>SUM(R223:R341)</f>
        <v>0</v>
      </c>
      <c r="S222" s="178"/>
      <c r="T222" s="180">
        <f>SUM(T223:T341)</f>
        <v>0</v>
      </c>
      <c r="AR222" s="181" t="s">
        <v>81</v>
      </c>
      <c r="AT222" s="182" t="s">
        <v>72</v>
      </c>
      <c r="AU222" s="182" t="s">
        <v>81</v>
      </c>
      <c r="AY222" s="181" t="s">
        <v>132</v>
      </c>
      <c r="BK222" s="183">
        <f>SUM(BK223:BK341)</f>
        <v>0</v>
      </c>
    </row>
    <row r="223" spans="1:65" s="2" customFormat="1" ht="24.2" customHeight="1" x14ac:dyDescent="0.2">
      <c r="A223" s="34"/>
      <c r="B223" s="35"/>
      <c r="C223" s="186" t="s">
        <v>252</v>
      </c>
      <c r="D223" s="186" t="s">
        <v>134</v>
      </c>
      <c r="E223" s="187" t="s">
        <v>667</v>
      </c>
      <c r="F223" s="188" t="s">
        <v>668</v>
      </c>
      <c r="G223" s="189" t="s">
        <v>348</v>
      </c>
      <c r="H223" s="190">
        <v>6</v>
      </c>
      <c r="I223" s="191"/>
      <c r="J223" s="192">
        <f>ROUND(I223*H223,2)</f>
        <v>0</v>
      </c>
      <c r="K223" s="188" t="s">
        <v>138</v>
      </c>
      <c r="L223" s="39"/>
      <c r="M223" s="193" t="s">
        <v>1</v>
      </c>
      <c r="N223" s="194" t="s">
        <v>38</v>
      </c>
      <c r="O223" s="71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139</v>
      </c>
      <c r="AT223" s="197" t="s">
        <v>134</v>
      </c>
      <c r="AU223" s="197" t="s">
        <v>83</v>
      </c>
      <c r="AY223" s="17" t="s">
        <v>132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81</v>
      </c>
      <c r="BK223" s="198">
        <f>ROUND(I223*H223,2)</f>
        <v>0</v>
      </c>
      <c r="BL223" s="17" t="s">
        <v>139</v>
      </c>
      <c r="BM223" s="197" t="s">
        <v>254</v>
      </c>
    </row>
    <row r="224" spans="1:65" s="13" customFormat="1" ht="11.25" x14ac:dyDescent="0.2">
      <c r="B224" s="199"/>
      <c r="C224" s="200"/>
      <c r="D224" s="201" t="s">
        <v>140</v>
      </c>
      <c r="E224" s="202" t="s">
        <v>1</v>
      </c>
      <c r="F224" s="203" t="s">
        <v>151</v>
      </c>
      <c r="G224" s="200"/>
      <c r="H224" s="204">
        <v>6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140</v>
      </c>
      <c r="AU224" s="210" t="s">
        <v>83</v>
      </c>
      <c r="AV224" s="13" t="s">
        <v>83</v>
      </c>
      <c r="AW224" s="13" t="s">
        <v>30</v>
      </c>
      <c r="AX224" s="13" t="s">
        <v>73</v>
      </c>
      <c r="AY224" s="210" t="s">
        <v>132</v>
      </c>
    </row>
    <row r="225" spans="1:65" s="14" customFormat="1" ht="11.25" x14ac:dyDescent="0.2">
      <c r="B225" s="211"/>
      <c r="C225" s="212"/>
      <c r="D225" s="201" t="s">
        <v>140</v>
      </c>
      <c r="E225" s="213" t="s">
        <v>1</v>
      </c>
      <c r="F225" s="214" t="s">
        <v>229</v>
      </c>
      <c r="G225" s="212"/>
      <c r="H225" s="213" t="s">
        <v>1</v>
      </c>
      <c r="I225" s="215"/>
      <c r="J225" s="212"/>
      <c r="K225" s="212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140</v>
      </c>
      <c r="AU225" s="220" t="s">
        <v>83</v>
      </c>
      <c r="AV225" s="14" t="s">
        <v>81</v>
      </c>
      <c r="AW225" s="14" t="s">
        <v>30</v>
      </c>
      <c r="AX225" s="14" t="s">
        <v>73</v>
      </c>
      <c r="AY225" s="220" t="s">
        <v>132</v>
      </c>
    </row>
    <row r="226" spans="1:65" s="15" customFormat="1" ht="11.25" x14ac:dyDescent="0.2">
      <c r="B226" s="221"/>
      <c r="C226" s="222"/>
      <c r="D226" s="201" t="s">
        <v>140</v>
      </c>
      <c r="E226" s="223" t="s">
        <v>1</v>
      </c>
      <c r="F226" s="224" t="s">
        <v>143</v>
      </c>
      <c r="G226" s="222"/>
      <c r="H226" s="225">
        <v>6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140</v>
      </c>
      <c r="AU226" s="231" t="s">
        <v>83</v>
      </c>
      <c r="AV226" s="15" t="s">
        <v>139</v>
      </c>
      <c r="AW226" s="15" t="s">
        <v>30</v>
      </c>
      <c r="AX226" s="15" t="s">
        <v>81</v>
      </c>
      <c r="AY226" s="231" t="s">
        <v>132</v>
      </c>
    </row>
    <row r="227" spans="1:65" s="2" customFormat="1" ht="49.15" customHeight="1" x14ac:dyDescent="0.2">
      <c r="A227" s="34"/>
      <c r="B227" s="35"/>
      <c r="C227" s="186" t="s">
        <v>196</v>
      </c>
      <c r="D227" s="186" t="s">
        <v>134</v>
      </c>
      <c r="E227" s="187" t="s">
        <v>669</v>
      </c>
      <c r="F227" s="188" t="s">
        <v>670</v>
      </c>
      <c r="G227" s="189" t="s">
        <v>380</v>
      </c>
      <c r="H227" s="190">
        <v>97</v>
      </c>
      <c r="I227" s="191"/>
      <c r="J227" s="192">
        <f>ROUND(I227*H227,2)</f>
        <v>0</v>
      </c>
      <c r="K227" s="188" t="s">
        <v>138</v>
      </c>
      <c r="L227" s="39"/>
      <c r="M227" s="193" t="s">
        <v>1</v>
      </c>
      <c r="N227" s="194" t="s">
        <v>38</v>
      </c>
      <c r="O227" s="71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139</v>
      </c>
      <c r="AT227" s="197" t="s">
        <v>134</v>
      </c>
      <c r="AU227" s="197" t="s">
        <v>83</v>
      </c>
      <c r="AY227" s="17" t="s">
        <v>132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7" t="s">
        <v>81</v>
      </c>
      <c r="BK227" s="198">
        <f>ROUND(I227*H227,2)</f>
        <v>0</v>
      </c>
      <c r="BL227" s="17" t="s">
        <v>139</v>
      </c>
      <c r="BM227" s="197" t="s">
        <v>240</v>
      </c>
    </row>
    <row r="228" spans="1:65" s="13" customFormat="1" ht="11.25" x14ac:dyDescent="0.2">
      <c r="B228" s="199"/>
      <c r="C228" s="200"/>
      <c r="D228" s="201" t="s">
        <v>140</v>
      </c>
      <c r="E228" s="202" t="s">
        <v>1</v>
      </c>
      <c r="F228" s="203" t="s">
        <v>207</v>
      </c>
      <c r="G228" s="200"/>
      <c r="H228" s="204">
        <v>28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140</v>
      </c>
      <c r="AU228" s="210" t="s">
        <v>83</v>
      </c>
      <c r="AV228" s="13" t="s">
        <v>83</v>
      </c>
      <c r="AW228" s="13" t="s">
        <v>30</v>
      </c>
      <c r="AX228" s="13" t="s">
        <v>73</v>
      </c>
      <c r="AY228" s="210" t="s">
        <v>132</v>
      </c>
    </row>
    <row r="229" spans="1:65" s="14" customFormat="1" ht="11.25" x14ac:dyDescent="0.2">
      <c r="B229" s="211"/>
      <c r="C229" s="212"/>
      <c r="D229" s="201" t="s">
        <v>140</v>
      </c>
      <c r="E229" s="213" t="s">
        <v>1</v>
      </c>
      <c r="F229" s="214" t="s">
        <v>671</v>
      </c>
      <c r="G229" s="212"/>
      <c r="H229" s="213" t="s">
        <v>1</v>
      </c>
      <c r="I229" s="215"/>
      <c r="J229" s="212"/>
      <c r="K229" s="212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140</v>
      </c>
      <c r="AU229" s="220" t="s">
        <v>83</v>
      </c>
      <c r="AV229" s="14" t="s">
        <v>81</v>
      </c>
      <c r="AW229" s="14" t="s">
        <v>30</v>
      </c>
      <c r="AX229" s="14" t="s">
        <v>73</v>
      </c>
      <c r="AY229" s="220" t="s">
        <v>132</v>
      </c>
    </row>
    <row r="230" spans="1:65" s="13" customFormat="1" ht="11.25" x14ac:dyDescent="0.2">
      <c r="B230" s="199"/>
      <c r="C230" s="200"/>
      <c r="D230" s="201" t="s">
        <v>140</v>
      </c>
      <c r="E230" s="202" t="s">
        <v>1</v>
      </c>
      <c r="F230" s="203" t="s">
        <v>313</v>
      </c>
      <c r="G230" s="200"/>
      <c r="H230" s="204">
        <v>37</v>
      </c>
      <c r="I230" s="205"/>
      <c r="J230" s="200"/>
      <c r="K230" s="200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140</v>
      </c>
      <c r="AU230" s="210" t="s">
        <v>83</v>
      </c>
      <c r="AV230" s="13" t="s">
        <v>83</v>
      </c>
      <c r="AW230" s="13" t="s">
        <v>30</v>
      </c>
      <c r="AX230" s="13" t="s">
        <v>73</v>
      </c>
      <c r="AY230" s="210" t="s">
        <v>132</v>
      </c>
    </row>
    <row r="231" spans="1:65" s="14" customFormat="1" ht="11.25" x14ac:dyDescent="0.2">
      <c r="B231" s="211"/>
      <c r="C231" s="212"/>
      <c r="D231" s="201" t="s">
        <v>140</v>
      </c>
      <c r="E231" s="213" t="s">
        <v>1</v>
      </c>
      <c r="F231" s="214" t="s">
        <v>672</v>
      </c>
      <c r="G231" s="212"/>
      <c r="H231" s="213" t="s">
        <v>1</v>
      </c>
      <c r="I231" s="215"/>
      <c r="J231" s="212"/>
      <c r="K231" s="212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140</v>
      </c>
      <c r="AU231" s="220" t="s">
        <v>83</v>
      </c>
      <c r="AV231" s="14" t="s">
        <v>81</v>
      </c>
      <c r="AW231" s="14" t="s">
        <v>30</v>
      </c>
      <c r="AX231" s="14" t="s">
        <v>73</v>
      </c>
      <c r="AY231" s="220" t="s">
        <v>132</v>
      </c>
    </row>
    <row r="232" spans="1:65" s="13" customFormat="1" ht="11.25" x14ac:dyDescent="0.2">
      <c r="B232" s="199"/>
      <c r="C232" s="200"/>
      <c r="D232" s="201" t="s">
        <v>140</v>
      </c>
      <c r="E232" s="202" t="s">
        <v>1</v>
      </c>
      <c r="F232" s="203" t="s">
        <v>216</v>
      </c>
      <c r="G232" s="200"/>
      <c r="H232" s="204">
        <v>32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140</v>
      </c>
      <c r="AU232" s="210" t="s">
        <v>83</v>
      </c>
      <c r="AV232" s="13" t="s">
        <v>83</v>
      </c>
      <c r="AW232" s="13" t="s">
        <v>30</v>
      </c>
      <c r="AX232" s="13" t="s">
        <v>73</v>
      </c>
      <c r="AY232" s="210" t="s">
        <v>132</v>
      </c>
    </row>
    <row r="233" spans="1:65" s="14" customFormat="1" ht="11.25" x14ac:dyDescent="0.2">
      <c r="B233" s="211"/>
      <c r="C233" s="212"/>
      <c r="D233" s="201" t="s">
        <v>140</v>
      </c>
      <c r="E233" s="213" t="s">
        <v>1</v>
      </c>
      <c r="F233" s="214" t="s">
        <v>666</v>
      </c>
      <c r="G233" s="212"/>
      <c r="H233" s="213" t="s">
        <v>1</v>
      </c>
      <c r="I233" s="215"/>
      <c r="J233" s="212"/>
      <c r="K233" s="212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140</v>
      </c>
      <c r="AU233" s="220" t="s">
        <v>83</v>
      </c>
      <c r="AV233" s="14" t="s">
        <v>81</v>
      </c>
      <c r="AW233" s="14" t="s">
        <v>30</v>
      </c>
      <c r="AX233" s="14" t="s">
        <v>73</v>
      </c>
      <c r="AY233" s="220" t="s">
        <v>132</v>
      </c>
    </row>
    <row r="234" spans="1:65" s="14" customFormat="1" ht="11.25" x14ac:dyDescent="0.2">
      <c r="B234" s="211"/>
      <c r="C234" s="212"/>
      <c r="D234" s="201" t="s">
        <v>140</v>
      </c>
      <c r="E234" s="213" t="s">
        <v>1</v>
      </c>
      <c r="F234" s="214" t="s">
        <v>229</v>
      </c>
      <c r="G234" s="212"/>
      <c r="H234" s="213" t="s">
        <v>1</v>
      </c>
      <c r="I234" s="215"/>
      <c r="J234" s="212"/>
      <c r="K234" s="212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140</v>
      </c>
      <c r="AU234" s="220" t="s">
        <v>83</v>
      </c>
      <c r="AV234" s="14" t="s">
        <v>81</v>
      </c>
      <c r="AW234" s="14" t="s">
        <v>30</v>
      </c>
      <c r="AX234" s="14" t="s">
        <v>73</v>
      </c>
      <c r="AY234" s="220" t="s">
        <v>132</v>
      </c>
    </row>
    <row r="235" spans="1:65" s="15" customFormat="1" ht="11.25" x14ac:dyDescent="0.2">
      <c r="B235" s="221"/>
      <c r="C235" s="222"/>
      <c r="D235" s="201" t="s">
        <v>140</v>
      </c>
      <c r="E235" s="223" t="s">
        <v>1</v>
      </c>
      <c r="F235" s="224" t="s">
        <v>143</v>
      </c>
      <c r="G235" s="222"/>
      <c r="H235" s="225">
        <v>97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140</v>
      </c>
      <c r="AU235" s="231" t="s">
        <v>83</v>
      </c>
      <c r="AV235" s="15" t="s">
        <v>139</v>
      </c>
      <c r="AW235" s="15" t="s">
        <v>30</v>
      </c>
      <c r="AX235" s="15" t="s">
        <v>81</v>
      </c>
      <c r="AY235" s="231" t="s">
        <v>132</v>
      </c>
    </row>
    <row r="236" spans="1:65" s="2" customFormat="1" ht="16.5" customHeight="1" x14ac:dyDescent="0.2">
      <c r="A236" s="34"/>
      <c r="B236" s="35"/>
      <c r="C236" s="232" t="s">
        <v>258</v>
      </c>
      <c r="D236" s="232" t="s">
        <v>162</v>
      </c>
      <c r="E236" s="233" t="s">
        <v>673</v>
      </c>
      <c r="F236" s="234" t="s">
        <v>674</v>
      </c>
      <c r="G236" s="235" t="s">
        <v>380</v>
      </c>
      <c r="H236" s="236">
        <v>97.97</v>
      </c>
      <c r="I236" s="237"/>
      <c r="J236" s="238">
        <f>ROUND(I236*H236,2)</f>
        <v>0</v>
      </c>
      <c r="K236" s="234" t="s">
        <v>138</v>
      </c>
      <c r="L236" s="239"/>
      <c r="M236" s="240" t="s">
        <v>1</v>
      </c>
      <c r="N236" s="241" t="s">
        <v>38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154</v>
      </c>
      <c r="AT236" s="197" t="s">
        <v>162</v>
      </c>
      <c r="AU236" s="197" t="s">
        <v>83</v>
      </c>
      <c r="AY236" s="17" t="s">
        <v>132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81</v>
      </c>
      <c r="BK236" s="198">
        <f>ROUND(I236*H236,2)</f>
        <v>0</v>
      </c>
      <c r="BL236" s="17" t="s">
        <v>139</v>
      </c>
      <c r="BM236" s="197" t="s">
        <v>261</v>
      </c>
    </row>
    <row r="237" spans="1:65" s="13" customFormat="1" ht="11.25" x14ac:dyDescent="0.2">
      <c r="B237" s="199"/>
      <c r="C237" s="200"/>
      <c r="D237" s="201" t="s">
        <v>140</v>
      </c>
      <c r="E237" s="202" t="s">
        <v>1</v>
      </c>
      <c r="F237" s="203" t="s">
        <v>675</v>
      </c>
      <c r="G237" s="200"/>
      <c r="H237" s="204">
        <v>97.97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140</v>
      </c>
      <c r="AU237" s="210" t="s">
        <v>83</v>
      </c>
      <c r="AV237" s="13" t="s">
        <v>83</v>
      </c>
      <c r="AW237" s="13" t="s">
        <v>30</v>
      </c>
      <c r="AX237" s="13" t="s">
        <v>73</v>
      </c>
      <c r="AY237" s="210" t="s">
        <v>132</v>
      </c>
    </row>
    <row r="238" spans="1:65" s="15" customFormat="1" ht="11.25" x14ac:dyDescent="0.2">
      <c r="B238" s="221"/>
      <c r="C238" s="222"/>
      <c r="D238" s="201" t="s">
        <v>140</v>
      </c>
      <c r="E238" s="223" t="s">
        <v>1</v>
      </c>
      <c r="F238" s="224" t="s">
        <v>143</v>
      </c>
      <c r="G238" s="222"/>
      <c r="H238" s="225">
        <v>97.97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140</v>
      </c>
      <c r="AU238" s="231" t="s">
        <v>83</v>
      </c>
      <c r="AV238" s="15" t="s">
        <v>139</v>
      </c>
      <c r="AW238" s="15" t="s">
        <v>30</v>
      </c>
      <c r="AX238" s="15" t="s">
        <v>81</v>
      </c>
      <c r="AY238" s="231" t="s">
        <v>132</v>
      </c>
    </row>
    <row r="239" spans="1:65" s="2" customFormat="1" ht="24.2" customHeight="1" x14ac:dyDescent="0.2">
      <c r="A239" s="34"/>
      <c r="B239" s="35"/>
      <c r="C239" s="186" t="s">
        <v>202</v>
      </c>
      <c r="D239" s="186" t="s">
        <v>134</v>
      </c>
      <c r="E239" s="187" t="s">
        <v>676</v>
      </c>
      <c r="F239" s="188" t="s">
        <v>677</v>
      </c>
      <c r="G239" s="189" t="s">
        <v>195</v>
      </c>
      <c r="H239" s="190">
        <v>192</v>
      </c>
      <c r="I239" s="191"/>
      <c r="J239" s="192">
        <f>ROUND(I239*H239,2)</f>
        <v>0</v>
      </c>
      <c r="K239" s="188" t="s">
        <v>138</v>
      </c>
      <c r="L239" s="39"/>
      <c r="M239" s="193" t="s">
        <v>1</v>
      </c>
      <c r="N239" s="194" t="s">
        <v>38</v>
      </c>
      <c r="O239" s="71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139</v>
      </c>
      <c r="AT239" s="197" t="s">
        <v>134</v>
      </c>
      <c r="AU239" s="197" t="s">
        <v>83</v>
      </c>
      <c r="AY239" s="17" t="s">
        <v>132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81</v>
      </c>
      <c r="BK239" s="198">
        <f>ROUND(I239*H239,2)</f>
        <v>0</v>
      </c>
      <c r="BL239" s="17" t="s">
        <v>139</v>
      </c>
      <c r="BM239" s="197" t="s">
        <v>265</v>
      </c>
    </row>
    <row r="240" spans="1:65" s="13" customFormat="1" ht="11.25" x14ac:dyDescent="0.2">
      <c r="B240" s="199"/>
      <c r="C240" s="200"/>
      <c r="D240" s="201" t="s">
        <v>140</v>
      </c>
      <c r="E240" s="202" t="s">
        <v>1</v>
      </c>
      <c r="F240" s="203" t="s">
        <v>678</v>
      </c>
      <c r="G240" s="200"/>
      <c r="H240" s="204">
        <v>192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140</v>
      </c>
      <c r="AU240" s="210" t="s">
        <v>83</v>
      </c>
      <c r="AV240" s="13" t="s">
        <v>83</v>
      </c>
      <c r="AW240" s="13" t="s">
        <v>30</v>
      </c>
      <c r="AX240" s="13" t="s">
        <v>73</v>
      </c>
      <c r="AY240" s="210" t="s">
        <v>132</v>
      </c>
    </row>
    <row r="241" spans="1:65" s="14" customFormat="1" ht="11.25" x14ac:dyDescent="0.2">
      <c r="B241" s="211"/>
      <c r="C241" s="212"/>
      <c r="D241" s="201" t="s">
        <v>140</v>
      </c>
      <c r="E241" s="213" t="s">
        <v>1</v>
      </c>
      <c r="F241" s="214" t="s">
        <v>229</v>
      </c>
      <c r="G241" s="212"/>
      <c r="H241" s="213" t="s">
        <v>1</v>
      </c>
      <c r="I241" s="215"/>
      <c r="J241" s="212"/>
      <c r="K241" s="212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140</v>
      </c>
      <c r="AU241" s="220" t="s">
        <v>83</v>
      </c>
      <c r="AV241" s="14" t="s">
        <v>81</v>
      </c>
      <c r="AW241" s="14" t="s">
        <v>30</v>
      </c>
      <c r="AX241" s="14" t="s">
        <v>73</v>
      </c>
      <c r="AY241" s="220" t="s">
        <v>132</v>
      </c>
    </row>
    <row r="242" spans="1:65" s="15" customFormat="1" ht="11.25" x14ac:dyDescent="0.2">
      <c r="B242" s="221"/>
      <c r="C242" s="222"/>
      <c r="D242" s="201" t="s">
        <v>140</v>
      </c>
      <c r="E242" s="223" t="s">
        <v>1</v>
      </c>
      <c r="F242" s="224" t="s">
        <v>143</v>
      </c>
      <c r="G242" s="222"/>
      <c r="H242" s="225">
        <v>192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140</v>
      </c>
      <c r="AU242" s="231" t="s">
        <v>83</v>
      </c>
      <c r="AV242" s="15" t="s">
        <v>139</v>
      </c>
      <c r="AW242" s="15" t="s">
        <v>30</v>
      </c>
      <c r="AX242" s="15" t="s">
        <v>81</v>
      </c>
      <c r="AY242" s="231" t="s">
        <v>132</v>
      </c>
    </row>
    <row r="243" spans="1:65" s="2" customFormat="1" ht="33" customHeight="1" x14ac:dyDescent="0.2">
      <c r="A243" s="34"/>
      <c r="B243" s="35"/>
      <c r="C243" s="186" t="s">
        <v>268</v>
      </c>
      <c r="D243" s="186" t="s">
        <v>134</v>
      </c>
      <c r="E243" s="187" t="s">
        <v>679</v>
      </c>
      <c r="F243" s="188" t="s">
        <v>680</v>
      </c>
      <c r="G243" s="189" t="s">
        <v>195</v>
      </c>
      <c r="H243" s="190">
        <v>120</v>
      </c>
      <c r="I243" s="191"/>
      <c r="J243" s="192">
        <f>ROUND(I243*H243,2)</f>
        <v>0</v>
      </c>
      <c r="K243" s="188" t="s">
        <v>138</v>
      </c>
      <c r="L243" s="39"/>
      <c r="M243" s="193" t="s">
        <v>1</v>
      </c>
      <c r="N243" s="194" t="s">
        <v>38</v>
      </c>
      <c r="O243" s="71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139</v>
      </c>
      <c r="AT243" s="197" t="s">
        <v>134</v>
      </c>
      <c r="AU243" s="197" t="s">
        <v>83</v>
      </c>
      <c r="AY243" s="17" t="s">
        <v>132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17" t="s">
        <v>81</v>
      </c>
      <c r="BK243" s="198">
        <f>ROUND(I243*H243,2)</f>
        <v>0</v>
      </c>
      <c r="BL243" s="17" t="s">
        <v>139</v>
      </c>
      <c r="BM243" s="197" t="s">
        <v>269</v>
      </c>
    </row>
    <row r="244" spans="1:65" s="13" customFormat="1" ht="11.25" x14ac:dyDescent="0.2">
      <c r="B244" s="199"/>
      <c r="C244" s="200"/>
      <c r="D244" s="201" t="s">
        <v>140</v>
      </c>
      <c r="E244" s="202" t="s">
        <v>1</v>
      </c>
      <c r="F244" s="203" t="s">
        <v>401</v>
      </c>
      <c r="G244" s="200"/>
      <c r="H244" s="204">
        <v>120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140</v>
      </c>
      <c r="AU244" s="210" t="s">
        <v>83</v>
      </c>
      <c r="AV244" s="13" t="s">
        <v>83</v>
      </c>
      <c r="AW244" s="13" t="s">
        <v>30</v>
      </c>
      <c r="AX244" s="13" t="s">
        <v>73</v>
      </c>
      <c r="AY244" s="210" t="s">
        <v>132</v>
      </c>
    </row>
    <row r="245" spans="1:65" s="14" customFormat="1" ht="11.25" x14ac:dyDescent="0.2">
      <c r="B245" s="211"/>
      <c r="C245" s="212"/>
      <c r="D245" s="201" t="s">
        <v>140</v>
      </c>
      <c r="E245" s="213" t="s">
        <v>1</v>
      </c>
      <c r="F245" s="214" t="s">
        <v>229</v>
      </c>
      <c r="G245" s="212"/>
      <c r="H245" s="213" t="s">
        <v>1</v>
      </c>
      <c r="I245" s="215"/>
      <c r="J245" s="212"/>
      <c r="K245" s="212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140</v>
      </c>
      <c r="AU245" s="220" t="s">
        <v>83</v>
      </c>
      <c r="AV245" s="14" t="s">
        <v>81</v>
      </c>
      <c r="AW245" s="14" t="s">
        <v>30</v>
      </c>
      <c r="AX245" s="14" t="s">
        <v>73</v>
      </c>
      <c r="AY245" s="220" t="s">
        <v>132</v>
      </c>
    </row>
    <row r="246" spans="1:65" s="15" customFormat="1" ht="11.25" x14ac:dyDescent="0.2">
      <c r="B246" s="221"/>
      <c r="C246" s="222"/>
      <c r="D246" s="201" t="s">
        <v>140</v>
      </c>
      <c r="E246" s="223" t="s">
        <v>1</v>
      </c>
      <c r="F246" s="224" t="s">
        <v>143</v>
      </c>
      <c r="G246" s="222"/>
      <c r="H246" s="225">
        <v>120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140</v>
      </c>
      <c r="AU246" s="231" t="s">
        <v>83</v>
      </c>
      <c r="AV246" s="15" t="s">
        <v>139</v>
      </c>
      <c r="AW246" s="15" t="s">
        <v>30</v>
      </c>
      <c r="AX246" s="15" t="s">
        <v>81</v>
      </c>
      <c r="AY246" s="231" t="s">
        <v>132</v>
      </c>
    </row>
    <row r="247" spans="1:65" s="2" customFormat="1" ht="44.25" customHeight="1" x14ac:dyDescent="0.2">
      <c r="A247" s="34"/>
      <c r="B247" s="35"/>
      <c r="C247" s="186" t="s">
        <v>207</v>
      </c>
      <c r="D247" s="186" t="s">
        <v>134</v>
      </c>
      <c r="E247" s="187" t="s">
        <v>681</v>
      </c>
      <c r="F247" s="188" t="s">
        <v>682</v>
      </c>
      <c r="G247" s="189" t="s">
        <v>195</v>
      </c>
      <c r="H247" s="190">
        <v>600</v>
      </c>
      <c r="I247" s="191"/>
      <c r="J247" s="192">
        <f>ROUND(I247*H247,2)</f>
        <v>0</v>
      </c>
      <c r="K247" s="188" t="s">
        <v>138</v>
      </c>
      <c r="L247" s="39"/>
      <c r="M247" s="193" t="s">
        <v>1</v>
      </c>
      <c r="N247" s="194" t="s">
        <v>38</v>
      </c>
      <c r="O247" s="71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139</v>
      </c>
      <c r="AT247" s="197" t="s">
        <v>134</v>
      </c>
      <c r="AU247" s="197" t="s">
        <v>83</v>
      </c>
      <c r="AY247" s="17" t="s">
        <v>132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7" t="s">
        <v>81</v>
      </c>
      <c r="BK247" s="198">
        <f>ROUND(I247*H247,2)</f>
        <v>0</v>
      </c>
      <c r="BL247" s="17" t="s">
        <v>139</v>
      </c>
      <c r="BM247" s="197" t="s">
        <v>273</v>
      </c>
    </row>
    <row r="248" spans="1:65" s="13" customFormat="1" ht="11.25" x14ac:dyDescent="0.2">
      <c r="B248" s="199"/>
      <c r="C248" s="200"/>
      <c r="D248" s="201" t="s">
        <v>140</v>
      </c>
      <c r="E248" s="202" t="s">
        <v>1</v>
      </c>
      <c r="F248" s="203" t="s">
        <v>683</v>
      </c>
      <c r="G248" s="200"/>
      <c r="H248" s="204">
        <v>600</v>
      </c>
      <c r="I248" s="205"/>
      <c r="J248" s="200"/>
      <c r="K248" s="200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140</v>
      </c>
      <c r="AU248" s="210" t="s">
        <v>83</v>
      </c>
      <c r="AV248" s="13" t="s">
        <v>83</v>
      </c>
      <c r="AW248" s="13" t="s">
        <v>30</v>
      </c>
      <c r="AX248" s="13" t="s">
        <v>73</v>
      </c>
      <c r="AY248" s="210" t="s">
        <v>132</v>
      </c>
    </row>
    <row r="249" spans="1:65" s="14" customFormat="1" ht="11.25" x14ac:dyDescent="0.2">
      <c r="B249" s="211"/>
      <c r="C249" s="212"/>
      <c r="D249" s="201" t="s">
        <v>140</v>
      </c>
      <c r="E249" s="213" t="s">
        <v>1</v>
      </c>
      <c r="F249" s="214" t="s">
        <v>229</v>
      </c>
      <c r="G249" s="212"/>
      <c r="H249" s="213" t="s">
        <v>1</v>
      </c>
      <c r="I249" s="215"/>
      <c r="J249" s="212"/>
      <c r="K249" s="212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140</v>
      </c>
      <c r="AU249" s="220" t="s">
        <v>83</v>
      </c>
      <c r="AV249" s="14" t="s">
        <v>81</v>
      </c>
      <c r="AW249" s="14" t="s">
        <v>30</v>
      </c>
      <c r="AX249" s="14" t="s">
        <v>73</v>
      </c>
      <c r="AY249" s="220" t="s">
        <v>132</v>
      </c>
    </row>
    <row r="250" spans="1:65" s="15" customFormat="1" ht="11.25" x14ac:dyDescent="0.2">
      <c r="B250" s="221"/>
      <c r="C250" s="222"/>
      <c r="D250" s="201" t="s">
        <v>140</v>
      </c>
      <c r="E250" s="223" t="s">
        <v>1</v>
      </c>
      <c r="F250" s="224" t="s">
        <v>143</v>
      </c>
      <c r="G250" s="222"/>
      <c r="H250" s="225">
        <v>600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140</v>
      </c>
      <c r="AU250" s="231" t="s">
        <v>83</v>
      </c>
      <c r="AV250" s="15" t="s">
        <v>139</v>
      </c>
      <c r="AW250" s="15" t="s">
        <v>30</v>
      </c>
      <c r="AX250" s="15" t="s">
        <v>81</v>
      </c>
      <c r="AY250" s="231" t="s">
        <v>132</v>
      </c>
    </row>
    <row r="251" spans="1:65" s="2" customFormat="1" ht="49.15" customHeight="1" x14ac:dyDescent="0.2">
      <c r="A251" s="34"/>
      <c r="B251" s="35"/>
      <c r="C251" s="186" t="s">
        <v>275</v>
      </c>
      <c r="D251" s="186" t="s">
        <v>134</v>
      </c>
      <c r="E251" s="187" t="s">
        <v>684</v>
      </c>
      <c r="F251" s="188" t="s">
        <v>685</v>
      </c>
      <c r="G251" s="189" t="s">
        <v>195</v>
      </c>
      <c r="H251" s="190">
        <v>36000</v>
      </c>
      <c r="I251" s="191"/>
      <c r="J251" s="192">
        <f>ROUND(I251*H251,2)</f>
        <v>0</v>
      </c>
      <c r="K251" s="188" t="s">
        <v>138</v>
      </c>
      <c r="L251" s="39"/>
      <c r="M251" s="193" t="s">
        <v>1</v>
      </c>
      <c r="N251" s="194" t="s">
        <v>38</v>
      </c>
      <c r="O251" s="71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139</v>
      </c>
      <c r="AT251" s="197" t="s">
        <v>134</v>
      </c>
      <c r="AU251" s="197" t="s">
        <v>83</v>
      </c>
      <c r="AY251" s="17" t="s">
        <v>132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81</v>
      </c>
      <c r="BK251" s="198">
        <f>ROUND(I251*H251,2)</f>
        <v>0</v>
      </c>
      <c r="BL251" s="17" t="s">
        <v>139</v>
      </c>
      <c r="BM251" s="197" t="s">
        <v>278</v>
      </c>
    </row>
    <row r="252" spans="1:65" s="13" customFormat="1" ht="11.25" x14ac:dyDescent="0.2">
      <c r="B252" s="199"/>
      <c r="C252" s="200"/>
      <c r="D252" s="201" t="s">
        <v>140</v>
      </c>
      <c r="E252" s="202" t="s">
        <v>1</v>
      </c>
      <c r="F252" s="203" t="s">
        <v>686</v>
      </c>
      <c r="G252" s="200"/>
      <c r="H252" s="204">
        <v>36000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140</v>
      </c>
      <c r="AU252" s="210" t="s">
        <v>83</v>
      </c>
      <c r="AV252" s="13" t="s">
        <v>83</v>
      </c>
      <c r="AW252" s="13" t="s">
        <v>30</v>
      </c>
      <c r="AX252" s="13" t="s">
        <v>73</v>
      </c>
      <c r="AY252" s="210" t="s">
        <v>132</v>
      </c>
    </row>
    <row r="253" spans="1:65" s="15" customFormat="1" ht="11.25" x14ac:dyDescent="0.2">
      <c r="B253" s="221"/>
      <c r="C253" s="222"/>
      <c r="D253" s="201" t="s">
        <v>140</v>
      </c>
      <c r="E253" s="223" t="s">
        <v>1</v>
      </c>
      <c r="F253" s="224" t="s">
        <v>143</v>
      </c>
      <c r="G253" s="222"/>
      <c r="H253" s="225">
        <v>36000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140</v>
      </c>
      <c r="AU253" s="231" t="s">
        <v>83</v>
      </c>
      <c r="AV253" s="15" t="s">
        <v>139</v>
      </c>
      <c r="AW253" s="15" t="s">
        <v>30</v>
      </c>
      <c r="AX253" s="15" t="s">
        <v>81</v>
      </c>
      <c r="AY253" s="231" t="s">
        <v>132</v>
      </c>
    </row>
    <row r="254" spans="1:65" s="2" customFormat="1" ht="66.75" customHeight="1" x14ac:dyDescent="0.2">
      <c r="A254" s="34"/>
      <c r="B254" s="35"/>
      <c r="C254" s="186" t="s">
        <v>212</v>
      </c>
      <c r="D254" s="186" t="s">
        <v>134</v>
      </c>
      <c r="E254" s="187" t="s">
        <v>687</v>
      </c>
      <c r="F254" s="188" t="s">
        <v>688</v>
      </c>
      <c r="G254" s="189" t="s">
        <v>348</v>
      </c>
      <c r="H254" s="190">
        <v>4</v>
      </c>
      <c r="I254" s="191"/>
      <c r="J254" s="192">
        <f>ROUND(I254*H254,2)</f>
        <v>0</v>
      </c>
      <c r="K254" s="188" t="s">
        <v>138</v>
      </c>
      <c r="L254" s="39"/>
      <c r="M254" s="193" t="s">
        <v>1</v>
      </c>
      <c r="N254" s="194" t="s">
        <v>38</v>
      </c>
      <c r="O254" s="71"/>
      <c r="P254" s="195">
        <f>O254*H254</f>
        <v>0</v>
      </c>
      <c r="Q254" s="195">
        <v>0</v>
      </c>
      <c r="R254" s="195">
        <f>Q254*H254</f>
        <v>0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139</v>
      </c>
      <c r="AT254" s="197" t="s">
        <v>134</v>
      </c>
      <c r="AU254" s="197" t="s">
        <v>83</v>
      </c>
      <c r="AY254" s="17" t="s">
        <v>132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17" t="s">
        <v>81</v>
      </c>
      <c r="BK254" s="198">
        <f>ROUND(I254*H254,2)</f>
        <v>0</v>
      </c>
      <c r="BL254" s="17" t="s">
        <v>139</v>
      </c>
      <c r="BM254" s="197" t="s">
        <v>282</v>
      </c>
    </row>
    <row r="255" spans="1:65" s="2" customFormat="1" ht="44.25" customHeight="1" x14ac:dyDescent="0.2">
      <c r="A255" s="34"/>
      <c r="B255" s="35"/>
      <c r="C255" s="186" t="s">
        <v>284</v>
      </c>
      <c r="D255" s="186" t="s">
        <v>134</v>
      </c>
      <c r="E255" s="187" t="s">
        <v>689</v>
      </c>
      <c r="F255" s="188" t="s">
        <v>690</v>
      </c>
      <c r="G255" s="189" t="s">
        <v>195</v>
      </c>
      <c r="H255" s="190">
        <v>600</v>
      </c>
      <c r="I255" s="191"/>
      <c r="J255" s="192">
        <f>ROUND(I255*H255,2)</f>
        <v>0</v>
      </c>
      <c r="K255" s="188" t="s">
        <v>138</v>
      </c>
      <c r="L255" s="39"/>
      <c r="M255" s="193" t="s">
        <v>1</v>
      </c>
      <c r="N255" s="194" t="s">
        <v>38</v>
      </c>
      <c r="O255" s="71"/>
      <c r="P255" s="195">
        <f>O255*H255</f>
        <v>0</v>
      </c>
      <c r="Q255" s="195">
        <v>0</v>
      </c>
      <c r="R255" s="195">
        <f>Q255*H255</f>
        <v>0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139</v>
      </c>
      <c r="AT255" s="197" t="s">
        <v>134</v>
      </c>
      <c r="AU255" s="197" t="s">
        <v>83</v>
      </c>
      <c r="AY255" s="17" t="s">
        <v>132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81</v>
      </c>
      <c r="BK255" s="198">
        <f>ROUND(I255*H255,2)</f>
        <v>0</v>
      </c>
      <c r="BL255" s="17" t="s">
        <v>139</v>
      </c>
      <c r="BM255" s="197" t="s">
        <v>287</v>
      </c>
    </row>
    <row r="256" spans="1:65" s="2" customFormat="1" ht="24.2" customHeight="1" x14ac:dyDescent="0.2">
      <c r="A256" s="34"/>
      <c r="B256" s="35"/>
      <c r="C256" s="186" t="s">
        <v>216</v>
      </c>
      <c r="D256" s="186" t="s">
        <v>134</v>
      </c>
      <c r="E256" s="187" t="s">
        <v>691</v>
      </c>
      <c r="F256" s="188" t="s">
        <v>692</v>
      </c>
      <c r="G256" s="189" t="s">
        <v>195</v>
      </c>
      <c r="H256" s="190">
        <v>600</v>
      </c>
      <c r="I256" s="191"/>
      <c r="J256" s="192">
        <f>ROUND(I256*H256,2)</f>
        <v>0</v>
      </c>
      <c r="K256" s="188" t="s">
        <v>138</v>
      </c>
      <c r="L256" s="39"/>
      <c r="M256" s="193" t="s">
        <v>1</v>
      </c>
      <c r="N256" s="194" t="s">
        <v>38</v>
      </c>
      <c r="O256" s="71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139</v>
      </c>
      <c r="AT256" s="197" t="s">
        <v>134</v>
      </c>
      <c r="AU256" s="197" t="s">
        <v>83</v>
      </c>
      <c r="AY256" s="17" t="s">
        <v>132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17" t="s">
        <v>81</v>
      </c>
      <c r="BK256" s="198">
        <f>ROUND(I256*H256,2)</f>
        <v>0</v>
      </c>
      <c r="BL256" s="17" t="s">
        <v>139</v>
      </c>
      <c r="BM256" s="197" t="s">
        <v>291</v>
      </c>
    </row>
    <row r="257" spans="1:65" s="2" customFormat="1" ht="24.2" customHeight="1" x14ac:dyDescent="0.2">
      <c r="A257" s="34"/>
      <c r="B257" s="35"/>
      <c r="C257" s="186" t="s">
        <v>295</v>
      </c>
      <c r="D257" s="186" t="s">
        <v>134</v>
      </c>
      <c r="E257" s="187" t="s">
        <v>693</v>
      </c>
      <c r="F257" s="188" t="s">
        <v>694</v>
      </c>
      <c r="G257" s="189" t="s">
        <v>195</v>
      </c>
      <c r="H257" s="190">
        <v>36000</v>
      </c>
      <c r="I257" s="191"/>
      <c r="J257" s="192">
        <f>ROUND(I257*H257,2)</f>
        <v>0</v>
      </c>
      <c r="K257" s="188" t="s">
        <v>138</v>
      </c>
      <c r="L257" s="39"/>
      <c r="M257" s="193" t="s">
        <v>1</v>
      </c>
      <c r="N257" s="194" t="s">
        <v>38</v>
      </c>
      <c r="O257" s="71"/>
      <c r="P257" s="195">
        <f>O257*H257</f>
        <v>0</v>
      </c>
      <c r="Q257" s="195">
        <v>0</v>
      </c>
      <c r="R257" s="195">
        <f>Q257*H257</f>
        <v>0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139</v>
      </c>
      <c r="AT257" s="197" t="s">
        <v>134</v>
      </c>
      <c r="AU257" s="197" t="s">
        <v>83</v>
      </c>
      <c r="AY257" s="17" t="s">
        <v>132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17" t="s">
        <v>81</v>
      </c>
      <c r="BK257" s="198">
        <f>ROUND(I257*H257,2)</f>
        <v>0</v>
      </c>
      <c r="BL257" s="17" t="s">
        <v>139</v>
      </c>
      <c r="BM257" s="197" t="s">
        <v>298</v>
      </c>
    </row>
    <row r="258" spans="1:65" s="13" customFormat="1" ht="11.25" x14ac:dyDescent="0.2">
      <c r="B258" s="199"/>
      <c r="C258" s="200"/>
      <c r="D258" s="201" t="s">
        <v>140</v>
      </c>
      <c r="E258" s="202" t="s">
        <v>1</v>
      </c>
      <c r="F258" s="203" t="s">
        <v>686</v>
      </c>
      <c r="G258" s="200"/>
      <c r="H258" s="204">
        <v>36000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140</v>
      </c>
      <c r="AU258" s="210" t="s">
        <v>83</v>
      </c>
      <c r="AV258" s="13" t="s">
        <v>83</v>
      </c>
      <c r="AW258" s="13" t="s">
        <v>30</v>
      </c>
      <c r="AX258" s="13" t="s">
        <v>73</v>
      </c>
      <c r="AY258" s="210" t="s">
        <v>132</v>
      </c>
    </row>
    <row r="259" spans="1:65" s="15" customFormat="1" ht="11.25" x14ac:dyDescent="0.2">
      <c r="B259" s="221"/>
      <c r="C259" s="222"/>
      <c r="D259" s="201" t="s">
        <v>140</v>
      </c>
      <c r="E259" s="223" t="s">
        <v>1</v>
      </c>
      <c r="F259" s="224" t="s">
        <v>143</v>
      </c>
      <c r="G259" s="222"/>
      <c r="H259" s="225">
        <v>36000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140</v>
      </c>
      <c r="AU259" s="231" t="s">
        <v>83</v>
      </c>
      <c r="AV259" s="15" t="s">
        <v>139</v>
      </c>
      <c r="AW259" s="15" t="s">
        <v>30</v>
      </c>
      <c r="AX259" s="15" t="s">
        <v>81</v>
      </c>
      <c r="AY259" s="231" t="s">
        <v>132</v>
      </c>
    </row>
    <row r="260" spans="1:65" s="2" customFormat="1" ht="24.2" customHeight="1" x14ac:dyDescent="0.2">
      <c r="A260" s="34"/>
      <c r="B260" s="35"/>
      <c r="C260" s="186" t="s">
        <v>220</v>
      </c>
      <c r="D260" s="186" t="s">
        <v>134</v>
      </c>
      <c r="E260" s="187" t="s">
        <v>695</v>
      </c>
      <c r="F260" s="188" t="s">
        <v>696</v>
      </c>
      <c r="G260" s="189" t="s">
        <v>195</v>
      </c>
      <c r="H260" s="190">
        <v>600</v>
      </c>
      <c r="I260" s="191"/>
      <c r="J260" s="192">
        <f>ROUND(I260*H260,2)</f>
        <v>0</v>
      </c>
      <c r="K260" s="188" t="s">
        <v>138</v>
      </c>
      <c r="L260" s="39"/>
      <c r="M260" s="193" t="s">
        <v>1</v>
      </c>
      <c r="N260" s="194" t="s">
        <v>38</v>
      </c>
      <c r="O260" s="71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139</v>
      </c>
      <c r="AT260" s="197" t="s">
        <v>134</v>
      </c>
      <c r="AU260" s="197" t="s">
        <v>83</v>
      </c>
      <c r="AY260" s="17" t="s">
        <v>132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81</v>
      </c>
      <c r="BK260" s="198">
        <f>ROUND(I260*H260,2)</f>
        <v>0</v>
      </c>
      <c r="BL260" s="17" t="s">
        <v>139</v>
      </c>
      <c r="BM260" s="197" t="s">
        <v>303</v>
      </c>
    </row>
    <row r="261" spans="1:65" s="2" customFormat="1" ht="33" customHeight="1" x14ac:dyDescent="0.2">
      <c r="A261" s="34"/>
      <c r="B261" s="35"/>
      <c r="C261" s="186" t="s">
        <v>304</v>
      </c>
      <c r="D261" s="186" t="s">
        <v>134</v>
      </c>
      <c r="E261" s="187" t="s">
        <v>697</v>
      </c>
      <c r="F261" s="188" t="s">
        <v>698</v>
      </c>
      <c r="G261" s="189" t="s">
        <v>380</v>
      </c>
      <c r="H261" s="190">
        <v>250</v>
      </c>
      <c r="I261" s="191"/>
      <c r="J261" s="192">
        <f>ROUND(I261*H261,2)</f>
        <v>0</v>
      </c>
      <c r="K261" s="188" t="s">
        <v>138</v>
      </c>
      <c r="L261" s="39"/>
      <c r="M261" s="193" t="s">
        <v>1</v>
      </c>
      <c r="N261" s="194" t="s">
        <v>38</v>
      </c>
      <c r="O261" s="71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139</v>
      </c>
      <c r="AT261" s="197" t="s">
        <v>134</v>
      </c>
      <c r="AU261" s="197" t="s">
        <v>83</v>
      </c>
      <c r="AY261" s="17" t="s">
        <v>132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7" t="s">
        <v>81</v>
      </c>
      <c r="BK261" s="198">
        <f>ROUND(I261*H261,2)</f>
        <v>0</v>
      </c>
      <c r="BL261" s="17" t="s">
        <v>139</v>
      </c>
      <c r="BM261" s="197" t="s">
        <v>307</v>
      </c>
    </row>
    <row r="262" spans="1:65" s="13" customFormat="1" ht="11.25" x14ac:dyDescent="0.2">
      <c r="B262" s="199"/>
      <c r="C262" s="200"/>
      <c r="D262" s="201" t="s">
        <v>140</v>
      </c>
      <c r="E262" s="202" t="s">
        <v>1</v>
      </c>
      <c r="F262" s="203" t="s">
        <v>699</v>
      </c>
      <c r="G262" s="200"/>
      <c r="H262" s="204">
        <v>250</v>
      </c>
      <c r="I262" s="205"/>
      <c r="J262" s="200"/>
      <c r="K262" s="200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140</v>
      </c>
      <c r="AU262" s="210" t="s">
        <v>83</v>
      </c>
      <c r="AV262" s="13" t="s">
        <v>83</v>
      </c>
      <c r="AW262" s="13" t="s">
        <v>30</v>
      </c>
      <c r="AX262" s="13" t="s">
        <v>73</v>
      </c>
      <c r="AY262" s="210" t="s">
        <v>132</v>
      </c>
    </row>
    <row r="263" spans="1:65" s="15" customFormat="1" ht="11.25" x14ac:dyDescent="0.2">
      <c r="B263" s="221"/>
      <c r="C263" s="222"/>
      <c r="D263" s="201" t="s">
        <v>140</v>
      </c>
      <c r="E263" s="223" t="s">
        <v>1</v>
      </c>
      <c r="F263" s="224" t="s">
        <v>143</v>
      </c>
      <c r="G263" s="222"/>
      <c r="H263" s="225">
        <v>250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140</v>
      </c>
      <c r="AU263" s="231" t="s">
        <v>83</v>
      </c>
      <c r="AV263" s="15" t="s">
        <v>139</v>
      </c>
      <c r="AW263" s="15" t="s">
        <v>30</v>
      </c>
      <c r="AX263" s="15" t="s">
        <v>81</v>
      </c>
      <c r="AY263" s="231" t="s">
        <v>132</v>
      </c>
    </row>
    <row r="264" spans="1:65" s="2" customFormat="1" ht="33" customHeight="1" x14ac:dyDescent="0.2">
      <c r="A264" s="34"/>
      <c r="B264" s="35"/>
      <c r="C264" s="186" t="s">
        <v>225</v>
      </c>
      <c r="D264" s="186" t="s">
        <v>134</v>
      </c>
      <c r="E264" s="187" t="s">
        <v>700</v>
      </c>
      <c r="F264" s="188" t="s">
        <v>701</v>
      </c>
      <c r="G264" s="189" t="s">
        <v>380</v>
      </c>
      <c r="H264" s="190">
        <v>250</v>
      </c>
      <c r="I264" s="191"/>
      <c r="J264" s="192">
        <f>ROUND(I264*H264,2)</f>
        <v>0</v>
      </c>
      <c r="K264" s="188" t="s">
        <v>138</v>
      </c>
      <c r="L264" s="39"/>
      <c r="M264" s="193" t="s">
        <v>1</v>
      </c>
      <c r="N264" s="194" t="s">
        <v>38</v>
      </c>
      <c r="O264" s="71"/>
      <c r="P264" s="195">
        <f>O264*H264</f>
        <v>0</v>
      </c>
      <c r="Q264" s="195">
        <v>0</v>
      </c>
      <c r="R264" s="195">
        <f>Q264*H264</f>
        <v>0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139</v>
      </c>
      <c r="AT264" s="197" t="s">
        <v>134</v>
      </c>
      <c r="AU264" s="197" t="s">
        <v>83</v>
      </c>
      <c r="AY264" s="17" t="s">
        <v>132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7" t="s">
        <v>81</v>
      </c>
      <c r="BK264" s="198">
        <f>ROUND(I264*H264,2)</f>
        <v>0</v>
      </c>
      <c r="BL264" s="17" t="s">
        <v>139</v>
      </c>
      <c r="BM264" s="197" t="s">
        <v>311</v>
      </c>
    </row>
    <row r="265" spans="1:65" s="2" customFormat="1" ht="24.2" customHeight="1" x14ac:dyDescent="0.2">
      <c r="A265" s="34"/>
      <c r="B265" s="35"/>
      <c r="C265" s="186" t="s">
        <v>313</v>
      </c>
      <c r="D265" s="186" t="s">
        <v>134</v>
      </c>
      <c r="E265" s="187" t="s">
        <v>702</v>
      </c>
      <c r="F265" s="188" t="s">
        <v>703</v>
      </c>
      <c r="G265" s="189" t="s">
        <v>137</v>
      </c>
      <c r="H265" s="190">
        <v>63.65</v>
      </c>
      <c r="I265" s="191"/>
      <c r="J265" s="192">
        <f>ROUND(I265*H265,2)</f>
        <v>0</v>
      </c>
      <c r="K265" s="188" t="s">
        <v>138</v>
      </c>
      <c r="L265" s="39"/>
      <c r="M265" s="193" t="s">
        <v>1</v>
      </c>
      <c r="N265" s="194" t="s">
        <v>38</v>
      </c>
      <c r="O265" s="71"/>
      <c r="P265" s="195">
        <f>O265*H265</f>
        <v>0</v>
      </c>
      <c r="Q265" s="195">
        <v>0</v>
      </c>
      <c r="R265" s="195">
        <f>Q265*H265</f>
        <v>0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139</v>
      </c>
      <c r="AT265" s="197" t="s">
        <v>134</v>
      </c>
      <c r="AU265" s="197" t="s">
        <v>83</v>
      </c>
      <c r="AY265" s="17" t="s">
        <v>132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17" t="s">
        <v>81</v>
      </c>
      <c r="BK265" s="198">
        <f>ROUND(I265*H265,2)</f>
        <v>0</v>
      </c>
      <c r="BL265" s="17" t="s">
        <v>139</v>
      </c>
      <c r="BM265" s="197" t="s">
        <v>316</v>
      </c>
    </row>
    <row r="266" spans="1:65" s="13" customFormat="1" ht="11.25" x14ac:dyDescent="0.2">
      <c r="B266" s="199"/>
      <c r="C266" s="200"/>
      <c r="D266" s="201" t="s">
        <v>140</v>
      </c>
      <c r="E266" s="202" t="s">
        <v>1</v>
      </c>
      <c r="F266" s="203" t="s">
        <v>704</v>
      </c>
      <c r="G266" s="200"/>
      <c r="H266" s="204">
        <v>19.908000000000001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140</v>
      </c>
      <c r="AU266" s="210" t="s">
        <v>83</v>
      </c>
      <c r="AV266" s="13" t="s">
        <v>83</v>
      </c>
      <c r="AW266" s="13" t="s">
        <v>30</v>
      </c>
      <c r="AX266" s="13" t="s">
        <v>73</v>
      </c>
      <c r="AY266" s="210" t="s">
        <v>132</v>
      </c>
    </row>
    <row r="267" spans="1:65" s="13" customFormat="1" ht="11.25" x14ac:dyDescent="0.2">
      <c r="B267" s="199"/>
      <c r="C267" s="200"/>
      <c r="D267" s="201" t="s">
        <v>140</v>
      </c>
      <c r="E267" s="202" t="s">
        <v>1</v>
      </c>
      <c r="F267" s="203" t="s">
        <v>705</v>
      </c>
      <c r="G267" s="200"/>
      <c r="H267" s="204">
        <v>23.742000000000001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140</v>
      </c>
      <c r="AU267" s="210" t="s">
        <v>83</v>
      </c>
      <c r="AV267" s="13" t="s">
        <v>83</v>
      </c>
      <c r="AW267" s="13" t="s">
        <v>30</v>
      </c>
      <c r="AX267" s="13" t="s">
        <v>73</v>
      </c>
      <c r="AY267" s="210" t="s">
        <v>132</v>
      </c>
    </row>
    <row r="268" spans="1:65" s="14" customFormat="1" ht="11.25" x14ac:dyDescent="0.2">
      <c r="B268" s="211"/>
      <c r="C268" s="212"/>
      <c r="D268" s="201" t="s">
        <v>140</v>
      </c>
      <c r="E268" s="213" t="s">
        <v>1</v>
      </c>
      <c r="F268" s="214" t="s">
        <v>706</v>
      </c>
      <c r="G268" s="212"/>
      <c r="H268" s="213" t="s">
        <v>1</v>
      </c>
      <c r="I268" s="215"/>
      <c r="J268" s="212"/>
      <c r="K268" s="212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140</v>
      </c>
      <c r="AU268" s="220" t="s">
        <v>83</v>
      </c>
      <c r="AV268" s="14" t="s">
        <v>81</v>
      </c>
      <c r="AW268" s="14" t="s">
        <v>30</v>
      </c>
      <c r="AX268" s="14" t="s">
        <v>73</v>
      </c>
      <c r="AY268" s="220" t="s">
        <v>132</v>
      </c>
    </row>
    <row r="269" spans="1:65" s="13" customFormat="1" ht="11.25" x14ac:dyDescent="0.2">
      <c r="B269" s="199"/>
      <c r="C269" s="200"/>
      <c r="D269" s="201" t="s">
        <v>140</v>
      </c>
      <c r="E269" s="202" t="s">
        <v>1</v>
      </c>
      <c r="F269" s="203" t="s">
        <v>184</v>
      </c>
      <c r="G269" s="200"/>
      <c r="H269" s="204">
        <v>20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140</v>
      </c>
      <c r="AU269" s="210" t="s">
        <v>83</v>
      </c>
      <c r="AV269" s="13" t="s">
        <v>83</v>
      </c>
      <c r="AW269" s="13" t="s">
        <v>30</v>
      </c>
      <c r="AX269" s="13" t="s">
        <v>73</v>
      </c>
      <c r="AY269" s="210" t="s">
        <v>132</v>
      </c>
    </row>
    <row r="270" spans="1:65" s="14" customFormat="1" ht="11.25" x14ac:dyDescent="0.2">
      <c r="B270" s="211"/>
      <c r="C270" s="212"/>
      <c r="D270" s="201" t="s">
        <v>140</v>
      </c>
      <c r="E270" s="213" t="s">
        <v>1</v>
      </c>
      <c r="F270" s="214" t="s">
        <v>229</v>
      </c>
      <c r="G270" s="212"/>
      <c r="H270" s="213" t="s">
        <v>1</v>
      </c>
      <c r="I270" s="215"/>
      <c r="J270" s="212"/>
      <c r="K270" s="212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140</v>
      </c>
      <c r="AU270" s="220" t="s">
        <v>83</v>
      </c>
      <c r="AV270" s="14" t="s">
        <v>81</v>
      </c>
      <c r="AW270" s="14" t="s">
        <v>30</v>
      </c>
      <c r="AX270" s="14" t="s">
        <v>73</v>
      </c>
      <c r="AY270" s="220" t="s">
        <v>132</v>
      </c>
    </row>
    <row r="271" spans="1:65" s="15" customFormat="1" ht="11.25" x14ac:dyDescent="0.2">
      <c r="B271" s="221"/>
      <c r="C271" s="222"/>
      <c r="D271" s="201" t="s">
        <v>140</v>
      </c>
      <c r="E271" s="223" t="s">
        <v>1</v>
      </c>
      <c r="F271" s="224" t="s">
        <v>143</v>
      </c>
      <c r="G271" s="222"/>
      <c r="H271" s="225">
        <v>63.650000000000006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140</v>
      </c>
      <c r="AU271" s="231" t="s">
        <v>83</v>
      </c>
      <c r="AV271" s="15" t="s">
        <v>139</v>
      </c>
      <c r="AW271" s="15" t="s">
        <v>30</v>
      </c>
      <c r="AX271" s="15" t="s">
        <v>81</v>
      </c>
      <c r="AY271" s="231" t="s">
        <v>132</v>
      </c>
    </row>
    <row r="272" spans="1:65" s="2" customFormat="1" ht="78" customHeight="1" x14ac:dyDescent="0.2">
      <c r="A272" s="34"/>
      <c r="B272" s="35"/>
      <c r="C272" s="186" t="s">
        <v>233</v>
      </c>
      <c r="D272" s="186" t="s">
        <v>134</v>
      </c>
      <c r="E272" s="187" t="s">
        <v>707</v>
      </c>
      <c r="F272" s="188" t="s">
        <v>708</v>
      </c>
      <c r="G272" s="189" t="s">
        <v>380</v>
      </c>
      <c r="H272" s="190">
        <v>204</v>
      </c>
      <c r="I272" s="191"/>
      <c r="J272" s="192">
        <f>ROUND(I272*H272,2)</f>
        <v>0</v>
      </c>
      <c r="K272" s="188" t="s">
        <v>138</v>
      </c>
      <c r="L272" s="39"/>
      <c r="M272" s="193" t="s">
        <v>1</v>
      </c>
      <c r="N272" s="194" t="s">
        <v>38</v>
      </c>
      <c r="O272" s="71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139</v>
      </c>
      <c r="AT272" s="197" t="s">
        <v>134</v>
      </c>
      <c r="AU272" s="197" t="s">
        <v>83</v>
      </c>
      <c r="AY272" s="17" t="s">
        <v>132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7" t="s">
        <v>81</v>
      </c>
      <c r="BK272" s="198">
        <f>ROUND(I272*H272,2)</f>
        <v>0</v>
      </c>
      <c r="BL272" s="17" t="s">
        <v>139</v>
      </c>
      <c r="BM272" s="197" t="s">
        <v>317</v>
      </c>
    </row>
    <row r="273" spans="1:65" s="13" customFormat="1" ht="11.25" x14ac:dyDescent="0.2">
      <c r="B273" s="199"/>
      <c r="C273" s="200"/>
      <c r="D273" s="201" t="s">
        <v>140</v>
      </c>
      <c r="E273" s="202" t="s">
        <v>1</v>
      </c>
      <c r="F273" s="203" t="s">
        <v>709</v>
      </c>
      <c r="G273" s="200"/>
      <c r="H273" s="204">
        <v>204</v>
      </c>
      <c r="I273" s="205"/>
      <c r="J273" s="200"/>
      <c r="K273" s="200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140</v>
      </c>
      <c r="AU273" s="210" t="s">
        <v>83</v>
      </c>
      <c r="AV273" s="13" t="s">
        <v>83</v>
      </c>
      <c r="AW273" s="13" t="s">
        <v>30</v>
      </c>
      <c r="AX273" s="13" t="s">
        <v>73</v>
      </c>
      <c r="AY273" s="210" t="s">
        <v>132</v>
      </c>
    </row>
    <row r="274" spans="1:65" s="14" customFormat="1" ht="11.25" x14ac:dyDescent="0.2">
      <c r="B274" s="211"/>
      <c r="C274" s="212"/>
      <c r="D274" s="201" t="s">
        <v>140</v>
      </c>
      <c r="E274" s="213" t="s">
        <v>1</v>
      </c>
      <c r="F274" s="214" t="s">
        <v>229</v>
      </c>
      <c r="G274" s="212"/>
      <c r="H274" s="213" t="s">
        <v>1</v>
      </c>
      <c r="I274" s="215"/>
      <c r="J274" s="212"/>
      <c r="K274" s="212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140</v>
      </c>
      <c r="AU274" s="220" t="s">
        <v>83</v>
      </c>
      <c r="AV274" s="14" t="s">
        <v>81</v>
      </c>
      <c r="AW274" s="14" t="s">
        <v>30</v>
      </c>
      <c r="AX274" s="14" t="s">
        <v>73</v>
      </c>
      <c r="AY274" s="220" t="s">
        <v>132</v>
      </c>
    </row>
    <row r="275" spans="1:65" s="15" customFormat="1" ht="11.25" x14ac:dyDescent="0.2">
      <c r="B275" s="221"/>
      <c r="C275" s="222"/>
      <c r="D275" s="201" t="s">
        <v>140</v>
      </c>
      <c r="E275" s="223" t="s">
        <v>1</v>
      </c>
      <c r="F275" s="224" t="s">
        <v>143</v>
      </c>
      <c r="G275" s="222"/>
      <c r="H275" s="225">
        <v>204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140</v>
      </c>
      <c r="AU275" s="231" t="s">
        <v>83</v>
      </c>
      <c r="AV275" s="15" t="s">
        <v>139</v>
      </c>
      <c r="AW275" s="15" t="s">
        <v>30</v>
      </c>
      <c r="AX275" s="15" t="s">
        <v>81</v>
      </c>
      <c r="AY275" s="231" t="s">
        <v>132</v>
      </c>
    </row>
    <row r="276" spans="1:65" s="2" customFormat="1" ht="33" customHeight="1" x14ac:dyDescent="0.2">
      <c r="A276" s="34"/>
      <c r="B276" s="35"/>
      <c r="C276" s="186" t="s">
        <v>319</v>
      </c>
      <c r="D276" s="186" t="s">
        <v>134</v>
      </c>
      <c r="E276" s="187" t="s">
        <v>710</v>
      </c>
      <c r="F276" s="188" t="s">
        <v>711</v>
      </c>
      <c r="G276" s="189" t="s">
        <v>380</v>
      </c>
      <c r="H276" s="190">
        <v>260.91000000000003</v>
      </c>
      <c r="I276" s="191"/>
      <c r="J276" s="192">
        <f>ROUND(I276*H276,2)</f>
        <v>0</v>
      </c>
      <c r="K276" s="188" t="s">
        <v>138</v>
      </c>
      <c r="L276" s="39"/>
      <c r="M276" s="193" t="s">
        <v>1</v>
      </c>
      <c r="N276" s="194" t="s">
        <v>38</v>
      </c>
      <c r="O276" s="71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139</v>
      </c>
      <c r="AT276" s="197" t="s">
        <v>134</v>
      </c>
      <c r="AU276" s="197" t="s">
        <v>83</v>
      </c>
      <c r="AY276" s="17" t="s">
        <v>132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17" t="s">
        <v>81</v>
      </c>
      <c r="BK276" s="198">
        <f>ROUND(I276*H276,2)</f>
        <v>0</v>
      </c>
      <c r="BL276" s="17" t="s">
        <v>139</v>
      </c>
      <c r="BM276" s="197" t="s">
        <v>320</v>
      </c>
    </row>
    <row r="277" spans="1:65" s="13" customFormat="1" ht="11.25" x14ac:dyDescent="0.2">
      <c r="B277" s="199"/>
      <c r="C277" s="200"/>
      <c r="D277" s="201" t="s">
        <v>140</v>
      </c>
      <c r="E277" s="202" t="s">
        <v>1</v>
      </c>
      <c r="F277" s="203" t="s">
        <v>709</v>
      </c>
      <c r="G277" s="200"/>
      <c r="H277" s="204">
        <v>204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140</v>
      </c>
      <c r="AU277" s="210" t="s">
        <v>83</v>
      </c>
      <c r="AV277" s="13" t="s">
        <v>83</v>
      </c>
      <c r="AW277" s="13" t="s">
        <v>30</v>
      </c>
      <c r="AX277" s="13" t="s">
        <v>73</v>
      </c>
      <c r="AY277" s="210" t="s">
        <v>132</v>
      </c>
    </row>
    <row r="278" spans="1:65" s="13" customFormat="1" ht="11.25" x14ac:dyDescent="0.2">
      <c r="B278" s="199"/>
      <c r="C278" s="200"/>
      <c r="D278" s="201" t="s">
        <v>140</v>
      </c>
      <c r="E278" s="202" t="s">
        <v>1</v>
      </c>
      <c r="F278" s="203" t="s">
        <v>712</v>
      </c>
      <c r="G278" s="200"/>
      <c r="H278" s="204">
        <v>10.8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140</v>
      </c>
      <c r="AU278" s="210" t="s">
        <v>83</v>
      </c>
      <c r="AV278" s="13" t="s">
        <v>83</v>
      </c>
      <c r="AW278" s="13" t="s">
        <v>30</v>
      </c>
      <c r="AX278" s="13" t="s">
        <v>73</v>
      </c>
      <c r="AY278" s="210" t="s">
        <v>132</v>
      </c>
    </row>
    <row r="279" spans="1:65" s="14" customFormat="1" ht="11.25" x14ac:dyDescent="0.2">
      <c r="B279" s="211"/>
      <c r="C279" s="212"/>
      <c r="D279" s="201" t="s">
        <v>140</v>
      </c>
      <c r="E279" s="213" t="s">
        <v>1</v>
      </c>
      <c r="F279" s="214" t="s">
        <v>713</v>
      </c>
      <c r="G279" s="212"/>
      <c r="H279" s="213" t="s">
        <v>1</v>
      </c>
      <c r="I279" s="215"/>
      <c r="J279" s="212"/>
      <c r="K279" s="212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140</v>
      </c>
      <c r="AU279" s="220" t="s">
        <v>83</v>
      </c>
      <c r="AV279" s="14" t="s">
        <v>81</v>
      </c>
      <c r="AW279" s="14" t="s">
        <v>30</v>
      </c>
      <c r="AX279" s="14" t="s">
        <v>73</v>
      </c>
      <c r="AY279" s="220" t="s">
        <v>132</v>
      </c>
    </row>
    <row r="280" spans="1:65" s="13" customFormat="1" ht="11.25" x14ac:dyDescent="0.2">
      <c r="B280" s="199"/>
      <c r="C280" s="200"/>
      <c r="D280" s="201" t="s">
        <v>140</v>
      </c>
      <c r="E280" s="202" t="s">
        <v>1</v>
      </c>
      <c r="F280" s="203" t="s">
        <v>154</v>
      </c>
      <c r="G280" s="200"/>
      <c r="H280" s="204">
        <v>8</v>
      </c>
      <c r="I280" s="205"/>
      <c r="J280" s="200"/>
      <c r="K280" s="200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140</v>
      </c>
      <c r="AU280" s="210" t="s">
        <v>83</v>
      </c>
      <c r="AV280" s="13" t="s">
        <v>83</v>
      </c>
      <c r="AW280" s="13" t="s">
        <v>30</v>
      </c>
      <c r="AX280" s="13" t="s">
        <v>73</v>
      </c>
      <c r="AY280" s="210" t="s">
        <v>132</v>
      </c>
    </row>
    <row r="281" spans="1:65" s="14" customFormat="1" ht="11.25" x14ac:dyDescent="0.2">
      <c r="B281" s="211"/>
      <c r="C281" s="212"/>
      <c r="D281" s="201" t="s">
        <v>140</v>
      </c>
      <c r="E281" s="213" t="s">
        <v>1</v>
      </c>
      <c r="F281" s="214" t="s">
        <v>714</v>
      </c>
      <c r="G281" s="212"/>
      <c r="H281" s="213" t="s">
        <v>1</v>
      </c>
      <c r="I281" s="215"/>
      <c r="J281" s="212"/>
      <c r="K281" s="212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140</v>
      </c>
      <c r="AU281" s="220" t="s">
        <v>83</v>
      </c>
      <c r="AV281" s="14" t="s">
        <v>81</v>
      </c>
      <c r="AW281" s="14" t="s">
        <v>30</v>
      </c>
      <c r="AX281" s="14" t="s">
        <v>73</v>
      </c>
      <c r="AY281" s="220" t="s">
        <v>132</v>
      </c>
    </row>
    <row r="282" spans="1:65" s="13" customFormat="1" ht="11.25" x14ac:dyDescent="0.2">
      <c r="B282" s="199"/>
      <c r="C282" s="200"/>
      <c r="D282" s="201" t="s">
        <v>140</v>
      </c>
      <c r="E282" s="202" t="s">
        <v>1</v>
      </c>
      <c r="F282" s="203" t="s">
        <v>715</v>
      </c>
      <c r="G282" s="200"/>
      <c r="H282" s="204">
        <v>1.66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140</v>
      </c>
      <c r="AU282" s="210" t="s">
        <v>83</v>
      </c>
      <c r="AV282" s="13" t="s">
        <v>83</v>
      </c>
      <c r="AW282" s="13" t="s">
        <v>30</v>
      </c>
      <c r="AX282" s="13" t="s">
        <v>73</v>
      </c>
      <c r="AY282" s="210" t="s">
        <v>132</v>
      </c>
    </row>
    <row r="283" spans="1:65" s="13" customFormat="1" ht="11.25" x14ac:dyDescent="0.2">
      <c r="B283" s="199"/>
      <c r="C283" s="200"/>
      <c r="D283" s="201" t="s">
        <v>140</v>
      </c>
      <c r="E283" s="202" t="s">
        <v>1</v>
      </c>
      <c r="F283" s="203" t="s">
        <v>716</v>
      </c>
      <c r="G283" s="200"/>
      <c r="H283" s="204">
        <v>11.1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140</v>
      </c>
      <c r="AU283" s="210" t="s">
        <v>83</v>
      </c>
      <c r="AV283" s="13" t="s">
        <v>83</v>
      </c>
      <c r="AW283" s="13" t="s">
        <v>30</v>
      </c>
      <c r="AX283" s="13" t="s">
        <v>73</v>
      </c>
      <c r="AY283" s="210" t="s">
        <v>132</v>
      </c>
    </row>
    <row r="284" spans="1:65" s="14" customFormat="1" ht="11.25" x14ac:dyDescent="0.2">
      <c r="B284" s="211"/>
      <c r="C284" s="212"/>
      <c r="D284" s="201" t="s">
        <v>140</v>
      </c>
      <c r="E284" s="213" t="s">
        <v>1</v>
      </c>
      <c r="F284" s="214" t="s">
        <v>717</v>
      </c>
      <c r="G284" s="212"/>
      <c r="H284" s="213" t="s">
        <v>1</v>
      </c>
      <c r="I284" s="215"/>
      <c r="J284" s="212"/>
      <c r="K284" s="212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140</v>
      </c>
      <c r="AU284" s="220" t="s">
        <v>83</v>
      </c>
      <c r="AV284" s="14" t="s">
        <v>81</v>
      </c>
      <c r="AW284" s="14" t="s">
        <v>30</v>
      </c>
      <c r="AX284" s="14" t="s">
        <v>73</v>
      </c>
      <c r="AY284" s="220" t="s">
        <v>132</v>
      </c>
    </row>
    <row r="285" spans="1:65" s="13" customFormat="1" ht="11.25" x14ac:dyDescent="0.2">
      <c r="B285" s="199"/>
      <c r="C285" s="200"/>
      <c r="D285" s="201" t="s">
        <v>140</v>
      </c>
      <c r="E285" s="202" t="s">
        <v>1</v>
      </c>
      <c r="F285" s="203" t="s">
        <v>199</v>
      </c>
      <c r="G285" s="200"/>
      <c r="H285" s="204">
        <v>13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140</v>
      </c>
      <c r="AU285" s="210" t="s">
        <v>83</v>
      </c>
      <c r="AV285" s="13" t="s">
        <v>83</v>
      </c>
      <c r="AW285" s="13" t="s">
        <v>30</v>
      </c>
      <c r="AX285" s="13" t="s">
        <v>73</v>
      </c>
      <c r="AY285" s="210" t="s">
        <v>132</v>
      </c>
    </row>
    <row r="286" spans="1:65" s="14" customFormat="1" ht="11.25" x14ac:dyDescent="0.2">
      <c r="B286" s="211"/>
      <c r="C286" s="212"/>
      <c r="D286" s="201" t="s">
        <v>140</v>
      </c>
      <c r="E286" s="213" t="s">
        <v>1</v>
      </c>
      <c r="F286" s="214" t="s">
        <v>718</v>
      </c>
      <c r="G286" s="212"/>
      <c r="H286" s="213" t="s">
        <v>1</v>
      </c>
      <c r="I286" s="215"/>
      <c r="J286" s="212"/>
      <c r="K286" s="212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140</v>
      </c>
      <c r="AU286" s="220" t="s">
        <v>83</v>
      </c>
      <c r="AV286" s="14" t="s">
        <v>81</v>
      </c>
      <c r="AW286" s="14" t="s">
        <v>30</v>
      </c>
      <c r="AX286" s="14" t="s">
        <v>73</v>
      </c>
      <c r="AY286" s="220" t="s">
        <v>132</v>
      </c>
    </row>
    <row r="287" spans="1:65" s="13" customFormat="1" ht="11.25" x14ac:dyDescent="0.2">
      <c r="B287" s="199"/>
      <c r="C287" s="200"/>
      <c r="D287" s="201" t="s">
        <v>140</v>
      </c>
      <c r="E287" s="202" t="s">
        <v>1</v>
      </c>
      <c r="F287" s="203" t="s">
        <v>719</v>
      </c>
      <c r="G287" s="200"/>
      <c r="H287" s="204">
        <v>12.35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140</v>
      </c>
      <c r="AU287" s="210" t="s">
        <v>83</v>
      </c>
      <c r="AV287" s="13" t="s">
        <v>83</v>
      </c>
      <c r="AW287" s="13" t="s">
        <v>30</v>
      </c>
      <c r="AX287" s="13" t="s">
        <v>73</v>
      </c>
      <c r="AY287" s="210" t="s">
        <v>132</v>
      </c>
    </row>
    <row r="288" spans="1:65" s="14" customFormat="1" ht="11.25" x14ac:dyDescent="0.2">
      <c r="B288" s="211"/>
      <c r="C288" s="212"/>
      <c r="D288" s="201" t="s">
        <v>140</v>
      </c>
      <c r="E288" s="213" t="s">
        <v>1</v>
      </c>
      <c r="F288" s="214" t="s">
        <v>720</v>
      </c>
      <c r="G288" s="212"/>
      <c r="H288" s="213" t="s">
        <v>1</v>
      </c>
      <c r="I288" s="215"/>
      <c r="J288" s="212"/>
      <c r="K288" s="212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140</v>
      </c>
      <c r="AU288" s="220" t="s">
        <v>83</v>
      </c>
      <c r="AV288" s="14" t="s">
        <v>81</v>
      </c>
      <c r="AW288" s="14" t="s">
        <v>30</v>
      </c>
      <c r="AX288" s="14" t="s">
        <v>73</v>
      </c>
      <c r="AY288" s="220" t="s">
        <v>132</v>
      </c>
    </row>
    <row r="289" spans="1:65" s="15" customFormat="1" ht="11.25" x14ac:dyDescent="0.2">
      <c r="B289" s="221"/>
      <c r="C289" s="222"/>
      <c r="D289" s="201" t="s">
        <v>140</v>
      </c>
      <c r="E289" s="223" t="s">
        <v>1</v>
      </c>
      <c r="F289" s="224" t="s">
        <v>143</v>
      </c>
      <c r="G289" s="222"/>
      <c r="H289" s="225">
        <v>260.91000000000003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140</v>
      </c>
      <c r="AU289" s="231" t="s">
        <v>83</v>
      </c>
      <c r="AV289" s="15" t="s">
        <v>139</v>
      </c>
      <c r="AW289" s="15" t="s">
        <v>30</v>
      </c>
      <c r="AX289" s="15" t="s">
        <v>81</v>
      </c>
      <c r="AY289" s="231" t="s">
        <v>132</v>
      </c>
    </row>
    <row r="290" spans="1:65" s="2" customFormat="1" ht="24.2" customHeight="1" x14ac:dyDescent="0.2">
      <c r="A290" s="34"/>
      <c r="B290" s="35"/>
      <c r="C290" s="186" t="s">
        <v>239</v>
      </c>
      <c r="D290" s="186" t="s">
        <v>134</v>
      </c>
      <c r="E290" s="187" t="s">
        <v>721</v>
      </c>
      <c r="F290" s="188" t="s">
        <v>722</v>
      </c>
      <c r="G290" s="189" t="s">
        <v>195</v>
      </c>
      <c r="H290" s="190">
        <v>46.62</v>
      </c>
      <c r="I290" s="191"/>
      <c r="J290" s="192">
        <f>ROUND(I290*H290,2)</f>
        <v>0</v>
      </c>
      <c r="K290" s="188" t="s">
        <v>138</v>
      </c>
      <c r="L290" s="39"/>
      <c r="M290" s="193" t="s">
        <v>1</v>
      </c>
      <c r="N290" s="194" t="s">
        <v>38</v>
      </c>
      <c r="O290" s="71"/>
      <c r="P290" s="195">
        <f>O290*H290</f>
        <v>0</v>
      </c>
      <c r="Q290" s="195">
        <v>0</v>
      </c>
      <c r="R290" s="195">
        <f>Q290*H290</f>
        <v>0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139</v>
      </c>
      <c r="AT290" s="197" t="s">
        <v>134</v>
      </c>
      <c r="AU290" s="197" t="s">
        <v>83</v>
      </c>
      <c r="AY290" s="17" t="s">
        <v>132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17" t="s">
        <v>81</v>
      </c>
      <c r="BK290" s="198">
        <f>ROUND(I290*H290,2)</f>
        <v>0</v>
      </c>
      <c r="BL290" s="17" t="s">
        <v>139</v>
      </c>
      <c r="BM290" s="197" t="s">
        <v>321</v>
      </c>
    </row>
    <row r="291" spans="1:65" s="13" customFormat="1" ht="11.25" x14ac:dyDescent="0.2">
      <c r="B291" s="199"/>
      <c r="C291" s="200"/>
      <c r="D291" s="201" t="s">
        <v>140</v>
      </c>
      <c r="E291" s="202" t="s">
        <v>1</v>
      </c>
      <c r="F291" s="203" t="s">
        <v>723</v>
      </c>
      <c r="G291" s="200"/>
      <c r="H291" s="204">
        <v>9.4499999999999993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140</v>
      </c>
      <c r="AU291" s="210" t="s">
        <v>83</v>
      </c>
      <c r="AV291" s="13" t="s">
        <v>83</v>
      </c>
      <c r="AW291" s="13" t="s">
        <v>30</v>
      </c>
      <c r="AX291" s="13" t="s">
        <v>73</v>
      </c>
      <c r="AY291" s="210" t="s">
        <v>132</v>
      </c>
    </row>
    <row r="292" spans="1:65" s="14" customFormat="1" ht="11.25" x14ac:dyDescent="0.2">
      <c r="B292" s="211"/>
      <c r="C292" s="212"/>
      <c r="D292" s="201" t="s">
        <v>140</v>
      </c>
      <c r="E292" s="213" t="s">
        <v>1</v>
      </c>
      <c r="F292" s="214" t="s">
        <v>724</v>
      </c>
      <c r="G292" s="212"/>
      <c r="H292" s="213" t="s">
        <v>1</v>
      </c>
      <c r="I292" s="215"/>
      <c r="J292" s="212"/>
      <c r="K292" s="212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140</v>
      </c>
      <c r="AU292" s="220" t="s">
        <v>83</v>
      </c>
      <c r="AV292" s="14" t="s">
        <v>81</v>
      </c>
      <c r="AW292" s="14" t="s">
        <v>30</v>
      </c>
      <c r="AX292" s="14" t="s">
        <v>73</v>
      </c>
      <c r="AY292" s="220" t="s">
        <v>132</v>
      </c>
    </row>
    <row r="293" spans="1:65" s="13" customFormat="1" ht="11.25" x14ac:dyDescent="0.2">
      <c r="B293" s="199"/>
      <c r="C293" s="200"/>
      <c r="D293" s="201" t="s">
        <v>140</v>
      </c>
      <c r="E293" s="202" t="s">
        <v>1</v>
      </c>
      <c r="F293" s="203" t="s">
        <v>725</v>
      </c>
      <c r="G293" s="200"/>
      <c r="H293" s="204">
        <v>9.8699999999999992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140</v>
      </c>
      <c r="AU293" s="210" t="s">
        <v>83</v>
      </c>
      <c r="AV293" s="13" t="s">
        <v>83</v>
      </c>
      <c r="AW293" s="13" t="s">
        <v>30</v>
      </c>
      <c r="AX293" s="13" t="s">
        <v>73</v>
      </c>
      <c r="AY293" s="210" t="s">
        <v>132</v>
      </c>
    </row>
    <row r="294" spans="1:65" s="14" customFormat="1" ht="11.25" x14ac:dyDescent="0.2">
      <c r="B294" s="211"/>
      <c r="C294" s="212"/>
      <c r="D294" s="201" t="s">
        <v>140</v>
      </c>
      <c r="E294" s="213" t="s">
        <v>1</v>
      </c>
      <c r="F294" s="214" t="s">
        <v>663</v>
      </c>
      <c r="G294" s="212"/>
      <c r="H294" s="213" t="s">
        <v>1</v>
      </c>
      <c r="I294" s="215"/>
      <c r="J294" s="212"/>
      <c r="K294" s="212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140</v>
      </c>
      <c r="AU294" s="220" t="s">
        <v>83</v>
      </c>
      <c r="AV294" s="14" t="s">
        <v>81</v>
      </c>
      <c r="AW294" s="14" t="s">
        <v>30</v>
      </c>
      <c r="AX294" s="14" t="s">
        <v>73</v>
      </c>
      <c r="AY294" s="220" t="s">
        <v>132</v>
      </c>
    </row>
    <row r="295" spans="1:65" s="13" customFormat="1" ht="11.25" x14ac:dyDescent="0.2">
      <c r="B295" s="199"/>
      <c r="C295" s="200"/>
      <c r="D295" s="201" t="s">
        <v>140</v>
      </c>
      <c r="E295" s="202" t="s">
        <v>1</v>
      </c>
      <c r="F295" s="203" t="s">
        <v>726</v>
      </c>
      <c r="G295" s="200"/>
      <c r="H295" s="204">
        <v>14.7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140</v>
      </c>
      <c r="AU295" s="210" t="s">
        <v>83</v>
      </c>
      <c r="AV295" s="13" t="s">
        <v>83</v>
      </c>
      <c r="AW295" s="13" t="s">
        <v>30</v>
      </c>
      <c r="AX295" s="13" t="s">
        <v>73</v>
      </c>
      <c r="AY295" s="210" t="s">
        <v>132</v>
      </c>
    </row>
    <row r="296" spans="1:65" s="14" customFormat="1" ht="11.25" x14ac:dyDescent="0.2">
      <c r="B296" s="211"/>
      <c r="C296" s="212"/>
      <c r="D296" s="201" t="s">
        <v>140</v>
      </c>
      <c r="E296" s="213" t="s">
        <v>1</v>
      </c>
      <c r="F296" s="214" t="s">
        <v>643</v>
      </c>
      <c r="G296" s="212"/>
      <c r="H296" s="213" t="s">
        <v>1</v>
      </c>
      <c r="I296" s="215"/>
      <c r="J296" s="212"/>
      <c r="K296" s="212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140</v>
      </c>
      <c r="AU296" s="220" t="s">
        <v>83</v>
      </c>
      <c r="AV296" s="14" t="s">
        <v>81</v>
      </c>
      <c r="AW296" s="14" t="s">
        <v>30</v>
      </c>
      <c r="AX296" s="14" t="s">
        <v>73</v>
      </c>
      <c r="AY296" s="220" t="s">
        <v>132</v>
      </c>
    </row>
    <row r="297" spans="1:65" s="13" customFormat="1" ht="11.25" x14ac:dyDescent="0.2">
      <c r="B297" s="199"/>
      <c r="C297" s="200"/>
      <c r="D297" s="201" t="s">
        <v>140</v>
      </c>
      <c r="E297" s="202" t="s">
        <v>1</v>
      </c>
      <c r="F297" s="203" t="s">
        <v>727</v>
      </c>
      <c r="G297" s="200"/>
      <c r="H297" s="204">
        <v>12.6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140</v>
      </c>
      <c r="AU297" s="210" t="s">
        <v>83</v>
      </c>
      <c r="AV297" s="13" t="s">
        <v>83</v>
      </c>
      <c r="AW297" s="13" t="s">
        <v>30</v>
      </c>
      <c r="AX297" s="13" t="s">
        <v>73</v>
      </c>
      <c r="AY297" s="210" t="s">
        <v>132</v>
      </c>
    </row>
    <row r="298" spans="1:65" s="14" customFormat="1" ht="11.25" x14ac:dyDescent="0.2">
      <c r="B298" s="211"/>
      <c r="C298" s="212"/>
      <c r="D298" s="201" t="s">
        <v>140</v>
      </c>
      <c r="E298" s="213" t="s">
        <v>1</v>
      </c>
      <c r="F298" s="214" t="s">
        <v>666</v>
      </c>
      <c r="G298" s="212"/>
      <c r="H298" s="213" t="s">
        <v>1</v>
      </c>
      <c r="I298" s="215"/>
      <c r="J298" s="212"/>
      <c r="K298" s="212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140</v>
      </c>
      <c r="AU298" s="220" t="s">
        <v>83</v>
      </c>
      <c r="AV298" s="14" t="s">
        <v>81</v>
      </c>
      <c r="AW298" s="14" t="s">
        <v>30</v>
      </c>
      <c r="AX298" s="14" t="s">
        <v>73</v>
      </c>
      <c r="AY298" s="220" t="s">
        <v>132</v>
      </c>
    </row>
    <row r="299" spans="1:65" s="14" customFormat="1" ht="11.25" x14ac:dyDescent="0.2">
      <c r="B299" s="211"/>
      <c r="C299" s="212"/>
      <c r="D299" s="201" t="s">
        <v>140</v>
      </c>
      <c r="E299" s="213" t="s">
        <v>1</v>
      </c>
      <c r="F299" s="214" t="s">
        <v>229</v>
      </c>
      <c r="G299" s="212"/>
      <c r="H299" s="213" t="s">
        <v>1</v>
      </c>
      <c r="I299" s="215"/>
      <c r="J299" s="212"/>
      <c r="K299" s="212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140</v>
      </c>
      <c r="AU299" s="220" t="s">
        <v>83</v>
      </c>
      <c r="AV299" s="14" t="s">
        <v>81</v>
      </c>
      <c r="AW299" s="14" t="s">
        <v>30</v>
      </c>
      <c r="AX299" s="14" t="s">
        <v>73</v>
      </c>
      <c r="AY299" s="220" t="s">
        <v>132</v>
      </c>
    </row>
    <row r="300" spans="1:65" s="15" customFormat="1" ht="11.25" x14ac:dyDescent="0.2">
      <c r="B300" s="221"/>
      <c r="C300" s="222"/>
      <c r="D300" s="201" t="s">
        <v>140</v>
      </c>
      <c r="E300" s="223" t="s">
        <v>1</v>
      </c>
      <c r="F300" s="224" t="s">
        <v>143</v>
      </c>
      <c r="G300" s="222"/>
      <c r="H300" s="225">
        <v>46.62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140</v>
      </c>
      <c r="AU300" s="231" t="s">
        <v>83</v>
      </c>
      <c r="AV300" s="15" t="s">
        <v>139</v>
      </c>
      <c r="AW300" s="15" t="s">
        <v>30</v>
      </c>
      <c r="AX300" s="15" t="s">
        <v>81</v>
      </c>
      <c r="AY300" s="231" t="s">
        <v>132</v>
      </c>
    </row>
    <row r="301" spans="1:65" s="2" customFormat="1" ht="33" customHeight="1" x14ac:dyDescent="0.2">
      <c r="A301" s="34"/>
      <c r="B301" s="35"/>
      <c r="C301" s="186" t="s">
        <v>323</v>
      </c>
      <c r="D301" s="186" t="s">
        <v>134</v>
      </c>
      <c r="E301" s="187" t="s">
        <v>728</v>
      </c>
      <c r="F301" s="188" t="s">
        <v>729</v>
      </c>
      <c r="G301" s="189" t="s">
        <v>137</v>
      </c>
      <c r="H301" s="190">
        <v>10</v>
      </c>
      <c r="I301" s="191"/>
      <c r="J301" s="192">
        <f>ROUND(I301*H301,2)</f>
        <v>0</v>
      </c>
      <c r="K301" s="188" t="s">
        <v>138</v>
      </c>
      <c r="L301" s="39"/>
      <c r="M301" s="193" t="s">
        <v>1</v>
      </c>
      <c r="N301" s="194" t="s">
        <v>38</v>
      </c>
      <c r="O301" s="71"/>
      <c r="P301" s="195">
        <f>O301*H301</f>
        <v>0</v>
      </c>
      <c r="Q301" s="195">
        <v>0</v>
      </c>
      <c r="R301" s="195">
        <f>Q301*H301</f>
        <v>0</v>
      </c>
      <c r="S301" s="195">
        <v>0</v>
      </c>
      <c r="T301" s="19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7" t="s">
        <v>139</v>
      </c>
      <c r="AT301" s="197" t="s">
        <v>134</v>
      </c>
      <c r="AU301" s="197" t="s">
        <v>83</v>
      </c>
      <c r="AY301" s="17" t="s">
        <v>132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17" t="s">
        <v>81</v>
      </c>
      <c r="BK301" s="198">
        <f>ROUND(I301*H301,2)</f>
        <v>0</v>
      </c>
      <c r="BL301" s="17" t="s">
        <v>139</v>
      </c>
      <c r="BM301" s="197" t="s">
        <v>326</v>
      </c>
    </row>
    <row r="302" spans="1:65" s="13" customFormat="1" ht="11.25" x14ac:dyDescent="0.2">
      <c r="B302" s="199"/>
      <c r="C302" s="200"/>
      <c r="D302" s="201" t="s">
        <v>140</v>
      </c>
      <c r="E302" s="202" t="s">
        <v>1</v>
      </c>
      <c r="F302" s="203" t="s">
        <v>730</v>
      </c>
      <c r="G302" s="200"/>
      <c r="H302" s="204">
        <v>5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140</v>
      </c>
      <c r="AU302" s="210" t="s">
        <v>83</v>
      </c>
      <c r="AV302" s="13" t="s">
        <v>83</v>
      </c>
      <c r="AW302" s="13" t="s">
        <v>30</v>
      </c>
      <c r="AX302" s="13" t="s">
        <v>73</v>
      </c>
      <c r="AY302" s="210" t="s">
        <v>132</v>
      </c>
    </row>
    <row r="303" spans="1:65" s="14" customFormat="1" ht="11.25" x14ac:dyDescent="0.2">
      <c r="B303" s="211"/>
      <c r="C303" s="212"/>
      <c r="D303" s="201" t="s">
        <v>140</v>
      </c>
      <c r="E303" s="213" t="s">
        <v>1</v>
      </c>
      <c r="F303" s="214" t="s">
        <v>731</v>
      </c>
      <c r="G303" s="212"/>
      <c r="H303" s="213" t="s">
        <v>1</v>
      </c>
      <c r="I303" s="215"/>
      <c r="J303" s="212"/>
      <c r="K303" s="212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140</v>
      </c>
      <c r="AU303" s="220" t="s">
        <v>83</v>
      </c>
      <c r="AV303" s="14" t="s">
        <v>81</v>
      </c>
      <c r="AW303" s="14" t="s">
        <v>30</v>
      </c>
      <c r="AX303" s="14" t="s">
        <v>73</v>
      </c>
      <c r="AY303" s="220" t="s">
        <v>132</v>
      </c>
    </row>
    <row r="304" spans="1:65" s="13" customFormat="1" ht="11.25" x14ac:dyDescent="0.2">
      <c r="B304" s="199"/>
      <c r="C304" s="200"/>
      <c r="D304" s="201" t="s">
        <v>140</v>
      </c>
      <c r="E304" s="202" t="s">
        <v>1</v>
      </c>
      <c r="F304" s="203" t="s">
        <v>730</v>
      </c>
      <c r="G304" s="200"/>
      <c r="H304" s="204">
        <v>5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140</v>
      </c>
      <c r="AU304" s="210" t="s">
        <v>83</v>
      </c>
      <c r="AV304" s="13" t="s">
        <v>83</v>
      </c>
      <c r="AW304" s="13" t="s">
        <v>30</v>
      </c>
      <c r="AX304" s="13" t="s">
        <v>73</v>
      </c>
      <c r="AY304" s="210" t="s">
        <v>132</v>
      </c>
    </row>
    <row r="305" spans="1:65" s="14" customFormat="1" ht="11.25" x14ac:dyDescent="0.2">
      <c r="B305" s="211"/>
      <c r="C305" s="212"/>
      <c r="D305" s="201" t="s">
        <v>140</v>
      </c>
      <c r="E305" s="213" t="s">
        <v>1</v>
      </c>
      <c r="F305" s="214" t="s">
        <v>732</v>
      </c>
      <c r="G305" s="212"/>
      <c r="H305" s="213" t="s">
        <v>1</v>
      </c>
      <c r="I305" s="215"/>
      <c r="J305" s="212"/>
      <c r="K305" s="212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140</v>
      </c>
      <c r="AU305" s="220" t="s">
        <v>83</v>
      </c>
      <c r="AV305" s="14" t="s">
        <v>81</v>
      </c>
      <c r="AW305" s="14" t="s">
        <v>30</v>
      </c>
      <c r="AX305" s="14" t="s">
        <v>73</v>
      </c>
      <c r="AY305" s="220" t="s">
        <v>132</v>
      </c>
    </row>
    <row r="306" spans="1:65" s="14" customFormat="1" ht="11.25" x14ac:dyDescent="0.2">
      <c r="B306" s="211"/>
      <c r="C306" s="212"/>
      <c r="D306" s="201" t="s">
        <v>140</v>
      </c>
      <c r="E306" s="213" t="s">
        <v>1</v>
      </c>
      <c r="F306" s="214" t="s">
        <v>229</v>
      </c>
      <c r="G306" s="212"/>
      <c r="H306" s="213" t="s">
        <v>1</v>
      </c>
      <c r="I306" s="215"/>
      <c r="J306" s="212"/>
      <c r="K306" s="212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140</v>
      </c>
      <c r="AU306" s="220" t="s">
        <v>83</v>
      </c>
      <c r="AV306" s="14" t="s">
        <v>81</v>
      </c>
      <c r="AW306" s="14" t="s">
        <v>30</v>
      </c>
      <c r="AX306" s="14" t="s">
        <v>73</v>
      </c>
      <c r="AY306" s="220" t="s">
        <v>132</v>
      </c>
    </row>
    <row r="307" spans="1:65" s="15" customFormat="1" ht="11.25" x14ac:dyDescent="0.2">
      <c r="B307" s="221"/>
      <c r="C307" s="222"/>
      <c r="D307" s="201" t="s">
        <v>140</v>
      </c>
      <c r="E307" s="223" t="s">
        <v>1</v>
      </c>
      <c r="F307" s="224" t="s">
        <v>143</v>
      </c>
      <c r="G307" s="222"/>
      <c r="H307" s="225">
        <v>10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140</v>
      </c>
      <c r="AU307" s="231" t="s">
        <v>83</v>
      </c>
      <c r="AV307" s="15" t="s">
        <v>139</v>
      </c>
      <c r="AW307" s="15" t="s">
        <v>30</v>
      </c>
      <c r="AX307" s="15" t="s">
        <v>81</v>
      </c>
      <c r="AY307" s="231" t="s">
        <v>132</v>
      </c>
    </row>
    <row r="308" spans="1:65" s="2" customFormat="1" ht="24.2" customHeight="1" x14ac:dyDescent="0.2">
      <c r="A308" s="34"/>
      <c r="B308" s="35"/>
      <c r="C308" s="232" t="s">
        <v>243</v>
      </c>
      <c r="D308" s="232" t="s">
        <v>162</v>
      </c>
      <c r="E308" s="233" t="s">
        <v>733</v>
      </c>
      <c r="F308" s="234" t="s">
        <v>734</v>
      </c>
      <c r="G308" s="235" t="s">
        <v>165</v>
      </c>
      <c r="H308" s="236">
        <v>18.5</v>
      </c>
      <c r="I308" s="237"/>
      <c r="J308" s="238">
        <f>ROUND(I308*H308,2)</f>
        <v>0</v>
      </c>
      <c r="K308" s="234" t="s">
        <v>138</v>
      </c>
      <c r="L308" s="239"/>
      <c r="M308" s="240" t="s">
        <v>1</v>
      </c>
      <c r="N308" s="241" t="s">
        <v>38</v>
      </c>
      <c r="O308" s="71"/>
      <c r="P308" s="195">
        <f>O308*H308</f>
        <v>0</v>
      </c>
      <c r="Q308" s="195">
        <v>0</v>
      </c>
      <c r="R308" s="195">
        <f>Q308*H308</f>
        <v>0</v>
      </c>
      <c r="S308" s="195">
        <v>0</v>
      </c>
      <c r="T308" s="19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7" t="s">
        <v>154</v>
      </c>
      <c r="AT308" s="197" t="s">
        <v>162</v>
      </c>
      <c r="AU308" s="197" t="s">
        <v>83</v>
      </c>
      <c r="AY308" s="17" t="s">
        <v>132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17" t="s">
        <v>81</v>
      </c>
      <c r="BK308" s="198">
        <f>ROUND(I308*H308,2)</f>
        <v>0</v>
      </c>
      <c r="BL308" s="17" t="s">
        <v>139</v>
      </c>
      <c r="BM308" s="197" t="s">
        <v>330</v>
      </c>
    </row>
    <row r="309" spans="1:65" s="13" customFormat="1" ht="11.25" x14ac:dyDescent="0.2">
      <c r="B309" s="199"/>
      <c r="C309" s="200"/>
      <c r="D309" s="201" t="s">
        <v>140</v>
      </c>
      <c r="E309" s="202" t="s">
        <v>1</v>
      </c>
      <c r="F309" s="203" t="s">
        <v>735</v>
      </c>
      <c r="G309" s="200"/>
      <c r="H309" s="204">
        <v>18.5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140</v>
      </c>
      <c r="AU309" s="210" t="s">
        <v>83</v>
      </c>
      <c r="AV309" s="13" t="s">
        <v>83</v>
      </c>
      <c r="AW309" s="13" t="s">
        <v>30</v>
      </c>
      <c r="AX309" s="13" t="s">
        <v>73</v>
      </c>
      <c r="AY309" s="210" t="s">
        <v>132</v>
      </c>
    </row>
    <row r="310" spans="1:65" s="15" customFormat="1" ht="11.25" x14ac:dyDescent="0.2">
      <c r="B310" s="221"/>
      <c r="C310" s="222"/>
      <c r="D310" s="201" t="s">
        <v>140</v>
      </c>
      <c r="E310" s="223" t="s">
        <v>1</v>
      </c>
      <c r="F310" s="224" t="s">
        <v>143</v>
      </c>
      <c r="G310" s="222"/>
      <c r="H310" s="225">
        <v>18.5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140</v>
      </c>
      <c r="AU310" s="231" t="s">
        <v>83</v>
      </c>
      <c r="AV310" s="15" t="s">
        <v>139</v>
      </c>
      <c r="AW310" s="15" t="s">
        <v>30</v>
      </c>
      <c r="AX310" s="15" t="s">
        <v>81</v>
      </c>
      <c r="AY310" s="231" t="s">
        <v>132</v>
      </c>
    </row>
    <row r="311" spans="1:65" s="2" customFormat="1" ht="33" customHeight="1" x14ac:dyDescent="0.2">
      <c r="A311" s="34"/>
      <c r="B311" s="35"/>
      <c r="C311" s="186" t="s">
        <v>332</v>
      </c>
      <c r="D311" s="186" t="s">
        <v>134</v>
      </c>
      <c r="E311" s="187" t="s">
        <v>736</v>
      </c>
      <c r="F311" s="188" t="s">
        <v>737</v>
      </c>
      <c r="G311" s="189" t="s">
        <v>195</v>
      </c>
      <c r="H311" s="190">
        <v>334</v>
      </c>
      <c r="I311" s="191"/>
      <c r="J311" s="192">
        <f>ROUND(I311*H311,2)</f>
        <v>0</v>
      </c>
      <c r="K311" s="188" t="s">
        <v>138</v>
      </c>
      <c r="L311" s="39"/>
      <c r="M311" s="193" t="s">
        <v>1</v>
      </c>
      <c r="N311" s="194" t="s">
        <v>38</v>
      </c>
      <c r="O311" s="71"/>
      <c r="P311" s="195">
        <f>O311*H311</f>
        <v>0</v>
      </c>
      <c r="Q311" s="195">
        <v>0</v>
      </c>
      <c r="R311" s="195">
        <f>Q311*H311</f>
        <v>0</v>
      </c>
      <c r="S311" s="195">
        <v>0</v>
      </c>
      <c r="T311" s="196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7" t="s">
        <v>139</v>
      </c>
      <c r="AT311" s="197" t="s">
        <v>134</v>
      </c>
      <c r="AU311" s="197" t="s">
        <v>83</v>
      </c>
      <c r="AY311" s="17" t="s">
        <v>132</v>
      </c>
      <c r="BE311" s="198">
        <f>IF(N311="základní",J311,0)</f>
        <v>0</v>
      </c>
      <c r="BF311" s="198">
        <f>IF(N311="snížená",J311,0)</f>
        <v>0</v>
      </c>
      <c r="BG311" s="198">
        <f>IF(N311="zákl. přenesená",J311,0)</f>
        <v>0</v>
      </c>
      <c r="BH311" s="198">
        <f>IF(N311="sníž. přenesená",J311,0)</f>
        <v>0</v>
      </c>
      <c r="BI311" s="198">
        <f>IF(N311="nulová",J311,0)</f>
        <v>0</v>
      </c>
      <c r="BJ311" s="17" t="s">
        <v>81</v>
      </c>
      <c r="BK311" s="198">
        <f>ROUND(I311*H311,2)</f>
        <v>0</v>
      </c>
      <c r="BL311" s="17" t="s">
        <v>139</v>
      </c>
      <c r="BM311" s="197" t="s">
        <v>335</v>
      </c>
    </row>
    <row r="312" spans="1:65" s="13" customFormat="1" ht="11.25" x14ac:dyDescent="0.2">
      <c r="B312" s="199"/>
      <c r="C312" s="200"/>
      <c r="D312" s="201" t="s">
        <v>140</v>
      </c>
      <c r="E312" s="202" t="s">
        <v>1</v>
      </c>
      <c r="F312" s="203" t="s">
        <v>239</v>
      </c>
      <c r="G312" s="200"/>
      <c r="H312" s="204">
        <v>40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140</v>
      </c>
      <c r="AU312" s="210" t="s">
        <v>83</v>
      </c>
      <c r="AV312" s="13" t="s">
        <v>83</v>
      </c>
      <c r="AW312" s="13" t="s">
        <v>30</v>
      </c>
      <c r="AX312" s="13" t="s">
        <v>73</v>
      </c>
      <c r="AY312" s="210" t="s">
        <v>132</v>
      </c>
    </row>
    <row r="313" spans="1:65" s="14" customFormat="1" ht="11.25" x14ac:dyDescent="0.2">
      <c r="B313" s="211"/>
      <c r="C313" s="212"/>
      <c r="D313" s="201" t="s">
        <v>140</v>
      </c>
      <c r="E313" s="213" t="s">
        <v>1</v>
      </c>
      <c r="F313" s="214" t="s">
        <v>724</v>
      </c>
      <c r="G313" s="212"/>
      <c r="H313" s="213" t="s">
        <v>1</v>
      </c>
      <c r="I313" s="215"/>
      <c r="J313" s="212"/>
      <c r="K313" s="212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140</v>
      </c>
      <c r="AU313" s="220" t="s">
        <v>83</v>
      </c>
      <c r="AV313" s="14" t="s">
        <v>81</v>
      </c>
      <c r="AW313" s="14" t="s">
        <v>30</v>
      </c>
      <c r="AX313" s="14" t="s">
        <v>73</v>
      </c>
      <c r="AY313" s="220" t="s">
        <v>132</v>
      </c>
    </row>
    <row r="314" spans="1:65" s="13" customFormat="1" ht="11.25" x14ac:dyDescent="0.2">
      <c r="B314" s="199"/>
      <c r="C314" s="200"/>
      <c r="D314" s="201" t="s">
        <v>140</v>
      </c>
      <c r="E314" s="202" t="s">
        <v>1</v>
      </c>
      <c r="F314" s="203" t="s">
        <v>239</v>
      </c>
      <c r="G314" s="200"/>
      <c r="H314" s="204">
        <v>40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140</v>
      </c>
      <c r="AU314" s="210" t="s">
        <v>83</v>
      </c>
      <c r="AV314" s="13" t="s">
        <v>83</v>
      </c>
      <c r="AW314" s="13" t="s">
        <v>30</v>
      </c>
      <c r="AX314" s="13" t="s">
        <v>73</v>
      </c>
      <c r="AY314" s="210" t="s">
        <v>132</v>
      </c>
    </row>
    <row r="315" spans="1:65" s="14" customFormat="1" ht="11.25" x14ac:dyDescent="0.2">
      <c r="B315" s="211"/>
      <c r="C315" s="212"/>
      <c r="D315" s="201" t="s">
        <v>140</v>
      </c>
      <c r="E315" s="213" t="s">
        <v>1</v>
      </c>
      <c r="F315" s="214" t="s">
        <v>738</v>
      </c>
      <c r="G315" s="212"/>
      <c r="H315" s="213" t="s">
        <v>1</v>
      </c>
      <c r="I315" s="215"/>
      <c r="J315" s="212"/>
      <c r="K315" s="212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140</v>
      </c>
      <c r="AU315" s="220" t="s">
        <v>83</v>
      </c>
      <c r="AV315" s="14" t="s">
        <v>81</v>
      </c>
      <c r="AW315" s="14" t="s">
        <v>30</v>
      </c>
      <c r="AX315" s="14" t="s">
        <v>73</v>
      </c>
      <c r="AY315" s="220" t="s">
        <v>132</v>
      </c>
    </row>
    <row r="316" spans="1:65" s="13" customFormat="1" ht="11.25" x14ac:dyDescent="0.2">
      <c r="B316" s="199"/>
      <c r="C316" s="200"/>
      <c r="D316" s="201" t="s">
        <v>140</v>
      </c>
      <c r="E316" s="202" t="s">
        <v>1</v>
      </c>
      <c r="F316" s="203" t="s">
        <v>739</v>
      </c>
      <c r="G316" s="200"/>
      <c r="H316" s="204">
        <v>144</v>
      </c>
      <c r="I316" s="205"/>
      <c r="J316" s="200"/>
      <c r="K316" s="200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140</v>
      </c>
      <c r="AU316" s="210" t="s">
        <v>83</v>
      </c>
      <c r="AV316" s="13" t="s">
        <v>83</v>
      </c>
      <c r="AW316" s="13" t="s">
        <v>30</v>
      </c>
      <c r="AX316" s="13" t="s">
        <v>73</v>
      </c>
      <c r="AY316" s="210" t="s">
        <v>132</v>
      </c>
    </row>
    <row r="317" spans="1:65" s="14" customFormat="1" ht="11.25" x14ac:dyDescent="0.2">
      <c r="B317" s="211"/>
      <c r="C317" s="212"/>
      <c r="D317" s="201" t="s">
        <v>140</v>
      </c>
      <c r="E317" s="213" t="s">
        <v>1</v>
      </c>
      <c r="F317" s="214" t="s">
        <v>643</v>
      </c>
      <c r="G317" s="212"/>
      <c r="H317" s="213" t="s">
        <v>1</v>
      </c>
      <c r="I317" s="215"/>
      <c r="J317" s="212"/>
      <c r="K317" s="212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140</v>
      </c>
      <c r="AU317" s="220" t="s">
        <v>83</v>
      </c>
      <c r="AV317" s="14" t="s">
        <v>81</v>
      </c>
      <c r="AW317" s="14" t="s">
        <v>30</v>
      </c>
      <c r="AX317" s="14" t="s">
        <v>73</v>
      </c>
      <c r="AY317" s="220" t="s">
        <v>132</v>
      </c>
    </row>
    <row r="318" spans="1:65" s="13" customFormat="1" ht="11.25" x14ac:dyDescent="0.2">
      <c r="B318" s="199"/>
      <c r="C318" s="200"/>
      <c r="D318" s="201" t="s">
        <v>140</v>
      </c>
      <c r="E318" s="202" t="s">
        <v>1</v>
      </c>
      <c r="F318" s="203" t="s">
        <v>282</v>
      </c>
      <c r="G318" s="200"/>
      <c r="H318" s="204">
        <v>60</v>
      </c>
      <c r="I318" s="205"/>
      <c r="J318" s="200"/>
      <c r="K318" s="200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140</v>
      </c>
      <c r="AU318" s="210" t="s">
        <v>83</v>
      </c>
      <c r="AV318" s="13" t="s">
        <v>83</v>
      </c>
      <c r="AW318" s="13" t="s">
        <v>30</v>
      </c>
      <c r="AX318" s="13" t="s">
        <v>73</v>
      </c>
      <c r="AY318" s="210" t="s">
        <v>132</v>
      </c>
    </row>
    <row r="319" spans="1:65" s="14" customFormat="1" ht="11.25" x14ac:dyDescent="0.2">
      <c r="B319" s="211"/>
      <c r="C319" s="212"/>
      <c r="D319" s="201" t="s">
        <v>140</v>
      </c>
      <c r="E319" s="213" t="s">
        <v>1</v>
      </c>
      <c r="F319" s="214" t="s">
        <v>666</v>
      </c>
      <c r="G319" s="212"/>
      <c r="H319" s="213" t="s">
        <v>1</v>
      </c>
      <c r="I319" s="215"/>
      <c r="J319" s="212"/>
      <c r="K319" s="212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140</v>
      </c>
      <c r="AU319" s="220" t="s">
        <v>83</v>
      </c>
      <c r="AV319" s="14" t="s">
        <v>81</v>
      </c>
      <c r="AW319" s="14" t="s">
        <v>30</v>
      </c>
      <c r="AX319" s="14" t="s">
        <v>73</v>
      </c>
      <c r="AY319" s="220" t="s">
        <v>132</v>
      </c>
    </row>
    <row r="320" spans="1:65" s="13" customFormat="1" ht="11.25" x14ac:dyDescent="0.2">
      <c r="B320" s="199"/>
      <c r="C320" s="200"/>
      <c r="D320" s="201" t="s">
        <v>140</v>
      </c>
      <c r="E320" s="202" t="s">
        <v>1</v>
      </c>
      <c r="F320" s="203" t="s">
        <v>261</v>
      </c>
      <c r="G320" s="200"/>
      <c r="H320" s="204">
        <v>50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140</v>
      </c>
      <c r="AU320" s="210" t="s">
        <v>83</v>
      </c>
      <c r="AV320" s="13" t="s">
        <v>83</v>
      </c>
      <c r="AW320" s="13" t="s">
        <v>30</v>
      </c>
      <c r="AX320" s="13" t="s">
        <v>73</v>
      </c>
      <c r="AY320" s="210" t="s">
        <v>132</v>
      </c>
    </row>
    <row r="321" spans="1:65" s="14" customFormat="1" ht="11.25" x14ac:dyDescent="0.2">
      <c r="B321" s="211"/>
      <c r="C321" s="212"/>
      <c r="D321" s="201" t="s">
        <v>140</v>
      </c>
      <c r="E321" s="213" t="s">
        <v>1</v>
      </c>
      <c r="F321" s="214" t="s">
        <v>740</v>
      </c>
      <c r="G321" s="212"/>
      <c r="H321" s="213" t="s">
        <v>1</v>
      </c>
      <c r="I321" s="215"/>
      <c r="J321" s="212"/>
      <c r="K321" s="212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140</v>
      </c>
      <c r="AU321" s="220" t="s">
        <v>83</v>
      </c>
      <c r="AV321" s="14" t="s">
        <v>81</v>
      </c>
      <c r="AW321" s="14" t="s">
        <v>30</v>
      </c>
      <c r="AX321" s="14" t="s">
        <v>73</v>
      </c>
      <c r="AY321" s="220" t="s">
        <v>132</v>
      </c>
    </row>
    <row r="322" spans="1:65" s="14" customFormat="1" ht="11.25" x14ac:dyDescent="0.2">
      <c r="B322" s="211"/>
      <c r="C322" s="212"/>
      <c r="D322" s="201" t="s">
        <v>140</v>
      </c>
      <c r="E322" s="213" t="s">
        <v>1</v>
      </c>
      <c r="F322" s="214" t="s">
        <v>229</v>
      </c>
      <c r="G322" s="212"/>
      <c r="H322" s="213" t="s">
        <v>1</v>
      </c>
      <c r="I322" s="215"/>
      <c r="J322" s="212"/>
      <c r="K322" s="212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140</v>
      </c>
      <c r="AU322" s="220" t="s">
        <v>83</v>
      </c>
      <c r="AV322" s="14" t="s">
        <v>81</v>
      </c>
      <c r="AW322" s="14" t="s">
        <v>30</v>
      </c>
      <c r="AX322" s="14" t="s">
        <v>73</v>
      </c>
      <c r="AY322" s="220" t="s">
        <v>132</v>
      </c>
    </row>
    <row r="323" spans="1:65" s="15" customFormat="1" ht="11.25" x14ac:dyDescent="0.2">
      <c r="B323" s="221"/>
      <c r="C323" s="222"/>
      <c r="D323" s="201" t="s">
        <v>140</v>
      </c>
      <c r="E323" s="223" t="s">
        <v>1</v>
      </c>
      <c r="F323" s="224" t="s">
        <v>143</v>
      </c>
      <c r="G323" s="222"/>
      <c r="H323" s="225">
        <v>334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140</v>
      </c>
      <c r="AU323" s="231" t="s">
        <v>83</v>
      </c>
      <c r="AV323" s="15" t="s">
        <v>139</v>
      </c>
      <c r="AW323" s="15" t="s">
        <v>30</v>
      </c>
      <c r="AX323" s="15" t="s">
        <v>81</v>
      </c>
      <c r="AY323" s="231" t="s">
        <v>132</v>
      </c>
    </row>
    <row r="324" spans="1:65" s="2" customFormat="1" ht="33" customHeight="1" x14ac:dyDescent="0.2">
      <c r="A324" s="34"/>
      <c r="B324" s="35"/>
      <c r="C324" s="186" t="s">
        <v>249</v>
      </c>
      <c r="D324" s="186" t="s">
        <v>134</v>
      </c>
      <c r="E324" s="187" t="s">
        <v>741</v>
      </c>
      <c r="F324" s="188" t="s">
        <v>742</v>
      </c>
      <c r="G324" s="189" t="s">
        <v>195</v>
      </c>
      <c r="H324" s="190">
        <v>222</v>
      </c>
      <c r="I324" s="191"/>
      <c r="J324" s="192">
        <f>ROUND(I324*H324,2)</f>
        <v>0</v>
      </c>
      <c r="K324" s="188" t="s">
        <v>138</v>
      </c>
      <c r="L324" s="39"/>
      <c r="M324" s="193" t="s">
        <v>1</v>
      </c>
      <c r="N324" s="194" t="s">
        <v>38</v>
      </c>
      <c r="O324" s="71"/>
      <c r="P324" s="195">
        <f>O324*H324</f>
        <v>0</v>
      </c>
      <c r="Q324" s="195">
        <v>0</v>
      </c>
      <c r="R324" s="195">
        <f>Q324*H324</f>
        <v>0</v>
      </c>
      <c r="S324" s="195">
        <v>0</v>
      </c>
      <c r="T324" s="19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7" t="s">
        <v>139</v>
      </c>
      <c r="AT324" s="197" t="s">
        <v>134</v>
      </c>
      <c r="AU324" s="197" t="s">
        <v>83</v>
      </c>
      <c r="AY324" s="17" t="s">
        <v>132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17" t="s">
        <v>81</v>
      </c>
      <c r="BK324" s="198">
        <f>ROUND(I324*H324,2)</f>
        <v>0</v>
      </c>
      <c r="BL324" s="17" t="s">
        <v>139</v>
      </c>
      <c r="BM324" s="197" t="s">
        <v>340</v>
      </c>
    </row>
    <row r="325" spans="1:65" s="13" customFormat="1" ht="11.25" x14ac:dyDescent="0.2">
      <c r="B325" s="199"/>
      <c r="C325" s="200"/>
      <c r="D325" s="201" t="s">
        <v>140</v>
      </c>
      <c r="E325" s="202" t="s">
        <v>1</v>
      </c>
      <c r="F325" s="203" t="s">
        <v>743</v>
      </c>
      <c r="G325" s="200"/>
      <c r="H325" s="204">
        <v>222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140</v>
      </c>
      <c r="AU325" s="210" t="s">
        <v>83</v>
      </c>
      <c r="AV325" s="13" t="s">
        <v>83</v>
      </c>
      <c r="AW325" s="13" t="s">
        <v>30</v>
      </c>
      <c r="AX325" s="13" t="s">
        <v>73</v>
      </c>
      <c r="AY325" s="210" t="s">
        <v>132</v>
      </c>
    </row>
    <row r="326" spans="1:65" s="14" customFormat="1" ht="11.25" x14ac:dyDescent="0.2">
      <c r="B326" s="211"/>
      <c r="C326" s="212"/>
      <c r="D326" s="201" t="s">
        <v>140</v>
      </c>
      <c r="E326" s="213" t="s">
        <v>1</v>
      </c>
      <c r="F326" s="214" t="s">
        <v>229</v>
      </c>
      <c r="G326" s="212"/>
      <c r="H326" s="213" t="s">
        <v>1</v>
      </c>
      <c r="I326" s="215"/>
      <c r="J326" s="212"/>
      <c r="K326" s="212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140</v>
      </c>
      <c r="AU326" s="220" t="s">
        <v>83</v>
      </c>
      <c r="AV326" s="14" t="s">
        <v>81</v>
      </c>
      <c r="AW326" s="14" t="s">
        <v>30</v>
      </c>
      <c r="AX326" s="14" t="s">
        <v>73</v>
      </c>
      <c r="AY326" s="220" t="s">
        <v>132</v>
      </c>
    </row>
    <row r="327" spans="1:65" s="15" customFormat="1" ht="11.25" x14ac:dyDescent="0.2">
      <c r="B327" s="221"/>
      <c r="C327" s="222"/>
      <c r="D327" s="201" t="s">
        <v>140</v>
      </c>
      <c r="E327" s="223" t="s">
        <v>1</v>
      </c>
      <c r="F327" s="224" t="s">
        <v>143</v>
      </c>
      <c r="G327" s="222"/>
      <c r="H327" s="225">
        <v>222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140</v>
      </c>
      <c r="AU327" s="231" t="s">
        <v>83</v>
      </c>
      <c r="AV327" s="15" t="s">
        <v>139</v>
      </c>
      <c r="AW327" s="15" t="s">
        <v>30</v>
      </c>
      <c r="AX327" s="15" t="s">
        <v>81</v>
      </c>
      <c r="AY327" s="231" t="s">
        <v>132</v>
      </c>
    </row>
    <row r="328" spans="1:65" s="2" customFormat="1" ht="33" customHeight="1" x14ac:dyDescent="0.2">
      <c r="A328" s="34"/>
      <c r="B328" s="35"/>
      <c r="C328" s="186" t="s">
        <v>341</v>
      </c>
      <c r="D328" s="186" t="s">
        <v>134</v>
      </c>
      <c r="E328" s="187" t="s">
        <v>741</v>
      </c>
      <c r="F328" s="188" t="s">
        <v>742</v>
      </c>
      <c r="G328" s="189" t="s">
        <v>195</v>
      </c>
      <c r="H328" s="190">
        <v>82.81</v>
      </c>
      <c r="I328" s="191"/>
      <c r="J328" s="192">
        <f>ROUND(I328*H328,2)</f>
        <v>0</v>
      </c>
      <c r="K328" s="188" t="s">
        <v>138</v>
      </c>
      <c r="L328" s="39"/>
      <c r="M328" s="193" t="s">
        <v>1</v>
      </c>
      <c r="N328" s="194" t="s">
        <v>38</v>
      </c>
      <c r="O328" s="71"/>
      <c r="P328" s="195">
        <f>O328*H328</f>
        <v>0</v>
      </c>
      <c r="Q328" s="195">
        <v>0</v>
      </c>
      <c r="R328" s="195">
        <f>Q328*H328</f>
        <v>0</v>
      </c>
      <c r="S328" s="195">
        <v>0</v>
      </c>
      <c r="T328" s="19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7" t="s">
        <v>139</v>
      </c>
      <c r="AT328" s="197" t="s">
        <v>134</v>
      </c>
      <c r="AU328" s="197" t="s">
        <v>83</v>
      </c>
      <c r="AY328" s="17" t="s">
        <v>132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17" t="s">
        <v>81</v>
      </c>
      <c r="BK328" s="198">
        <f>ROUND(I328*H328,2)</f>
        <v>0</v>
      </c>
      <c r="BL328" s="17" t="s">
        <v>139</v>
      </c>
      <c r="BM328" s="197" t="s">
        <v>344</v>
      </c>
    </row>
    <row r="329" spans="1:65" s="2" customFormat="1" ht="24.2" customHeight="1" x14ac:dyDescent="0.2">
      <c r="A329" s="34"/>
      <c r="B329" s="35"/>
      <c r="C329" s="186" t="s">
        <v>254</v>
      </c>
      <c r="D329" s="186" t="s">
        <v>134</v>
      </c>
      <c r="E329" s="187" t="s">
        <v>744</v>
      </c>
      <c r="F329" s="188" t="s">
        <v>745</v>
      </c>
      <c r="G329" s="189" t="s">
        <v>195</v>
      </c>
      <c r="H329" s="190">
        <v>274.81</v>
      </c>
      <c r="I329" s="191"/>
      <c r="J329" s="192">
        <f>ROUND(I329*H329,2)</f>
        <v>0</v>
      </c>
      <c r="K329" s="188" t="s">
        <v>138</v>
      </c>
      <c r="L329" s="39"/>
      <c r="M329" s="193" t="s">
        <v>1</v>
      </c>
      <c r="N329" s="194" t="s">
        <v>38</v>
      </c>
      <c r="O329" s="71"/>
      <c r="P329" s="195">
        <f>O329*H329</f>
        <v>0</v>
      </c>
      <c r="Q329" s="195">
        <v>0</v>
      </c>
      <c r="R329" s="195">
        <f>Q329*H329</f>
        <v>0</v>
      </c>
      <c r="S329" s="195">
        <v>0</v>
      </c>
      <c r="T329" s="196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7" t="s">
        <v>139</v>
      </c>
      <c r="AT329" s="197" t="s">
        <v>134</v>
      </c>
      <c r="AU329" s="197" t="s">
        <v>83</v>
      </c>
      <c r="AY329" s="17" t="s">
        <v>132</v>
      </c>
      <c r="BE329" s="198">
        <f>IF(N329="základní",J329,0)</f>
        <v>0</v>
      </c>
      <c r="BF329" s="198">
        <f>IF(N329="snížená",J329,0)</f>
        <v>0</v>
      </c>
      <c r="BG329" s="198">
        <f>IF(N329="zákl. přenesená",J329,0)</f>
        <v>0</v>
      </c>
      <c r="BH329" s="198">
        <f>IF(N329="sníž. přenesená",J329,0)</f>
        <v>0</v>
      </c>
      <c r="BI329" s="198">
        <f>IF(N329="nulová",J329,0)</f>
        <v>0</v>
      </c>
      <c r="BJ329" s="17" t="s">
        <v>81</v>
      </c>
      <c r="BK329" s="198">
        <f>ROUND(I329*H329,2)</f>
        <v>0</v>
      </c>
      <c r="BL329" s="17" t="s">
        <v>139</v>
      </c>
      <c r="BM329" s="197" t="s">
        <v>349</v>
      </c>
    </row>
    <row r="330" spans="1:65" s="13" customFormat="1" ht="11.25" x14ac:dyDescent="0.2">
      <c r="B330" s="199"/>
      <c r="C330" s="200"/>
      <c r="D330" s="201" t="s">
        <v>140</v>
      </c>
      <c r="E330" s="202" t="s">
        <v>1</v>
      </c>
      <c r="F330" s="203" t="s">
        <v>746</v>
      </c>
      <c r="G330" s="200"/>
      <c r="H330" s="204">
        <v>274.81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140</v>
      </c>
      <c r="AU330" s="210" t="s">
        <v>83</v>
      </c>
      <c r="AV330" s="13" t="s">
        <v>83</v>
      </c>
      <c r="AW330" s="13" t="s">
        <v>30</v>
      </c>
      <c r="AX330" s="13" t="s">
        <v>73</v>
      </c>
      <c r="AY330" s="210" t="s">
        <v>132</v>
      </c>
    </row>
    <row r="331" spans="1:65" s="14" customFormat="1" ht="11.25" x14ac:dyDescent="0.2">
      <c r="B331" s="211"/>
      <c r="C331" s="212"/>
      <c r="D331" s="201" t="s">
        <v>140</v>
      </c>
      <c r="E331" s="213" t="s">
        <v>1</v>
      </c>
      <c r="F331" s="214" t="s">
        <v>229</v>
      </c>
      <c r="G331" s="212"/>
      <c r="H331" s="213" t="s">
        <v>1</v>
      </c>
      <c r="I331" s="215"/>
      <c r="J331" s="212"/>
      <c r="K331" s="212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140</v>
      </c>
      <c r="AU331" s="220" t="s">
        <v>83</v>
      </c>
      <c r="AV331" s="14" t="s">
        <v>81</v>
      </c>
      <c r="AW331" s="14" t="s">
        <v>30</v>
      </c>
      <c r="AX331" s="14" t="s">
        <v>73</v>
      </c>
      <c r="AY331" s="220" t="s">
        <v>132</v>
      </c>
    </row>
    <row r="332" spans="1:65" s="15" customFormat="1" ht="11.25" x14ac:dyDescent="0.2">
      <c r="B332" s="221"/>
      <c r="C332" s="222"/>
      <c r="D332" s="201" t="s">
        <v>140</v>
      </c>
      <c r="E332" s="223" t="s">
        <v>1</v>
      </c>
      <c r="F332" s="224" t="s">
        <v>143</v>
      </c>
      <c r="G332" s="222"/>
      <c r="H332" s="225">
        <v>274.81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140</v>
      </c>
      <c r="AU332" s="231" t="s">
        <v>83</v>
      </c>
      <c r="AV332" s="15" t="s">
        <v>139</v>
      </c>
      <c r="AW332" s="15" t="s">
        <v>30</v>
      </c>
      <c r="AX332" s="15" t="s">
        <v>81</v>
      </c>
      <c r="AY332" s="231" t="s">
        <v>132</v>
      </c>
    </row>
    <row r="333" spans="1:65" s="2" customFormat="1" ht="16.5" customHeight="1" x14ac:dyDescent="0.2">
      <c r="A333" s="34"/>
      <c r="B333" s="35"/>
      <c r="C333" s="186" t="s">
        <v>350</v>
      </c>
      <c r="D333" s="186" t="s">
        <v>134</v>
      </c>
      <c r="E333" s="187" t="s">
        <v>747</v>
      </c>
      <c r="F333" s="188" t="s">
        <v>748</v>
      </c>
      <c r="G333" s="189" t="s">
        <v>195</v>
      </c>
      <c r="H333" s="190">
        <v>22.4</v>
      </c>
      <c r="I333" s="191"/>
      <c r="J333" s="192">
        <f>ROUND(I333*H333,2)</f>
        <v>0</v>
      </c>
      <c r="K333" s="188" t="s">
        <v>1</v>
      </c>
      <c r="L333" s="39"/>
      <c r="M333" s="193" t="s">
        <v>1</v>
      </c>
      <c r="N333" s="194" t="s">
        <v>38</v>
      </c>
      <c r="O333" s="71"/>
      <c r="P333" s="195">
        <f>O333*H333</f>
        <v>0</v>
      </c>
      <c r="Q333" s="195">
        <v>0</v>
      </c>
      <c r="R333" s="195">
        <f>Q333*H333</f>
        <v>0</v>
      </c>
      <c r="S333" s="195">
        <v>0</v>
      </c>
      <c r="T333" s="19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139</v>
      </c>
      <c r="AT333" s="197" t="s">
        <v>134</v>
      </c>
      <c r="AU333" s="197" t="s">
        <v>83</v>
      </c>
      <c r="AY333" s="17" t="s">
        <v>132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7" t="s">
        <v>81</v>
      </c>
      <c r="BK333" s="198">
        <f>ROUND(I333*H333,2)</f>
        <v>0</v>
      </c>
      <c r="BL333" s="17" t="s">
        <v>139</v>
      </c>
      <c r="BM333" s="197" t="s">
        <v>353</v>
      </c>
    </row>
    <row r="334" spans="1:65" s="13" customFormat="1" ht="11.25" x14ac:dyDescent="0.2">
      <c r="B334" s="199"/>
      <c r="C334" s="200"/>
      <c r="D334" s="201" t="s">
        <v>140</v>
      </c>
      <c r="E334" s="202" t="s">
        <v>1</v>
      </c>
      <c r="F334" s="203" t="s">
        <v>749</v>
      </c>
      <c r="G334" s="200"/>
      <c r="H334" s="204">
        <v>22.4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140</v>
      </c>
      <c r="AU334" s="210" t="s">
        <v>83</v>
      </c>
      <c r="AV334" s="13" t="s">
        <v>83</v>
      </c>
      <c r="AW334" s="13" t="s">
        <v>30</v>
      </c>
      <c r="AX334" s="13" t="s">
        <v>73</v>
      </c>
      <c r="AY334" s="210" t="s">
        <v>132</v>
      </c>
    </row>
    <row r="335" spans="1:65" s="14" customFormat="1" ht="11.25" x14ac:dyDescent="0.2">
      <c r="B335" s="211"/>
      <c r="C335" s="212"/>
      <c r="D335" s="201" t="s">
        <v>140</v>
      </c>
      <c r="E335" s="213" t="s">
        <v>1</v>
      </c>
      <c r="F335" s="214" t="s">
        <v>750</v>
      </c>
      <c r="G335" s="212"/>
      <c r="H335" s="213" t="s">
        <v>1</v>
      </c>
      <c r="I335" s="215"/>
      <c r="J335" s="212"/>
      <c r="K335" s="212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140</v>
      </c>
      <c r="AU335" s="220" t="s">
        <v>83</v>
      </c>
      <c r="AV335" s="14" t="s">
        <v>81</v>
      </c>
      <c r="AW335" s="14" t="s">
        <v>30</v>
      </c>
      <c r="AX335" s="14" t="s">
        <v>73</v>
      </c>
      <c r="AY335" s="220" t="s">
        <v>132</v>
      </c>
    </row>
    <row r="336" spans="1:65" s="14" customFormat="1" ht="11.25" x14ac:dyDescent="0.2">
      <c r="B336" s="211"/>
      <c r="C336" s="212"/>
      <c r="D336" s="201" t="s">
        <v>140</v>
      </c>
      <c r="E336" s="213" t="s">
        <v>1</v>
      </c>
      <c r="F336" s="214" t="s">
        <v>229</v>
      </c>
      <c r="G336" s="212"/>
      <c r="H336" s="213" t="s">
        <v>1</v>
      </c>
      <c r="I336" s="215"/>
      <c r="J336" s="212"/>
      <c r="K336" s="212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140</v>
      </c>
      <c r="AU336" s="220" t="s">
        <v>83</v>
      </c>
      <c r="AV336" s="14" t="s">
        <v>81</v>
      </c>
      <c r="AW336" s="14" t="s">
        <v>30</v>
      </c>
      <c r="AX336" s="14" t="s">
        <v>73</v>
      </c>
      <c r="AY336" s="220" t="s">
        <v>132</v>
      </c>
    </row>
    <row r="337" spans="1:65" s="15" customFormat="1" ht="11.25" x14ac:dyDescent="0.2">
      <c r="B337" s="221"/>
      <c r="C337" s="222"/>
      <c r="D337" s="201" t="s">
        <v>140</v>
      </c>
      <c r="E337" s="223" t="s">
        <v>1</v>
      </c>
      <c r="F337" s="224" t="s">
        <v>143</v>
      </c>
      <c r="G337" s="222"/>
      <c r="H337" s="225">
        <v>22.4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140</v>
      </c>
      <c r="AU337" s="231" t="s">
        <v>83</v>
      </c>
      <c r="AV337" s="15" t="s">
        <v>139</v>
      </c>
      <c r="AW337" s="15" t="s">
        <v>30</v>
      </c>
      <c r="AX337" s="15" t="s">
        <v>81</v>
      </c>
      <c r="AY337" s="231" t="s">
        <v>132</v>
      </c>
    </row>
    <row r="338" spans="1:65" s="2" customFormat="1" ht="24.2" customHeight="1" x14ac:dyDescent="0.2">
      <c r="A338" s="34"/>
      <c r="B338" s="35"/>
      <c r="C338" s="186" t="s">
        <v>240</v>
      </c>
      <c r="D338" s="186" t="s">
        <v>134</v>
      </c>
      <c r="E338" s="187" t="s">
        <v>574</v>
      </c>
      <c r="F338" s="188" t="s">
        <v>575</v>
      </c>
      <c r="G338" s="189" t="s">
        <v>195</v>
      </c>
      <c r="H338" s="190">
        <v>274.81</v>
      </c>
      <c r="I338" s="191"/>
      <c r="J338" s="192">
        <f>ROUND(I338*H338,2)</f>
        <v>0</v>
      </c>
      <c r="K338" s="188" t="s">
        <v>138</v>
      </c>
      <c r="L338" s="39"/>
      <c r="M338" s="193" t="s">
        <v>1</v>
      </c>
      <c r="N338" s="194" t="s">
        <v>38</v>
      </c>
      <c r="O338" s="71"/>
      <c r="P338" s="195">
        <f>O338*H338</f>
        <v>0</v>
      </c>
      <c r="Q338" s="195">
        <v>0</v>
      </c>
      <c r="R338" s="195">
        <f>Q338*H338</f>
        <v>0</v>
      </c>
      <c r="S338" s="195">
        <v>0</v>
      </c>
      <c r="T338" s="196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7" t="s">
        <v>139</v>
      </c>
      <c r="AT338" s="197" t="s">
        <v>134</v>
      </c>
      <c r="AU338" s="197" t="s">
        <v>83</v>
      </c>
      <c r="AY338" s="17" t="s">
        <v>132</v>
      </c>
      <c r="BE338" s="198">
        <f>IF(N338="základní",J338,0)</f>
        <v>0</v>
      </c>
      <c r="BF338" s="198">
        <f>IF(N338="snížená",J338,0)</f>
        <v>0</v>
      </c>
      <c r="BG338" s="198">
        <f>IF(N338="zákl. přenesená",J338,0)</f>
        <v>0</v>
      </c>
      <c r="BH338" s="198">
        <f>IF(N338="sníž. přenesená",J338,0)</f>
        <v>0</v>
      </c>
      <c r="BI338" s="198">
        <f>IF(N338="nulová",J338,0)</f>
        <v>0</v>
      </c>
      <c r="BJ338" s="17" t="s">
        <v>81</v>
      </c>
      <c r="BK338" s="198">
        <f>ROUND(I338*H338,2)</f>
        <v>0</v>
      </c>
      <c r="BL338" s="17" t="s">
        <v>139</v>
      </c>
      <c r="BM338" s="197" t="s">
        <v>356</v>
      </c>
    </row>
    <row r="339" spans="1:65" s="13" customFormat="1" ht="11.25" x14ac:dyDescent="0.2">
      <c r="B339" s="199"/>
      <c r="C339" s="200"/>
      <c r="D339" s="201" t="s">
        <v>140</v>
      </c>
      <c r="E339" s="202" t="s">
        <v>1</v>
      </c>
      <c r="F339" s="203" t="s">
        <v>746</v>
      </c>
      <c r="G339" s="200"/>
      <c r="H339" s="204">
        <v>274.81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140</v>
      </c>
      <c r="AU339" s="210" t="s">
        <v>83</v>
      </c>
      <c r="AV339" s="13" t="s">
        <v>83</v>
      </c>
      <c r="AW339" s="13" t="s">
        <v>30</v>
      </c>
      <c r="AX339" s="13" t="s">
        <v>73</v>
      </c>
      <c r="AY339" s="210" t="s">
        <v>132</v>
      </c>
    </row>
    <row r="340" spans="1:65" s="14" customFormat="1" ht="11.25" x14ac:dyDescent="0.2">
      <c r="B340" s="211"/>
      <c r="C340" s="212"/>
      <c r="D340" s="201" t="s">
        <v>140</v>
      </c>
      <c r="E340" s="213" t="s">
        <v>1</v>
      </c>
      <c r="F340" s="214" t="s">
        <v>229</v>
      </c>
      <c r="G340" s="212"/>
      <c r="H340" s="213" t="s">
        <v>1</v>
      </c>
      <c r="I340" s="215"/>
      <c r="J340" s="212"/>
      <c r="K340" s="212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140</v>
      </c>
      <c r="AU340" s="220" t="s">
        <v>83</v>
      </c>
      <c r="AV340" s="14" t="s">
        <v>81</v>
      </c>
      <c r="AW340" s="14" t="s">
        <v>30</v>
      </c>
      <c r="AX340" s="14" t="s">
        <v>73</v>
      </c>
      <c r="AY340" s="220" t="s">
        <v>132</v>
      </c>
    </row>
    <row r="341" spans="1:65" s="15" customFormat="1" ht="11.25" x14ac:dyDescent="0.2">
      <c r="B341" s="221"/>
      <c r="C341" s="222"/>
      <c r="D341" s="201" t="s">
        <v>140</v>
      </c>
      <c r="E341" s="223" t="s">
        <v>1</v>
      </c>
      <c r="F341" s="224" t="s">
        <v>143</v>
      </c>
      <c r="G341" s="222"/>
      <c r="H341" s="225">
        <v>274.81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140</v>
      </c>
      <c r="AU341" s="231" t="s">
        <v>83</v>
      </c>
      <c r="AV341" s="15" t="s">
        <v>139</v>
      </c>
      <c r="AW341" s="15" t="s">
        <v>30</v>
      </c>
      <c r="AX341" s="15" t="s">
        <v>81</v>
      </c>
      <c r="AY341" s="231" t="s">
        <v>132</v>
      </c>
    </row>
    <row r="342" spans="1:65" s="12" customFormat="1" ht="22.9" customHeight="1" x14ac:dyDescent="0.2">
      <c r="B342" s="170"/>
      <c r="C342" s="171"/>
      <c r="D342" s="172" t="s">
        <v>72</v>
      </c>
      <c r="E342" s="184" t="s">
        <v>442</v>
      </c>
      <c r="F342" s="184" t="s">
        <v>443</v>
      </c>
      <c r="G342" s="171"/>
      <c r="H342" s="171"/>
      <c r="I342" s="174"/>
      <c r="J342" s="185">
        <f>BK342</f>
        <v>0</v>
      </c>
      <c r="K342" s="171"/>
      <c r="L342" s="176"/>
      <c r="M342" s="177"/>
      <c r="N342" s="178"/>
      <c r="O342" s="178"/>
      <c r="P342" s="179">
        <f>SUM(P343:P366)</f>
        <v>0</v>
      </c>
      <c r="Q342" s="178"/>
      <c r="R342" s="179">
        <f>SUM(R343:R366)</f>
        <v>0</v>
      </c>
      <c r="S342" s="178"/>
      <c r="T342" s="180">
        <f>SUM(T343:T366)</f>
        <v>0</v>
      </c>
      <c r="AR342" s="181" t="s">
        <v>81</v>
      </c>
      <c r="AT342" s="182" t="s">
        <v>72</v>
      </c>
      <c r="AU342" s="182" t="s">
        <v>81</v>
      </c>
      <c r="AY342" s="181" t="s">
        <v>132</v>
      </c>
      <c r="BK342" s="183">
        <f>SUM(BK343:BK366)</f>
        <v>0</v>
      </c>
    </row>
    <row r="343" spans="1:65" s="2" customFormat="1" ht="44.25" customHeight="1" x14ac:dyDescent="0.2">
      <c r="A343" s="34"/>
      <c r="B343" s="35"/>
      <c r="C343" s="186" t="s">
        <v>357</v>
      </c>
      <c r="D343" s="186" t="s">
        <v>134</v>
      </c>
      <c r="E343" s="187" t="s">
        <v>751</v>
      </c>
      <c r="F343" s="188" t="s">
        <v>752</v>
      </c>
      <c r="G343" s="189" t="s">
        <v>165</v>
      </c>
      <c r="H343" s="190">
        <v>152.76</v>
      </c>
      <c r="I343" s="191"/>
      <c r="J343" s="192">
        <f>ROUND(I343*H343,2)</f>
        <v>0</v>
      </c>
      <c r="K343" s="188" t="s">
        <v>138</v>
      </c>
      <c r="L343" s="39"/>
      <c r="M343" s="193" t="s">
        <v>1</v>
      </c>
      <c r="N343" s="194" t="s">
        <v>38</v>
      </c>
      <c r="O343" s="71"/>
      <c r="P343" s="195">
        <f>O343*H343</f>
        <v>0</v>
      </c>
      <c r="Q343" s="195">
        <v>0</v>
      </c>
      <c r="R343" s="195">
        <f>Q343*H343</f>
        <v>0</v>
      </c>
      <c r="S343" s="195">
        <v>0</v>
      </c>
      <c r="T343" s="196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7" t="s">
        <v>139</v>
      </c>
      <c r="AT343" s="197" t="s">
        <v>134</v>
      </c>
      <c r="AU343" s="197" t="s">
        <v>83</v>
      </c>
      <c r="AY343" s="17" t="s">
        <v>132</v>
      </c>
      <c r="BE343" s="198">
        <f>IF(N343="základní",J343,0)</f>
        <v>0</v>
      </c>
      <c r="BF343" s="198">
        <f>IF(N343="snížená",J343,0)</f>
        <v>0</v>
      </c>
      <c r="BG343" s="198">
        <f>IF(N343="zákl. přenesená",J343,0)</f>
        <v>0</v>
      </c>
      <c r="BH343" s="198">
        <f>IF(N343="sníž. přenesená",J343,0)</f>
        <v>0</v>
      </c>
      <c r="BI343" s="198">
        <f>IF(N343="nulová",J343,0)</f>
        <v>0</v>
      </c>
      <c r="BJ343" s="17" t="s">
        <v>81</v>
      </c>
      <c r="BK343" s="198">
        <f>ROUND(I343*H343,2)</f>
        <v>0</v>
      </c>
      <c r="BL343" s="17" t="s">
        <v>139</v>
      </c>
      <c r="BM343" s="197" t="s">
        <v>360</v>
      </c>
    </row>
    <row r="344" spans="1:65" s="13" customFormat="1" ht="11.25" x14ac:dyDescent="0.2">
      <c r="B344" s="199"/>
      <c r="C344" s="200"/>
      <c r="D344" s="201" t="s">
        <v>140</v>
      </c>
      <c r="E344" s="202" t="s">
        <v>1</v>
      </c>
      <c r="F344" s="203" t="s">
        <v>753</v>
      </c>
      <c r="G344" s="200"/>
      <c r="H344" s="204">
        <v>152.76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140</v>
      </c>
      <c r="AU344" s="210" t="s">
        <v>83</v>
      </c>
      <c r="AV344" s="13" t="s">
        <v>83</v>
      </c>
      <c r="AW344" s="13" t="s">
        <v>30</v>
      </c>
      <c r="AX344" s="13" t="s">
        <v>73</v>
      </c>
      <c r="AY344" s="210" t="s">
        <v>132</v>
      </c>
    </row>
    <row r="345" spans="1:65" s="15" customFormat="1" ht="11.25" x14ac:dyDescent="0.2">
      <c r="B345" s="221"/>
      <c r="C345" s="222"/>
      <c r="D345" s="201" t="s">
        <v>140</v>
      </c>
      <c r="E345" s="223" t="s">
        <v>1</v>
      </c>
      <c r="F345" s="224" t="s">
        <v>143</v>
      </c>
      <c r="G345" s="222"/>
      <c r="H345" s="225">
        <v>152.76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140</v>
      </c>
      <c r="AU345" s="231" t="s">
        <v>83</v>
      </c>
      <c r="AV345" s="15" t="s">
        <v>139</v>
      </c>
      <c r="AW345" s="15" t="s">
        <v>30</v>
      </c>
      <c r="AX345" s="15" t="s">
        <v>81</v>
      </c>
      <c r="AY345" s="231" t="s">
        <v>132</v>
      </c>
    </row>
    <row r="346" spans="1:65" s="2" customFormat="1" ht="44.25" customHeight="1" x14ac:dyDescent="0.2">
      <c r="A346" s="34"/>
      <c r="B346" s="35"/>
      <c r="C346" s="186" t="s">
        <v>261</v>
      </c>
      <c r="D346" s="186" t="s">
        <v>134</v>
      </c>
      <c r="E346" s="187" t="s">
        <v>754</v>
      </c>
      <c r="F346" s="188" t="s">
        <v>755</v>
      </c>
      <c r="G346" s="189" t="s">
        <v>165</v>
      </c>
      <c r="H346" s="190">
        <v>5.0999999999999996</v>
      </c>
      <c r="I346" s="191"/>
      <c r="J346" s="192">
        <f>ROUND(I346*H346,2)</f>
        <v>0</v>
      </c>
      <c r="K346" s="188" t="s">
        <v>138</v>
      </c>
      <c r="L346" s="39"/>
      <c r="M346" s="193" t="s">
        <v>1</v>
      </c>
      <c r="N346" s="194" t="s">
        <v>38</v>
      </c>
      <c r="O346" s="71"/>
      <c r="P346" s="195">
        <f>O346*H346</f>
        <v>0</v>
      </c>
      <c r="Q346" s="195">
        <v>0</v>
      </c>
      <c r="R346" s="195">
        <f>Q346*H346</f>
        <v>0</v>
      </c>
      <c r="S346" s="195">
        <v>0</v>
      </c>
      <c r="T346" s="196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7" t="s">
        <v>139</v>
      </c>
      <c r="AT346" s="197" t="s">
        <v>134</v>
      </c>
      <c r="AU346" s="197" t="s">
        <v>83</v>
      </c>
      <c r="AY346" s="17" t="s">
        <v>132</v>
      </c>
      <c r="BE346" s="198">
        <f>IF(N346="základní",J346,0)</f>
        <v>0</v>
      </c>
      <c r="BF346" s="198">
        <f>IF(N346="snížená",J346,0)</f>
        <v>0</v>
      </c>
      <c r="BG346" s="198">
        <f>IF(N346="zákl. přenesená",J346,0)</f>
        <v>0</v>
      </c>
      <c r="BH346" s="198">
        <f>IF(N346="sníž. přenesená",J346,0)</f>
        <v>0</v>
      </c>
      <c r="BI346" s="198">
        <f>IF(N346="nulová",J346,0)</f>
        <v>0</v>
      </c>
      <c r="BJ346" s="17" t="s">
        <v>81</v>
      </c>
      <c r="BK346" s="198">
        <f>ROUND(I346*H346,2)</f>
        <v>0</v>
      </c>
      <c r="BL346" s="17" t="s">
        <v>139</v>
      </c>
      <c r="BM346" s="197" t="s">
        <v>363</v>
      </c>
    </row>
    <row r="347" spans="1:65" s="13" customFormat="1" ht="11.25" x14ac:dyDescent="0.2">
      <c r="B347" s="199"/>
      <c r="C347" s="200"/>
      <c r="D347" s="201" t="s">
        <v>140</v>
      </c>
      <c r="E347" s="202" t="s">
        <v>1</v>
      </c>
      <c r="F347" s="203" t="s">
        <v>756</v>
      </c>
      <c r="G347" s="200"/>
      <c r="H347" s="204">
        <v>5.0999999999999996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140</v>
      </c>
      <c r="AU347" s="210" t="s">
        <v>83</v>
      </c>
      <c r="AV347" s="13" t="s">
        <v>83</v>
      </c>
      <c r="AW347" s="13" t="s">
        <v>30</v>
      </c>
      <c r="AX347" s="13" t="s">
        <v>73</v>
      </c>
      <c r="AY347" s="210" t="s">
        <v>132</v>
      </c>
    </row>
    <row r="348" spans="1:65" s="15" customFormat="1" ht="11.25" x14ac:dyDescent="0.2">
      <c r="B348" s="221"/>
      <c r="C348" s="222"/>
      <c r="D348" s="201" t="s">
        <v>140</v>
      </c>
      <c r="E348" s="223" t="s">
        <v>1</v>
      </c>
      <c r="F348" s="224" t="s">
        <v>143</v>
      </c>
      <c r="G348" s="222"/>
      <c r="H348" s="225">
        <v>5.0999999999999996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140</v>
      </c>
      <c r="AU348" s="231" t="s">
        <v>83</v>
      </c>
      <c r="AV348" s="15" t="s">
        <v>139</v>
      </c>
      <c r="AW348" s="15" t="s">
        <v>30</v>
      </c>
      <c r="AX348" s="15" t="s">
        <v>81</v>
      </c>
      <c r="AY348" s="231" t="s">
        <v>132</v>
      </c>
    </row>
    <row r="349" spans="1:65" s="2" customFormat="1" ht="55.5" customHeight="1" x14ac:dyDescent="0.2">
      <c r="A349" s="34"/>
      <c r="B349" s="35"/>
      <c r="C349" s="186" t="s">
        <v>364</v>
      </c>
      <c r="D349" s="186" t="s">
        <v>134</v>
      </c>
      <c r="E349" s="187" t="s">
        <v>757</v>
      </c>
      <c r="F349" s="188" t="s">
        <v>758</v>
      </c>
      <c r="G349" s="189" t="s">
        <v>165</v>
      </c>
      <c r="H349" s="190">
        <v>5.25</v>
      </c>
      <c r="I349" s="191"/>
      <c r="J349" s="192">
        <f>ROUND(I349*H349,2)</f>
        <v>0</v>
      </c>
      <c r="K349" s="188" t="s">
        <v>138</v>
      </c>
      <c r="L349" s="39"/>
      <c r="M349" s="193" t="s">
        <v>1</v>
      </c>
      <c r="N349" s="194" t="s">
        <v>38</v>
      </c>
      <c r="O349" s="71"/>
      <c r="P349" s="195">
        <f>O349*H349</f>
        <v>0</v>
      </c>
      <c r="Q349" s="195">
        <v>0</v>
      </c>
      <c r="R349" s="195">
        <f>Q349*H349</f>
        <v>0</v>
      </c>
      <c r="S349" s="195">
        <v>0</v>
      </c>
      <c r="T349" s="196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7" t="s">
        <v>139</v>
      </c>
      <c r="AT349" s="197" t="s">
        <v>134</v>
      </c>
      <c r="AU349" s="197" t="s">
        <v>83</v>
      </c>
      <c r="AY349" s="17" t="s">
        <v>132</v>
      </c>
      <c r="BE349" s="198">
        <f>IF(N349="základní",J349,0)</f>
        <v>0</v>
      </c>
      <c r="BF349" s="198">
        <f>IF(N349="snížená",J349,0)</f>
        <v>0</v>
      </c>
      <c r="BG349" s="198">
        <f>IF(N349="zákl. přenesená",J349,0)</f>
        <v>0</v>
      </c>
      <c r="BH349" s="198">
        <f>IF(N349="sníž. přenesená",J349,0)</f>
        <v>0</v>
      </c>
      <c r="BI349" s="198">
        <f>IF(N349="nulová",J349,0)</f>
        <v>0</v>
      </c>
      <c r="BJ349" s="17" t="s">
        <v>81</v>
      </c>
      <c r="BK349" s="198">
        <f>ROUND(I349*H349,2)</f>
        <v>0</v>
      </c>
      <c r="BL349" s="17" t="s">
        <v>139</v>
      </c>
      <c r="BM349" s="197" t="s">
        <v>367</v>
      </c>
    </row>
    <row r="350" spans="1:65" s="13" customFormat="1" ht="11.25" x14ac:dyDescent="0.2">
      <c r="B350" s="199"/>
      <c r="C350" s="200"/>
      <c r="D350" s="201" t="s">
        <v>140</v>
      </c>
      <c r="E350" s="202" t="s">
        <v>1</v>
      </c>
      <c r="F350" s="203" t="s">
        <v>759</v>
      </c>
      <c r="G350" s="200"/>
      <c r="H350" s="204">
        <v>5.25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140</v>
      </c>
      <c r="AU350" s="210" t="s">
        <v>83</v>
      </c>
      <c r="AV350" s="13" t="s">
        <v>83</v>
      </c>
      <c r="AW350" s="13" t="s">
        <v>30</v>
      </c>
      <c r="AX350" s="13" t="s">
        <v>73</v>
      </c>
      <c r="AY350" s="210" t="s">
        <v>132</v>
      </c>
    </row>
    <row r="351" spans="1:65" s="15" customFormat="1" ht="11.25" x14ac:dyDescent="0.2">
      <c r="B351" s="221"/>
      <c r="C351" s="222"/>
      <c r="D351" s="201" t="s">
        <v>140</v>
      </c>
      <c r="E351" s="223" t="s">
        <v>1</v>
      </c>
      <c r="F351" s="224" t="s">
        <v>143</v>
      </c>
      <c r="G351" s="222"/>
      <c r="H351" s="225">
        <v>5.25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140</v>
      </c>
      <c r="AU351" s="231" t="s">
        <v>83</v>
      </c>
      <c r="AV351" s="15" t="s">
        <v>139</v>
      </c>
      <c r="AW351" s="15" t="s">
        <v>30</v>
      </c>
      <c r="AX351" s="15" t="s">
        <v>81</v>
      </c>
      <c r="AY351" s="231" t="s">
        <v>132</v>
      </c>
    </row>
    <row r="352" spans="1:65" s="2" customFormat="1" ht="55.5" customHeight="1" x14ac:dyDescent="0.2">
      <c r="A352" s="34"/>
      <c r="B352" s="35"/>
      <c r="C352" s="186" t="s">
        <v>265</v>
      </c>
      <c r="D352" s="186" t="s">
        <v>134</v>
      </c>
      <c r="E352" s="187" t="s">
        <v>760</v>
      </c>
      <c r="F352" s="188" t="s">
        <v>761</v>
      </c>
      <c r="G352" s="189" t="s">
        <v>165</v>
      </c>
      <c r="H352" s="190">
        <v>163.11000000000001</v>
      </c>
      <c r="I352" s="191"/>
      <c r="J352" s="192">
        <f>ROUND(I352*H352,2)</f>
        <v>0</v>
      </c>
      <c r="K352" s="188" t="s">
        <v>138</v>
      </c>
      <c r="L352" s="39"/>
      <c r="M352" s="193" t="s">
        <v>1</v>
      </c>
      <c r="N352" s="194" t="s">
        <v>38</v>
      </c>
      <c r="O352" s="71"/>
      <c r="P352" s="195">
        <f>O352*H352</f>
        <v>0</v>
      </c>
      <c r="Q352" s="195">
        <v>0</v>
      </c>
      <c r="R352" s="195">
        <f>Q352*H352</f>
        <v>0</v>
      </c>
      <c r="S352" s="195">
        <v>0</v>
      </c>
      <c r="T352" s="196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7" t="s">
        <v>139</v>
      </c>
      <c r="AT352" s="197" t="s">
        <v>134</v>
      </c>
      <c r="AU352" s="197" t="s">
        <v>83</v>
      </c>
      <c r="AY352" s="17" t="s">
        <v>132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7" t="s">
        <v>81</v>
      </c>
      <c r="BK352" s="198">
        <f>ROUND(I352*H352,2)</f>
        <v>0</v>
      </c>
      <c r="BL352" s="17" t="s">
        <v>139</v>
      </c>
      <c r="BM352" s="197" t="s">
        <v>370</v>
      </c>
    </row>
    <row r="353" spans="1:65" s="13" customFormat="1" ht="11.25" x14ac:dyDescent="0.2">
      <c r="B353" s="199"/>
      <c r="C353" s="200"/>
      <c r="D353" s="201" t="s">
        <v>140</v>
      </c>
      <c r="E353" s="202" t="s">
        <v>1</v>
      </c>
      <c r="F353" s="203" t="s">
        <v>762</v>
      </c>
      <c r="G353" s="200"/>
      <c r="H353" s="204">
        <v>163.11000000000001</v>
      </c>
      <c r="I353" s="205"/>
      <c r="J353" s="200"/>
      <c r="K353" s="200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140</v>
      </c>
      <c r="AU353" s="210" t="s">
        <v>83</v>
      </c>
      <c r="AV353" s="13" t="s">
        <v>83</v>
      </c>
      <c r="AW353" s="13" t="s">
        <v>30</v>
      </c>
      <c r="AX353" s="13" t="s">
        <v>73</v>
      </c>
      <c r="AY353" s="210" t="s">
        <v>132</v>
      </c>
    </row>
    <row r="354" spans="1:65" s="15" customFormat="1" ht="11.25" x14ac:dyDescent="0.2">
      <c r="B354" s="221"/>
      <c r="C354" s="222"/>
      <c r="D354" s="201" t="s">
        <v>140</v>
      </c>
      <c r="E354" s="223" t="s">
        <v>1</v>
      </c>
      <c r="F354" s="224" t="s">
        <v>143</v>
      </c>
      <c r="G354" s="222"/>
      <c r="H354" s="225">
        <v>163.11000000000001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140</v>
      </c>
      <c r="AU354" s="231" t="s">
        <v>83</v>
      </c>
      <c r="AV354" s="15" t="s">
        <v>139</v>
      </c>
      <c r="AW354" s="15" t="s">
        <v>30</v>
      </c>
      <c r="AX354" s="15" t="s">
        <v>81</v>
      </c>
      <c r="AY354" s="231" t="s">
        <v>132</v>
      </c>
    </row>
    <row r="355" spans="1:65" s="2" customFormat="1" ht="33" customHeight="1" x14ac:dyDescent="0.2">
      <c r="A355" s="34"/>
      <c r="B355" s="35"/>
      <c r="C355" s="186" t="s">
        <v>371</v>
      </c>
      <c r="D355" s="186" t="s">
        <v>134</v>
      </c>
      <c r="E355" s="187" t="s">
        <v>763</v>
      </c>
      <c r="F355" s="188" t="s">
        <v>764</v>
      </c>
      <c r="G355" s="189" t="s">
        <v>165</v>
      </c>
      <c r="H355" s="190">
        <v>163.11000000000001</v>
      </c>
      <c r="I355" s="191"/>
      <c r="J355" s="192">
        <f>ROUND(I355*H355,2)</f>
        <v>0</v>
      </c>
      <c r="K355" s="188" t="s">
        <v>138</v>
      </c>
      <c r="L355" s="39"/>
      <c r="M355" s="193" t="s">
        <v>1</v>
      </c>
      <c r="N355" s="194" t="s">
        <v>38</v>
      </c>
      <c r="O355" s="71"/>
      <c r="P355" s="195">
        <f>O355*H355</f>
        <v>0</v>
      </c>
      <c r="Q355" s="195">
        <v>0</v>
      </c>
      <c r="R355" s="195">
        <f>Q355*H355</f>
        <v>0</v>
      </c>
      <c r="S355" s="195">
        <v>0</v>
      </c>
      <c r="T355" s="196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7" t="s">
        <v>139</v>
      </c>
      <c r="AT355" s="197" t="s">
        <v>134</v>
      </c>
      <c r="AU355" s="197" t="s">
        <v>83</v>
      </c>
      <c r="AY355" s="17" t="s">
        <v>132</v>
      </c>
      <c r="BE355" s="198">
        <f>IF(N355="základní",J355,0)</f>
        <v>0</v>
      </c>
      <c r="BF355" s="198">
        <f>IF(N355="snížená",J355,0)</f>
        <v>0</v>
      </c>
      <c r="BG355" s="198">
        <f>IF(N355="zákl. přenesená",J355,0)</f>
        <v>0</v>
      </c>
      <c r="BH355" s="198">
        <f>IF(N355="sníž. přenesená",J355,0)</f>
        <v>0</v>
      </c>
      <c r="BI355" s="198">
        <f>IF(N355="nulová",J355,0)</f>
        <v>0</v>
      </c>
      <c r="BJ355" s="17" t="s">
        <v>81</v>
      </c>
      <c r="BK355" s="198">
        <f>ROUND(I355*H355,2)</f>
        <v>0</v>
      </c>
      <c r="BL355" s="17" t="s">
        <v>139</v>
      </c>
      <c r="BM355" s="197" t="s">
        <v>250</v>
      </c>
    </row>
    <row r="356" spans="1:65" s="13" customFormat="1" ht="11.25" x14ac:dyDescent="0.2">
      <c r="B356" s="199"/>
      <c r="C356" s="200"/>
      <c r="D356" s="201" t="s">
        <v>140</v>
      </c>
      <c r="E356" s="202" t="s">
        <v>1</v>
      </c>
      <c r="F356" s="203" t="s">
        <v>762</v>
      </c>
      <c r="G356" s="200"/>
      <c r="H356" s="204">
        <v>163.11000000000001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140</v>
      </c>
      <c r="AU356" s="210" t="s">
        <v>83</v>
      </c>
      <c r="AV356" s="13" t="s">
        <v>83</v>
      </c>
      <c r="AW356" s="13" t="s">
        <v>30</v>
      </c>
      <c r="AX356" s="13" t="s">
        <v>73</v>
      </c>
      <c r="AY356" s="210" t="s">
        <v>132</v>
      </c>
    </row>
    <row r="357" spans="1:65" s="15" customFormat="1" ht="11.25" x14ac:dyDescent="0.2">
      <c r="B357" s="221"/>
      <c r="C357" s="222"/>
      <c r="D357" s="201" t="s">
        <v>140</v>
      </c>
      <c r="E357" s="223" t="s">
        <v>1</v>
      </c>
      <c r="F357" s="224" t="s">
        <v>143</v>
      </c>
      <c r="G357" s="222"/>
      <c r="H357" s="225">
        <v>163.11000000000001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140</v>
      </c>
      <c r="AU357" s="231" t="s">
        <v>83</v>
      </c>
      <c r="AV357" s="15" t="s">
        <v>139</v>
      </c>
      <c r="AW357" s="15" t="s">
        <v>30</v>
      </c>
      <c r="AX357" s="15" t="s">
        <v>81</v>
      </c>
      <c r="AY357" s="231" t="s">
        <v>132</v>
      </c>
    </row>
    <row r="358" spans="1:65" s="2" customFormat="1" ht="44.25" customHeight="1" x14ac:dyDescent="0.2">
      <c r="A358" s="34"/>
      <c r="B358" s="35"/>
      <c r="C358" s="186" t="s">
        <v>269</v>
      </c>
      <c r="D358" s="186" t="s">
        <v>134</v>
      </c>
      <c r="E358" s="187" t="s">
        <v>765</v>
      </c>
      <c r="F358" s="188" t="s">
        <v>766</v>
      </c>
      <c r="G358" s="189" t="s">
        <v>165</v>
      </c>
      <c r="H358" s="190">
        <v>2283.54</v>
      </c>
      <c r="I358" s="191"/>
      <c r="J358" s="192">
        <f>ROUND(I358*H358,2)</f>
        <v>0</v>
      </c>
      <c r="K358" s="188" t="s">
        <v>138</v>
      </c>
      <c r="L358" s="39"/>
      <c r="M358" s="193" t="s">
        <v>1</v>
      </c>
      <c r="N358" s="194" t="s">
        <v>38</v>
      </c>
      <c r="O358" s="71"/>
      <c r="P358" s="195">
        <f>O358*H358</f>
        <v>0</v>
      </c>
      <c r="Q358" s="195">
        <v>0</v>
      </c>
      <c r="R358" s="195">
        <f>Q358*H358</f>
        <v>0</v>
      </c>
      <c r="S358" s="195">
        <v>0</v>
      </c>
      <c r="T358" s="196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7" t="s">
        <v>139</v>
      </c>
      <c r="AT358" s="197" t="s">
        <v>134</v>
      </c>
      <c r="AU358" s="197" t="s">
        <v>83</v>
      </c>
      <c r="AY358" s="17" t="s">
        <v>132</v>
      </c>
      <c r="BE358" s="198">
        <f>IF(N358="základní",J358,0)</f>
        <v>0</v>
      </c>
      <c r="BF358" s="198">
        <f>IF(N358="snížená",J358,0)</f>
        <v>0</v>
      </c>
      <c r="BG358" s="198">
        <f>IF(N358="zákl. přenesená",J358,0)</f>
        <v>0</v>
      </c>
      <c r="BH358" s="198">
        <f>IF(N358="sníž. přenesená",J358,0)</f>
        <v>0</v>
      </c>
      <c r="BI358" s="198">
        <f>IF(N358="nulová",J358,0)</f>
        <v>0</v>
      </c>
      <c r="BJ358" s="17" t="s">
        <v>81</v>
      </c>
      <c r="BK358" s="198">
        <f>ROUND(I358*H358,2)</f>
        <v>0</v>
      </c>
      <c r="BL358" s="17" t="s">
        <v>139</v>
      </c>
      <c r="BM358" s="197" t="s">
        <v>376</v>
      </c>
    </row>
    <row r="359" spans="1:65" s="13" customFormat="1" ht="11.25" x14ac:dyDescent="0.2">
      <c r="B359" s="199"/>
      <c r="C359" s="200"/>
      <c r="D359" s="201" t="s">
        <v>140</v>
      </c>
      <c r="E359" s="202" t="s">
        <v>1</v>
      </c>
      <c r="F359" s="203" t="s">
        <v>767</v>
      </c>
      <c r="G359" s="200"/>
      <c r="H359" s="204">
        <v>2283.54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140</v>
      </c>
      <c r="AU359" s="210" t="s">
        <v>83</v>
      </c>
      <c r="AV359" s="13" t="s">
        <v>83</v>
      </c>
      <c r="AW359" s="13" t="s">
        <v>30</v>
      </c>
      <c r="AX359" s="13" t="s">
        <v>73</v>
      </c>
      <c r="AY359" s="210" t="s">
        <v>132</v>
      </c>
    </row>
    <row r="360" spans="1:65" s="15" customFormat="1" ht="11.25" x14ac:dyDescent="0.2">
      <c r="B360" s="221"/>
      <c r="C360" s="222"/>
      <c r="D360" s="201" t="s">
        <v>140</v>
      </c>
      <c r="E360" s="223" t="s">
        <v>1</v>
      </c>
      <c r="F360" s="224" t="s">
        <v>143</v>
      </c>
      <c r="G360" s="222"/>
      <c r="H360" s="225">
        <v>2283.54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140</v>
      </c>
      <c r="AU360" s="231" t="s">
        <v>83</v>
      </c>
      <c r="AV360" s="15" t="s">
        <v>139</v>
      </c>
      <c r="AW360" s="15" t="s">
        <v>30</v>
      </c>
      <c r="AX360" s="15" t="s">
        <v>81</v>
      </c>
      <c r="AY360" s="231" t="s">
        <v>132</v>
      </c>
    </row>
    <row r="361" spans="1:65" s="2" customFormat="1" ht="24.2" customHeight="1" x14ac:dyDescent="0.2">
      <c r="A361" s="34"/>
      <c r="B361" s="35"/>
      <c r="C361" s="186" t="s">
        <v>377</v>
      </c>
      <c r="D361" s="186" t="s">
        <v>134</v>
      </c>
      <c r="E361" s="187" t="s">
        <v>768</v>
      </c>
      <c r="F361" s="188" t="s">
        <v>769</v>
      </c>
      <c r="G361" s="189" t="s">
        <v>165</v>
      </c>
      <c r="H361" s="190">
        <v>158.01</v>
      </c>
      <c r="I361" s="191"/>
      <c r="J361" s="192">
        <f>ROUND(I361*H361,2)</f>
        <v>0</v>
      </c>
      <c r="K361" s="188" t="s">
        <v>138</v>
      </c>
      <c r="L361" s="39"/>
      <c r="M361" s="193" t="s">
        <v>1</v>
      </c>
      <c r="N361" s="194" t="s">
        <v>38</v>
      </c>
      <c r="O361" s="71"/>
      <c r="P361" s="195">
        <f>O361*H361</f>
        <v>0</v>
      </c>
      <c r="Q361" s="195">
        <v>0</v>
      </c>
      <c r="R361" s="195">
        <f>Q361*H361</f>
        <v>0</v>
      </c>
      <c r="S361" s="195">
        <v>0</v>
      </c>
      <c r="T361" s="196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7" t="s">
        <v>139</v>
      </c>
      <c r="AT361" s="197" t="s">
        <v>134</v>
      </c>
      <c r="AU361" s="197" t="s">
        <v>83</v>
      </c>
      <c r="AY361" s="17" t="s">
        <v>132</v>
      </c>
      <c r="BE361" s="198">
        <f>IF(N361="základní",J361,0)</f>
        <v>0</v>
      </c>
      <c r="BF361" s="198">
        <f>IF(N361="snížená",J361,0)</f>
        <v>0</v>
      </c>
      <c r="BG361" s="198">
        <f>IF(N361="zákl. přenesená",J361,0)</f>
        <v>0</v>
      </c>
      <c r="BH361" s="198">
        <f>IF(N361="sníž. přenesená",J361,0)</f>
        <v>0</v>
      </c>
      <c r="BI361" s="198">
        <f>IF(N361="nulová",J361,0)</f>
        <v>0</v>
      </c>
      <c r="BJ361" s="17" t="s">
        <v>81</v>
      </c>
      <c r="BK361" s="198">
        <f>ROUND(I361*H361,2)</f>
        <v>0</v>
      </c>
      <c r="BL361" s="17" t="s">
        <v>139</v>
      </c>
      <c r="BM361" s="197" t="s">
        <v>381</v>
      </c>
    </row>
    <row r="362" spans="1:65" s="13" customFormat="1" ht="11.25" x14ac:dyDescent="0.2">
      <c r="B362" s="199"/>
      <c r="C362" s="200"/>
      <c r="D362" s="201" t="s">
        <v>140</v>
      </c>
      <c r="E362" s="202" t="s">
        <v>1</v>
      </c>
      <c r="F362" s="203" t="s">
        <v>770</v>
      </c>
      <c r="G362" s="200"/>
      <c r="H362" s="204">
        <v>158.01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140</v>
      </c>
      <c r="AU362" s="210" t="s">
        <v>83</v>
      </c>
      <c r="AV362" s="13" t="s">
        <v>83</v>
      </c>
      <c r="AW362" s="13" t="s">
        <v>30</v>
      </c>
      <c r="AX362" s="13" t="s">
        <v>73</v>
      </c>
      <c r="AY362" s="210" t="s">
        <v>132</v>
      </c>
    </row>
    <row r="363" spans="1:65" s="15" customFormat="1" ht="11.25" x14ac:dyDescent="0.2">
      <c r="B363" s="221"/>
      <c r="C363" s="222"/>
      <c r="D363" s="201" t="s">
        <v>140</v>
      </c>
      <c r="E363" s="223" t="s">
        <v>1</v>
      </c>
      <c r="F363" s="224" t="s">
        <v>143</v>
      </c>
      <c r="G363" s="222"/>
      <c r="H363" s="225">
        <v>158.01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140</v>
      </c>
      <c r="AU363" s="231" t="s">
        <v>83</v>
      </c>
      <c r="AV363" s="15" t="s">
        <v>139</v>
      </c>
      <c r="AW363" s="15" t="s">
        <v>30</v>
      </c>
      <c r="AX363" s="15" t="s">
        <v>81</v>
      </c>
      <c r="AY363" s="231" t="s">
        <v>132</v>
      </c>
    </row>
    <row r="364" spans="1:65" s="2" customFormat="1" ht="33" customHeight="1" x14ac:dyDescent="0.2">
      <c r="A364" s="34"/>
      <c r="B364" s="35"/>
      <c r="C364" s="186" t="s">
        <v>273</v>
      </c>
      <c r="D364" s="186" t="s">
        <v>134</v>
      </c>
      <c r="E364" s="187" t="s">
        <v>771</v>
      </c>
      <c r="F364" s="188" t="s">
        <v>772</v>
      </c>
      <c r="G364" s="189" t="s">
        <v>165</v>
      </c>
      <c r="H364" s="190">
        <v>5.0999999999999996</v>
      </c>
      <c r="I364" s="191"/>
      <c r="J364" s="192">
        <f>ROUND(I364*H364,2)</f>
        <v>0</v>
      </c>
      <c r="K364" s="188" t="s">
        <v>138</v>
      </c>
      <c r="L364" s="39"/>
      <c r="M364" s="193" t="s">
        <v>1</v>
      </c>
      <c r="N364" s="194" t="s">
        <v>38</v>
      </c>
      <c r="O364" s="71"/>
      <c r="P364" s="195">
        <f>O364*H364</f>
        <v>0</v>
      </c>
      <c r="Q364" s="195">
        <v>0</v>
      </c>
      <c r="R364" s="195">
        <f>Q364*H364</f>
        <v>0</v>
      </c>
      <c r="S364" s="195">
        <v>0</v>
      </c>
      <c r="T364" s="196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7" t="s">
        <v>139</v>
      </c>
      <c r="AT364" s="197" t="s">
        <v>134</v>
      </c>
      <c r="AU364" s="197" t="s">
        <v>83</v>
      </c>
      <c r="AY364" s="17" t="s">
        <v>132</v>
      </c>
      <c r="BE364" s="198">
        <f>IF(N364="základní",J364,0)</f>
        <v>0</v>
      </c>
      <c r="BF364" s="198">
        <f>IF(N364="snížená",J364,0)</f>
        <v>0</v>
      </c>
      <c r="BG364" s="198">
        <f>IF(N364="zákl. přenesená",J364,0)</f>
        <v>0</v>
      </c>
      <c r="BH364" s="198">
        <f>IF(N364="sníž. přenesená",J364,0)</f>
        <v>0</v>
      </c>
      <c r="BI364" s="198">
        <f>IF(N364="nulová",J364,0)</f>
        <v>0</v>
      </c>
      <c r="BJ364" s="17" t="s">
        <v>81</v>
      </c>
      <c r="BK364" s="198">
        <f>ROUND(I364*H364,2)</f>
        <v>0</v>
      </c>
      <c r="BL364" s="17" t="s">
        <v>139</v>
      </c>
      <c r="BM364" s="197" t="s">
        <v>384</v>
      </c>
    </row>
    <row r="365" spans="1:65" s="13" customFormat="1" ht="11.25" x14ac:dyDescent="0.2">
      <c r="B365" s="199"/>
      <c r="C365" s="200"/>
      <c r="D365" s="201" t="s">
        <v>140</v>
      </c>
      <c r="E365" s="202" t="s">
        <v>1</v>
      </c>
      <c r="F365" s="203" t="s">
        <v>773</v>
      </c>
      <c r="G365" s="200"/>
      <c r="H365" s="204">
        <v>5.0999999999999996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140</v>
      </c>
      <c r="AU365" s="210" t="s">
        <v>83</v>
      </c>
      <c r="AV365" s="13" t="s">
        <v>83</v>
      </c>
      <c r="AW365" s="13" t="s">
        <v>30</v>
      </c>
      <c r="AX365" s="13" t="s">
        <v>73</v>
      </c>
      <c r="AY365" s="210" t="s">
        <v>132</v>
      </c>
    </row>
    <row r="366" spans="1:65" s="15" customFormat="1" ht="11.25" x14ac:dyDescent="0.2">
      <c r="B366" s="221"/>
      <c r="C366" s="222"/>
      <c r="D366" s="201" t="s">
        <v>140</v>
      </c>
      <c r="E366" s="223" t="s">
        <v>1</v>
      </c>
      <c r="F366" s="224" t="s">
        <v>143</v>
      </c>
      <c r="G366" s="222"/>
      <c r="H366" s="225">
        <v>5.0999999999999996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140</v>
      </c>
      <c r="AU366" s="231" t="s">
        <v>83</v>
      </c>
      <c r="AV366" s="15" t="s">
        <v>139</v>
      </c>
      <c r="AW366" s="15" t="s">
        <v>30</v>
      </c>
      <c r="AX366" s="15" t="s">
        <v>81</v>
      </c>
      <c r="AY366" s="231" t="s">
        <v>132</v>
      </c>
    </row>
    <row r="367" spans="1:65" s="12" customFormat="1" ht="22.9" customHeight="1" x14ac:dyDescent="0.2">
      <c r="B367" s="170"/>
      <c r="C367" s="171"/>
      <c r="D367" s="172" t="s">
        <v>72</v>
      </c>
      <c r="E367" s="184" t="s">
        <v>448</v>
      </c>
      <c r="F367" s="184" t="s">
        <v>449</v>
      </c>
      <c r="G367" s="171"/>
      <c r="H367" s="171"/>
      <c r="I367" s="174"/>
      <c r="J367" s="185">
        <f>BK367</f>
        <v>0</v>
      </c>
      <c r="K367" s="171"/>
      <c r="L367" s="176"/>
      <c r="M367" s="177"/>
      <c r="N367" s="178"/>
      <c r="O367" s="178"/>
      <c r="P367" s="179">
        <f>SUM(P368:P369)</f>
        <v>0</v>
      </c>
      <c r="Q367" s="178"/>
      <c r="R367" s="179">
        <f>SUM(R368:R369)</f>
        <v>0</v>
      </c>
      <c r="S367" s="178"/>
      <c r="T367" s="180">
        <f>SUM(T368:T369)</f>
        <v>0</v>
      </c>
      <c r="AR367" s="181" t="s">
        <v>81</v>
      </c>
      <c r="AT367" s="182" t="s">
        <v>72</v>
      </c>
      <c r="AU367" s="182" t="s">
        <v>81</v>
      </c>
      <c r="AY367" s="181" t="s">
        <v>132</v>
      </c>
      <c r="BK367" s="183">
        <f>SUM(BK368:BK369)</f>
        <v>0</v>
      </c>
    </row>
    <row r="368" spans="1:65" s="2" customFormat="1" ht="44.25" customHeight="1" x14ac:dyDescent="0.2">
      <c r="A368" s="34"/>
      <c r="B368" s="35"/>
      <c r="C368" s="186" t="s">
        <v>386</v>
      </c>
      <c r="D368" s="186" t="s">
        <v>134</v>
      </c>
      <c r="E368" s="187" t="s">
        <v>578</v>
      </c>
      <c r="F368" s="188" t="s">
        <v>579</v>
      </c>
      <c r="G368" s="189" t="s">
        <v>165</v>
      </c>
      <c r="H368" s="190">
        <v>140.11000000000001</v>
      </c>
      <c r="I368" s="191"/>
      <c r="J368" s="192">
        <f>ROUND(I368*H368,2)</f>
        <v>0</v>
      </c>
      <c r="K368" s="188" t="s">
        <v>138</v>
      </c>
      <c r="L368" s="39"/>
      <c r="M368" s="193" t="s">
        <v>1</v>
      </c>
      <c r="N368" s="194" t="s">
        <v>38</v>
      </c>
      <c r="O368" s="71"/>
      <c r="P368" s="195">
        <f>O368*H368</f>
        <v>0</v>
      </c>
      <c r="Q368" s="195">
        <v>0</v>
      </c>
      <c r="R368" s="195">
        <f>Q368*H368</f>
        <v>0</v>
      </c>
      <c r="S368" s="195">
        <v>0</v>
      </c>
      <c r="T368" s="196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7" t="s">
        <v>139</v>
      </c>
      <c r="AT368" s="197" t="s">
        <v>134</v>
      </c>
      <c r="AU368" s="197" t="s">
        <v>83</v>
      </c>
      <c r="AY368" s="17" t="s">
        <v>132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17" t="s">
        <v>81</v>
      </c>
      <c r="BK368" s="198">
        <f>ROUND(I368*H368,2)</f>
        <v>0</v>
      </c>
      <c r="BL368" s="17" t="s">
        <v>139</v>
      </c>
      <c r="BM368" s="197" t="s">
        <v>389</v>
      </c>
    </row>
    <row r="369" spans="1:65" s="2" customFormat="1" ht="55.5" customHeight="1" x14ac:dyDescent="0.2">
      <c r="A369" s="34"/>
      <c r="B369" s="35"/>
      <c r="C369" s="186" t="s">
        <v>278</v>
      </c>
      <c r="D369" s="186" t="s">
        <v>134</v>
      </c>
      <c r="E369" s="187" t="s">
        <v>774</v>
      </c>
      <c r="F369" s="188" t="s">
        <v>775</v>
      </c>
      <c r="G369" s="189" t="s">
        <v>165</v>
      </c>
      <c r="H369" s="190">
        <v>140.11000000000001</v>
      </c>
      <c r="I369" s="191"/>
      <c r="J369" s="192">
        <f>ROUND(I369*H369,2)</f>
        <v>0</v>
      </c>
      <c r="K369" s="188" t="s">
        <v>138</v>
      </c>
      <c r="L369" s="39"/>
      <c r="M369" s="242" t="s">
        <v>1</v>
      </c>
      <c r="N369" s="243" t="s">
        <v>38</v>
      </c>
      <c r="O369" s="244"/>
      <c r="P369" s="245">
        <f>O369*H369</f>
        <v>0</v>
      </c>
      <c r="Q369" s="245">
        <v>0</v>
      </c>
      <c r="R369" s="245">
        <f>Q369*H369</f>
        <v>0</v>
      </c>
      <c r="S369" s="245">
        <v>0</v>
      </c>
      <c r="T369" s="246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7" t="s">
        <v>139</v>
      </c>
      <c r="AT369" s="197" t="s">
        <v>134</v>
      </c>
      <c r="AU369" s="197" t="s">
        <v>83</v>
      </c>
      <c r="AY369" s="17" t="s">
        <v>132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17" t="s">
        <v>81</v>
      </c>
      <c r="BK369" s="198">
        <f>ROUND(I369*H369,2)</f>
        <v>0</v>
      </c>
      <c r="BL369" s="17" t="s">
        <v>139</v>
      </c>
      <c r="BM369" s="197" t="s">
        <v>393</v>
      </c>
    </row>
    <row r="370" spans="1:65" s="2" customFormat="1" ht="6.95" customHeight="1" x14ac:dyDescent="0.2">
      <c r="A370" s="34"/>
      <c r="B370" s="54"/>
      <c r="C370" s="55"/>
      <c r="D370" s="55"/>
      <c r="E370" s="55"/>
      <c r="F370" s="55"/>
      <c r="G370" s="55"/>
      <c r="H370" s="55"/>
      <c r="I370" s="55"/>
      <c r="J370" s="55"/>
      <c r="K370" s="55"/>
      <c r="L370" s="39"/>
      <c r="M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</row>
  </sheetData>
  <sheetProtection algorithmName="SHA-512" hashValue="C1CAtoDJyv5z3SxVbc4K6/O0r+sWjK1s+bUGSNdNNhgssdGfp/O4eITDYZuG9GZmA0cmg9ezBO0Eq55f4SRYmw==" saltValue="pyHzhgVlFw4Ofciu2kcTzuaopXxxTo4MXjSmoP8CsRq3ezaaV1jZZTncHb2qCO2Q0P60pVbHlBHZNuMnEAMqvw==" spinCount="100000" sheet="1" objects="1" scenarios="1" formatColumns="0" formatRows="0" autoFilter="0"/>
  <autoFilter ref="C123:K369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92</v>
      </c>
    </row>
    <row r="3" spans="1:46" s="1" customFormat="1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 x14ac:dyDescent="0.2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2" t="s">
        <v>16</v>
      </c>
      <c r="L6" s="20"/>
    </row>
    <row r="7" spans="1:46" s="1" customFormat="1" ht="16.5" customHeight="1" x14ac:dyDescent="0.2">
      <c r="B7" s="20"/>
      <c r="E7" s="288" t="str">
        <f>'Rekapitulace stavby'!K6</f>
        <v>Cyklostezka Bukovec - Chrást u Plzně</v>
      </c>
      <c r="F7" s="289"/>
      <c r="G7" s="289"/>
      <c r="H7" s="289"/>
      <c r="L7" s="20"/>
    </row>
    <row r="8" spans="1:46" s="2" customFormat="1" ht="12" customHeight="1" x14ac:dyDescent="0.2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290" t="s">
        <v>776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30. 8. 2023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2" t="s">
        <v>37</v>
      </c>
      <c r="E33" s="112" t="s">
        <v>38</v>
      </c>
      <c r="F33" s="123">
        <f>ROUND((SUM(BE122:BE251)),  2)</f>
        <v>0</v>
      </c>
      <c r="G33" s="34"/>
      <c r="H33" s="34"/>
      <c r="I33" s="124">
        <v>0.21</v>
      </c>
      <c r="J33" s="123">
        <f>ROUND(((SUM(BE122:BE251))*I33),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2" t="s">
        <v>39</v>
      </c>
      <c r="F34" s="123">
        <f>ROUND((SUM(BF122:BF251)),  2)</f>
        <v>0</v>
      </c>
      <c r="G34" s="34"/>
      <c r="H34" s="34"/>
      <c r="I34" s="124">
        <v>0.15</v>
      </c>
      <c r="J34" s="123">
        <f>ROUND(((SUM(BF122:BF251))*I34),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2" t="s">
        <v>40</v>
      </c>
      <c r="F35" s="123">
        <f>ROUND((SUM(BG122:BG251)),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2" t="s">
        <v>41</v>
      </c>
      <c r="F36" s="123">
        <f>ROUND((SUM(BH122:BH251)),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2" t="s">
        <v>42</v>
      </c>
      <c r="F37" s="123">
        <f>ROUND((SUM(BI122:BI251)),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295" t="str">
        <f>E7</f>
        <v>Cyklostezka Bukovec - Chrást u Plzně</v>
      </c>
      <c r="F85" s="296"/>
      <c r="G85" s="296"/>
      <c r="H85" s="29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47" t="str">
        <f>E9</f>
        <v>SO 102 - Cyklostezka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30. 8. 2023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 x14ac:dyDescent="0.2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 x14ac:dyDescent="0.2">
      <c r="B97" s="147"/>
      <c r="C97" s="148"/>
      <c r="D97" s="149" t="s">
        <v>110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 x14ac:dyDescent="0.2">
      <c r="B98" s="153"/>
      <c r="C98" s="154"/>
      <c r="D98" s="155" t="s">
        <v>111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 x14ac:dyDescent="0.2">
      <c r="B99" s="153"/>
      <c r="C99" s="154"/>
      <c r="D99" s="155" t="s">
        <v>112</v>
      </c>
      <c r="E99" s="156"/>
      <c r="F99" s="156"/>
      <c r="G99" s="156"/>
      <c r="H99" s="156"/>
      <c r="I99" s="156"/>
      <c r="J99" s="157">
        <f>J152</f>
        <v>0</v>
      </c>
      <c r="K99" s="154"/>
      <c r="L99" s="158"/>
    </row>
    <row r="100" spans="1:31" s="10" customFormat="1" ht="19.899999999999999" customHeight="1" x14ac:dyDescent="0.2">
      <c r="B100" s="153"/>
      <c r="C100" s="154"/>
      <c r="D100" s="155" t="s">
        <v>113</v>
      </c>
      <c r="E100" s="156"/>
      <c r="F100" s="156"/>
      <c r="G100" s="156"/>
      <c r="H100" s="156"/>
      <c r="I100" s="156"/>
      <c r="J100" s="157">
        <f>J161</f>
        <v>0</v>
      </c>
      <c r="K100" s="154"/>
      <c r="L100" s="158"/>
    </row>
    <row r="101" spans="1:31" s="10" customFormat="1" ht="19.899999999999999" customHeight="1" x14ac:dyDescent="0.2">
      <c r="B101" s="153"/>
      <c r="C101" s="154"/>
      <c r="D101" s="155" t="s">
        <v>114</v>
      </c>
      <c r="E101" s="156"/>
      <c r="F101" s="156"/>
      <c r="G101" s="156"/>
      <c r="H101" s="156"/>
      <c r="I101" s="156"/>
      <c r="J101" s="157">
        <f>J222</f>
        <v>0</v>
      </c>
      <c r="K101" s="154"/>
      <c r="L101" s="158"/>
    </row>
    <row r="102" spans="1:31" s="10" customFormat="1" ht="19.899999999999999" customHeight="1" x14ac:dyDescent="0.2">
      <c r="B102" s="153"/>
      <c r="C102" s="154"/>
      <c r="D102" s="155" t="s">
        <v>116</v>
      </c>
      <c r="E102" s="156"/>
      <c r="F102" s="156"/>
      <c r="G102" s="156"/>
      <c r="H102" s="156"/>
      <c r="I102" s="156"/>
      <c r="J102" s="157">
        <f>J249</f>
        <v>0</v>
      </c>
      <c r="K102" s="154"/>
      <c r="L102" s="158"/>
    </row>
    <row r="103" spans="1:31" s="2" customFormat="1" ht="21.75" customHeight="1" x14ac:dyDescent="0.2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 x14ac:dyDescent="0.2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 x14ac:dyDescent="0.2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 x14ac:dyDescent="0.2">
      <c r="A109" s="34"/>
      <c r="B109" s="35"/>
      <c r="C109" s="23" t="s">
        <v>117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 x14ac:dyDescent="0.2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 x14ac:dyDescent="0.2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 x14ac:dyDescent="0.2">
      <c r="A112" s="34"/>
      <c r="B112" s="35"/>
      <c r="C112" s="36"/>
      <c r="D112" s="36"/>
      <c r="E112" s="295" t="str">
        <f>E7</f>
        <v>Cyklostezka Bukovec - Chrást u Plzně</v>
      </c>
      <c r="F112" s="296"/>
      <c r="G112" s="296"/>
      <c r="H112" s="29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 x14ac:dyDescent="0.2">
      <c r="A113" s="34"/>
      <c r="B113" s="35"/>
      <c r="C113" s="29" t="s">
        <v>103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 x14ac:dyDescent="0.2">
      <c r="A114" s="34"/>
      <c r="B114" s="35"/>
      <c r="C114" s="36"/>
      <c r="D114" s="36"/>
      <c r="E114" s="247" t="str">
        <f>E9</f>
        <v>SO 102 - Cyklostezka</v>
      </c>
      <c r="F114" s="297"/>
      <c r="G114" s="297"/>
      <c r="H114" s="297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 x14ac:dyDescent="0.2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29" t="s">
        <v>22</v>
      </c>
      <c r="J116" s="66" t="str">
        <f>IF(J12="","",J12)</f>
        <v>30. 8. 2023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 x14ac:dyDescent="0.2">
      <c r="A118" s="34"/>
      <c r="B118" s="35"/>
      <c r="C118" s="29" t="s">
        <v>24</v>
      </c>
      <c r="D118" s="36"/>
      <c r="E118" s="36"/>
      <c r="F118" s="27" t="str">
        <f>E15</f>
        <v xml:space="preserve"> </v>
      </c>
      <c r="G118" s="36"/>
      <c r="H118" s="36"/>
      <c r="I118" s="29" t="s">
        <v>29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 x14ac:dyDescent="0.2">
      <c r="A119" s="34"/>
      <c r="B119" s="35"/>
      <c r="C119" s="29" t="s">
        <v>27</v>
      </c>
      <c r="D119" s="36"/>
      <c r="E119" s="36"/>
      <c r="F119" s="27" t="str">
        <f>IF(E18="","",E18)</f>
        <v>Vyplň údaj</v>
      </c>
      <c r="G119" s="36"/>
      <c r="H119" s="36"/>
      <c r="I119" s="29" t="s">
        <v>31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 x14ac:dyDescent="0.2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 x14ac:dyDescent="0.2">
      <c r="A121" s="159"/>
      <c r="B121" s="160"/>
      <c r="C121" s="161" t="s">
        <v>118</v>
      </c>
      <c r="D121" s="162" t="s">
        <v>58</v>
      </c>
      <c r="E121" s="162" t="s">
        <v>54</v>
      </c>
      <c r="F121" s="162" t="s">
        <v>55</v>
      </c>
      <c r="G121" s="162" t="s">
        <v>119</v>
      </c>
      <c r="H121" s="162" t="s">
        <v>120</v>
      </c>
      <c r="I121" s="162" t="s">
        <v>121</v>
      </c>
      <c r="J121" s="162" t="s">
        <v>107</v>
      </c>
      <c r="K121" s="163" t="s">
        <v>122</v>
      </c>
      <c r="L121" s="164"/>
      <c r="M121" s="75" t="s">
        <v>1</v>
      </c>
      <c r="N121" s="76" t="s">
        <v>37</v>
      </c>
      <c r="O121" s="76" t="s">
        <v>123</v>
      </c>
      <c r="P121" s="76" t="s">
        <v>124</v>
      </c>
      <c r="Q121" s="76" t="s">
        <v>125</v>
      </c>
      <c r="R121" s="76" t="s">
        <v>126</v>
      </c>
      <c r="S121" s="76" t="s">
        <v>127</v>
      </c>
      <c r="T121" s="77" t="s">
        <v>128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 x14ac:dyDescent="0.25">
      <c r="A122" s="34"/>
      <c r="B122" s="35"/>
      <c r="C122" s="82" t="s">
        <v>129</v>
      </c>
      <c r="D122" s="36"/>
      <c r="E122" s="36"/>
      <c r="F122" s="36"/>
      <c r="G122" s="36"/>
      <c r="H122" s="36"/>
      <c r="I122" s="36"/>
      <c r="J122" s="165">
        <f>BK122</f>
        <v>0</v>
      </c>
      <c r="K122" s="36"/>
      <c r="L122" s="39"/>
      <c r="M122" s="78"/>
      <c r="N122" s="166"/>
      <c r="O122" s="79"/>
      <c r="P122" s="167">
        <f>P123</f>
        <v>0</v>
      </c>
      <c r="Q122" s="79"/>
      <c r="R122" s="167">
        <f>R123</f>
        <v>0</v>
      </c>
      <c r="S122" s="79"/>
      <c r="T122" s="168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72</v>
      </c>
      <c r="AU122" s="17" t="s">
        <v>109</v>
      </c>
      <c r="BK122" s="169">
        <f>BK123</f>
        <v>0</v>
      </c>
    </row>
    <row r="123" spans="1:65" s="12" customFormat="1" ht="25.9" customHeight="1" x14ac:dyDescent="0.2">
      <c r="B123" s="170"/>
      <c r="C123" s="171"/>
      <c r="D123" s="172" t="s">
        <v>72</v>
      </c>
      <c r="E123" s="173" t="s">
        <v>130</v>
      </c>
      <c r="F123" s="173" t="s">
        <v>131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P124+P152+P161+P222+P249</f>
        <v>0</v>
      </c>
      <c r="Q123" s="178"/>
      <c r="R123" s="179">
        <f>R124+R152+R161+R222+R249</f>
        <v>0</v>
      </c>
      <c r="S123" s="178"/>
      <c r="T123" s="180">
        <f>T124+T152+T161+T222+T249</f>
        <v>0</v>
      </c>
      <c r="AR123" s="181" t="s">
        <v>81</v>
      </c>
      <c r="AT123" s="182" t="s">
        <v>72</v>
      </c>
      <c r="AU123" s="182" t="s">
        <v>73</v>
      </c>
      <c r="AY123" s="181" t="s">
        <v>132</v>
      </c>
      <c r="BK123" s="183">
        <f>BK124+BK152+BK161+BK222+BK249</f>
        <v>0</v>
      </c>
    </row>
    <row r="124" spans="1:65" s="12" customFormat="1" ht="22.9" customHeight="1" x14ac:dyDescent="0.2">
      <c r="B124" s="170"/>
      <c r="C124" s="171"/>
      <c r="D124" s="172" t="s">
        <v>72</v>
      </c>
      <c r="E124" s="184" t="s">
        <v>81</v>
      </c>
      <c r="F124" s="184" t="s">
        <v>133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SUM(P125:P151)</f>
        <v>0</v>
      </c>
      <c r="Q124" s="178"/>
      <c r="R124" s="179">
        <f>SUM(R125:R151)</f>
        <v>0</v>
      </c>
      <c r="S124" s="178"/>
      <c r="T124" s="180">
        <f>SUM(T125:T151)</f>
        <v>0</v>
      </c>
      <c r="AR124" s="181" t="s">
        <v>81</v>
      </c>
      <c r="AT124" s="182" t="s">
        <v>72</v>
      </c>
      <c r="AU124" s="182" t="s">
        <v>81</v>
      </c>
      <c r="AY124" s="181" t="s">
        <v>132</v>
      </c>
      <c r="BK124" s="183">
        <f>SUM(BK125:BK151)</f>
        <v>0</v>
      </c>
    </row>
    <row r="125" spans="1:65" s="2" customFormat="1" ht="44.25" customHeight="1" x14ac:dyDescent="0.2">
      <c r="A125" s="34"/>
      <c r="B125" s="35"/>
      <c r="C125" s="186" t="s">
        <v>81</v>
      </c>
      <c r="D125" s="186" t="s">
        <v>134</v>
      </c>
      <c r="E125" s="187" t="s">
        <v>157</v>
      </c>
      <c r="F125" s="188" t="s">
        <v>158</v>
      </c>
      <c r="G125" s="189" t="s">
        <v>137</v>
      </c>
      <c r="H125" s="190">
        <v>510</v>
      </c>
      <c r="I125" s="191"/>
      <c r="J125" s="192">
        <f>ROUND(I125*H125,2)</f>
        <v>0</v>
      </c>
      <c r="K125" s="188" t="s">
        <v>138</v>
      </c>
      <c r="L125" s="39"/>
      <c r="M125" s="193" t="s">
        <v>1</v>
      </c>
      <c r="N125" s="194" t="s">
        <v>38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139</v>
      </c>
      <c r="AT125" s="197" t="s">
        <v>134</v>
      </c>
      <c r="AU125" s="197" t="s">
        <v>83</v>
      </c>
      <c r="AY125" s="17" t="s">
        <v>132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81</v>
      </c>
      <c r="BK125" s="198">
        <f>ROUND(I125*H125,2)</f>
        <v>0</v>
      </c>
      <c r="BL125" s="17" t="s">
        <v>139</v>
      </c>
      <c r="BM125" s="197" t="s">
        <v>83</v>
      </c>
    </row>
    <row r="126" spans="1:65" s="13" customFormat="1" ht="11.25" x14ac:dyDescent="0.2">
      <c r="B126" s="199"/>
      <c r="C126" s="200"/>
      <c r="D126" s="201" t="s">
        <v>140</v>
      </c>
      <c r="E126" s="202" t="s">
        <v>1</v>
      </c>
      <c r="F126" s="203" t="s">
        <v>777</v>
      </c>
      <c r="G126" s="200"/>
      <c r="H126" s="204">
        <v>510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140</v>
      </c>
      <c r="AU126" s="210" t="s">
        <v>83</v>
      </c>
      <c r="AV126" s="13" t="s">
        <v>83</v>
      </c>
      <c r="AW126" s="13" t="s">
        <v>30</v>
      </c>
      <c r="AX126" s="13" t="s">
        <v>73</v>
      </c>
      <c r="AY126" s="210" t="s">
        <v>132</v>
      </c>
    </row>
    <row r="127" spans="1:65" s="14" customFormat="1" ht="11.25" x14ac:dyDescent="0.2">
      <c r="B127" s="211"/>
      <c r="C127" s="212"/>
      <c r="D127" s="201" t="s">
        <v>140</v>
      </c>
      <c r="E127" s="213" t="s">
        <v>1</v>
      </c>
      <c r="F127" s="214" t="s">
        <v>778</v>
      </c>
      <c r="G127" s="212"/>
      <c r="H127" s="213" t="s">
        <v>1</v>
      </c>
      <c r="I127" s="215"/>
      <c r="J127" s="212"/>
      <c r="K127" s="212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140</v>
      </c>
      <c r="AU127" s="220" t="s">
        <v>83</v>
      </c>
      <c r="AV127" s="14" t="s">
        <v>81</v>
      </c>
      <c r="AW127" s="14" t="s">
        <v>30</v>
      </c>
      <c r="AX127" s="14" t="s">
        <v>73</v>
      </c>
      <c r="AY127" s="220" t="s">
        <v>132</v>
      </c>
    </row>
    <row r="128" spans="1:65" s="15" customFormat="1" ht="11.25" x14ac:dyDescent="0.2">
      <c r="B128" s="221"/>
      <c r="C128" s="222"/>
      <c r="D128" s="201" t="s">
        <v>140</v>
      </c>
      <c r="E128" s="223" t="s">
        <v>1</v>
      </c>
      <c r="F128" s="224" t="s">
        <v>143</v>
      </c>
      <c r="G128" s="222"/>
      <c r="H128" s="225">
        <v>510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140</v>
      </c>
      <c r="AU128" s="231" t="s">
        <v>83</v>
      </c>
      <c r="AV128" s="15" t="s">
        <v>139</v>
      </c>
      <c r="AW128" s="15" t="s">
        <v>30</v>
      </c>
      <c r="AX128" s="15" t="s">
        <v>81</v>
      </c>
      <c r="AY128" s="231" t="s">
        <v>132</v>
      </c>
    </row>
    <row r="129" spans="1:65" s="2" customFormat="1" ht="16.5" customHeight="1" x14ac:dyDescent="0.2">
      <c r="A129" s="34"/>
      <c r="B129" s="35"/>
      <c r="C129" s="232" t="s">
        <v>83</v>
      </c>
      <c r="D129" s="232" t="s">
        <v>162</v>
      </c>
      <c r="E129" s="233" t="s">
        <v>163</v>
      </c>
      <c r="F129" s="234" t="s">
        <v>164</v>
      </c>
      <c r="G129" s="235" t="s">
        <v>165</v>
      </c>
      <c r="H129" s="236">
        <v>1020</v>
      </c>
      <c r="I129" s="237"/>
      <c r="J129" s="238">
        <f>ROUND(I129*H129,2)</f>
        <v>0</v>
      </c>
      <c r="K129" s="234" t="s">
        <v>138</v>
      </c>
      <c r="L129" s="239"/>
      <c r="M129" s="240" t="s">
        <v>1</v>
      </c>
      <c r="N129" s="241" t="s">
        <v>38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154</v>
      </c>
      <c r="AT129" s="197" t="s">
        <v>162</v>
      </c>
      <c r="AU129" s="197" t="s">
        <v>83</v>
      </c>
      <c r="AY129" s="17" t="s">
        <v>132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81</v>
      </c>
      <c r="BK129" s="198">
        <f>ROUND(I129*H129,2)</f>
        <v>0</v>
      </c>
      <c r="BL129" s="17" t="s">
        <v>139</v>
      </c>
      <c r="BM129" s="197" t="s">
        <v>139</v>
      </c>
    </row>
    <row r="130" spans="1:65" s="2" customFormat="1" ht="55.5" customHeight="1" x14ac:dyDescent="0.2">
      <c r="A130" s="34"/>
      <c r="B130" s="35"/>
      <c r="C130" s="186" t="s">
        <v>148</v>
      </c>
      <c r="D130" s="186" t="s">
        <v>134</v>
      </c>
      <c r="E130" s="187" t="s">
        <v>169</v>
      </c>
      <c r="F130" s="188" t="s">
        <v>170</v>
      </c>
      <c r="G130" s="189" t="s">
        <v>137</v>
      </c>
      <c r="H130" s="190">
        <v>3.45</v>
      </c>
      <c r="I130" s="191"/>
      <c r="J130" s="192">
        <f>ROUND(I130*H130,2)</f>
        <v>0</v>
      </c>
      <c r="K130" s="188" t="s">
        <v>138</v>
      </c>
      <c r="L130" s="39"/>
      <c r="M130" s="193" t="s">
        <v>1</v>
      </c>
      <c r="N130" s="194" t="s">
        <v>38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139</v>
      </c>
      <c r="AT130" s="197" t="s">
        <v>134</v>
      </c>
      <c r="AU130" s="197" t="s">
        <v>83</v>
      </c>
      <c r="AY130" s="17" t="s">
        <v>132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81</v>
      </c>
      <c r="BK130" s="198">
        <f>ROUND(I130*H130,2)</f>
        <v>0</v>
      </c>
      <c r="BL130" s="17" t="s">
        <v>139</v>
      </c>
      <c r="BM130" s="197" t="s">
        <v>151</v>
      </c>
    </row>
    <row r="131" spans="1:65" s="13" customFormat="1" ht="11.25" x14ac:dyDescent="0.2">
      <c r="B131" s="199"/>
      <c r="C131" s="200"/>
      <c r="D131" s="201" t="s">
        <v>140</v>
      </c>
      <c r="E131" s="202" t="s">
        <v>1</v>
      </c>
      <c r="F131" s="203" t="s">
        <v>779</v>
      </c>
      <c r="G131" s="200"/>
      <c r="H131" s="204">
        <v>3.45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140</v>
      </c>
      <c r="AU131" s="210" t="s">
        <v>83</v>
      </c>
      <c r="AV131" s="13" t="s">
        <v>83</v>
      </c>
      <c r="AW131" s="13" t="s">
        <v>30</v>
      </c>
      <c r="AX131" s="13" t="s">
        <v>73</v>
      </c>
      <c r="AY131" s="210" t="s">
        <v>132</v>
      </c>
    </row>
    <row r="132" spans="1:65" s="14" customFormat="1" ht="11.25" x14ac:dyDescent="0.2">
      <c r="B132" s="211"/>
      <c r="C132" s="212"/>
      <c r="D132" s="201" t="s">
        <v>140</v>
      </c>
      <c r="E132" s="213" t="s">
        <v>1</v>
      </c>
      <c r="F132" s="214" t="s">
        <v>780</v>
      </c>
      <c r="G132" s="212"/>
      <c r="H132" s="213" t="s">
        <v>1</v>
      </c>
      <c r="I132" s="215"/>
      <c r="J132" s="212"/>
      <c r="K132" s="212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140</v>
      </c>
      <c r="AU132" s="220" t="s">
        <v>83</v>
      </c>
      <c r="AV132" s="14" t="s">
        <v>81</v>
      </c>
      <c r="AW132" s="14" t="s">
        <v>30</v>
      </c>
      <c r="AX132" s="14" t="s">
        <v>73</v>
      </c>
      <c r="AY132" s="220" t="s">
        <v>132</v>
      </c>
    </row>
    <row r="133" spans="1:65" s="15" customFormat="1" ht="11.25" x14ac:dyDescent="0.2">
      <c r="B133" s="221"/>
      <c r="C133" s="222"/>
      <c r="D133" s="201" t="s">
        <v>140</v>
      </c>
      <c r="E133" s="223" t="s">
        <v>1</v>
      </c>
      <c r="F133" s="224" t="s">
        <v>143</v>
      </c>
      <c r="G133" s="222"/>
      <c r="H133" s="225">
        <v>3.45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140</v>
      </c>
      <c r="AU133" s="231" t="s">
        <v>83</v>
      </c>
      <c r="AV133" s="15" t="s">
        <v>139</v>
      </c>
      <c r="AW133" s="15" t="s">
        <v>30</v>
      </c>
      <c r="AX133" s="15" t="s">
        <v>81</v>
      </c>
      <c r="AY133" s="231" t="s">
        <v>132</v>
      </c>
    </row>
    <row r="134" spans="1:65" s="2" customFormat="1" ht="16.5" customHeight="1" x14ac:dyDescent="0.2">
      <c r="A134" s="34"/>
      <c r="B134" s="35"/>
      <c r="C134" s="232" t="s">
        <v>139</v>
      </c>
      <c r="D134" s="232" t="s">
        <v>162</v>
      </c>
      <c r="E134" s="233" t="s">
        <v>188</v>
      </c>
      <c r="F134" s="234" t="s">
        <v>781</v>
      </c>
      <c r="G134" s="235" t="s">
        <v>165</v>
      </c>
      <c r="H134" s="236">
        <v>6.9</v>
      </c>
      <c r="I134" s="237"/>
      <c r="J134" s="238">
        <f>ROUND(I134*H134,2)</f>
        <v>0</v>
      </c>
      <c r="K134" s="234" t="s">
        <v>138</v>
      </c>
      <c r="L134" s="239"/>
      <c r="M134" s="240" t="s">
        <v>1</v>
      </c>
      <c r="N134" s="241" t="s">
        <v>38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154</v>
      </c>
      <c r="AT134" s="197" t="s">
        <v>162</v>
      </c>
      <c r="AU134" s="197" t="s">
        <v>83</v>
      </c>
      <c r="AY134" s="17" t="s">
        <v>132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81</v>
      </c>
      <c r="BK134" s="198">
        <f>ROUND(I134*H134,2)</f>
        <v>0</v>
      </c>
      <c r="BL134" s="17" t="s">
        <v>139</v>
      </c>
      <c r="BM134" s="197" t="s">
        <v>154</v>
      </c>
    </row>
    <row r="135" spans="1:65" s="2" customFormat="1" ht="55.5" customHeight="1" x14ac:dyDescent="0.2">
      <c r="A135" s="34"/>
      <c r="B135" s="35"/>
      <c r="C135" s="186" t="s">
        <v>156</v>
      </c>
      <c r="D135" s="186" t="s">
        <v>134</v>
      </c>
      <c r="E135" s="187" t="s">
        <v>169</v>
      </c>
      <c r="F135" s="188" t="s">
        <v>170</v>
      </c>
      <c r="G135" s="189" t="s">
        <v>137</v>
      </c>
      <c r="H135" s="190">
        <v>784.4</v>
      </c>
      <c r="I135" s="191"/>
      <c r="J135" s="192">
        <f>ROUND(I135*H135,2)</f>
        <v>0</v>
      </c>
      <c r="K135" s="188" t="s">
        <v>138</v>
      </c>
      <c r="L135" s="39"/>
      <c r="M135" s="193" t="s">
        <v>1</v>
      </c>
      <c r="N135" s="194" t="s">
        <v>38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139</v>
      </c>
      <c r="AT135" s="197" t="s">
        <v>134</v>
      </c>
      <c r="AU135" s="197" t="s">
        <v>83</v>
      </c>
      <c r="AY135" s="17" t="s">
        <v>132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81</v>
      </c>
      <c r="BK135" s="198">
        <f>ROUND(I135*H135,2)</f>
        <v>0</v>
      </c>
      <c r="BL135" s="17" t="s">
        <v>139</v>
      </c>
      <c r="BM135" s="197" t="s">
        <v>159</v>
      </c>
    </row>
    <row r="136" spans="1:65" s="13" customFormat="1" ht="11.25" x14ac:dyDescent="0.2">
      <c r="B136" s="199"/>
      <c r="C136" s="200"/>
      <c r="D136" s="201" t="s">
        <v>140</v>
      </c>
      <c r="E136" s="202" t="s">
        <v>1</v>
      </c>
      <c r="F136" s="203" t="s">
        <v>782</v>
      </c>
      <c r="G136" s="200"/>
      <c r="H136" s="204">
        <v>784.4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140</v>
      </c>
      <c r="AU136" s="210" t="s">
        <v>83</v>
      </c>
      <c r="AV136" s="13" t="s">
        <v>83</v>
      </c>
      <c r="AW136" s="13" t="s">
        <v>30</v>
      </c>
      <c r="AX136" s="13" t="s">
        <v>73</v>
      </c>
      <c r="AY136" s="210" t="s">
        <v>132</v>
      </c>
    </row>
    <row r="137" spans="1:65" s="14" customFormat="1" ht="11.25" x14ac:dyDescent="0.2">
      <c r="B137" s="211"/>
      <c r="C137" s="212"/>
      <c r="D137" s="201" t="s">
        <v>140</v>
      </c>
      <c r="E137" s="213" t="s">
        <v>1</v>
      </c>
      <c r="F137" s="214" t="s">
        <v>783</v>
      </c>
      <c r="G137" s="212"/>
      <c r="H137" s="213" t="s">
        <v>1</v>
      </c>
      <c r="I137" s="215"/>
      <c r="J137" s="212"/>
      <c r="K137" s="212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140</v>
      </c>
      <c r="AU137" s="220" t="s">
        <v>83</v>
      </c>
      <c r="AV137" s="14" t="s">
        <v>81</v>
      </c>
      <c r="AW137" s="14" t="s">
        <v>30</v>
      </c>
      <c r="AX137" s="14" t="s">
        <v>73</v>
      </c>
      <c r="AY137" s="220" t="s">
        <v>132</v>
      </c>
    </row>
    <row r="138" spans="1:65" s="15" customFormat="1" ht="11.25" x14ac:dyDescent="0.2">
      <c r="B138" s="221"/>
      <c r="C138" s="222"/>
      <c r="D138" s="201" t="s">
        <v>140</v>
      </c>
      <c r="E138" s="223" t="s">
        <v>1</v>
      </c>
      <c r="F138" s="224" t="s">
        <v>143</v>
      </c>
      <c r="G138" s="222"/>
      <c r="H138" s="225">
        <v>784.4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140</v>
      </c>
      <c r="AU138" s="231" t="s">
        <v>83</v>
      </c>
      <c r="AV138" s="15" t="s">
        <v>139</v>
      </c>
      <c r="AW138" s="15" t="s">
        <v>30</v>
      </c>
      <c r="AX138" s="15" t="s">
        <v>81</v>
      </c>
      <c r="AY138" s="231" t="s">
        <v>132</v>
      </c>
    </row>
    <row r="139" spans="1:65" s="2" customFormat="1" ht="16.5" customHeight="1" x14ac:dyDescent="0.2">
      <c r="A139" s="34"/>
      <c r="B139" s="35"/>
      <c r="C139" s="232" t="s">
        <v>151</v>
      </c>
      <c r="D139" s="232" t="s">
        <v>162</v>
      </c>
      <c r="E139" s="233" t="s">
        <v>188</v>
      </c>
      <c r="F139" s="234" t="s">
        <v>781</v>
      </c>
      <c r="G139" s="235" t="s">
        <v>165</v>
      </c>
      <c r="H139" s="236">
        <v>1568.8</v>
      </c>
      <c r="I139" s="237"/>
      <c r="J139" s="238">
        <f>ROUND(I139*H139,2)</f>
        <v>0</v>
      </c>
      <c r="K139" s="234" t="s">
        <v>138</v>
      </c>
      <c r="L139" s="239"/>
      <c r="M139" s="240" t="s">
        <v>1</v>
      </c>
      <c r="N139" s="241" t="s">
        <v>38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154</v>
      </c>
      <c r="AT139" s="197" t="s">
        <v>162</v>
      </c>
      <c r="AU139" s="197" t="s">
        <v>83</v>
      </c>
      <c r="AY139" s="17" t="s">
        <v>132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81</v>
      </c>
      <c r="BK139" s="198">
        <f>ROUND(I139*H139,2)</f>
        <v>0</v>
      </c>
      <c r="BL139" s="17" t="s">
        <v>139</v>
      </c>
      <c r="BM139" s="197" t="s">
        <v>166</v>
      </c>
    </row>
    <row r="140" spans="1:65" s="13" customFormat="1" ht="11.25" x14ac:dyDescent="0.2">
      <c r="B140" s="199"/>
      <c r="C140" s="200"/>
      <c r="D140" s="201" t="s">
        <v>140</v>
      </c>
      <c r="E140" s="202" t="s">
        <v>1</v>
      </c>
      <c r="F140" s="203" t="s">
        <v>784</v>
      </c>
      <c r="G140" s="200"/>
      <c r="H140" s="204">
        <v>1568.8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140</v>
      </c>
      <c r="AU140" s="210" t="s">
        <v>83</v>
      </c>
      <c r="AV140" s="13" t="s">
        <v>83</v>
      </c>
      <c r="AW140" s="13" t="s">
        <v>30</v>
      </c>
      <c r="AX140" s="13" t="s">
        <v>73</v>
      </c>
      <c r="AY140" s="210" t="s">
        <v>132</v>
      </c>
    </row>
    <row r="141" spans="1:65" s="15" customFormat="1" ht="11.25" x14ac:dyDescent="0.2">
      <c r="B141" s="221"/>
      <c r="C141" s="222"/>
      <c r="D141" s="201" t="s">
        <v>140</v>
      </c>
      <c r="E141" s="223" t="s">
        <v>1</v>
      </c>
      <c r="F141" s="224" t="s">
        <v>143</v>
      </c>
      <c r="G141" s="222"/>
      <c r="H141" s="225">
        <v>1568.8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140</v>
      </c>
      <c r="AU141" s="231" t="s">
        <v>83</v>
      </c>
      <c r="AV141" s="15" t="s">
        <v>139</v>
      </c>
      <c r="AW141" s="15" t="s">
        <v>30</v>
      </c>
      <c r="AX141" s="15" t="s">
        <v>81</v>
      </c>
      <c r="AY141" s="231" t="s">
        <v>132</v>
      </c>
    </row>
    <row r="142" spans="1:65" s="2" customFormat="1" ht="33" customHeight="1" x14ac:dyDescent="0.2">
      <c r="A142" s="34"/>
      <c r="B142" s="35"/>
      <c r="C142" s="186" t="s">
        <v>168</v>
      </c>
      <c r="D142" s="186" t="s">
        <v>134</v>
      </c>
      <c r="E142" s="187" t="s">
        <v>223</v>
      </c>
      <c r="F142" s="188" t="s">
        <v>224</v>
      </c>
      <c r="G142" s="189" t="s">
        <v>195</v>
      </c>
      <c r="H142" s="190">
        <v>3922</v>
      </c>
      <c r="I142" s="191"/>
      <c r="J142" s="192">
        <f>ROUND(I142*H142,2)</f>
        <v>0</v>
      </c>
      <c r="K142" s="188" t="s">
        <v>138</v>
      </c>
      <c r="L142" s="39"/>
      <c r="M142" s="193" t="s">
        <v>1</v>
      </c>
      <c r="N142" s="194" t="s">
        <v>38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139</v>
      </c>
      <c r="AT142" s="197" t="s">
        <v>134</v>
      </c>
      <c r="AU142" s="197" t="s">
        <v>83</v>
      </c>
      <c r="AY142" s="17" t="s">
        <v>132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81</v>
      </c>
      <c r="BK142" s="198">
        <f>ROUND(I142*H142,2)</f>
        <v>0</v>
      </c>
      <c r="BL142" s="17" t="s">
        <v>139</v>
      </c>
      <c r="BM142" s="197" t="s">
        <v>171</v>
      </c>
    </row>
    <row r="143" spans="1:65" s="13" customFormat="1" ht="11.25" x14ac:dyDescent="0.2">
      <c r="B143" s="199"/>
      <c r="C143" s="200"/>
      <c r="D143" s="201" t="s">
        <v>140</v>
      </c>
      <c r="E143" s="202" t="s">
        <v>1</v>
      </c>
      <c r="F143" s="203" t="s">
        <v>785</v>
      </c>
      <c r="G143" s="200"/>
      <c r="H143" s="204">
        <v>3352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140</v>
      </c>
      <c r="AU143" s="210" t="s">
        <v>83</v>
      </c>
      <c r="AV143" s="13" t="s">
        <v>83</v>
      </c>
      <c r="AW143" s="13" t="s">
        <v>30</v>
      </c>
      <c r="AX143" s="13" t="s">
        <v>73</v>
      </c>
      <c r="AY143" s="210" t="s">
        <v>132</v>
      </c>
    </row>
    <row r="144" spans="1:65" s="13" customFormat="1" ht="11.25" x14ac:dyDescent="0.2">
      <c r="B144" s="199"/>
      <c r="C144" s="200"/>
      <c r="D144" s="201" t="s">
        <v>140</v>
      </c>
      <c r="E144" s="202" t="s">
        <v>1</v>
      </c>
      <c r="F144" s="203" t="s">
        <v>786</v>
      </c>
      <c r="G144" s="200"/>
      <c r="H144" s="204">
        <v>570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140</v>
      </c>
      <c r="AU144" s="210" t="s">
        <v>83</v>
      </c>
      <c r="AV144" s="13" t="s">
        <v>83</v>
      </c>
      <c r="AW144" s="13" t="s">
        <v>30</v>
      </c>
      <c r="AX144" s="13" t="s">
        <v>73</v>
      </c>
      <c r="AY144" s="210" t="s">
        <v>132</v>
      </c>
    </row>
    <row r="145" spans="1:65" s="14" customFormat="1" ht="11.25" x14ac:dyDescent="0.2">
      <c r="B145" s="211"/>
      <c r="C145" s="212"/>
      <c r="D145" s="201" t="s">
        <v>140</v>
      </c>
      <c r="E145" s="213" t="s">
        <v>1</v>
      </c>
      <c r="F145" s="214" t="s">
        <v>787</v>
      </c>
      <c r="G145" s="212"/>
      <c r="H145" s="213" t="s">
        <v>1</v>
      </c>
      <c r="I145" s="215"/>
      <c r="J145" s="212"/>
      <c r="K145" s="212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140</v>
      </c>
      <c r="AU145" s="220" t="s">
        <v>83</v>
      </c>
      <c r="AV145" s="14" t="s">
        <v>81</v>
      </c>
      <c r="AW145" s="14" t="s">
        <v>30</v>
      </c>
      <c r="AX145" s="14" t="s">
        <v>73</v>
      </c>
      <c r="AY145" s="220" t="s">
        <v>132</v>
      </c>
    </row>
    <row r="146" spans="1:65" s="14" customFormat="1" ht="11.25" x14ac:dyDescent="0.2">
      <c r="B146" s="211"/>
      <c r="C146" s="212"/>
      <c r="D146" s="201" t="s">
        <v>140</v>
      </c>
      <c r="E146" s="213" t="s">
        <v>1</v>
      </c>
      <c r="F146" s="214" t="s">
        <v>229</v>
      </c>
      <c r="G146" s="212"/>
      <c r="H146" s="213" t="s">
        <v>1</v>
      </c>
      <c r="I146" s="215"/>
      <c r="J146" s="212"/>
      <c r="K146" s="212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140</v>
      </c>
      <c r="AU146" s="220" t="s">
        <v>83</v>
      </c>
      <c r="AV146" s="14" t="s">
        <v>81</v>
      </c>
      <c r="AW146" s="14" t="s">
        <v>30</v>
      </c>
      <c r="AX146" s="14" t="s">
        <v>73</v>
      </c>
      <c r="AY146" s="220" t="s">
        <v>132</v>
      </c>
    </row>
    <row r="147" spans="1:65" s="15" customFormat="1" ht="11.25" x14ac:dyDescent="0.2">
      <c r="B147" s="221"/>
      <c r="C147" s="222"/>
      <c r="D147" s="201" t="s">
        <v>140</v>
      </c>
      <c r="E147" s="223" t="s">
        <v>1</v>
      </c>
      <c r="F147" s="224" t="s">
        <v>143</v>
      </c>
      <c r="G147" s="222"/>
      <c r="H147" s="225">
        <v>3922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140</v>
      </c>
      <c r="AU147" s="231" t="s">
        <v>83</v>
      </c>
      <c r="AV147" s="15" t="s">
        <v>139</v>
      </c>
      <c r="AW147" s="15" t="s">
        <v>30</v>
      </c>
      <c r="AX147" s="15" t="s">
        <v>81</v>
      </c>
      <c r="AY147" s="231" t="s">
        <v>132</v>
      </c>
    </row>
    <row r="148" spans="1:65" s="2" customFormat="1" ht="49.15" customHeight="1" x14ac:dyDescent="0.2">
      <c r="A148" s="34"/>
      <c r="B148" s="35"/>
      <c r="C148" s="186" t="s">
        <v>319</v>
      </c>
      <c r="D148" s="186" t="s">
        <v>134</v>
      </c>
      <c r="E148" s="187" t="s">
        <v>231</v>
      </c>
      <c r="F148" s="188" t="s">
        <v>232</v>
      </c>
      <c r="G148" s="189" t="s">
        <v>195</v>
      </c>
      <c r="H148" s="190">
        <v>4279.5</v>
      </c>
      <c r="I148" s="191"/>
      <c r="J148" s="192">
        <f>ROUND(I148*H148,2)</f>
        <v>0</v>
      </c>
      <c r="K148" s="188" t="s">
        <v>1</v>
      </c>
      <c r="L148" s="39"/>
      <c r="M148" s="193" t="s">
        <v>1</v>
      </c>
      <c r="N148" s="194" t="s">
        <v>38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139</v>
      </c>
      <c r="AT148" s="197" t="s">
        <v>134</v>
      </c>
      <c r="AU148" s="197" t="s">
        <v>83</v>
      </c>
      <c r="AY148" s="17" t="s">
        <v>132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81</v>
      </c>
      <c r="BK148" s="198">
        <f>ROUND(I148*H148,2)</f>
        <v>0</v>
      </c>
      <c r="BL148" s="17" t="s">
        <v>139</v>
      </c>
      <c r="BM148" s="197" t="s">
        <v>788</v>
      </c>
    </row>
    <row r="149" spans="1:65" s="14" customFormat="1" ht="11.25" x14ac:dyDescent="0.2">
      <c r="B149" s="211"/>
      <c r="C149" s="212"/>
      <c r="D149" s="201" t="s">
        <v>140</v>
      </c>
      <c r="E149" s="213" t="s">
        <v>1</v>
      </c>
      <c r="F149" s="214" t="s">
        <v>789</v>
      </c>
      <c r="G149" s="212"/>
      <c r="H149" s="213" t="s">
        <v>1</v>
      </c>
      <c r="I149" s="215"/>
      <c r="J149" s="212"/>
      <c r="K149" s="212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140</v>
      </c>
      <c r="AU149" s="220" t="s">
        <v>83</v>
      </c>
      <c r="AV149" s="14" t="s">
        <v>81</v>
      </c>
      <c r="AW149" s="14" t="s">
        <v>30</v>
      </c>
      <c r="AX149" s="14" t="s">
        <v>73</v>
      </c>
      <c r="AY149" s="220" t="s">
        <v>132</v>
      </c>
    </row>
    <row r="150" spans="1:65" s="13" customFormat="1" ht="11.25" x14ac:dyDescent="0.2">
      <c r="B150" s="199"/>
      <c r="C150" s="200"/>
      <c r="D150" s="201" t="s">
        <v>140</v>
      </c>
      <c r="E150" s="202" t="s">
        <v>1</v>
      </c>
      <c r="F150" s="203" t="s">
        <v>790</v>
      </c>
      <c r="G150" s="200"/>
      <c r="H150" s="204">
        <v>4279.5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140</v>
      </c>
      <c r="AU150" s="210" t="s">
        <v>83</v>
      </c>
      <c r="AV150" s="13" t="s">
        <v>83</v>
      </c>
      <c r="AW150" s="13" t="s">
        <v>30</v>
      </c>
      <c r="AX150" s="13" t="s">
        <v>73</v>
      </c>
      <c r="AY150" s="210" t="s">
        <v>132</v>
      </c>
    </row>
    <row r="151" spans="1:65" s="15" customFormat="1" ht="11.25" x14ac:dyDescent="0.2">
      <c r="B151" s="221"/>
      <c r="C151" s="222"/>
      <c r="D151" s="201" t="s">
        <v>140</v>
      </c>
      <c r="E151" s="223" t="s">
        <v>1</v>
      </c>
      <c r="F151" s="224" t="s">
        <v>143</v>
      </c>
      <c r="G151" s="222"/>
      <c r="H151" s="225">
        <v>4279.5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140</v>
      </c>
      <c r="AU151" s="231" t="s">
        <v>83</v>
      </c>
      <c r="AV151" s="15" t="s">
        <v>139</v>
      </c>
      <c r="AW151" s="15" t="s">
        <v>30</v>
      </c>
      <c r="AX151" s="15" t="s">
        <v>81</v>
      </c>
      <c r="AY151" s="231" t="s">
        <v>132</v>
      </c>
    </row>
    <row r="152" spans="1:65" s="12" customFormat="1" ht="22.9" customHeight="1" x14ac:dyDescent="0.2">
      <c r="B152" s="170"/>
      <c r="C152" s="171"/>
      <c r="D152" s="172" t="s">
        <v>72</v>
      </c>
      <c r="E152" s="184" t="s">
        <v>139</v>
      </c>
      <c r="F152" s="184" t="s">
        <v>236</v>
      </c>
      <c r="G152" s="171"/>
      <c r="H152" s="171"/>
      <c r="I152" s="174"/>
      <c r="J152" s="185">
        <f>BK152</f>
        <v>0</v>
      </c>
      <c r="K152" s="171"/>
      <c r="L152" s="176"/>
      <c r="M152" s="177"/>
      <c r="N152" s="178"/>
      <c r="O152" s="178"/>
      <c r="P152" s="179">
        <f>SUM(P153:P160)</f>
        <v>0</v>
      </c>
      <c r="Q152" s="178"/>
      <c r="R152" s="179">
        <f>SUM(R153:R160)</f>
        <v>0</v>
      </c>
      <c r="S152" s="178"/>
      <c r="T152" s="180">
        <f>SUM(T153:T160)</f>
        <v>0</v>
      </c>
      <c r="AR152" s="181" t="s">
        <v>81</v>
      </c>
      <c r="AT152" s="182" t="s">
        <v>72</v>
      </c>
      <c r="AU152" s="182" t="s">
        <v>81</v>
      </c>
      <c r="AY152" s="181" t="s">
        <v>132</v>
      </c>
      <c r="BK152" s="183">
        <f>SUM(BK153:BK160)</f>
        <v>0</v>
      </c>
    </row>
    <row r="153" spans="1:65" s="2" customFormat="1" ht="37.9" customHeight="1" x14ac:dyDescent="0.2">
      <c r="A153" s="34"/>
      <c r="B153" s="35"/>
      <c r="C153" s="186" t="s">
        <v>154</v>
      </c>
      <c r="D153" s="186" t="s">
        <v>134</v>
      </c>
      <c r="E153" s="187" t="s">
        <v>237</v>
      </c>
      <c r="F153" s="188" t="s">
        <v>238</v>
      </c>
      <c r="G153" s="189" t="s">
        <v>195</v>
      </c>
      <c r="H153" s="190">
        <v>12</v>
      </c>
      <c r="I153" s="191"/>
      <c r="J153" s="192">
        <f>ROUND(I153*H153,2)</f>
        <v>0</v>
      </c>
      <c r="K153" s="188" t="s">
        <v>138</v>
      </c>
      <c r="L153" s="39"/>
      <c r="M153" s="193" t="s">
        <v>1</v>
      </c>
      <c r="N153" s="194" t="s">
        <v>38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139</v>
      </c>
      <c r="AT153" s="197" t="s">
        <v>134</v>
      </c>
      <c r="AU153" s="197" t="s">
        <v>83</v>
      </c>
      <c r="AY153" s="17" t="s">
        <v>132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81</v>
      </c>
      <c r="BK153" s="198">
        <f>ROUND(I153*H153,2)</f>
        <v>0</v>
      </c>
      <c r="BL153" s="17" t="s">
        <v>139</v>
      </c>
      <c r="BM153" s="197" t="s">
        <v>176</v>
      </c>
    </row>
    <row r="154" spans="1:65" s="13" customFormat="1" ht="11.25" x14ac:dyDescent="0.2">
      <c r="B154" s="199"/>
      <c r="C154" s="200"/>
      <c r="D154" s="201" t="s">
        <v>140</v>
      </c>
      <c r="E154" s="202" t="s">
        <v>1</v>
      </c>
      <c r="F154" s="203" t="s">
        <v>166</v>
      </c>
      <c r="G154" s="200"/>
      <c r="H154" s="204">
        <v>12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140</v>
      </c>
      <c r="AU154" s="210" t="s">
        <v>83</v>
      </c>
      <c r="AV154" s="13" t="s">
        <v>83</v>
      </c>
      <c r="AW154" s="13" t="s">
        <v>30</v>
      </c>
      <c r="AX154" s="13" t="s">
        <v>73</v>
      </c>
      <c r="AY154" s="210" t="s">
        <v>132</v>
      </c>
    </row>
    <row r="155" spans="1:65" s="14" customFormat="1" ht="11.25" x14ac:dyDescent="0.2">
      <c r="B155" s="211"/>
      <c r="C155" s="212"/>
      <c r="D155" s="201" t="s">
        <v>140</v>
      </c>
      <c r="E155" s="213" t="s">
        <v>1</v>
      </c>
      <c r="F155" s="214" t="s">
        <v>229</v>
      </c>
      <c r="G155" s="212"/>
      <c r="H155" s="213" t="s">
        <v>1</v>
      </c>
      <c r="I155" s="215"/>
      <c r="J155" s="212"/>
      <c r="K155" s="212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140</v>
      </c>
      <c r="AU155" s="220" t="s">
        <v>83</v>
      </c>
      <c r="AV155" s="14" t="s">
        <v>81</v>
      </c>
      <c r="AW155" s="14" t="s">
        <v>30</v>
      </c>
      <c r="AX155" s="14" t="s">
        <v>73</v>
      </c>
      <c r="AY155" s="220" t="s">
        <v>132</v>
      </c>
    </row>
    <row r="156" spans="1:65" s="15" customFormat="1" ht="11.25" x14ac:dyDescent="0.2">
      <c r="B156" s="221"/>
      <c r="C156" s="222"/>
      <c r="D156" s="201" t="s">
        <v>140</v>
      </c>
      <c r="E156" s="223" t="s">
        <v>1</v>
      </c>
      <c r="F156" s="224" t="s">
        <v>143</v>
      </c>
      <c r="G156" s="222"/>
      <c r="H156" s="225">
        <v>12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140</v>
      </c>
      <c r="AU156" s="231" t="s">
        <v>83</v>
      </c>
      <c r="AV156" s="15" t="s">
        <v>139</v>
      </c>
      <c r="AW156" s="15" t="s">
        <v>30</v>
      </c>
      <c r="AX156" s="15" t="s">
        <v>81</v>
      </c>
      <c r="AY156" s="231" t="s">
        <v>132</v>
      </c>
    </row>
    <row r="157" spans="1:65" s="2" customFormat="1" ht="37.9" customHeight="1" x14ac:dyDescent="0.2">
      <c r="A157" s="34"/>
      <c r="B157" s="35"/>
      <c r="C157" s="186" t="s">
        <v>178</v>
      </c>
      <c r="D157" s="186" t="s">
        <v>134</v>
      </c>
      <c r="E157" s="187" t="s">
        <v>241</v>
      </c>
      <c r="F157" s="188" t="s">
        <v>242</v>
      </c>
      <c r="G157" s="189" t="s">
        <v>137</v>
      </c>
      <c r="H157" s="190">
        <v>1.08</v>
      </c>
      <c r="I157" s="191"/>
      <c r="J157" s="192">
        <f>ROUND(I157*H157,2)</f>
        <v>0</v>
      </c>
      <c r="K157" s="188" t="s">
        <v>138</v>
      </c>
      <c r="L157" s="39"/>
      <c r="M157" s="193" t="s">
        <v>1</v>
      </c>
      <c r="N157" s="194" t="s">
        <v>38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139</v>
      </c>
      <c r="AT157" s="197" t="s">
        <v>134</v>
      </c>
      <c r="AU157" s="197" t="s">
        <v>83</v>
      </c>
      <c r="AY157" s="17" t="s">
        <v>132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81</v>
      </c>
      <c r="BK157" s="198">
        <f>ROUND(I157*H157,2)</f>
        <v>0</v>
      </c>
      <c r="BL157" s="17" t="s">
        <v>139</v>
      </c>
      <c r="BM157" s="197" t="s">
        <v>141</v>
      </c>
    </row>
    <row r="158" spans="1:65" s="13" customFormat="1" ht="11.25" x14ac:dyDescent="0.2">
      <c r="B158" s="199"/>
      <c r="C158" s="200"/>
      <c r="D158" s="201" t="s">
        <v>140</v>
      </c>
      <c r="E158" s="202" t="s">
        <v>1</v>
      </c>
      <c r="F158" s="203" t="s">
        <v>791</v>
      </c>
      <c r="G158" s="200"/>
      <c r="H158" s="204">
        <v>1.08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140</v>
      </c>
      <c r="AU158" s="210" t="s">
        <v>83</v>
      </c>
      <c r="AV158" s="13" t="s">
        <v>83</v>
      </c>
      <c r="AW158" s="13" t="s">
        <v>30</v>
      </c>
      <c r="AX158" s="13" t="s">
        <v>73</v>
      </c>
      <c r="AY158" s="210" t="s">
        <v>132</v>
      </c>
    </row>
    <row r="159" spans="1:65" s="14" customFormat="1" ht="11.25" x14ac:dyDescent="0.2">
      <c r="B159" s="211"/>
      <c r="C159" s="212"/>
      <c r="D159" s="201" t="s">
        <v>140</v>
      </c>
      <c r="E159" s="213" t="s">
        <v>1</v>
      </c>
      <c r="F159" s="214" t="s">
        <v>245</v>
      </c>
      <c r="G159" s="212"/>
      <c r="H159" s="213" t="s">
        <v>1</v>
      </c>
      <c r="I159" s="215"/>
      <c r="J159" s="212"/>
      <c r="K159" s="212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140</v>
      </c>
      <c r="AU159" s="220" t="s">
        <v>83</v>
      </c>
      <c r="AV159" s="14" t="s">
        <v>81</v>
      </c>
      <c r="AW159" s="14" t="s">
        <v>30</v>
      </c>
      <c r="AX159" s="14" t="s">
        <v>73</v>
      </c>
      <c r="AY159" s="220" t="s">
        <v>132</v>
      </c>
    </row>
    <row r="160" spans="1:65" s="15" customFormat="1" ht="11.25" x14ac:dyDescent="0.2">
      <c r="B160" s="221"/>
      <c r="C160" s="222"/>
      <c r="D160" s="201" t="s">
        <v>140</v>
      </c>
      <c r="E160" s="223" t="s">
        <v>1</v>
      </c>
      <c r="F160" s="224" t="s">
        <v>143</v>
      </c>
      <c r="G160" s="222"/>
      <c r="H160" s="225">
        <v>1.08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140</v>
      </c>
      <c r="AU160" s="231" t="s">
        <v>83</v>
      </c>
      <c r="AV160" s="15" t="s">
        <v>139</v>
      </c>
      <c r="AW160" s="15" t="s">
        <v>30</v>
      </c>
      <c r="AX160" s="15" t="s">
        <v>81</v>
      </c>
      <c r="AY160" s="231" t="s">
        <v>132</v>
      </c>
    </row>
    <row r="161" spans="1:65" s="12" customFormat="1" ht="22.9" customHeight="1" x14ac:dyDescent="0.2">
      <c r="B161" s="170"/>
      <c r="C161" s="171"/>
      <c r="D161" s="172" t="s">
        <v>72</v>
      </c>
      <c r="E161" s="184" t="s">
        <v>156</v>
      </c>
      <c r="F161" s="184" t="s">
        <v>246</v>
      </c>
      <c r="G161" s="171"/>
      <c r="H161" s="171"/>
      <c r="I161" s="174"/>
      <c r="J161" s="185">
        <f>BK161</f>
        <v>0</v>
      </c>
      <c r="K161" s="171"/>
      <c r="L161" s="176"/>
      <c r="M161" s="177"/>
      <c r="N161" s="178"/>
      <c r="O161" s="178"/>
      <c r="P161" s="179">
        <f>SUM(P162:P221)</f>
        <v>0</v>
      </c>
      <c r="Q161" s="178"/>
      <c r="R161" s="179">
        <f>SUM(R162:R221)</f>
        <v>0</v>
      </c>
      <c r="S161" s="178"/>
      <c r="T161" s="180">
        <f>SUM(T162:T221)</f>
        <v>0</v>
      </c>
      <c r="AR161" s="181" t="s">
        <v>81</v>
      </c>
      <c r="AT161" s="182" t="s">
        <v>72</v>
      </c>
      <c r="AU161" s="182" t="s">
        <v>81</v>
      </c>
      <c r="AY161" s="181" t="s">
        <v>132</v>
      </c>
      <c r="BK161" s="183">
        <f>SUM(BK162:BK221)</f>
        <v>0</v>
      </c>
    </row>
    <row r="162" spans="1:65" s="2" customFormat="1" ht="33" customHeight="1" x14ac:dyDescent="0.2">
      <c r="A162" s="34"/>
      <c r="B162" s="35"/>
      <c r="C162" s="186" t="s">
        <v>159</v>
      </c>
      <c r="D162" s="186" t="s">
        <v>134</v>
      </c>
      <c r="E162" s="187" t="s">
        <v>566</v>
      </c>
      <c r="F162" s="188" t="s">
        <v>567</v>
      </c>
      <c r="G162" s="189" t="s">
        <v>195</v>
      </c>
      <c r="H162" s="190">
        <v>3</v>
      </c>
      <c r="I162" s="191"/>
      <c r="J162" s="192">
        <f>ROUND(I162*H162,2)</f>
        <v>0</v>
      </c>
      <c r="K162" s="188" t="s">
        <v>138</v>
      </c>
      <c r="L162" s="39"/>
      <c r="M162" s="193" t="s">
        <v>1</v>
      </c>
      <c r="N162" s="194" t="s">
        <v>38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139</v>
      </c>
      <c r="AT162" s="197" t="s">
        <v>134</v>
      </c>
      <c r="AU162" s="197" t="s">
        <v>83</v>
      </c>
      <c r="AY162" s="17" t="s">
        <v>132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81</v>
      </c>
      <c r="BK162" s="198">
        <f>ROUND(I162*H162,2)</f>
        <v>0</v>
      </c>
      <c r="BL162" s="17" t="s">
        <v>139</v>
      </c>
      <c r="BM162" s="197" t="s">
        <v>184</v>
      </c>
    </row>
    <row r="163" spans="1:65" s="13" customFormat="1" ht="11.25" x14ac:dyDescent="0.2">
      <c r="B163" s="199"/>
      <c r="C163" s="200"/>
      <c r="D163" s="201" t="s">
        <v>140</v>
      </c>
      <c r="E163" s="202" t="s">
        <v>1</v>
      </c>
      <c r="F163" s="203" t="s">
        <v>148</v>
      </c>
      <c r="G163" s="200"/>
      <c r="H163" s="204">
        <v>3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140</v>
      </c>
      <c r="AU163" s="210" t="s">
        <v>83</v>
      </c>
      <c r="AV163" s="13" t="s">
        <v>83</v>
      </c>
      <c r="AW163" s="13" t="s">
        <v>30</v>
      </c>
      <c r="AX163" s="13" t="s">
        <v>73</v>
      </c>
      <c r="AY163" s="210" t="s">
        <v>132</v>
      </c>
    </row>
    <row r="164" spans="1:65" s="14" customFormat="1" ht="11.25" x14ac:dyDescent="0.2">
      <c r="B164" s="211"/>
      <c r="C164" s="212"/>
      <c r="D164" s="201" t="s">
        <v>140</v>
      </c>
      <c r="E164" s="213" t="s">
        <v>1</v>
      </c>
      <c r="F164" s="214" t="s">
        <v>792</v>
      </c>
      <c r="G164" s="212"/>
      <c r="H164" s="213" t="s">
        <v>1</v>
      </c>
      <c r="I164" s="215"/>
      <c r="J164" s="212"/>
      <c r="K164" s="212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140</v>
      </c>
      <c r="AU164" s="220" t="s">
        <v>83</v>
      </c>
      <c r="AV164" s="14" t="s">
        <v>81</v>
      </c>
      <c r="AW164" s="14" t="s">
        <v>30</v>
      </c>
      <c r="AX164" s="14" t="s">
        <v>73</v>
      </c>
      <c r="AY164" s="220" t="s">
        <v>132</v>
      </c>
    </row>
    <row r="165" spans="1:65" s="15" customFormat="1" ht="11.25" x14ac:dyDescent="0.2">
      <c r="B165" s="221"/>
      <c r="C165" s="222"/>
      <c r="D165" s="201" t="s">
        <v>140</v>
      </c>
      <c r="E165" s="223" t="s">
        <v>1</v>
      </c>
      <c r="F165" s="224" t="s">
        <v>143</v>
      </c>
      <c r="G165" s="222"/>
      <c r="H165" s="225">
        <v>3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140</v>
      </c>
      <c r="AU165" s="231" t="s">
        <v>83</v>
      </c>
      <c r="AV165" s="15" t="s">
        <v>139</v>
      </c>
      <c r="AW165" s="15" t="s">
        <v>30</v>
      </c>
      <c r="AX165" s="15" t="s">
        <v>81</v>
      </c>
      <c r="AY165" s="231" t="s">
        <v>132</v>
      </c>
    </row>
    <row r="166" spans="1:65" s="2" customFormat="1" ht="33" customHeight="1" x14ac:dyDescent="0.2">
      <c r="A166" s="34"/>
      <c r="B166" s="35"/>
      <c r="C166" s="186" t="s">
        <v>187</v>
      </c>
      <c r="D166" s="186" t="s">
        <v>134</v>
      </c>
      <c r="E166" s="187" t="s">
        <v>263</v>
      </c>
      <c r="F166" s="188" t="s">
        <v>264</v>
      </c>
      <c r="G166" s="189" t="s">
        <v>195</v>
      </c>
      <c r="H166" s="190">
        <v>3352</v>
      </c>
      <c r="I166" s="191"/>
      <c r="J166" s="192">
        <f>ROUND(I166*H166,2)</f>
        <v>0</v>
      </c>
      <c r="K166" s="188" t="s">
        <v>1</v>
      </c>
      <c r="L166" s="39"/>
      <c r="M166" s="193" t="s">
        <v>1</v>
      </c>
      <c r="N166" s="194" t="s">
        <v>38</v>
      </c>
      <c r="O166" s="71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139</v>
      </c>
      <c r="AT166" s="197" t="s">
        <v>134</v>
      </c>
      <c r="AU166" s="197" t="s">
        <v>83</v>
      </c>
      <c r="AY166" s="17" t="s">
        <v>132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81</v>
      </c>
      <c r="BK166" s="198">
        <f>ROUND(I166*H166,2)</f>
        <v>0</v>
      </c>
      <c r="BL166" s="17" t="s">
        <v>139</v>
      </c>
      <c r="BM166" s="197" t="s">
        <v>190</v>
      </c>
    </row>
    <row r="167" spans="1:65" s="13" customFormat="1" ht="11.25" x14ac:dyDescent="0.2">
      <c r="B167" s="199"/>
      <c r="C167" s="200"/>
      <c r="D167" s="201" t="s">
        <v>140</v>
      </c>
      <c r="E167" s="202" t="s">
        <v>1</v>
      </c>
      <c r="F167" s="203" t="s">
        <v>785</v>
      </c>
      <c r="G167" s="200"/>
      <c r="H167" s="204">
        <v>3352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140</v>
      </c>
      <c r="AU167" s="210" t="s">
        <v>83</v>
      </c>
      <c r="AV167" s="13" t="s">
        <v>83</v>
      </c>
      <c r="AW167" s="13" t="s">
        <v>30</v>
      </c>
      <c r="AX167" s="13" t="s">
        <v>73</v>
      </c>
      <c r="AY167" s="210" t="s">
        <v>132</v>
      </c>
    </row>
    <row r="168" spans="1:65" s="14" customFormat="1" ht="11.25" x14ac:dyDescent="0.2">
      <c r="B168" s="211"/>
      <c r="C168" s="212"/>
      <c r="D168" s="201" t="s">
        <v>140</v>
      </c>
      <c r="E168" s="213" t="s">
        <v>1</v>
      </c>
      <c r="F168" s="214" t="s">
        <v>267</v>
      </c>
      <c r="G168" s="212"/>
      <c r="H168" s="213" t="s">
        <v>1</v>
      </c>
      <c r="I168" s="215"/>
      <c r="J168" s="212"/>
      <c r="K168" s="212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140</v>
      </c>
      <c r="AU168" s="220" t="s">
        <v>83</v>
      </c>
      <c r="AV168" s="14" t="s">
        <v>81</v>
      </c>
      <c r="AW168" s="14" t="s">
        <v>30</v>
      </c>
      <c r="AX168" s="14" t="s">
        <v>73</v>
      </c>
      <c r="AY168" s="220" t="s">
        <v>132</v>
      </c>
    </row>
    <row r="169" spans="1:65" s="15" customFormat="1" ht="11.25" x14ac:dyDescent="0.2">
      <c r="B169" s="221"/>
      <c r="C169" s="222"/>
      <c r="D169" s="201" t="s">
        <v>140</v>
      </c>
      <c r="E169" s="223" t="s">
        <v>1</v>
      </c>
      <c r="F169" s="224" t="s">
        <v>143</v>
      </c>
      <c r="G169" s="222"/>
      <c r="H169" s="225">
        <v>3352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140</v>
      </c>
      <c r="AU169" s="231" t="s">
        <v>83</v>
      </c>
      <c r="AV169" s="15" t="s">
        <v>139</v>
      </c>
      <c r="AW169" s="15" t="s">
        <v>30</v>
      </c>
      <c r="AX169" s="15" t="s">
        <v>81</v>
      </c>
      <c r="AY169" s="231" t="s">
        <v>132</v>
      </c>
    </row>
    <row r="170" spans="1:65" s="2" customFormat="1" ht="33" customHeight="1" x14ac:dyDescent="0.2">
      <c r="A170" s="34"/>
      <c r="B170" s="35"/>
      <c r="C170" s="186" t="s">
        <v>166</v>
      </c>
      <c r="D170" s="186" t="s">
        <v>134</v>
      </c>
      <c r="E170" s="187" t="s">
        <v>263</v>
      </c>
      <c r="F170" s="188" t="s">
        <v>264</v>
      </c>
      <c r="G170" s="189" t="s">
        <v>195</v>
      </c>
      <c r="H170" s="190">
        <v>192.5</v>
      </c>
      <c r="I170" s="191"/>
      <c r="J170" s="192">
        <f>ROUND(I170*H170,2)</f>
        <v>0</v>
      </c>
      <c r="K170" s="188" t="s">
        <v>1</v>
      </c>
      <c r="L170" s="39"/>
      <c r="M170" s="193" t="s">
        <v>1</v>
      </c>
      <c r="N170" s="194" t="s">
        <v>38</v>
      </c>
      <c r="O170" s="71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139</v>
      </c>
      <c r="AT170" s="197" t="s">
        <v>134</v>
      </c>
      <c r="AU170" s="197" t="s">
        <v>83</v>
      </c>
      <c r="AY170" s="17" t="s">
        <v>132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7" t="s">
        <v>81</v>
      </c>
      <c r="BK170" s="198">
        <f>ROUND(I170*H170,2)</f>
        <v>0</v>
      </c>
      <c r="BL170" s="17" t="s">
        <v>139</v>
      </c>
      <c r="BM170" s="197" t="s">
        <v>196</v>
      </c>
    </row>
    <row r="171" spans="1:65" s="13" customFormat="1" ht="11.25" x14ac:dyDescent="0.2">
      <c r="B171" s="199"/>
      <c r="C171" s="200"/>
      <c r="D171" s="201" t="s">
        <v>140</v>
      </c>
      <c r="E171" s="202" t="s">
        <v>1</v>
      </c>
      <c r="F171" s="203" t="s">
        <v>793</v>
      </c>
      <c r="G171" s="200"/>
      <c r="H171" s="204">
        <v>192.5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140</v>
      </c>
      <c r="AU171" s="210" t="s">
        <v>83</v>
      </c>
      <c r="AV171" s="13" t="s">
        <v>83</v>
      </c>
      <c r="AW171" s="13" t="s">
        <v>30</v>
      </c>
      <c r="AX171" s="13" t="s">
        <v>73</v>
      </c>
      <c r="AY171" s="210" t="s">
        <v>132</v>
      </c>
    </row>
    <row r="172" spans="1:65" s="14" customFormat="1" ht="11.25" x14ac:dyDescent="0.2">
      <c r="B172" s="211"/>
      <c r="C172" s="212"/>
      <c r="D172" s="201" t="s">
        <v>140</v>
      </c>
      <c r="E172" s="213" t="s">
        <v>1</v>
      </c>
      <c r="F172" s="214" t="s">
        <v>794</v>
      </c>
      <c r="G172" s="212"/>
      <c r="H172" s="213" t="s">
        <v>1</v>
      </c>
      <c r="I172" s="215"/>
      <c r="J172" s="212"/>
      <c r="K172" s="212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140</v>
      </c>
      <c r="AU172" s="220" t="s">
        <v>83</v>
      </c>
      <c r="AV172" s="14" t="s">
        <v>81</v>
      </c>
      <c r="AW172" s="14" t="s">
        <v>30</v>
      </c>
      <c r="AX172" s="14" t="s">
        <v>73</v>
      </c>
      <c r="AY172" s="220" t="s">
        <v>132</v>
      </c>
    </row>
    <row r="173" spans="1:65" s="15" customFormat="1" ht="11.25" x14ac:dyDescent="0.2">
      <c r="B173" s="221"/>
      <c r="C173" s="222"/>
      <c r="D173" s="201" t="s">
        <v>140</v>
      </c>
      <c r="E173" s="223" t="s">
        <v>1</v>
      </c>
      <c r="F173" s="224" t="s">
        <v>143</v>
      </c>
      <c r="G173" s="222"/>
      <c r="H173" s="225">
        <v>192.5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140</v>
      </c>
      <c r="AU173" s="231" t="s">
        <v>83</v>
      </c>
      <c r="AV173" s="15" t="s">
        <v>139</v>
      </c>
      <c r="AW173" s="15" t="s">
        <v>30</v>
      </c>
      <c r="AX173" s="15" t="s">
        <v>81</v>
      </c>
      <c r="AY173" s="231" t="s">
        <v>132</v>
      </c>
    </row>
    <row r="174" spans="1:65" s="2" customFormat="1" ht="33" customHeight="1" x14ac:dyDescent="0.2">
      <c r="A174" s="34"/>
      <c r="B174" s="35"/>
      <c r="C174" s="186" t="s">
        <v>199</v>
      </c>
      <c r="D174" s="186" t="s">
        <v>134</v>
      </c>
      <c r="E174" s="187" t="s">
        <v>263</v>
      </c>
      <c r="F174" s="188" t="s">
        <v>264</v>
      </c>
      <c r="G174" s="189" t="s">
        <v>195</v>
      </c>
      <c r="H174" s="190">
        <v>570</v>
      </c>
      <c r="I174" s="191"/>
      <c r="J174" s="192">
        <f>ROUND(I174*H174,2)</f>
        <v>0</v>
      </c>
      <c r="K174" s="188" t="s">
        <v>1</v>
      </c>
      <c r="L174" s="39"/>
      <c r="M174" s="193" t="s">
        <v>1</v>
      </c>
      <c r="N174" s="194" t="s">
        <v>38</v>
      </c>
      <c r="O174" s="71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139</v>
      </c>
      <c r="AT174" s="197" t="s">
        <v>134</v>
      </c>
      <c r="AU174" s="197" t="s">
        <v>83</v>
      </c>
      <c r="AY174" s="17" t="s">
        <v>132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81</v>
      </c>
      <c r="BK174" s="198">
        <f>ROUND(I174*H174,2)</f>
        <v>0</v>
      </c>
      <c r="BL174" s="17" t="s">
        <v>139</v>
      </c>
      <c r="BM174" s="197" t="s">
        <v>202</v>
      </c>
    </row>
    <row r="175" spans="1:65" s="13" customFormat="1" ht="11.25" x14ac:dyDescent="0.2">
      <c r="B175" s="199"/>
      <c r="C175" s="200"/>
      <c r="D175" s="201" t="s">
        <v>140</v>
      </c>
      <c r="E175" s="202" t="s">
        <v>1</v>
      </c>
      <c r="F175" s="203" t="s">
        <v>786</v>
      </c>
      <c r="G175" s="200"/>
      <c r="H175" s="204">
        <v>570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140</v>
      </c>
      <c r="AU175" s="210" t="s">
        <v>83</v>
      </c>
      <c r="AV175" s="13" t="s">
        <v>83</v>
      </c>
      <c r="AW175" s="13" t="s">
        <v>30</v>
      </c>
      <c r="AX175" s="13" t="s">
        <v>73</v>
      </c>
      <c r="AY175" s="210" t="s">
        <v>132</v>
      </c>
    </row>
    <row r="176" spans="1:65" s="14" customFormat="1" ht="11.25" x14ac:dyDescent="0.2">
      <c r="B176" s="211"/>
      <c r="C176" s="212"/>
      <c r="D176" s="201" t="s">
        <v>140</v>
      </c>
      <c r="E176" s="213" t="s">
        <v>1</v>
      </c>
      <c r="F176" s="214" t="s">
        <v>795</v>
      </c>
      <c r="G176" s="212"/>
      <c r="H176" s="213" t="s">
        <v>1</v>
      </c>
      <c r="I176" s="215"/>
      <c r="J176" s="212"/>
      <c r="K176" s="212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140</v>
      </c>
      <c r="AU176" s="220" t="s">
        <v>83</v>
      </c>
      <c r="AV176" s="14" t="s">
        <v>81</v>
      </c>
      <c r="AW176" s="14" t="s">
        <v>30</v>
      </c>
      <c r="AX176" s="14" t="s">
        <v>73</v>
      </c>
      <c r="AY176" s="220" t="s">
        <v>132</v>
      </c>
    </row>
    <row r="177" spans="1:65" s="15" customFormat="1" ht="11.25" x14ac:dyDescent="0.2">
      <c r="B177" s="221"/>
      <c r="C177" s="222"/>
      <c r="D177" s="201" t="s">
        <v>140</v>
      </c>
      <c r="E177" s="223" t="s">
        <v>1</v>
      </c>
      <c r="F177" s="224" t="s">
        <v>143</v>
      </c>
      <c r="G177" s="222"/>
      <c r="H177" s="225">
        <v>570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140</v>
      </c>
      <c r="AU177" s="231" t="s">
        <v>83</v>
      </c>
      <c r="AV177" s="15" t="s">
        <v>139</v>
      </c>
      <c r="AW177" s="15" t="s">
        <v>30</v>
      </c>
      <c r="AX177" s="15" t="s">
        <v>81</v>
      </c>
      <c r="AY177" s="231" t="s">
        <v>132</v>
      </c>
    </row>
    <row r="178" spans="1:65" s="2" customFormat="1" ht="49.15" customHeight="1" x14ac:dyDescent="0.2">
      <c r="A178" s="34"/>
      <c r="B178" s="35"/>
      <c r="C178" s="186" t="s">
        <v>171</v>
      </c>
      <c r="D178" s="186" t="s">
        <v>134</v>
      </c>
      <c r="E178" s="187" t="s">
        <v>271</v>
      </c>
      <c r="F178" s="188" t="s">
        <v>272</v>
      </c>
      <c r="G178" s="189" t="s">
        <v>195</v>
      </c>
      <c r="H178" s="190">
        <v>190</v>
      </c>
      <c r="I178" s="191"/>
      <c r="J178" s="192">
        <f>ROUND(I178*H178,2)</f>
        <v>0</v>
      </c>
      <c r="K178" s="188" t="s">
        <v>138</v>
      </c>
      <c r="L178" s="39"/>
      <c r="M178" s="193" t="s">
        <v>1</v>
      </c>
      <c r="N178" s="194" t="s">
        <v>38</v>
      </c>
      <c r="O178" s="71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139</v>
      </c>
      <c r="AT178" s="197" t="s">
        <v>134</v>
      </c>
      <c r="AU178" s="197" t="s">
        <v>83</v>
      </c>
      <c r="AY178" s="17" t="s">
        <v>132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81</v>
      </c>
      <c r="BK178" s="198">
        <f>ROUND(I178*H178,2)</f>
        <v>0</v>
      </c>
      <c r="BL178" s="17" t="s">
        <v>139</v>
      </c>
      <c r="BM178" s="197" t="s">
        <v>207</v>
      </c>
    </row>
    <row r="179" spans="1:65" s="13" customFormat="1" ht="11.25" x14ac:dyDescent="0.2">
      <c r="B179" s="199"/>
      <c r="C179" s="200"/>
      <c r="D179" s="201" t="s">
        <v>140</v>
      </c>
      <c r="E179" s="202" t="s">
        <v>1</v>
      </c>
      <c r="F179" s="203" t="s">
        <v>796</v>
      </c>
      <c r="G179" s="200"/>
      <c r="H179" s="204">
        <v>190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140</v>
      </c>
      <c r="AU179" s="210" t="s">
        <v>83</v>
      </c>
      <c r="AV179" s="13" t="s">
        <v>83</v>
      </c>
      <c r="AW179" s="13" t="s">
        <v>30</v>
      </c>
      <c r="AX179" s="13" t="s">
        <v>73</v>
      </c>
      <c r="AY179" s="210" t="s">
        <v>132</v>
      </c>
    </row>
    <row r="180" spans="1:65" s="14" customFormat="1" ht="11.25" x14ac:dyDescent="0.2">
      <c r="B180" s="211"/>
      <c r="C180" s="212"/>
      <c r="D180" s="201" t="s">
        <v>140</v>
      </c>
      <c r="E180" s="213" t="s">
        <v>1</v>
      </c>
      <c r="F180" s="214" t="s">
        <v>229</v>
      </c>
      <c r="G180" s="212"/>
      <c r="H180" s="213" t="s">
        <v>1</v>
      </c>
      <c r="I180" s="215"/>
      <c r="J180" s="212"/>
      <c r="K180" s="212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140</v>
      </c>
      <c r="AU180" s="220" t="s">
        <v>83</v>
      </c>
      <c r="AV180" s="14" t="s">
        <v>81</v>
      </c>
      <c r="AW180" s="14" t="s">
        <v>30</v>
      </c>
      <c r="AX180" s="14" t="s">
        <v>73</v>
      </c>
      <c r="AY180" s="220" t="s">
        <v>132</v>
      </c>
    </row>
    <row r="181" spans="1:65" s="15" customFormat="1" ht="11.25" x14ac:dyDescent="0.2">
      <c r="B181" s="221"/>
      <c r="C181" s="222"/>
      <c r="D181" s="201" t="s">
        <v>140</v>
      </c>
      <c r="E181" s="223" t="s">
        <v>1</v>
      </c>
      <c r="F181" s="224" t="s">
        <v>143</v>
      </c>
      <c r="G181" s="222"/>
      <c r="H181" s="225">
        <v>190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140</v>
      </c>
      <c r="AU181" s="231" t="s">
        <v>83</v>
      </c>
      <c r="AV181" s="15" t="s">
        <v>139</v>
      </c>
      <c r="AW181" s="15" t="s">
        <v>30</v>
      </c>
      <c r="AX181" s="15" t="s">
        <v>81</v>
      </c>
      <c r="AY181" s="231" t="s">
        <v>132</v>
      </c>
    </row>
    <row r="182" spans="1:65" s="2" customFormat="1" ht="49.15" customHeight="1" x14ac:dyDescent="0.2">
      <c r="A182" s="34"/>
      <c r="B182" s="35"/>
      <c r="C182" s="186" t="s">
        <v>8</v>
      </c>
      <c r="D182" s="186" t="s">
        <v>134</v>
      </c>
      <c r="E182" s="187" t="s">
        <v>276</v>
      </c>
      <c r="F182" s="188" t="s">
        <v>277</v>
      </c>
      <c r="G182" s="189" t="s">
        <v>195</v>
      </c>
      <c r="H182" s="190">
        <v>192.5</v>
      </c>
      <c r="I182" s="191"/>
      <c r="J182" s="192">
        <f>ROUND(I182*H182,2)</f>
        <v>0</v>
      </c>
      <c r="K182" s="188" t="s">
        <v>1</v>
      </c>
      <c r="L182" s="39"/>
      <c r="M182" s="193" t="s">
        <v>1</v>
      </c>
      <c r="N182" s="194" t="s">
        <v>38</v>
      </c>
      <c r="O182" s="71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139</v>
      </c>
      <c r="AT182" s="197" t="s">
        <v>134</v>
      </c>
      <c r="AU182" s="197" t="s">
        <v>83</v>
      </c>
      <c r="AY182" s="17" t="s">
        <v>132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81</v>
      </c>
      <c r="BK182" s="198">
        <f>ROUND(I182*H182,2)</f>
        <v>0</v>
      </c>
      <c r="BL182" s="17" t="s">
        <v>139</v>
      </c>
      <c r="BM182" s="197" t="s">
        <v>212</v>
      </c>
    </row>
    <row r="183" spans="1:65" s="13" customFormat="1" ht="11.25" x14ac:dyDescent="0.2">
      <c r="B183" s="199"/>
      <c r="C183" s="200"/>
      <c r="D183" s="201" t="s">
        <v>140</v>
      </c>
      <c r="E183" s="202" t="s">
        <v>1</v>
      </c>
      <c r="F183" s="203" t="s">
        <v>793</v>
      </c>
      <c r="G183" s="200"/>
      <c r="H183" s="204">
        <v>192.5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140</v>
      </c>
      <c r="AU183" s="210" t="s">
        <v>83</v>
      </c>
      <c r="AV183" s="13" t="s">
        <v>83</v>
      </c>
      <c r="AW183" s="13" t="s">
        <v>30</v>
      </c>
      <c r="AX183" s="13" t="s">
        <v>73</v>
      </c>
      <c r="AY183" s="210" t="s">
        <v>132</v>
      </c>
    </row>
    <row r="184" spans="1:65" s="14" customFormat="1" ht="11.25" x14ac:dyDescent="0.2">
      <c r="B184" s="211"/>
      <c r="C184" s="212"/>
      <c r="D184" s="201" t="s">
        <v>140</v>
      </c>
      <c r="E184" s="213" t="s">
        <v>1</v>
      </c>
      <c r="F184" s="214" t="s">
        <v>797</v>
      </c>
      <c r="G184" s="212"/>
      <c r="H184" s="213" t="s">
        <v>1</v>
      </c>
      <c r="I184" s="215"/>
      <c r="J184" s="212"/>
      <c r="K184" s="212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140</v>
      </c>
      <c r="AU184" s="220" t="s">
        <v>83</v>
      </c>
      <c r="AV184" s="14" t="s">
        <v>81</v>
      </c>
      <c r="AW184" s="14" t="s">
        <v>30</v>
      </c>
      <c r="AX184" s="14" t="s">
        <v>73</v>
      </c>
      <c r="AY184" s="220" t="s">
        <v>132</v>
      </c>
    </row>
    <row r="185" spans="1:65" s="15" customFormat="1" ht="11.25" x14ac:dyDescent="0.2">
      <c r="B185" s="221"/>
      <c r="C185" s="222"/>
      <c r="D185" s="201" t="s">
        <v>140</v>
      </c>
      <c r="E185" s="223" t="s">
        <v>1</v>
      </c>
      <c r="F185" s="224" t="s">
        <v>143</v>
      </c>
      <c r="G185" s="222"/>
      <c r="H185" s="225">
        <v>192.5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140</v>
      </c>
      <c r="AU185" s="231" t="s">
        <v>83</v>
      </c>
      <c r="AV185" s="15" t="s">
        <v>139</v>
      </c>
      <c r="AW185" s="15" t="s">
        <v>30</v>
      </c>
      <c r="AX185" s="15" t="s">
        <v>81</v>
      </c>
      <c r="AY185" s="231" t="s">
        <v>132</v>
      </c>
    </row>
    <row r="186" spans="1:65" s="2" customFormat="1" ht="49.15" customHeight="1" x14ac:dyDescent="0.2">
      <c r="A186" s="34"/>
      <c r="B186" s="35"/>
      <c r="C186" s="186" t="s">
        <v>176</v>
      </c>
      <c r="D186" s="186" t="s">
        <v>134</v>
      </c>
      <c r="E186" s="187" t="s">
        <v>798</v>
      </c>
      <c r="F186" s="188" t="s">
        <v>799</v>
      </c>
      <c r="G186" s="189" t="s">
        <v>195</v>
      </c>
      <c r="H186" s="190">
        <v>3352</v>
      </c>
      <c r="I186" s="191"/>
      <c r="J186" s="192">
        <f>ROUND(I186*H186,2)</f>
        <v>0</v>
      </c>
      <c r="K186" s="188" t="s">
        <v>138</v>
      </c>
      <c r="L186" s="39"/>
      <c r="M186" s="193" t="s">
        <v>1</v>
      </c>
      <c r="N186" s="194" t="s">
        <v>38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139</v>
      </c>
      <c r="AT186" s="197" t="s">
        <v>134</v>
      </c>
      <c r="AU186" s="197" t="s">
        <v>83</v>
      </c>
      <c r="AY186" s="17" t="s">
        <v>132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81</v>
      </c>
      <c r="BK186" s="198">
        <f>ROUND(I186*H186,2)</f>
        <v>0</v>
      </c>
      <c r="BL186" s="17" t="s">
        <v>139</v>
      </c>
      <c r="BM186" s="197" t="s">
        <v>216</v>
      </c>
    </row>
    <row r="187" spans="1:65" s="13" customFormat="1" ht="11.25" x14ac:dyDescent="0.2">
      <c r="B187" s="199"/>
      <c r="C187" s="200"/>
      <c r="D187" s="201" t="s">
        <v>140</v>
      </c>
      <c r="E187" s="202" t="s">
        <v>1</v>
      </c>
      <c r="F187" s="203" t="s">
        <v>785</v>
      </c>
      <c r="G187" s="200"/>
      <c r="H187" s="204">
        <v>3352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140</v>
      </c>
      <c r="AU187" s="210" t="s">
        <v>83</v>
      </c>
      <c r="AV187" s="13" t="s">
        <v>83</v>
      </c>
      <c r="AW187" s="13" t="s">
        <v>30</v>
      </c>
      <c r="AX187" s="13" t="s">
        <v>73</v>
      </c>
      <c r="AY187" s="210" t="s">
        <v>132</v>
      </c>
    </row>
    <row r="188" spans="1:65" s="14" customFormat="1" ht="11.25" x14ac:dyDescent="0.2">
      <c r="B188" s="211"/>
      <c r="C188" s="212"/>
      <c r="D188" s="201" t="s">
        <v>140</v>
      </c>
      <c r="E188" s="213" t="s">
        <v>1</v>
      </c>
      <c r="F188" s="214" t="s">
        <v>267</v>
      </c>
      <c r="G188" s="212"/>
      <c r="H188" s="213" t="s">
        <v>1</v>
      </c>
      <c r="I188" s="215"/>
      <c r="J188" s="212"/>
      <c r="K188" s="212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140</v>
      </c>
      <c r="AU188" s="220" t="s">
        <v>83</v>
      </c>
      <c r="AV188" s="14" t="s">
        <v>81</v>
      </c>
      <c r="AW188" s="14" t="s">
        <v>30</v>
      </c>
      <c r="AX188" s="14" t="s">
        <v>73</v>
      </c>
      <c r="AY188" s="220" t="s">
        <v>132</v>
      </c>
    </row>
    <row r="189" spans="1:65" s="15" customFormat="1" ht="11.25" x14ac:dyDescent="0.2">
      <c r="B189" s="221"/>
      <c r="C189" s="222"/>
      <c r="D189" s="201" t="s">
        <v>140</v>
      </c>
      <c r="E189" s="223" t="s">
        <v>1</v>
      </c>
      <c r="F189" s="224" t="s">
        <v>143</v>
      </c>
      <c r="G189" s="222"/>
      <c r="H189" s="225">
        <v>3352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140</v>
      </c>
      <c r="AU189" s="231" t="s">
        <v>83</v>
      </c>
      <c r="AV189" s="15" t="s">
        <v>139</v>
      </c>
      <c r="AW189" s="15" t="s">
        <v>30</v>
      </c>
      <c r="AX189" s="15" t="s">
        <v>81</v>
      </c>
      <c r="AY189" s="231" t="s">
        <v>132</v>
      </c>
    </row>
    <row r="190" spans="1:65" s="2" customFormat="1" ht="37.9" customHeight="1" x14ac:dyDescent="0.2">
      <c r="A190" s="34"/>
      <c r="B190" s="35"/>
      <c r="C190" s="186" t="s">
        <v>217</v>
      </c>
      <c r="D190" s="186" t="s">
        <v>134</v>
      </c>
      <c r="E190" s="187" t="s">
        <v>285</v>
      </c>
      <c r="F190" s="188" t="s">
        <v>286</v>
      </c>
      <c r="G190" s="189" t="s">
        <v>195</v>
      </c>
      <c r="H190" s="190">
        <v>955</v>
      </c>
      <c r="I190" s="191"/>
      <c r="J190" s="192">
        <f>ROUND(I190*H190,2)</f>
        <v>0</v>
      </c>
      <c r="K190" s="188" t="s">
        <v>138</v>
      </c>
      <c r="L190" s="39"/>
      <c r="M190" s="193" t="s">
        <v>1</v>
      </c>
      <c r="N190" s="194" t="s">
        <v>38</v>
      </c>
      <c r="O190" s="71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139</v>
      </c>
      <c r="AT190" s="197" t="s">
        <v>134</v>
      </c>
      <c r="AU190" s="197" t="s">
        <v>83</v>
      </c>
      <c r="AY190" s="17" t="s">
        <v>132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81</v>
      </c>
      <c r="BK190" s="198">
        <f>ROUND(I190*H190,2)</f>
        <v>0</v>
      </c>
      <c r="BL190" s="17" t="s">
        <v>139</v>
      </c>
      <c r="BM190" s="197" t="s">
        <v>220</v>
      </c>
    </row>
    <row r="191" spans="1:65" s="13" customFormat="1" ht="11.25" x14ac:dyDescent="0.2">
      <c r="B191" s="199"/>
      <c r="C191" s="200"/>
      <c r="D191" s="201" t="s">
        <v>140</v>
      </c>
      <c r="E191" s="202" t="s">
        <v>1</v>
      </c>
      <c r="F191" s="203" t="s">
        <v>800</v>
      </c>
      <c r="G191" s="200"/>
      <c r="H191" s="204">
        <v>955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140</v>
      </c>
      <c r="AU191" s="210" t="s">
        <v>83</v>
      </c>
      <c r="AV191" s="13" t="s">
        <v>83</v>
      </c>
      <c r="AW191" s="13" t="s">
        <v>30</v>
      </c>
      <c r="AX191" s="13" t="s">
        <v>73</v>
      </c>
      <c r="AY191" s="210" t="s">
        <v>132</v>
      </c>
    </row>
    <row r="192" spans="1:65" s="14" customFormat="1" ht="11.25" x14ac:dyDescent="0.2">
      <c r="B192" s="211"/>
      <c r="C192" s="212"/>
      <c r="D192" s="201" t="s">
        <v>140</v>
      </c>
      <c r="E192" s="213" t="s">
        <v>1</v>
      </c>
      <c r="F192" s="214" t="s">
        <v>229</v>
      </c>
      <c r="G192" s="212"/>
      <c r="H192" s="213" t="s">
        <v>1</v>
      </c>
      <c r="I192" s="215"/>
      <c r="J192" s="212"/>
      <c r="K192" s="212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140</v>
      </c>
      <c r="AU192" s="220" t="s">
        <v>83</v>
      </c>
      <c r="AV192" s="14" t="s">
        <v>81</v>
      </c>
      <c r="AW192" s="14" t="s">
        <v>30</v>
      </c>
      <c r="AX192" s="14" t="s">
        <v>73</v>
      </c>
      <c r="AY192" s="220" t="s">
        <v>132</v>
      </c>
    </row>
    <row r="193" spans="1:65" s="15" customFormat="1" ht="11.25" x14ac:dyDescent="0.2">
      <c r="B193" s="221"/>
      <c r="C193" s="222"/>
      <c r="D193" s="201" t="s">
        <v>140</v>
      </c>
      <c r="E193" s="223" t="s">
        <v>1</v>
      </c>
      <c r="F193" s="224" t="s">
        <v>143</v>
      </c>
      <c r="G193" s="222"/>
      <c r="H193" s="225">
        <v>955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140</v>
      </c>
      <c r="AU193" s="231" t="s">
        <v>83</v>
      </c>
      <c r="AV193" s="15" t="s">
        <v>139</v>
      </c>
      <c r="AW193" s="15" t="s">
        <v>30</v>
      </c>
      <c r="AX193" s="15" t="s">
        <v>81</v>
      </c>
      <c r="AY193" s="231" t="s">
        <v>132</v>
      </c>
    </row>
    <row r="194" spans="1:65" s="2" customFormat="1" ht="24.2" customHeight="1" x14ac:dyDescent="0.2">
      <c r="A194" s="34"/>
      <c r="B194" s="35"/>
      <c r="C194" s="186" t="s">
        <v>141</v>
      </c>
      <c r="D194" s="186" t="s">
        <v>134</v>
      </c>
      <c r="E194" s="187" t="s">
        <v>289</v>
      </c>
      <c r="F194" s="188" t="s">
        <v>290</v>
      </c>
      <c r="G194" s="189" t="s">
        <v>195</v>
      </c>
      <c r="H194" s="190">
        <v>3544.5</v>
      </c>
      <c r="I194" s="191"/>
      <c r="J194" s="192">
        <f>ROUND(I194*H194,2)</f>
        <v>0</v>
      </c>
      <c r="K194" s="188" t="s">
        <v>138</v>
      </c>
      <c r="L194" s="39"/>
      <c r="M194" s="193" t="s">
        <v>1</v>
      </c>
      <c r="N194" s="194" t="s">
        <v>38</v>
      </c>
      <c r="O194" s="71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139</v>
      </c>
      <c r="AT194" s="197" t="s">
        <v>134</v>
      </c>
      <c r="AU194" s="197" t="s">
        <v>83</v>
      </c>
      <c r="AY194" s="17" t="s">
        <v>132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7" t="s">
        <v>81</v>
      </c>
      <c r="BK194" s="198">
        <f>ROUND(I194*H194,2)</f>
        <v>0</v>
      </c>
      <c r="BL194" s="17" t="s">
        <v>139</v>
      </c>
      <c r="BM194" s="197" t="s">
        <v>225</v>
      </c>
    </row>
    <row r="195" spans="1:65" s="13" customFormat="1" ht="11.25" x14ac:dyDescent="0.2">
      <c r="B195" s="199"/>
      <c r="C195" s="200"/>
      <c r="D195" s="201" t="s">
        <v>140</v>
      </c>
      <c r="E195" s="202" t="s">
        <v>1</v>
      </c>
      <c r="F195" s="203" t="s">
        <v>785</v>
      </c>
      <c r="G195" s="200"/>
      <c r="H195" s="204">
        <v>3352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140</v>
      </c>
      <c r="AU195" s="210" t="s">
        <v>83</v>
      </c>
      <c r="AV195" s="13" t="s">
        <v>83</v>
      </c>
      <c r="AW195" s="13" t="s">
        <v>30</v>
      </c>
      <c r="AX195" s="13" t="s">
        <v>73</v>
      </c>
      <c r="AY195" s="210" t="s">
        <v>132</v>
      </c>
    </row>
    <row r="196" spans="1:65" s="14" customFormat="1" ht="11.25" x14ac:dyDescent="0.2">
      <c r="B196" s="211"/>
      <c r="C196" s="212"/>
      <c r="D196" s="201" t="s">
        <v>140</v>
      </c>
      <c r="E196" s="213" t="s">
        <v>1</v>
      </c>
      <c r="F196" s="214" t="s">
        <v>293</v>
      </c>
      <c r="G196" s="212"/>
      <c r="H196" s="213" t="s">
        <v>1</v>
      </c>
      <c r="I196" s="215"/>
      <c r="J196" s="212"/>
      <c r="K196" s="212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140</v>
      </c>
      <c r="AU196" s="220" t="s">
        <v>83</v>
      </c>
      <c r="AV196" s="14" t="s">
        <v>81</v>
      </c>
      <c r="AW196" s="14" t="s">
        <v>30</v>
      </c>
      <c r="AX196" s="14" t="s">
        <v>73</v>
      </c>
      <c r="AY196" s="220" t="s">
        <v>132</v>
      </c>
    </row>
    <row r="197" spans="1:65" s="13" customFormat="1" ht="11.25" x14ac:dyDescent="0.2">
      <c r="B197" s="199"/>
      <c r="C197" s="200"/>
      <c r="D197" s="201" t="s">
        <v>140</v>
      </c>
      <c r="E197" s="202" t="s">
        <v>1</v>
      </c>
      <c r="F197" s="203" t="s">
        <v>793</v>
      </c>
      <c r="G197" s="200"/>
      <c r="H197" s="204">
        <v>192.5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140</v>
      </c>
      <c r="AU197" s="210" t="s">
        <v>83</v>
      </c>
      <c r="AV197" s="13" t="s">
        <v>83</v>
      </c>
      <c r="AW197" s="13" t="s">
        <v>30</v>
      </c>
      <c r="AX197" s="13" t="s">
        <v>73</v>
      </c>
      <c r="AY197" s="210" t="s">
        <v>132</v>
      </c>
    </row>
    <row r="198" spans="1:65" s="14" customFormat="1" ht="11.25" x14ac:dyDescent="0.2">
      <c r="B198" s="211"/>
      <c r="C198" s="212"/>
      <c r="D198" s="201" t="s">
        <v>140</v>
      </c>
      <c r="E198" s="213" t="s">
        <v>1</v>
      </c>
      <c r="F198" s="214" t="s">
        <v>801</v>
      </c>
      <c r="G198" s="212"/>
      <c r="H198" s="213" t="s">
        <v>1</v>
      </c>
      <c r="I198" s="215"/>
      <c r="J198" s="212"/>
      <c r="K198" s="212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140</v>
      </c>
      <c r="AU198" s="220" t="s">
        <v>83</v>
      </c>
      <c r="AV198" s="14" t="s">
        <v>81</v>
      </c>
      <c r="AW198" s="14" t="s">
        <v>30</v>
      </c>
      <c r="AX198" s="14" t="s">
        <v>73</v>
      </c>
      <c r="AY198" s="220" t="s">
        <v>132</v>
      </c>
    </row>
    <row r="199" spans="1:65" s="14" customFormat="1" ht="11.25" x14ac:dyDescent="0.2">
      <c r="B199" s="211"/>
      <c r="C199" s="212"/>
      <c r="D199" s="201" t="s">
        <v>140</v>
      </c>
      <c r="E199" s="213" t="s">
        <v>1</v>
      </c>
      <c r="F199" s="214" t="s">
        <v>229</v>
      </c>
      <c r="G199" s="212"/>
      <c r="H199" s="213" t="s">
        <v>1</v>
      </c>
      <c r="I199" s="215"/>
      <c r="J199" s="212"/>
      <c r="K199" s="212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140</v>
      </c>
      <c r="AU199" s="220" t="s">
        <v>83</v>
      </c>
      <c r="AV199" s="14" t="s">
        <v>81</v>
      </c>
      <c r="AW199" s="14" t="s">
        <v>30</v>
      </c>
      <c r="AX199" s="14" t="s">
        <v>73</v>
      </c>
      <c r="AY199" s="220" t="s">
        <v>132</v>
      </c>
    </row>
    <row r="200" spans="1:65" s="15" customFormat="1" ht="11.25" x14ac:dyDescent="0.2">
      <c r="B200" s="221"/>
      <c r="C200" s="222"/>
      <c r="D200" s="201" t="s">
        <v>140</v>
      </c>
      <c r="E200" s="223" t="s">
        <v>1</v>
      </c>
      <c r="F200" s="224" t="s">
        <v>143</v>
      </c>
      <c r="G200" s="222"/>
      <c r="H200" s="225">
        <v>3544.5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140</v>
      </c>
      <c r="AU200" s="231" t="s">
        <v>83</v>
      </c>
      <c r="AV200" s="15" t="s">
        <v>139</v>
      </c>
      <c r="AW200" s="15" t="s">
        <v>30</v>
      </c>
      <c r="AX200" s="15" t="s">
        <v>81</v>
      </c>
      <c r="AY200" s="231" t="s">
        <v>132</v>
      </c>
    </row>
    <row r="201" spans="1:65" s="2" customFormat="1" ht="44.25" customHeight="1" x14ac:dyDescent="0.2">
      <c r="A201" s="34"/>
      <c r="B201" s="35"/>
      <c r="C201" s="186" t="s">
        <v>230</v>
      </c>
      <c r="D201" s="186" t="s">
        <v>134</v>
      </c>
      <c r="E201" s="187" t="s">
        <v>802</v>
      </c>
      <c r="F201" s="188" t="s">
        <v>803</v>
      </c>
      <c r="G201" s="189" t="s">
        <v>195</v>
      </c>
      <c r="H201" s="190">
        <v>3544.5</v>
      </c>
      <c r="I201" s="191"/>
      <c r="J201" s="192">
        <f>ROUND(I201*H201,2)</f>
        <v>0</v>
      </c>
      <c r="K201" s="188" t="s">
        <v>138</v>
      </c>
      <c r="L201" s="39"/>
      <c r="M201" s="193" t="s">
        <v>1</v>
      </c>
      <c r="N201" s="194" t="s">
        <v>38</v>
      </c>
      <c r="O201" s="71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139</v>
      </c>
      <c r="AT201" s="197" t="s">
        <v>134</v>
      </c>
      <c r="AU201" s="197" t="s">
        <v>83</v>
      </c>
      <c r="AY201" s="17" t="s">
        <v>132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17" t="s">
        <v>81</v>
      </c>
      <c r="BK201" s="198">
        <f>ROUND(I201*H201,2)</f>
        <v>0</v>
      </c>
      <c r="BL201" s="17" t="s">
        <v>139</v>
      </c>
      <c r="BM201" s="197" t="s">
        <v>233</v>
      </c>
    </row>
    <row r="202" spans="1:65" s="13" customFormat="1" ht="11.25" x14ac:dyDescent="0.2">
      <c r="B202" s="199"/>
      <c r="C202" s="200"/>
      <c r="D202" s="201" t="s">
        <v>140</v>
      </c>
      <c r="E202" s="202" t="s">
        <v>1</v>
      </c>
      <c r="F202" s="203" t="s">
        <v>785</v>
      </c>
      <c r="G202" s="200"/>
      <c r="H202" s="204">
        <v>3352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140</v>
      </c>
      <c r="AU202" s="210" t="s">
        <v>83</v>
      </c>
      <c r="AV202" s="13" t="s">
        <v>83</v>
      </c>
      <c r="AW202" s="13" t="s">
        <v>30</v>
      </c>
      <c r="AX202" s="13" t="s">
        <v>73</v>
      </c>
      <c r="AY202" s="210" t="s">
        <v>132</v>
      </c>
    </row>
    <row r="203" spans="1:65" s="14" customFormat="1" ht="11.25" x14ac:dyDescent="0.2">
      <c r="B203" s="211"/>
      <c r="C203" s="212"/>
      <c r="D203" s="201" t="s">
        <v>140</v>
      </c>
      <c r="E203" s="213" t="s">
        <v>1</v>
      </c>
      <c r="F203" s="214" t="s">
        <v>293</v>
      </c>
      <c r="G203" s="212"/>
      <c r="H203" s="213" t="s">
        <v>1</v>
      </c>
      <c r="I203" s="215"/>
      <c r="J203" s="212"/>
      <c r="K203" s="212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140</v>
      </c>
      <c r="AU203" s="220" t="s">
        <v>83</v>
      </c>
      <c r="AV203" s="14" t="s">
        <v>81</v>
      </c>
      <c r="AW203" s="14" t="s">
        <v>30</v>
      </c>
      <c r="AX203" s="14" t="s">
        <v>73</v>
      </c>
      <c r="AY203" s="220" t="s">
        <v>132</v>
      </c>
    </row>
    <row r="204" spans="1:65" s="13" customFormat="1" ht="11.25" x14ac:dyDescent="0.2">
      <c r="B204" s="199"/>
      <c r="C204" s="200"/>
      <c r="D204" s="201" t="s">
        <v>140</v>
      </c>
      <c r="E204" s="202" t="s">
        <v>1</v>
      </c>
      <c r="F204" s="203" t="s">
        <v>793</v>
      </c>
      <c r="G204" s="200"/>
      <c r="H204" s="204">
        <v>192.5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140</v>
      </c>
      <c r="AU204" s="210" t="s">
        <v>83</v>
      </c>
      <c r="AV204" s="13" t="s">
        <v>83</v>
      </c>
      <c r="AW204" s="13" t="s">
        <v>30</v>
      </c>
      <c r="AX204" s="13" t="s">
        <v>73</v>
      </c>
      <c r="AY204" s="210" t="s">
        <v>132</v>
      </c>
    </row>
    <row r="205" spans="1:65" s="14" customFormat="1" ht="11.25" x14ac:dyDescent="0.2">
      <c r="B205" s="211"/>
      <c r="C205" s="212"/>
      <c r="D205" s="201" t="s">
        <v>140</v>
      </c>
      <c r="E205" s="213" t="s">
        <v>1</v>
      </c>
      <c r="F205" s="214" t="s">
        <v>804</v>
      </c>
      <c r="G205" s="212"/>
      <c r="H205" s="213" t="s">
        <v>1</v>
      </c>
      <c r="I205" s="215"/>
      <c r="J205" s="212"/>
      <c r="K205" s="212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140</v>
      </c>
      <c r="AU205" s="220" t="s">
        <v>83</v>
      </c>
      <c r="AV205" s="14" t="s">
        <v>81</v>
      </c>
      <c r="AW205" s="14" t="s">
        <v>30</v>
      </c>
      <c r="AX205" s="14" t="s">
        <v>73</v>
      </c>
      <c r="AY205" s="220" t="s">
        <v>132</v>
      </c>
    </row>
    <row r="206" spans="1:65" s="15" customFormat="1" ht="11.25" x14ac:dyDescent="0.2">
      <c r="B206" s="221"/>
      <c r="C206" s="222"/>
      <c r="D206" s="201" t="s">
        <v>140</v>
      </c>
      <c r="E206" s="223" t="s">
        <v>1</v>
      </c>
      <c r="F206" s="224" t="s">
        <v>143</v>
      </c>
      <c r="G206" s="222"/>
      <c r="H206" s="225">
        <v>3544.5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140</v>
      </c>
      <c r="AU206" s="231" t="s">
        <v>83</v>
      </c>
      <c r="AV206" s="15" t="s">
        <v>139</v>
      </c>
      <c r="AW206" s="15" t="s">
        <v>30</v>
      </c>
      <c r="AX206" s="15" t="s">
        <v>81</v>
      </c>
      <c r="AY206" s="231" t="s">
        <v>132</v>
      </c>
    </row>
    <row r="207" spans="1:65" s="2" customFormat="1" ht="49.15" customHeight="1" x14ac:dyDescent="0.2">
      <c r="A207" s="34"/>
      <c r="B207" s="35"/>
      <c r="C207" s="186" t="s">
        <v>184</v>
      </c>
      <c r="D207" s="186" t="s">
        <v>134</v>
      </c>
      <c r="E207" s="187" t="s">
        <v>301</v>
      </c>
      <c r="F207" s="188" t="s">
        <v>302</v>
      </c>
      <c r="G207" s="189" t="s">
        <v>195</v>
      </c>
      <c r="H207" s="190">
        <v>12</v>
      </c>
      <c r="I207" s="191"/>
      <c r="J207" s="192">
        <f>ROUND(I207*H207,2)</f>
        <v>0</v>
      </c>
      <c r="K207" s="188" t="s">
        <v>138</v>
      </c>
      <c r="L207" s="39"/>
      <c r="M207" s="193" t="s">
        <v>1</v>
      </c>
      <c r="N207" s="194" t="s">
        <v>38</v>
      </c>
      <c r="O207" s="71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139</v>
      </c>
      <c r="AT207" s="197" t="s">
        <v>134</v>
      </c>
      <c r="AU207" s="197" t="s">
        <v>83</v>
      </c>
      <c r="AY207" s="17" t="s">
        <v>132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7" t="s">
        <v>81</v>
      </c>
      <c r="BK207" s="198">
        <f>ROUND(I207*H207,2)</f>
        <v>0</v>
      </c>
      <c r="BL207" s="17" t="s">
        <v>139</v>
      </c>
      <c r="BM207" s="197" t="s">
        <v>239</v>
      </c>
    </row>
    <row r="208" spans="1:65" s="13" customFormat="1" ht="11.25" x14ac:dyDescent="0.2">
      <c r="B208" s="199"/>
      <c r="C208" s="200"/>
      <c r="D208" s="201" t="s">
        <v>140</v>
      </c>
      <c r="E208" s="202" t="s">
        <v>1</v>
      </c>
      <c r="F208" s="203" t="s">
        <v>166</v>
      </c>
      <c r="G208" s="200"/>
      <c r="H208" s="204">
        <v>12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140</v>
      </c>
      <c r="AU208" s="210" t="s">
        <v>83</v>
      </c>
      <c r="AV208" s="13" t="s">
        <v>83</v>
      </c>
      <c r="AW208" s="13" t="s">
        <v>30</v>
      </c>
      <c r="AX208" s="13" t="s">
        <v>73</v>
      </c>
      <c r="AY208" s="210" t="s">
        <v>132</v>
      </c>
    </row>
    <row r="209" spans="1:65" s="14" customFormat="1" ht="11.25" x14ac:dyDescent="0.2">
      <c r="B209" s="211"/>
      <c r="C209" s="212"/>
      <c r="D209" s="201" t="s">
        <v>140</v>
      </c>
      <c r="E209" s="213" t="s">
        <v>1</v>
      </c>
      <c r="F209" s="214" t="s">
        <v>229</v>
      </c>
      <c r="G209" s="212"/>
      <c r="H209" s="213" t="s">
        <v>1</v>
      </c>
      <c r="I209" s="215"/>
      <c r="J209" s="212"/>
      <c r="K209" s="212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140</v>
      </c>
      <c r="AU209" s="220" t="s">
        <v>83</v>
      </c>
      <c r="AV209" s="14" t="s">
        <v>81</v>
      </c>
      <c r="AW209" s="14" t="s">
        <v>30</v>
      </c>
      <c r="AX209" s="14" t="s">
        <v>73</v>
      </c>
      <c r="AY209" s="220" t="s">
        <v>132</v>
      </c>
    </row>
    <row r="210" spans="1:65" s="15" customFormat="1" ht="11.25" x14ac:dyDescent="0.2">
      <c r="B210" s="221"/>
      <c r="C210" s="222"/>
      <c r="D210" s="201" t="s">
        <v>140</v>
      </c>
      <c r="E210" s="223" t="s">
        <v>1</v>
      </c>
      <c r="F210" s="224" t="s">
        <v>143</v>
      </c>
      <c r="G210" s="222"/>
      <c r="H210" s="225">
        <v>12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140</v>
      </c>
      <c r="AU210" s="231" t="s">
        <v>83</v>
      </c>
      <c r="AV210" s="15" t="s">
        <v>139</v>
      </c>
      <c r="AW210" s="15" t="s">
        <v>30</v>
      </c>
      <c r="AX210" s="15" t="s">
        <v>81</v>
      </c>
      <c r="AY210" s="231" t="s">
        <v>132</v>
      </c>
    </row>
    <row r="211" spans="1:65" s="2" customFormat="1" ht="78" customHeight="1" x14ac:dyDescent="0.2">
      <c r="A211" s="34"/>
      <c r="B211" s="35"/>
      <c r="C211" s="186" t="s">
        <v>7</v>
      </c>
      <c r="D211" s="186" t="s">
        <v>134</v>
      </c>
      <c r="E211" s="187" t="s">
        <v>305</v>
      </c>
      <c r="F211" s="188" t="s">
        <v>306</v>
      </c>
      <c r="G211" s="189" t="s">
        <v>195</v>
      </c>
      <c r="H211" s="190">
        <v>3</v>
      </c>
      <c r="I211" s="191"/>
      <c r="J211" s="192">
        <f>ROUND(I211*H211,2)</f>
        <v>0</v>
      </c>
      <c r="K211" s="188" t="s">
        <v>138</v>
      </c>
      <c r="L211" s="39"/>
      <c r="M211" s="193" t="s">
        <v>1</v>
      </c>
      <c r="N211" s="194" t="s">
        <v>38</v>
      </c>
      <c r="O211" s="71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139</v>
      </c>
      <c r="AT211" s="197" t="s">
        <v>134</v>
      </c>
      <c r="AU211" s="197" t="s">
        <v>83</v>
      </c>
      <c r="AY211" s="17" t="s">
        <v>132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7" t="s">
        <v>81</v>
      </c>
      <c r="BK211" s="198">
        <f>ROUND(I211*H211,2)</f>
        <v>0</v>
      </c>
      <c r="BL211" s="17" t="s">
        <v>139</v>
      </c>
      <c r="BM211" s="197" t="s">
        <v>243</v>
      </c>
    </row>
    <row r="212" spans="1:65" s="13" customFormat="1" ht="11.25" x14ac:dyDescent="0.2">
      <c r="B212" s="199"/>
      <c r="C212" s="200"/>
      <c r="D212" s="201" t="s">
        <v>140</v>
      </c>
      <c r="E212" s="202" t="s">
        <v>1</v>
      </c>
      <c r="F212" s="203" t="s">
        <v>148</v>
      </c>
      <c r="G212" s="200"/>
      <c r="H212" s="204">
        <v>3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140</v>
      </c>
      <c r="AU212" s="210" t="s">
        <v>83</v>
      </c>
      <c r="AV212" s="13" t="s">
        <v>83</v>
      </c>
      <c r="AW212" s="13" t="s">
        <v>30</v>
      </c>
      <c r="AX212" s="13" t="s">
        <v>73</v>
      </c>
      <c r="AY212" s="210" t="s">
        <v>132</v>
      </c>
    </row>
    <row r="213" spans="1:65" s="14" customFormat="1" ht="11.25" x14ac:dyDescent="0.2">
      <c r="B213" s="211"/>
      <c r="C213" s="212"/>
      <c r="D213" s="201" t="s">
        <v>140</v>
      </c>
      <c r="E213" s="213" t="s">
        <v>1</v>
      </c>
      <c r="F213" s="214" t="s">
        <v>805</v>
      </c>
      <c r="G213" s="212"/>
      <c r="H213" s="213" t="s">
        <v>1</v>
      </c>
      <c r="I213" s="215"/>
      <c r="J213" s="212"/>
      <c r="K213" s="212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140</v>
      </c>
      <c r="AU213" s="220" t="s">
        <v>83</v>
      </c>
      <c r="AV213" s="14" t="s">
        <v>81</v>
      </c>
      <c r="AW213" s="14" t="s">
        <v>30</v>
      </c>
      <c r="AX213" s="14" t="s">
        <v>73</v>
      </c>
      <c r="AY213" s="220" t="s">
        <v>132</v>
      </c>
    </row>
    <row r="214" spans="1:65" s="15" customFormat="1" ht="11.25" x14ac:dyDescent="0.2">
      <c r="B214" s="221"/>
      <c r="C214" s="222"/>
      <c r="D214" s="201" t="s">
        <v>140</v>
      </c>
      <c r="E214" s="223" t="s">
        <v>1</v>
      </c>
      <c r="F214" s="224" t="s">
        <v>143</v>
      </c>
      <c r="G214" s="222"/>
      <c r="H214" s="225">
        <v>3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140</v>
      </c>
      <c r="AU214" s="231" t="s">
        <v>83</v>
      </c>
      <c r="AV214" s="15" t="s">
        <v>139</v>
      </c>
      <c r="AW214" s="15" t="s">
        <v>30</v>
      </c>
      <c r="AX214" s="15" t="s">
        <v>81</v>
      </c>
      <c r="AY214" s="231" t="s">
        <v>132</v>
      </c>
    </row>
    <row r="215" spans="1:65" s="2" customFormat="1" ht="16.5" customHeight="1" x14ac:dyDescent="0.2">
      <c r="A215" s="34"/>
      <c r="B215" s="35"/>
      <c r="C215" s="232" t="s">
        <v>190</v>
      </c>
      <c r="D215" s="232" t="s">
        <v>162</v>
      </c>
      <c r="E215" s="233" t="s">
        <v>309</v>
      </c>
      <c r="F215" s="234" t="s">
        <v>310</v>
      </c>
      <c r="G215" s="235" t="s">
        <v>195</v>
      </c>
      <c r="H215" s="236">
        <v>3.09</v>
      </c>
      <c r="I215" s="237"/>
      <c r="J215" s="238">
        <f>ROUND(I215*H215,2)</f>
        <v>0</v>
      </c>
      <c r="K215" s="234" t="s">
        <v>138</v>
      </c>
      <c r="L215" s="239"/>
      <c r="M215" s="240" t="s">
        <v>1</v>
      </c>
      <c r="N215" s="241" t="s">
        <v>38</v>
      </c>
      <c r="O215" s="71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154</v>
      </c>
      <c r="AT215" s="197" t="s">
        <v>162</v>
      </c>
      <c r="AU215" s="197" t="s">
        <v>83</v>
      </c>
      <c r="AY215" s="17" t="s">
        <v>132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81</v>
      </c>
      <c r="BK215" s="198">
        <f>ROUND(I215*H215,2)</f>
        <v>0</v>
      </c>
      <c r="BL215" s="17" t="s">
        <v>139</v>
      </c>
      <c r="BM215" s="197" t="s">
        <v>249</v>
      </c>
    </row>
    <row r="216" spans="1:65" s="13" customFormat="1" ht="11.25" x14ac:dyDescent="0.2">
      <c r="B216" s="199"/>
      <c r="C216" s="200"/>
      <c r="D216" s="201" t="s">
        <v>140</v>
      </c>
      <c r="E216" s="202" t="s">
        <v>1</v>
      </c>
      <c r="F216" s="203" t="s">
        <v>806</v>
      </c>
      <c r="G216" s="200"/>
      <c r="H216" s="204">
        <v>3.09</v>
      </c>
      <c r="I216" s="205"/>
      <c r="J216" s="200"/>
      <c r="K216" s="200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140</v>
      </c>
      <c r="AU216" s="210" t="s">
        <v>83</v>
      </c>
      <c r="AV216" s="13" t="s">
        <v>83</v>
      </c>
      <c r="AW216" s="13" t="s">
        <v>30</v>
      </c>
      <c r="AX216" s="13" t="s">
        <v>73</v>
      </c>
      <c r="AY216" s="210" t="s">
        <v>132</v>
      </c>
    </row>
    <row r="217" spans="1:65" s="15" customFormat="1" ht="11.25" x14ac:dyDescent="0.2">
      <c r="B217" s="221"/>
      <c r="C217" s="222"/>
      <c r="D217" s="201" t="s">
        <v>140</v>
      </c>
      <c r="E217" s="223" t="s">
        <v>1</v>
      </c>
      <c r="F217" s="224" t="s">
        <v>143</v>
      </c>
      <c r="G217" s="222"/>
      <c r="H217" s="225">
        <v>3.09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140</v>
      </c>
      <c r="AU217" s="231" t="s">
        <v>83</v>
      </c>
      <c r="AV217" s="15" t="s">
        <v>139</v>
      </c>
      <c r="AW217" s="15" t="s">
        <v>30</v>
      </c>
      <c r="AX217" s="15" t="s">
        <v>81</v>
      </c>
      <c r="AY217" s="231" t="s">
        <v>132</v>
      </c>
    </row>
    <row r="218" spans="1:65" s="2" customFormat="1" ht="37.9" customHeight="1" x14ac:dyDescent="0.2">
      <c r="A218" s="34"/>
      <c r="B218" s="35"/>
      <c r="C218" s="186" t="s">
        <v>252</v>
      </c>
      <c r="D218" s="186" t="s">
        <v>134</v>
      </c>
      <c r="E218" s="187" t="s">
        <v>342</v>
      </c>
      <c r="F218" s="188" t="s">
        <v>343</v>
      </c>
      <c r="G218" s="189" t="s">
        <v>195</v>
      </c>
      <c r="H218" s="190">
        <v>12</v>
      </c>
      <c r="I218" s="191"/>
      <c r="J218" s="192">
        <f>ROUND(I218*H218,2)</f>
        <v>0</v>
      </c>
      <c r="K218" s="188" t="s">
        <v>138</v>
      </c>
      <c r="L218" s="39"/>
      <c r="M218" s="193" t="s">
        <v>1</v>
      </c>
      <c r="N218" s="194" t="s">
        <v>38</v>
      </c>
      <c r="O218" s="71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139</v>
      </c>
      <c r="AT218" s="197" t="s">
        <v>134</v>
      </c>
      <c r="AU218" s="197" t="s">
        <v>83</v>
      </c>
      <c r="AY218" s="17" t="s">
        <v>132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7" t="s">
        <v>81</v>
      </c>
      <c r="BK218" s="198">
        <f>ROUND(I218*H218,2)</f>
        <v>0</v>
      </c>
      <c r="BL218" s="17" t="s">
        <v>139</v>
      </c>
      <c r="BM218" s="197" t="s">
        <v>254</v>
      </c>
    </row>
    <row r="219" spans="1:65" s="13" customFormat="1" ht="11.25" x14ac:dyDescent="0.2">
      <c r="B219" s="199"/>
      <c r="C219" s="200"/>
      <c r="D219" s="201" t="s">
        <v>140</v>
      </c>
      <c r="E219" s="202" t="s">
        <v>1</v>
      </c>
      <c r="F219" s="203" t="s">
        <v>166</v>
      </c>
      <c r="G219" s="200"/>
      <c r="H219" s="204">
        <v>12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140</v>
      </c>
      <c r="AU219" s="210" t="s">
        <v>83</v>
      </c>
      <c r="AV219" s="13" t="s">
        <v>83</v>
      </c>
      <c r="AW219" s="13" t="s">
        <v>30</v>
      </c>
      <c r="AX219" s="13" t="s">
        <v>73</v>
      </c>
      <c r="AY219" s="210" t="s">
        <v>132</v>
      </c>
    </row>
    <row r="220" spans="1:65" s="14" customFormat="1" ht="11.25" x14ac:dyDescent="0.2">
      <c r="B220" s="211"/>
      <c r="C220" s="212"/>
      <c r="D220" s="201" t="s">
        <v>140</v>
      </c>
      <c r="E220" s="213" t="s">
        <v>1</v>
      </c>
      <c r="F220" s="214" t="s">
        <v>229</v>
      </c>
      <c r="G220" s="212"/>
      <c r="H220" s="213" t="s">
        <v>1</v>
      </c>
      <c r="I220" s="215"/>
      <c r="J220" s="212"/>
      <c r="K220" s="212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140</v>
      </c>
      <c r="AU220" s="220" t="s">
        <v>83</v>
      </c>
      <c r="AV220" s="14" t="s">
        <v>81</v>
      </c>
      <c r="AW220" s="14" t="s">
        <v>30</v>
      </c>
      <c r="AX220" s="14" t="s">
        <v>73</v>
      </c>
      <c r="AY220" s="220" t="s">
        <v>132</v>
      </c>
    </row>
    <row r="221" spans="1:65" s="15" customFormat="1" ht="11.25" x14ac:dyDescent="0.2">
      <c r="B221" s="221"/>
      <c r="C221" s="222"/>
      <c r="D221" s="201" t="s">
        <v>140</v>
      </c>
      <c r="E221" s="223" t="s">
        <v>1</v>
      </c>
      <c r="F221" s="224" t="s">
        <v>143</v>
      </c>
      <c r="G221" s="222"/>
      <c r="H221" s="225">
        <v>12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140</v>
      </c>
      <c r="AU221" s="231" t="s">
        <v>83</v>
      </c>
      <c r="AV221" s="15" t="s">
        <v>139</v>
      </c>
      <c r="AW221" s="15" t="s">
        <v>30</v>
      </c>
      <c r="AX221" s="15" t="s">
        <v>81</v>
      </c>
      <c r="AY221" s="231" t="s">
        <v>132</v>
      </c>
    </row>
    <row r="222" spans="1:65" s="12" customFormat="1" ht="22.9" customHeight="1" x14ac:dyDescent="0.2">
      <c r="B222" s="170"/>
      <c r="C222" s="171"/>
      <c r="D222" s="172" t="s">
        <v>72</v>
      </c>
      <c r="E222" s="184" t="s">
        <v>178</v>
      </c>
      <c r="F222" s="184" t="s">
        <v>345</v>
      </c>
      <c r="G222" s="171"/>
      <c r="H222" s="171"/>
      <c r="I222" s="174"/>
      <c r="J222" s="185">
        <f>BK222</f>
        <v>0</v>
      </c>
      <c r="K222" s="171"/>
      <c r="L222" s="176"/>
      <c r="M222" s="177"/>
      <c r="N222" s="178"/>
      <c r="O222" s="178"/>
      <c r="P222" s="179">
        <f>SUM(P223:P248)</f>
        <v>0</v>
      </c>
      <c r="Q222" s="178"/>
      <c r="R222" s="179">
        <f>SUM(R223:R248)</f>
        <v>0</v>
      </c>
      <c r="S222" s="178"/>
      <c r="T222" s="180">
        <f>SUM(T223:T248)</f>
        <v>0</v>
      </c>
      <c r="AR222" s="181" t="s">
        <v>81</v>
      </c>
      <c r="AT222" s="182" t="s">
        <v>72</v>
      </c>
      <c r="AU222" s="182" t="s">
        <v>81</v>
      </c>
      <c r="AY222" s="181" t="s">
        <v>132</v>
      </c>
      <c r="BK222" s="183">
        <f>SUM(BK223:BK248)</f>
        <v>0</v>
      </c>
    </row>
    <row r="223" spans="1:65" s="2" customFormat="1" ht="24.2" customHeight="1" x14ac:dyDescent="0.2">
      <c r="A223" s="34"/>
      <c r="B223" s="35"/>
      <c r="C223" s="186" t="s">
        <v>196</v>
      </c>
      <c r="D223" s="186" t="s">
        <v>134</v>
      </c>
      <c r="E223" s="187" t="s">
        <v>346</v>
      </c>
      <c r="F223" s="188" t="s">
        <v>347</v>
      </c>
      <c r="G223" s="189" t="s">
        <v>348</v>
      </c>
      <c r="H223" s="190">
        <v>2</v>
      </c>
      <c r="I223" s="191"/>
      <c r="J223" s="192">
        <f>ROUND(I223*H223,2)</f>
        <v>0</v>
      </c>
      <c r="K223" s="188" t="s">
        <v>138</v>
      </c>
      <c r="L223" s="39"/>
      <c r="M223" s="193" t="s">
        <v>1</v>
      </c>
      <c r="N223" s="194" t="s">
        <v>38</v>
      </c>
      <c r="O223" s="71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139</v>
      </c>
      <c r="AT223" s="197" t="s">
        <v>134</v>
      </c>
      <c r="AU223" s="197" t="s">
        <v>83</v>
      </c>
      <c r="AY223" s="17" t="s">
        <v>132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81</v>
      </c>
      <c r="BK223" s="198">
        <f>ROUND(I223*H223,2)</f>
        <v>0</v>
      </c>
      <c r="BL223" s="17" t="s">
        <v>139</v>
      </c>
      <c r="BM223" s="197" t="s">
        <v>240</v>
      </c>
    </row>
    <row r="224" spans="1:65" s="13" customFormat="1" ht="11.25" x14ac:dyDescent="0.2">
      <c r="B224" s="199"/>
      <c r="C224" s="200"/>
      <c r="D224" s="201" t="s">
        <v>140</v>
      </c>
      <c r="E224" s="202" t="s">
        <v>1</v>
      </c>
      <c r="F224" s="203" t="s">
        <v>83</v>
      </c>
      <c r="G224" s="200"/>
      <c r="H224" s="204">
        <v>2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140</v>
      </c>
      <c r="AU224" s="210" t="s">
        <v>83</v>
      </c>
      <c r="AV224" s="13" t="s">
        <v>83</v>
      </c>
      <c r="AW224" s="13" t="s">
        <v>30</v>
      </c>
      <c r="AX224" s="13" t="s">
        <v>73</v>
      </c>
      <c r="AY224" s="210" t="s">
        <v>132</v>
      </c>
    </row>
    <row r="225" spans="1:65" s="15" customFormat="1" ht="11.25" x14ac:dyDescent="0.2">
      <c r="B225" s="221"/>
      <c r="C225" s="222"/>
      <c r="D225" s="201" t="s">
        <v>140</v>
      </c>
      <c r="E225" s="223" t="s">
        <v>1</v>
      </c>
      <c r="F225" s="224" t="s">
        <v>143</v>
      </c>
      <c r="G225" s="222"/>
      <c r="H225" s="225">
        <v>2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140</v>
      </c>
      <c r="AU225" s="231" t="s">
        <v>83</v>
      </c>
      <c r="AV225" s="15" t="s">
        <v>139</v>
      </c>
      <c r="AW225" s="15" t="s">
        <v>30</v>
      </c>
      <c r="AX225" s="15" t="s">
        <v>81</v>
      </c>
      <c r="AY225" s="231" t="s">
        <v>132</v>
      </c>
    </row>
    <row r="226" spans="1:65" s="2" customFormat="1" ht="16.5" customHeight="1" x14ac:dyDescent="0.2">
      <c r="A226" s="34"/>
      <c r="B226" s="35"/>
      <c r="C226" s="232" t="s">
        <v>258</v>
      </c>
      <c r="D226" s="232" t="s">
        <v>162</v>
      </c>
      <c r="E226" s="233" t="s">
        <v>351</v>
      </c>
      <c r="F226" s="234" t="s">
        <v>352</v>
      </c>
      <c r="G226" s="235" t="s">
        <v>348</v>
      </c>
      <c r="H226" s="236">
        <v>1</v>
      </c>
      <c r="I226" s="237"/>
      <c r="J226" s="238">
        <f>ROUND(I226*H226,2)</f>
        <v>0</v>
      </c>
      <c r="K226" s="234" t="s">
        <v>1</v>
      </c>
      <c r="L226" s="239"/>
      <c r="M226" s="240" t="s">
        <v>1</v>
      </c>
      <c r="N226" s="241" t="s">
        <v>38</v>
      </c>
      <c r="O226" s="71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154</v>
      </c>
      <c r="AT226" s="197" t="s">
        <v>162</v>
      </c>
      <c r="AU226" s="197" t="s">
        <v>83</v>
      </c>
      <c r="AY226" s="17" t="s">
        <v>132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7" t="s">
        <v>81</v>
      </c>
      <c r="BK226" s="198">
        <f>ROUND(I226*H226,2)</f>
        <v>0</v>
      </c>
      <c r="BL226" s="17" t="s">
        <v>139</v>
      </c>
      <c r="BM226" s="197" t="s">
        <v>261</v>
      </c>
    </row>
    <row r="227" spans="1:65" s="2" customFormat="1" ht="16.5" customHeight="1" x14ac:dyDescent="0.2">
      <c r="A227" s="34"/>
      <c r="B227" s="35"/>
      <c r="C227" s="232" t="s">
        <v>202</v>
      </c>
      <c r="D227" s="232" t="s">
        <v>162</v>
      </c>
      <c r="E227" s="233" t="s">
        <v>354</v>
      </c>
      <c r="F227" s="234" t="s">
        <v>355</v>
      </c>
      <c r="G227" s="235" t="s">
        <v>348</v>
      </c>
      <c r="H227" s="236">
        <v>1</v>
      </c>
      <c r="I227" s="237"/>
      <c r="J227" s="238">
        <f>ROUND(I227*H227,2)</f>
        <v>0</v>
      </c>
      <c r="K227" s="234" t="s">
        <v>1</v>
      </c>
      <c r="L227" s="239"/>
      <c r="M227" s="240" t="s">
        <v>1</v>
      </c>
      <c r="N227" s="241" t="s">
        <v>38</v>
      </c>
      <c r="O227" s="71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154</v>
      </c>
      <c r="AT227" s="197" t="s">
        <v>162</v>
      </c>
      <c r="AU227" s="197" t="s">
        <v>83</v>
      </c>
      <c r="AY227" s="17" t="s">
        <v>132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7" t="s">
        <v>81</v>
      </c>
      <c r="BK227" s="198">
        <f>ROUND(I227*H227,2)</f>
        <v>0</v>
      </c>
      <c r="BL227" s="17" t="s">
        <v>139</v>
      </c>
      <c r="BM227" s="197" t="s">
        <v>265</v>
      </c>
    </row>
    <row r="228" spans="1:65" s="2" customFormat="1" ht="24.2" customHeight="1" x14ac:dyDescent="0.2">
      <c r="A228" s="34"/>
      <c r="B228" s="35"/>
      <c r="C228" s="186" t="s">
        <v>268</v>
      </c>
      <c r="D228" s="186" t="s">
        <v>134</v>
      </c>
      <c r="E228" s="187" t="s">
        <v>361</v>
      </c>
      <c r="F228" s="188" t="s">
        <v>362</v>
      </c>
      <c r="G228" s="189" t="s">
        <v>348</v>
      </c>
      <c r="H228" s="190">
        <v>2</v>
      </c>
      <c r="I228" s="191"/>
      <c r="J228" s="192">
        <f>ROUND(I228*H228,2)</f>
        <v>0</v>
      </c>
      <c r="K228" s="188" t="s">
        <v>138</v>
      </c>
      <c r="L228" s="39"/>
      <c r="M228" s="193" t="s">
        <v>1</v>
      </c>
      <c r="N228" s="194" t="s">
        <v>38</v>
      </c>
      <c r="O228" s="71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139</v>
      </c>
      <c r="AT228" s="197" t="s">
        <v>134</v>
      </c>
      <c r="AU228" s="197" t="s">
        <v>83</v>
      </c>
      <c r="AY228" s="17" t="s">
        <v>132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81</v>
      </c>
      <c r="BK228" s="198">
        <f>ROUND(I228*H228,2)</f>
        <v>0</v>
      </c>
      <c r="BL228" s="17" t="s">
        <v>139</v>
      </c>
      <c r="BM228" s="197" t="s">
        <v>269</v>
      </c>
    </row>
    <row r="229" spans="1:65" s="13" customFormat="1" ht="11.25" x14ac:dyDescent="0.2">
      <c r="B229" s="199"/>
      <c r="C229" s="200"/>
      <c r="D229" s="201" t="s">
        <v>140</v>
      </c>
      <c r="E229" s="202" t="s">
        <v>1</v>
      </c>
      <c r="F229" s="203" t="s">
        <v>83</v>
      </c>
      <c r="G229" s="200"/>
      <c r="H229" s="204">
        <v>2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140</v>
      </c>
      <c r="AU229" s="210" t="s">
        <v>83</v>
      </c>
      <c r="AV229" s="13" t="s">
        <v>83</v>
      </c>
      <c r="AW229" s="13" t="s">
        <v>30</v>
      </c>
      <c r="AX229" s="13" t="s">
        <v>73</v>
      </c>
      <c r="AY229" s="210" t="s">
        <v>132</v>
      </c>
    </row>
    <row r="230" spans="1:65" s="14" customFormat="1" ht="11.25" x14ac:dyDescent="0.2">
      <c r="B230" s="211"/>
      <c r="C230" s="212"/>
      <c r="D230" s="201" t="s">
        <v>140</v>
      </c>
      <c r="E230" s="213" t="s">
        <v>1</v>
      </c>
      <c r="F230" s="214" t="s">
        <v>229</v>
      </c>
      <c r="G230" s="212"/>
      <c r="H230" s="213" t="s">
        <v>1</v>
      </c>
      <c r="I230" s="215"/>
      <c r="J230" s="212"/>
      <c r="K230" s="212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140</v>
      </c>
      <c r="AU230" s="220" t="s">
        <v>83</v>
      </c>
      <c r="AV230" s="14" t="s">
        <v>81</v>
      </c>
      <c r="AW230" s="14" t="s">
        <v>30</v>
      </c>
      <c r="AX230" s="14" t="s">
        <v>73</v>
      </c>
      <c r="AY230" s="220" t="s">
        <v>132</v>
      </c>
    </row>
    <row r="231" spans="1:65" s="15" customFormat="1" ht="11.25" x14ac:dyDescent="0.2">
      <c r="B231" s="221"/>
      <c r="C231" s="222"/>
      <c r="D231" s="201" t="s">
        <v>140</v>
      </c>
      <c r="E231" s="223" t="s">
        <v>1</v>
      </c>
      <c r="F231" s="224" t="s">
        <v>143</v>
      </c>
      <c r="G231" s="222"/>
      <c r="H231" s="225">
        <v>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140</v>
      </c>
      <c r="AU231" s="231" t="s">
        <v>83</v>
      </c>
      <c r="AV231" s="15" t="s">
        <v>139</v>
      </c>
      <c r="AW231" s="15" t="s">
        <v>30</v>
      </c>
      <c r="AX231" s="15" t="s">
        <v>81</v>
      </c>
      <c r="AY231" s="231" t="s">
        <v>132</v>
      </c>
    </row>
    <row r="232" spans="1:65" s="2" customFormat="1" ht="21.75" customHeight="1" x14ac:dyDescent="0.2">
      <c r="A232" s="34"/>
      <c r="B232" s="35"/>
      <c r="C232" s="232" t="s">
        <v>207</v>
      </c>
      <c r="D232" s="232" t="s">
        <v>162</v>
      </c>
      <c r="E232" s="233" t="s">
        <v>365</v>
      </c>
      <c r="F232" s="234" t="s">
        <v>366</v>
      </c>
      <c r="G232" s="235" t="s">
        <v>348</v>
      </c>
      <c r="H232" s="236">
        <v>2</v>
      </c>
      <c r="I232" s="237"/>
      <c r="J232" s="238">
        <f>ROUND(I232*H232,2)</f>
        <v>0</v>
      </c>
      <c r="K232" s="234" t="s">
        <v>138</v>
      </c>
      <c r="L232" s="239"/>
      <c r="M232" s="240" t="s">
        <v>1</v>
      </c>
      <c r="N232" s="241" t="s">
        <v>38</v>
      </c>
      <c r="O232" s="71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154</v>
      </c>
      <c r="AT232" s="197" t="s">
        <v>162</v>
      </c>
      <c r="AU232" s="197" t="s">
        <v>83</v>
      </c>
      <c r="AY232" s="17" t="s">
        <v>132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7" t="s">
        <v>81</v>
      </c>
      <c r="BK232" s="198">
        <f>ROUND(I232*H232,2)</f>
        <v>0</v>
      </c>
      <c r="BL232" s="17" t="s">
        <v>139</v>
      </c>
      <c r="BM232" s="197" t="s">
        <v>273</v>
      </c>
    </row>
    <row r="233" spans="1:65" s="2" customFormat="1" ht="16.5" customHeight="1" x14ac:dyDescent="0.2">
      <c r="A233" s="34"/>
      <c r="B233" s="35"/>
      <c r="C233" s="232" t="s">
        <v>275</v>
      </c>
      <c r="D233" s="232" t="s">
        <v>162</v>
      </c>
      <c r="E233" s="233" t="s">
        <v>368</v>
      </c>
      <c r="F233" s="234" t="s">
        <v>369</v>
      </c>
      <c r="G233" s="235" t="s">
        <v>348</v>
      </c>
      <c r="H233" s="236">
        <v>2</v>
      </c>
      <c r="I233" s="237"/>
      <c r="J233" s="238">
        <f>ROUND(I233*H233,2)</f>
        <v>0</v>
      </c>
      <c r="K233" s="234" t="s">
        <v>138</v>
      </c>
      <c r="L233" s="239"/>
      <c r="M233" s="240" t="s">
        <v>1</v>
      </c>
      <c r="N233" s="241" t="s">
        <v>38</v>
      </c>
      <c r="O233" s="71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154</v>
      </c>
      <c r="AT233" s="197" t="s">
        <v>162</v>
      </c>
      <c r="AU233" s="197" t="s">
        <v>83</v>
      </c>
      <c r="AY233" s="17" t="s">
        <v>132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81</v>
      </c>
      <c r="BK233" s="198">
        <f>ROUND(I233*H233,2)</f>
        <v>0</v>
      </c>
      <c r="BL233" s="17" t="s">
        <v>139</v>
      </c>
      <c r="BM233" s="197" t="s">
        <v>278</v>
      </c>
    </row>
    <row r="234" spans="1:65" s="2" customFormat="1" ht="21.75" customHeight="1" x14ac:dyDescent="0.2">
      <c r="A234" s="34"/>
      <c r="B234" s="35"/>
      <c r="C234" s="232" t="s">
        <v>212</v>
      </c>
      <c r="D234" s="232" t="s">
        <v>162</v>
      </c>
      <c r="E234" s="233" t="s">
        <v>372</v>
      </c>
      <c r="F234" s="234" t="s">
        <v>373</v>
      </c>
      <c r="G234" s="235" t="s">
        <v>348</v>
      </c>
      <c r="H234" s="236">
        <v>2</v>
      </c>
      <c r="I234" s="237"/>
      <c r="J234" s="238">
        <f>ROUND(I234*H234,2)</f>
        <v>0</v>
      </c>
      <c r="K234" s="234" t="s">
        <v>138</v>
      </c>
      <c r="L234" s="239"/>
      <c r="M234" s="240" t="s">
        <v>1</v>
      </c>
      <c r="N234" s="241" t="s">
        <v>38</v>
      </c>
      <c r="O234" s="71"/>
      <c r="P234" s="195">
        <f>O234*H234</f>
        <v>0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154</v>
      </c>
      <c r="AT234" s="197" t="s">
        <v>162</v>
      </c>
      <c r="AU234" s="197" t="s">
        <v>83</v>
      </c>
      <c r="AY234" s="17" t="s">
        <v>132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17" t="s">
        <v>81</v>
      </c>
      <c r="BK234" s="198">
        <f>ROUND(I234*H234,2)</f>
        <v>0</v>
      </c>
      <c r="BL234" s="17" t="s">
        <v>139</v>
      </c>
      <c r="BM234" s="197" t="s">
        <v>282</v>
      </c>
    </row>
    <row r="235" spans="1:65" s="2" customFormat="1" ht="16.5" customHeight="1" x14ac:dyDescent="0.2">
      <c r="A235" s="34"/>
      <c r="B235" s="35"/>
      <c r="C235" s="232" t="s">
        <v>284</v>
      </c>
      <c r="D235" s="232" t="s">
        <v>162</v>
      </c>
      <c r="E235" s="233" t="s">
        <v>374</v>
      </c>
      <c r="F235" s="234" t="s">
        <v>375</v>
      </c>
      <c r="G235" s="235" t="s">
        <v>348</v>
      </c>
      <c r="H235" s="236">
        <v>2</v>
      </c>
      <c r="I235" s="237"/>
      <c r="J235" s="238">
        <f>ROUND(I235*H235,2)</f>
        <v>0</v>
      </c>
      <c r="K235" s="234" t="s">
        <v>138</v>
      </c>
      <c r="L235" s="239"/>
      <c r="M235" s="240" t="s">
        <v>1</v>
      </c>
      <c r="N235" s="241" t="s">
        <v>38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154</v>
      </c>
      <c r="AT235" s="197" t="s">
        <v>162</v>
      </c>
      <c r="AU235" s="197" t="s">
        <v>83</v>
      </c>
      <c r="AY235" s="17" t="s">
        <v>132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81</v>
      </c>
      <c r="BK235" s="198">
        <f>ROUND(I235*H235,2)</f>
        <v>0</v>
      </c>
      <c r="BL235" s="17" t="s">
        <v>139</v>
      </c>
      <c r="BM235" s="197" t="s">
        <v>287</v>
      </c>
    </row>
    <row r="236" spans="1:65" s="2" customFormat="1" ht="37.9" customHeight="1" x14ac:dyDescent="0.2">
      <c r="A236" s="34"/>
      <c r="B236" s="35"/>
      <c r="C236" s="186" t="s">
        <v>216</v>
      </c>
      <c r="D236" s="186" t="s">
        <v>134</v>
      </c>
      <c r="E236" s="187" t="s">
        <v>391</v>
      </c>
      <c r="F236" s="188" t="s">
        <v>392</v>
      </c>
      <c r="G236" s="189" t="s">
        <v>348</v>
      </c>
      <c r="H236" s="190">
        <v>2</v>
      </c>
      <c r="I236" s="191"/>
      <c r="J236" s="192">
        <f>ROUND(I236*H236,2)</f>
        <v>0</v>
      </c>
      <c r="K236" s="188" t="s">
        <v>138</v>
      </c>
      <c r="L236" s="39"/>
      <c r="M236" s="193" t="s">
        <v>1</v>
      </c>
      <c r="N236" s="194" t="s">
        <v>38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139</v>
      </c>
      <c r="AT236" s="197" t="s">
        <v>134</v>
      </c>
      <c r="AU236" s="197" t="s">
        <v>83</v>
      </c>
      <c r="AY236" s="17" t="s">
        <v>132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81</v>
      </c>
      <c r="BK236" s="198">
        <f>ROUND(I236*H236,2)</f>
        <v>0</v>
      </c>
      <c r="BL236" s="17" t="s">
        <v>139</v>
      </c>
      <c r="BM236" s="197" t="s">
        <v>291</v>
      </c>
    </row>
    <row r="237" spans="1:65" s="13" customFormat="1" ht="11.25" x14ac:dyDescent="0.2">
      <c r="B237" s="199"/>
      <c r="C237" s="200"/>
      <c r="D237" s="201" t="s">
        <v>140</v>
      </c>
      <c r="E237" s="202" t="s">
        <v>1</v>
      </c>
      <c r="F237" s="203" t="s">
        <v>83</v>
      </c>
      <c r="G237" s="200"/>
      <c r="H237" s="204">
        <v>2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140</v>
      </c>
      <c r="AU237" s="210" t="s">
        <v>83</v>
      </c>
      <c r="AV237" s="13" t="s">
        <v>83</v>
      </c>
      <c r="AW237" s="13" t="s">
        <v>30</v>
      </c>
      <c r="AX237" s="13" t="s">
        <v>73</v>
      </c>
      <c r="AY237" s="210" t="s">
        <v>132</v>
      </c>
    </row>
    <row r="238" spans="1:65" s="14" customFormat="1" ht="11.25" x14ac:dyDescent="0.2">
      <c r="B238" s="211"/>
      <c r="C238" s="212"/>
      <c r="D238" s="201" t="s">
        <v>140</v>
      </c>
      <c r="E238" s="213" t="s">
        <v>1</v>
      </c>
      <c r="F238" s="214" t="s">
        <v>229</v>
      </c>
      <c r="G238" s="212"/>
      <c r="H238" s="213" t="s">
        <v>1</v>
      </c>
      <c r="I238" s="215"/>
      <c r="J238" s="212"/>
      <c r="K238" s="212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140</v>
      </c>
      <c r="AU238" s="220" t="s">
        <v>83</v>
      </c>
      <c r="AV238" s="14" t="s">
        <v>81</v>
      </c>
      <c r="AW238" s="14" t="s">
        <v>30</v>
      </c>
      <c r="AX238" s="14" t="s">
        <v>73</v>
      </c>
      <c r="AY238" s="220" t="s">
        <v>132</v>
      </c>
    </row>
    <row r="239" spans="1:65" s="15" customFormat="1" ht="11.25" x14ac:dyDescent="0.2">
      <c r="B239" s="221"/>
      <c r="C239" s="222"/>
      <c r="D239" s="201" t="s">
        <v>140</v>
      </c>
      <c r="E239" s="223" t="s">
        <v>1</v>
      </c>
      <c r="F239" s="224" t="s">
        <v>143</v>
      </c>
      <c r="G239" s="222"/>
      <c r="H239" s="225">
        <v>2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140</v>
      </c>
      <c r="AU239" s="231" t="s">
        <v>83</v>
      </c>
      <c r="AV239" s="15" t="s">
        <v>139</v>
      </c>
      <c r="AW239" s="15" t="s">
        <v>30</v>
      </c>
      <c r="AX239" s="15" t="s">
        <v>81</v>
      </c>
      <c r="AY239" s="231" t="s">
        <v>132</v>
      </c>
    </row>
    <row r="240" spans="1:65" s="2" customFormat="1" ht="24.2" customHeight="1" x14ac:dyDescent="0.2">
      <c r="A240" s="34"/>
      <c r="B240" s="35"/>
      <c r="C240" s="186" t="s">
        <v>295</v>
      </c>
      <c r="D240" s="186" t="s">
        <v>134</v>
      </c>
      <c r="E240" s="187" t="s">
        <v>395</v>
      </c>
      <c r="F240" s="188" t="s">
        <v>396</v>
      </c>
      <c r="G240" s="189" t="s">
        <v>380</v>
      </c>
      <c r="H240" s="190">
        <v>12</v>
      </c>
      <c r="I240" s="191"/>
      <c r="J240" s="192">
        <f>ROUND(I240*H240,2)</f>
        <v>0</v>
      </c>
      <c r="K240" s="188" t="s">
        <v>138</v>
      </c>
      <c r="L240" s="39"/>
      <c r="M240" s="193" t="s">
        <v>1</v>
      </c>
      <c r="N240" s="194" t="s">
        <v>38</v>
      </c>
      <c r="O240" s="71"/>
      <c r="P240" s="195">
        <f>O240*H240</f>
        <v>0</v>
      </c>
      <c r="Q240" s="195">
        <v>0</v>
      </c>
      <c r="R240" s="195">
        <f>Q240*H240</f>
        <v>0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139</v>
      </c>
      <c r="AT240" s="197" t="s">
        <v>134</v>
      </c>
      <c r="AU240" s="197" t="s">
        <v>83</v>
      </c>
      <c r="AY240" s="17" t="s">
        <v>132</v>
      </c>
      <c r="BE240" s="198">
        <f>IF(N240="základní",J240,0)</f>
        <v>0</v>
      </c>
      <c r="BF240" s="198">
        <f>IF(N240="snížená",J240,0)</f>
        <v>0</v>
      </c>
      <c r="BG240" s="198">
        <f>IF(N240="zákl. přenesená",J240,0)</f>
        <v>0</v>
      </c>
      <c r="BH240" s="198">
        <f>IF(N240="sníž. přenesená",J240,0)</f>
        <v>0</v>
      </c>
      <c r="BI240" s="198">
        <f>IF(N240="nulová",J240,0)</f>
        <v>0</v>
      </c>
      <c r="BJ240" s="17" t="s">
        <v>81</v>
      </c>
      <c r="BK240" s="198">
        <f>ROUND(I240*H240,2)</f>
        <v>0</v>
      </c>
      <c r="BL240" s="17" t="s">
        <v>139</v>
      </c>
      <c r="BM240" s="197" t="s">
        <v>298</v>
      </c>
    </row>
    <row r="241" spans="1:65" s="13" customFormat="1" ht="11.25" x14ac:dyDescent="0.2">
      <c r="B241" s="199"/>
      <c r="C241" s="200"/>
      <c r="D241" s="201" t="s">
        <v>140</v>
      </c>
      <c r="E241" s="202" t="s">
        <v>1</v>
      </c>
      <c r="F241" s="203" t="s">
        <v>166</v>
      </c>
      <c r="G241" s="200"/>
      <c r="H241" s="204">
        <v>12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140</v>
      </c>
      <c r="AU241" s="210" t="s">
        <v>83</v>
      </c>
      <c r="AV241" s="13" t="s">
        <v>83</v>
      </c>
      <c r="AW241" s="13" t="s">
        <v>30</v>
      </c>
      <c r="AX241" s="13" t="s">
        <v>73</v>
      </c>
      <c r="AY241" s="210" t="s">
        <v>132</v>
      </c>
    </row>
    <row r="242" spans="1:65" s="14" customFormat="1" ht="11.25" x14ac:dyDescent="0.2">
      <c r="B242" s="211"/>
      <c r="C242" s="212"/>
      <c r="D242" s="201" t="s">
        <v>140</v>
      </c>
      <c r="E242" s="213" t="s">
        <v>1</v>
      </c>
      <c r="F242" s="214" t="s">
        <v>229</v>
      </c>
      <c r="G242" s="212"/>
      <c r="H242" s="213" t="s">
        <v>1</v>
      </c>
      <c r="I242" s="215"/>
      <c r="J242" s="212"/>
      <c r="K242" s="212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140</v>
      </c>
      <c r="AU242" s="220" t="s">
        <v>83</v>
      </c>
      <c r="AV242" s="14" t="s">
        <v>81</v>
      </c>
      <c r="AW242" s="14" t="s">
        <v>30</v>
      </c>
      <c r="AX242" s="14" t="s">
        <v>73</v>
      </c>
      <c r="AY242" s="220" t="s">
        <v>132</v>
      </c>
    </row>
    <row r="243" spans="1:65" s="15" customFormat="1" ht="11.25" x14ac:dyDescent="0.2">
      <c r="B243" s="221"/>
      <c r="C243" s="222"/>
      <c r="D243" s="201" t="s">
        <v>140</v>
      </c>
      <c r="E243" s="223" t="s">
        <v>1</v>
      </c>
      <c r="F243" s="224" t="s">
        <v>143</v>
      </c>
      <c r="G243" s="222"/>
      <c r="H243" s="225">
        <v>12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140</v>
      </c>
      <c r="AU243" s="231" t="s">
        <v>83</v>
      </c>
      <c r="AV243" s="15" t="s">
        <v>139</v>
      </c>
      <c r="AW243" s="15" t="s">
        <v>30</v>
      </c>
      <c r="AX243" s="15" t="s">
        <v>81</v>
      </c>
      <c r="AY243" s="231" t="s">
        <v>132</v>
      </c>
    </row>
    <row r="244" spans="1:65" s="2" customFormat="1" ht="16.5" customHeight="1" x14ac:dyDescent="0.2">
      <c r="A244" s="34"/>
      <c r="B244" s="35"/>
      <c r="C244" s="232" t="s">
        <v>220</v>
      </c>
      <c r="D244" s="232" t="s">
        <v>162</v>
      </c>
      <c r="E244" s="233" t="s">
        <v>403</v>
      </c>
      <c r="F244" s="234" t="s">
        <v>404</v>
      </c>
      <c r="G244" s="235" t="s">
        <v>380</v>
      </c>
      <c r="H244" s="236">
        <v>10.1</v>
      </c>
      <c r="I244" s="237"/>
      <c r="J244" s="238">
        <f>ROUND(I244*H244,2)</f>
        <v>0</v>
      </c>
      <c r="K244" s="234" t="s">
        <v>138</v>
      </c>
      <c r="L244" s="239"/>
      <c r="M244" s="240" t="s">
        <v>1</v>
      </c>
      <c r="N244" s="241" t="s">
        <v>38</v>
      </c>
      <c r="O244" s="71"/>
      <c r="P244" s="195">
        <f>O244*H244</f>
        <v>0</v>
      </c>
      <c r="Q244" s="195">
        <v>0</v>
      </c>
      <c r="R244" s="195">
        <f>Q244*H244</f>
        <v>0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154</v>
      </c>
      <c r="AT244" s="197" t="s">
        <v>162</v>
      </c>
      <c r="AU244" s="197" t="s">
        <v>83</v>
      </c>
      <c r="AY244" s="17" t="s">
        <v>132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7" t="s">
        <v>81</v>
      </c>
      <c r="BK244" s="198">
        <f>ROUND(I244*H244,2)</f>
        <v>0</v>
      </c>
      <c r="BL244" s="17" t="s">
        <v>139</v>
      </c>
      <c r="BM244" s="197" t="s">
        <v>303</v>
      </c>
    </row>
    <row r="245" spans="1:65" s="13" customFormat="1" ht="11.25" x14ac:dyDescent="0.2">
      <c r="B245" s="199"/>
      <c r="C245" s="200"/>
      <c r="D245" s="201" t="s">
        <v>140</v>
      </c>
      <c r="E245" s="202" t="s">
        <v>1</v>
      </c>
      <c r="F245" s="203" t="s">
        <v>807</v>
      </c>
      <c r="G245" s="200"/>
      <c r="H245" s="204">
        <v>10.1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140</v>
      </c>
      <c r="AU245" s="210" t="s">
        <v>83</v>
      </c>
      <c r="AV245" s="13" t="s">
        <v>83</v>
      </c>
      <c r="AW245" s="13" t="s">
        <v>30</v>
      </c>
      <c r="AX245" s="13" t="s">
        <v>73</v>
      </c>
      <c r="AY245" s="210" t="s">
        <v>132</v>
      </c>
    </row>
    <row r="246" spans="1:65" s="15" customFormat="1" ht="11.25" x14ac:dyDescent="0.2">
      <c r="B246" s="221"/>
      <c r="C246" s="222"/>
      <c r="D246" s="201" t="s">
        <v>140</v>
      </c>
      <c r="E246" s="223" t="s">
        <v>1</v>
      </c>
      <c r="F246" s="224" t="s">
        <v>143</v>
      </c>
      <c r="G246" s="222"/>
      <c r="H246" s="225">
        <v>10.1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140</v>
      </c>
      <c r="AU246" s="231" t="s">
        <v>83</v>
      </c>
      <c r="AV246" s="15" t="s">
        <v>139</v>
      </c>
      <c r="AW246" s="15" t="s">
        <v>30</v>
      </c>
      <c r="AX246" s="15" t="s">
        <v>81</v>
      </c>
      <c r="AY246" s="231" t="s">
        <v>132</v>
      </c>
    </row>
    <row r="247" spans="1:65" s="2" customFormat="1" ht="16.5" customHeight="1" x14ac:dyDescent="0.2">
      <c r="A247" s="34"/>
      <c r="B247" s="35"/>
      <c r="C247" s="232" t="s">
        <v>304</v>
      </c>
      <c r="D247" s="232" t="s">
        <v>162</v>
      </c>
      <c r="E247" s="233" t="s">
        <v>399</v>
      </c>
      <c r="F247" s="234" t="s">
        <v>400</v>
      </c>
      <c r="G247" s="235" t="s">
        <v>380</v>
      </c>
      <c r="H247" s="236">
        <v>2</v>
      </c>
      <c r="I247" s="237"/>
      <c r="J247" s="238">
        <f>ROUND(I247*H247,2)</f>
        <v>0</v>
      </c>
      <c r="K247" s="234" t="s">
        <v>1</v>
      </c>
      <c r="L247" s="239"/>
      <c r="M247" s="240" t="s">
        <v>1</v>
      </c>
      <c r="N247" s="241" t="s">
        <v>38</v>
      </c>
      <c r="O247" s="71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154</v>
      </c>
      <c r="AT247" s="197" t="s">
        <v>162</v>
      </c>
      <c r="AU247" s="197" t="s">
        <v>83</v>
      </c>
      <c r="AY247" s="17" t="s">
        <v>132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7" t="s">
        <v>81</v>
      </c>
      <c r="BK247" s="198">
        <f>ROUND(I247*H247,2)</f>
        <v>0</v>
      </c>
      <c r="BL247" s="17" t="s">
        <v>139</v>
      </c>
      <c r="BM247" s="197" t="s">
        <v>307</v>
      </c>
    </row>
    <row r="248" spans="1:65" s="2" customFormat="1" ht="24.2" customHeight="1" x14ac:dyDescent="0.2">
      <c r="A248" s="34"/>
      <c r="B248" s="35"/>
      <c r="C248" s="186" t="s">
        <v>225</v>
      </c>
      <c r="D248" s="186" t="s">
        <v>134</v>
      </c>
      <c r="E248" s="187" t="s">
        <v>407</v>
      </c>
      <c r="F248" s="188" t="s">
        <v>408</v>
      </c>
      <c r="G248" s="189" t="s">
        <v>137</v>
      </c>
      <c r="H248" s="190">
        <v>1.96</v>
      </c>
      <c r="I248" s="191"/>
      <c r="J248" s="192">
        <f>ROUND(I248*H248,2)</f>
        <v>0</v>
      </c>
      <c r="K248" s="188" t="s">
        <v>138</v>
      </c>
      <c r="L248" s="39"/>
      <c r="M248" s="193" t="s">
        <v>1</v>
      </c>
      <c r="N248" s="194" t="s">
        <v>38</v>
      </c>
      <c r="O248" s="71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139</v>
      </c>
      <c r="AT248" s="197" t="s">
        <v>134</v>
      </c>
      <c r="AU248" s="197" t="s">
        <v>83</v>
      </c>
      <c r="AY248" s="17" t="s">
        <v>132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7" t="s">
        <v>81</v>
      </c>
      <c r="BK248" s="198">
        <f>ROUND(I248*H248,2)</f>
        <v>0</v>
      </c>
      <c r="BL248" s="17" t="s">
        <v>139</v>
      </c>
      <c r="BM248" s="197" t="s">
        <v>311</v>
      </c>
    </row>
    <row r="249" spans="1:65" s="12" customFormat="1" ht="22.9" customHeight="1" x14ac:dyDescent="0.2">
      <c r="B249" s="170"/>
      <c r="C249" s="171"/>
      <c r="D249" s="172" t="s">
        <v>72</v>
      </c>
      <c r="E249" s="184" t="s">
        <v>448</v>
      </c>
      <c r="F249" s="184" t="s">
        <v>449</v>
      </c>
      <c r="G249" s="171"/>
      <c r="H249" s="171"/>
      <c r="I249" s="174"/>
      <c r="J249" s="185">
        <f>BK249</f>
        <v>0</v>
      </c>
      <c r="K249" s="171"/>
      <c r="L249" s="176"/>
      <c r="M249" s="177"/>
      <c r="N249" s="178"/>
      <c r="O249" s="178"/>
      <c r="P249" s="179">
        <f>SUM(P250:P251)</f>
        <v>0</v>
      </c>
      <c r="Q249" s="178"/>
      <c r="R249" s="179">
        <f>SUM(R250:R251)</f>
        <v>0</v>
      </c>
      <c r="S249" s="178"/>
      <c r="T249" s="180">
        <f>SUM(T250:T251)</f>
        <v>0</v>
      </c>
      <c r="AR249" s="181" t="s">
        <v>81</v>
      </c>
      <c r="AT249" s="182" t="s">
        <v>72</v>
      </c>
      <c r="AU249" s="182" t="s">
        <v>81</v>
      </c>
      <c r="AY249" s="181" t="s">
        <v>132</v>
      </c>
      <c r="BK249" s="183">
        <f>SUM(BK250:BK251)</f>
        <v>0</v>
      </c>
    </row>
    <row r="250" spans="1:65" s="2" customFormat="1" ht="44.25" customHeight="1" x14ac:dyDescent="0.2">
      <c r="A250" s="34"/>
      <c r="B250" s="35"/>
      <c r="C250" s="186" t="s">
        <v>313</v>
      </c>
      <c r="D250" s="186" t="s">
        <v>134</v>
      </c>
      <c r="E250" s="187" t="s">
        <v>450</v>
      </c>
      <c r="F250" s="188" t="s">
        <v>451</v>
      </c>
      <c r="G250" s="189" t="s">
        <v>165</v>
      </c>
      <c r="H250" s="190">
        <v>1898.35</v>
      </c>
      <c r="I250" s="191"/>
      <c r="J250" s="192">
        <f>ROUND(I250*H250,2)</f>
        <v>0</v>
      </c>
      <c r="K250" s="188" t="s">
        <v>138</v>
      </c>
      <c r="L250" s="39"/>
      <c r="M250" s="193" t="s">
        <v>1</v>
      </c>
      <c r="N250" s="194" t="s">
        <v>38</v>
      </c>
      <c r="O250" s="71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139</v>
      </c>
      <c r="AT250" s="197" t="s">
        <v>134</v>
      </c>
      <c r="AU250" s="197" t="s">
        <v>83</v>
      </c>
      <c r="AY250" s="17" t="s">
        <v>132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7" t="s">
        <v>81</v>
      </c>
      <c r="BK250" s="198">
        <f>ROUND(I250*H250,2)</f>
        <v>0</v>
      </c>
      <c r="BL250" s="17" t="s">
        <v>139</v>
      </c>
      <c r="BM250" s="197" t="s">
        <v>316</v>
      </c>
    </row>
    <row r="251" spans="1:65" s="2" customFormat="1" ht="55.5" customHeight="1" x14ac:dyDescent="0.2">
      <c r="A251" s="34"/>
      <c r="B251" s="35"/>
      <c r="C251" s="186" t="s">
        <v>233</v>
      </c>
      <c r="D251" s="186" t="s">
        <v>134</v>
      </c>
      <c r="E251" s="187" t="s">
        <v>454</v>
      </c>
      <c r="F251" s="188" t="s">
        <v>455</v>
      </c>
      <c r="G251" s="189" t="s">
        <v>165</v>
      </c>
      <c r="H251" s="190">
        <v>1898.35</v>
      </c>
      <c r="I251" s="191"/>
      <c r="J251" s="192">
        <f>ROUND(I251*H251,2)</f>
        <v>0</v>
      </c>
      <c r="K251" s="188" t="s">
        <v>138</v>
      </c>
      <c r="L251" s="39"/>
      <c r="M251" s="242" t="s">
        <v>1</v>
      </c>
      <c r="N251" s="243" t="s">
        <v>38</v>
      </c>
      <c r="O251" s="244"/>
      <c r="P251" s="245">
        <f>O251*H251</f>
        <v>0</v>
      </c>
      <c r="Q251" s="245">
        <v>0</v>
      </c>
      <c r="R251" s="245">
        <f>Q251*H251</f>
        <v>0</v>
      </c>
      <c r="S251" s="245">
        <v>0</v>
      </c>
      <c r="T251" s="24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139</v>
      </c>
      <c r="AT251" s="197" t="s">
        <v>134</v>
      </c>
      <c r="AU251" s="197" t="s">
        <v>83</v>
      </c>
      <c r="AY251" s="17" t="s">
        <v>132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81</v>
      </c>
      <c r="BK251" s="198">
        <f>ROUND(I251*H251,2)</f>
        <v>0</v>
      </c>
      <c r="BL251" s="17" t="s">
        <v>139</v>
      </c>
      <c r="BM251" s="197" t="s">
        <v>317</v>
      </c>
    </row>
    <row r="252" spans="1:65" s="2" customFormat="1" ht="6.95" customHeight="1" x14ac:dyDescent="0.2">
      <c r="A252" s="34"/>
      <c r="B252" s="54"/>
      <c r="C252" s="55"/>
      <c r="D252" s="55"/>
      <c r="E252" s="55"/>
      <c r="F252" s="55"/>
      <c r="G252" s="55"/>
      <c r="H252" s="55"/>
      <c r="I252" s="55"/>
      <c r="J252" s="55"/>
      <c r="K252" s="55"/>
      <c r="L252" s="39"/>
      <c r="M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</row>
  </sheetData>
  <sheetProtection algorithmName="SHA-512" hashValue="q6rqfRlW8LzOfDFszCmMO4K6+vycNgscGjIYs/g1lwP9asScGbywH8I9nbgc3NdGsHB2mekq68/FFnj5Vvs9wA==" saltValue="4sTVEed1XSgdtaDGxLtgyrdhwXyXiYMjLuuRhQsb9MYwG9zz4Qlx9hENcyiXHYBb5suuraqCcWmELeghECVQ3Q==" spinCount="100000" sheet="1" objects="1" scenarios="1" formatColumns="0" formatRows="0" autoFilter="0"/>
  <autoFilter ref="C121:K25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95</v>
      </c>
    </row>
    <row r="3" spans="1:46" s="1" customFormat="1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 x14ac:dyDescent="0.2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2" t="s">
        <v>16</v>
      </c>
      <c r="L6" s="20"/>
    </row>
    <row r="7" spans="1:46" s="1" customFormat="1" ht="16.5" customHeight="1" x14ac:dyDescent="0.2">
      <c r="B7" s="20"/>
      <c r="E7" s="288" t="str">
        <f>'Rekapitulace stavby'!K6</f>
        <v>Cyklostezka Bukovec - Chrást u Plzně</v>
      </c>
      <c r="F7" s="289"/>
      <c r="G7" s="289"/>
      <c r="H7" s="289"/>
      <c r="L7" s="20"/>
    </row>
    <row r="8" spans="1:46" s="2" customFormat="1" ht="12" customHeight="1" x14ac:dyDescent="0.2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 x14ac:dyDescent="0.2">
      <c r="A9" s="34"/>
      <c r="B9" s="39"/>
      <c r="C9" s="34"/>
      <c r="D9" s="34"/>
      <c r="E9" s="290" t="s">
        <v>808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30. 8. 2023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2" t="s">
        <v>37</v>
      </c>
      <c r="E33" s="112" t="s">
        <v>38</v>
      </c>
      <c r="F33" s="123">
        <f>ROUND((SUM(BE121:BE248)),  2)</f>
        <v>0</v>
      </c>
      <c r="G33" s="34"/>
      <c r="H33" s="34"/>
      <c r="I33" s="124">
        <v>0.21</v>
      </c>
      <c r="J33" s="123">
        <f>ROUND(((SUM(BE121:BE248))*I33),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2" t="s">
        <v>39</v>
      </c>
      <c r="F34" s="123">
        <f>ROUND((SUM(BF121:BF248)),  2)</f>
        <v>0</v>
      </c>
      <c r="G34" s="34"/>
      <c r="H34" s="34"/>
      <c r="I34" s="124">
        <v>0.15</v>
      </c>
      <c r="J34" s="123">
        <f>ROUND(((SUM(BF121:BF248))*I34),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2" t="s">
        <v>40</v>
      </c>
      <c r="F35" s="123">
        <f>ROUND((SUM(BG121:BG248)),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2" t="s">
        <v>41</v>
      </c>
      <c r="F36" s="123">
        <f>ROUND((SUM(BH121:BH248)),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2" t="s">
        <v>42</v>
      </c>
      <c r="F37" s="123">
        <f>ROUND((SUM(BI121:BI248)),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295" t="str">
        <f>E7</f>
        <v>Cyklostezka Bukovec - Chrást u Plzně</v>
      </c>
      <c r="F85" s="296"/>
      <c r="G85" s="296"/>
      <c r="H85" s="29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 x14ac:dyDescent="0.2">
      <c r="A87" s="34"/>
      <c r="B87" s="35"/>
      <c r="C87" s="36"/>
      <c r="D87" s="36"/>
      <c r="E87" s="247" t="str">
        <f>E9</f>
        <v>SO 101 c - Účelová komunikace a zpevněná asfaltová plocha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30. 8. 2023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 x14ac:dyDescent="0.2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 x14ac:dyDescent="0.2">
      <c r="B97" s="147"/>
      <c r="C97" s="148"/>
      <c r="D97" s="149" t="s">
        <v>110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 x14ac:dyDescent="0.2">
      <c r="B98" s="153"/>
      <c r="C98" s="154"/>
      <c r="D98" s="155" t="s">
        <v>111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 x14ac:dyDescent="0.2">
      <c r="B99" s="153"/>
      <c r="C99" s="154"/>
      <c r="D99" s="155" t="s">
        <v>113</v>
      </c>
      <c r="E99" s="156"/>
      <c r="F99" s="156"/>
      <c r="G99" s="156"/>
      <c r="H99" s="156"/>
      <c r="I99" s="156"/>
      <c r="J99" s="157">
        <f>J155</f>
        <v>0</v>
      </c>
      <c r="K99" s="154"/>
      <c r="L99" s="158"/>
    </row>
    <row r="100" spans="1:31" s="10" customFormat="1" ht="19.899999999999999" customHeight="1" x14ac:dyDescent="0.2">
      <c r="B100" s="153"/>
      <c r="C100" s="154"/>
      <c r="D100" s="155" t="s">
        <v>114</v>
      </c>
      <c r="E100" s="156"/>
      <c r="F100" s="156"/>
      <c r="G100" s="156"/>
      <c r="H100" s="156"/>
      <c r="I100" s="156"/>
      <c r="J100" s="157">
        <f>J206</f>
        <v>0</v>
      </c>
      <c r="K100" s="154"/>
      <c r="L100" s="158"/>
    </row>
    <row r="101" spans="1:31" s="10" customFormat="1" ht="19.899999999999999" customHeight="1" x14ac:dyDescent="0.2">
      <c r="B101" s="153"/>
      <c r="C101" s="154"/>
      <c r="D101" s="155" t="s">
        <v>116</v>
      </c>
      <c r="E101" s="156"/>
      <c r="F101" s="156"/>
      <c r="G101" s="156"/>
      <c r="H101" s="156"/>
      <c r="I101" s="156"/>
      <c r="J101" s="157">
        <f>J246</f>
        <v>0</v>
      </c>
      <c r="K101" s="154"/>
      <c r="L101" s="158"/>
    </row>
    <row r="102" spans="1:31" s="2" customFormat="1" ht="21.75" customHeight="1" x14ac:dyDescent="0.2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 x14ac:dyDescent="0.2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 x14ac:dyDescent="0.2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 x14ac:dyDescent="0.2">
      <c r="A108" s="34"/>
      <c r="B108" s="35"/>
      <c r="C108" s="23" t="s">
        <v>117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 x14ac:dyDescent="0.2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 x14ac:dyDescent="0.2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 x14ac:dyDescent="0.2">
      <c r="A111" s="34"/>
      <c r="B111" s="35"/>
      <c r="C111" s="36"/>
      <c r="D111" s="36"/>
      <c r="E111" s="295" t="str">
        <f>E7</f>
        <v>Cyklostezka Bukovec - Chrást u Plzně</v>
      </c>
      <c r="F111" s="296"/>
      <c r="G111" s="296"/>
      <c r="H111" s="29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 x14ac:dyDescent="0.2">
      <c r="A112" s="34"/>
      <c r="B112" s="35"/>
      <c r="C112" s="29" t="s">
        <v>103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30" customHeight="1" x14ac:dyDescent="0.2">
      <c r="A113" s="34"/>
      <c r="B113" s="35"/>
      <c r="C113" s="36"/>
      <c r="D113" s="36"/>
      <c r="E113" s="247" t="str">
        <f>E9</f>
        <v>SO 101 c - Účelová komunikace a zpevněná asfaltová plocha</v>
      </c>
      <c r="F113" s="297"/>
      <c r="G113" s="297"/>
      <c r="H113" s="297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 t="str">
        <f>IF(J12="","",J12)</f>
        <v>30. 8. 2023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 x14ac:dyDescent="0.2">
      <c r="A117" s="34"/>
      <c r="B117" s="35"/>
      <c r="C117" s="29" t="s">
        <v>24</v>
      </c>
      <c r="D117" s="36"/>
      <c r="E117" s="36"/>
      <c r="F117" s="27" t="str">
        <f>E15</f>
        <v xml:space="preserve"> </v>
      </c>
      <c r="G117" s="36"/>
      <c r="H117" s="36"/>
      <c r="I117" s="29" t="s">
        <v>29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 x14ac:dyDescent="0.2">
      <c r="A118" s="34"/>
      <c r="B118" s="35"/>
      <c r="C118" s="29" t="s">
        <v>27</v>
      </c>
      <c r="D118" s="36"/>
      <c r="E118" s="36"/>
      <c r="F118" s="27" t="str">
        <f>IF(E18="","",E18)</f>
        <v>Vyplň údaj</v>
      </c>
      <c r="G118" s="36"/>
      <c r="H118" s="36"/>
      <c r="I118" s="29" t="s">
        <v>31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 x14ac:dyDescent="0.2">
      <c r="A120" s="159"/>
      <c r="B120" s="160"/>
      <c r="C120" s="161" t="s">
        <v>118</v>
      </c>
      <c r="D120" s="162" t="s">
        <v>58</v>
      </c>
      <c r="E120" s="162" t="s">
        <v>54</v>
      </c>
      <c r="F120" s="162" t="s">
        <v>55</v>
      </c>
      <c r="G120" s="162" t="s">
        <v>119</v>
      </c>
      <c r="H120" s="162" t="s">
        <v>120</v>
      </c>
      <c r="I120" s="162" t="s">
        <v>121</v>
      </c>
      <c r="J120" s="162" t="s">
        <v>107</v>
      </c>
      <c r="K120" s="163" t="s">
        <v>122</v>
      </c>
      <c r="L120" s="164"/>
      <c r="M120" s="75" t="s">
        <v>1</v>
      </c>
      <c r="N120" s="76" t="s">
        <v>37</v>
      </c>
      <c r="O120" s="76" t="s">
        <v>123</v>
      </c>
      <c r="P120" s="76" t="s">
        <v>124</v>
      </c>
      <c r="Q120" s="76" t="s">
        <v>125</v>
      </c>
      <c r="R120" s="76" t="s">
        <v>126</v>
      </c>
      <c r="S120" s="76" t="s">
        <v>127</v>
      </c>
      <c r="T120" s="77" t="s">
        <v>128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 x14ac:dyDescent="0.25">
      <c r="A121" s="34"/>
      <c r="B121" s="35"/>
      <c r="C121" s="82" t="s">
        <v>129</v>
      </c>
      <c r="D121" s="36"/>
      <c r="E121" s="36"/>
      <c r="F121" s="36"/>
      <c r="G121" s="36"/>
      <c r="H121" s="36"/>
      <c r="I121" s="36"/>
      <c r="J121" s="165">
        <f>BK121</f>
        <v>0</v>
      </c>
      <c r="K121" s="36"/>
      <c r="L121" s="39"/>
      <c r="M121" s="78"/>
      <c r="N121" s="166"/>
      <c r="O121" s="79"/>
      <c r="P121" s="167">
        <f>P122</f>
        <v>0</v>
      </c>
      <c r="Q121" s="79"/>
      <c r="R121" s="167">
        <f>R122</f>
        <v>0</v>
      </c>
      <c r="S121" s="79"/>
      <c r="T121" s="168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72</v>
      </c>
      <c r="AU121" s="17" t="s">
        <v>109</v>
      </c>
      <c r="BK121" s="169">
        <f>BK122</f>
        <v>0</v>
      </c>
    </row>
    <row r="122" spans="1:65" s="12" customFormat="1" ht="25.9" customHeight="1" x14ac:dyDescent="0.2">
      <c r="B122" s="170"/>
      <c r="C122" s="171"/>
      <c r="D122" s="172" t="s">
        <v>72</v>
      </c>
      <c r="E122" s="173" t="s">
        <v>130</v>
      </c>
      <c r="F122" s="173" t="s">
        <v>131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P123+P155+P206+P246</f>
        <v>0</v>
      </c>
      <c r="Q122" s="178"/>
      <c r="R122" s="179">
        <f>R123+R155+R206+R246</f>
        <v>0</v>
      </c>
      <c r="S122" s="178"/>
      <c r="T122" s="180">
        <f>T123+T155+T206+T246</f>
        <v>0</v>
      </c>
      <c r="AR122" s="181" t="s">
        <v>81</v>
      </c>
      <c r="AT122" s="182" t="s">
        <v>72</v>
      </c>
      <c r="AU122" s="182" t="s">
        <v>73</v>
      </c>
      <c r="AY122" s="181" t="s">
        <v>132</v>
      </c>
      <c r="BK122" s="183">
        <f>BK123+BK155+BK206+BK246</f>
        <v>0</v>
      </c>
    </row>
    <row r="123" spans="1:65" s="12" customFormat="1" ht="22.9" customHeight="1" x14ac:dyDescent="0.2">
      <c r="B123" s="170"/>
      <c r="C123" s="171"/>
      <c r="D123" s="172" t="s">
        <v>72</v>
      </c>
      <c r="E123" s="184" t="s">
        <v>81</v>
      </c>
      <c r="F123" s="184" t="s">
        <v>133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SUM(P124:P154)</f>
        <v>0</v>
      </c>
      <c r="Q123" s="178"/>
      <c r="R123" s="179">
        <f>SUM(R124:R154)</f>
        <v>0</v>
      </c>
      <c r="S123" s="178"/>
      <c r="T123" s="180">
        <f>SUM(T124:T154)</f>
        <v>0</v>
      </c>
      <c r="AR123" s="181" t="s">
        <v>81</v>
      </c>
      <c r="AT123" s="182" t="s">
        <v>72</v>
      </c>
      <c r="AU123" s="182" t="s">
        <v>81</v>
      </c>
      <c r="AY123" s="181" t="s">
        <v>132</v>
      </c>
      <c r="BK123" s="183">
        <f>SUM(BK124:BK154)</f>
        <v>0</v>
      </c>
    </row>
    <row r="124" spans="1:65" s="2" customFormat="1" ht="37.9" customHeight="1" x14ac:dyDescent="0.2">
      <c r="A124" s="34"/>
      <c r="B124" s="35"/>
      <c r="C124" s="186" t="s">
        <v>81</v>
      </c>
      <c r="D124" s="186" t="s">
        <v>134</v>
      </c>
      <c r="E124" s="187" t="s">
        <v>809</v>
      </c>
      <c r="F124" s="188" t="s">
        <v>810</v>
      </c>
      <c r="G124" s="189" t="s">
        <v>137</v>
      </c>
      <c r="H124" s="190">
        <v>396.4</v>
      </c>
      <c r="I124" s="191"/>
      <c r="J124" s="192">
        <f>ROUND(I124*H124,2)</f>
        <v>0</v>
      </c>
      <c r="K124" s="188" t="s">
        <v>138</v>
      </c>
      <c r="L124" s="39"/>
      <c r="M124" s="193" t="s">
        <v>1</v>
      </c>
      <c r="N124" s="194" t="s">
        <v>38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139</v>
      </c>
      <c r="AT124" s="197" t="s">
        <v>134</v>
      </c>
      <c r="AU124" s="197" t="s">
        <v>83</v>
      </c>
      <c r="AY124" s="17" t="s">
        <v>132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81</v>
      </c>
      <c r="BK124" s="198">
        <f>ROUND(I124*H124,2)</f>
        <v>0</v>
      </c>
      <c r="BL124" s="17" t="s">
        <v>139</v>
      </c>
      <c r="BM124" s="197" t="s">
        <v>83</v>
      </c>
    </row>
    <row r="125" spans="1:65" s="13" customFormat="1" ht="11.25" x14ac:dyDescent="0.2">
      <c r="B125" s="199"/>
      <c r="C125" s="200"/>
      <c r="D125" s="201" t="s">
        <v>140</v>
      </c>
      <c r="E125" s="202" t="s">
        <v>1</v>
      </c>
      <c r="F125" s="203" t="s">
        <v>811</v>
      </c>
      <c r="G125" s="200"/>
      <c r="H125" s="204">
        <v>396.4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140</v>
      </c>
      <c r="AU125" s="210" t="s">
        <v>83</v>
      </c>
      <c r="AV125" s="13" t="s">
        <v>83</v>
      </c>
      <c r="AW125" s="13" t="s">
        <v>30</v>
      </c>
      <c r="AX125" s="13" t="s">
        <v>73</v>
      </c>
      <c r="AY125" s="210" t="s">
        <v>132</v>
      </c>
    </row>
    <row r="126" spans="1:65" s="14" customFormat="1" ht="11.25" x14ac:dyDescent="0.2">
      <c r="B126" s="211"/>
      <c r="C126" s="212"/>
      <c r="D126" s="201" t="s">
        <v>140</v>
      </c>
      <c r="E126" s="213" t="s">
        <v>1</v>
      </c>
      <c r="F126" s="214" t="s">
        <v>229</v>
      </c>
      <c r="G126" s="212"/>
      <c r="H126" s="213" t="s">
        <v>1</v>
      </c>
      <c r="I126" s="215"/>
      <c r="J126" s="212"/>
      <c r="K126" s="212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140</v>
      </c>
      <c r="AU126" s="220" t="s">
        <v>83</v>
      </c>
      <c r="AV126" s="14" t="s">
        <v>81</v>
      </c>
      <c r="AW126" s="14" t="s">
        <v>30</v>
      </c>
      <c r="AX126" s="14" t="s">
        <v>73</v>
      </c>
      <c r="AY126" s="220" t="s">
        <v>132</v>
      </c>
    </row>
    <row r="127" spans="1:65" s="15" customFormat="1" ht="11.25" x14ac:dyDescent="0.2">
      <c r="B127" s="221"/>
      <c r="C127" s="222"/>
      <c r="D127" s="201" t="s">
        <v>140</v>
      </c>
      <c r="E127" s="223" t="s">
        <v>1</v>
      </c>
      <c r="F127" s="224" t="s">
        <v>143</v>
      </c>
      <c r="G127" s="222"/>
      <c r="H127" s="225">
        <v>396.4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140</v>
      </c>
      <c r="AU127" s="231" t="s">
        <v>83</v>
      </c>
      <c r="AV127" s="15" t="s">
        <v>139</v>
      </c>
      <c r="AW127" s="15" t="s">
        <v>30</v>
      </c>
      <c r="AX127" s="15" t="s">
        <v>81</v>
      </c>
      <c r="AY127" s="231" t="s">
        <v>132</v>
      </c>
    </row>
    <row r="128" spans="1:65" s="2" customFormat="1" ht="62.65" customHeight="1" x14ac:dyDescent="0.2">
      <c r="A128" s="34"/>
      <c r="B128" s="35"/>
      <c r="C128" s="186" t="s">
        <v>83</v>
      </c>
      <c r="D128" s="186" t="s">
        <v>134</v>
      </c>
      <c r="E128" s="187" t="s">
        <v>613</v>
      </c>
      <c r="F128" s="188" t="s">
        <v>614</v>
      </c>
      <c r="G128" s="189" t="s">
        <v>137</v>
      </c>
      <c r="H128" s="190">
        <v>361.2</v>
      </c>
      <c r="I128" s="191"/>
      <c r="J128" s="192">
        <f>ROUND(I128*H128,2)</f>
        <v>0</v>
      </c>
      <c r="K128" s="188" t="s">
        <v>138</v>
      </c>
      <c r="L128" s="39"/>
      <c r="M128" s="193" t="s">
        <v>1</v>
      </c>
      <c r="N128" s="194" t="s">
        <v>38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139</v>
      </c>
      <c r="AT128" s="197" t="s">
        <v>134</v>
      </c>
      <c r="AU128" s="197" t="s">
        <v>83</v>
      </c>
      <c r="AY128" s="17" t="s">
        <v>132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81</v>
      </c>
      <c r="BK128" s="198">
        <f>ROUND(I128*H128,2)</f>
        <v>0</v>
      </c>
      <c r="BL128" s="17" t="s">
        <v>139</v>
      </c>
      <c r="BM128" s="197" t="s">
        <v>139</v>
      </c>
    </row>
    <row r="129" spans="1:65" s="13" customFormat="1" ht="11.25" x14ac:dyDescent="0.2">
      <c r="B129" s="199"/>
      <c r="C129" s="200"/>
      <c r="D129" s="201" t="s">
        <v>140</v>
      </c>
      <c r="E129" s="202" t="s">
        <v>1</v>
      </c>
      <c r="F129" s="203" t="s">
        <v>812</v>
      </c>
      <c r="G129" s="200"/>
      <c r="H129" s="204">
        <v>361.2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140</v>
      </c>
      <c r="AU129" s="210" t="s">
        <v>83</v>
      </c>
      <c r="AV129" s="13" t="s">
        <v>83</v>
      </c>
      <c r="AW129" s="13" t="s">
        <v>30</v>
      </c>
      <c r="AX129" s="13" t="s">
        <v>73</v>
      </c>
      <c r="AY129" s="210" t="s">
        <v>132</v>
      </c>
    </row>
    <row r="130" spans="1:65" s="15" customFormat="1" ht="11.25" x14ac:dyDescent="0.2">
      <c r="B130" s="221"/>
      <c r="C130" s="222"/>
      <c r="D130" s="201" t="s">
        <v>140</v>
      </c>
      <c r="E130" s="223" t="s">
        <v>1</v>
      </c>
      <c r="F130" s="224" t="s">
        <v>143</v>
      </c>
      <c r="G130" s="222"/>
      <c r="H130" s="225">
        <v>361.2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140</v>
      </c>
      <c r="AU130" s="231" t="s">
        <v>83</v>
      </c>
      <c r="AV130" s="15" t="s">
        <v>139</v>
      </c>
      <c r="AW130" s="15" t="s">
        <v>30</v>
      </c>
      <c r="AX130" s="15" t="s">
        <v>81</v>
      </c>
      <c r="AY130" s="231" t="s">
        <v>132</v>
      </c>
    </row>
    <row r="131" spans="1:65" s="2" customFormat="1" ht="66.75" customHeight="1" x14ac:dyDescent="0.2">
      <c r="A131" s="34"/>
      <c r="B131" s="35"/>
      <c r="C131" s="186" t="s">
        <v>148</v>
      </c>
      <c r="D131" s="186" t="s">
        <v>134</v>
      </c>
      <c r="E131" s="187" t="s">
        <v>615</v>
      </c>
      <c r="F131" s="188" t="s">
        <v>616</v>
      </c>
      <c r="G131" s="189" t="s">
        <v>137</v>
      </c>
      <c r="H131" s="190">
        <v>1806</v>
      </c>
      <c r="I131" s="191"/>
      <c r="J131" s="192">
        <f>ROUND(I131*H131,2)</f>
        <v>0</v>
      </c>
      <c r="K131" s="188" t="s">
        <v>138</v>
      </c>
      <c r="L131" s="39"/>
      <c r="M131" s="193" t="s">
        <v>1</v>
      </c>
      <c r="N131" s="194" t="s">
        <v>38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139</v>
      </c>
      <c r="AT131" s="197" t="s">
        <v>134</v>
      </c>
      <c r="AU131" s="197" t="s">
        <v>83</v>
      </c>
      <c r="AY131" s="17" t="s">
        <v>132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81</v>
      </c>
      <c r="BK131" s="198">
        <f>ROUND(I131*H131,2)</f>
        <v>0</v>
      </c>
      <c r="BL131" s="17" t="s">
        <v>139</v>
      </c>
      <c r="BM131" s="197" t="s">
        <v>151</v>
      </c>
    </row>
    <row r="132" spans="1:65" s="13" customFormat="1" ht="11.25" x14ac:dyDescent="0.2">
      <c r="B132" s="199"/>
      <c r="C132" s="200"/>
      <c r="D132" s="201" t="s">
        <v>140</v>
      </c>
      <c r="E132" s="202" t="s">
        <v>1</v>
      </c>
      <c r="F132" s="203" t="s">
        <v>813</v>
      </c>
      <c r="G132" s="200"/>
      <c r="H132" s="204">
        <v>1806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140</v>
      </c>
      <c r="AU132" s="210" t="s">
        <v>83</v>
      </c>
      <c r="AV132" s="13" t="s">
        <v>83</v>
      </c>
      <c r="AW132" s="13" t="s">
        <v>30</v>
      </c>
      <c r="AX132" s="13" t="s">
        <v>73</v>
      </c>
      <c r="AY132" s="210" t="s">
        <v>132</v>
      </c>
    </row>
    <row r="133" spans="1:65" s="15" customFormat="1" ht="11.25" x14ac:dyDescent="0.2">
      <c r="B133" s="221"/>
      <c r="C133" s="222"/>
      <c r="D133" s="201" t="s">
        <v>140</v>
      </c>
      <c r="E133" s="223" t="s">
        <v>1</v>
      </c>
      <c r="F133" s="224" t="s">
        <v>143</v>
      </c>
      <c r="G133" s="222"/>
      <c r="H133" s="225">
        <v>1806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140</v>
      </c>
      <c r="AU133" s="231" t="s">
        <v>83</v>
      </c>
      <c r="AV133" s="15" t="s">
        <v>139</v>
      </c>
      <c r="AW133" s="15" t="s">
        <v>30</v>
      </c>
      <c r="AX133" s="15" t="s">
        <v>81</v>
      </c>
      <c r="AY133" s="231" t="s">
        <v>132</v>
      </c>
    </row>
    <row r="134" spans="1:65" s="2" customFormat="1" ht="44.25" customHeight="1" x14ac:dyDescent="0.2">
      <c r="A134" s="34"/>
      <c r="B134" s="35"/>
      <c r="C134" s="186" t="s">
        <v>139</v>
      </c>
      <c r="D134" s="186" t="s">
        <v>134</v>
      </c>
      <c r="E134" s="187" t="s">
        <v>814</v>
      </c>
      <c r="F134" s="188" t="s">
        <v>815</v>
      </c>
      <c r="G134" s="189" t="s">
        <v>137</v>
      </c>
      <c r="H134" s="190">
        <v>35.200000000000003</v>
      </c>
      <c r="I134" s="191"/>
      <c r="J134" s="192">
        <f>ROUND(I134*H134,2)</f>
        <v>0</v>
      </c>
      <c r="K134" s="188" t="s">
        <v>138</v>
      </c>
      <c r="L134" s="39"/>
      <c r="M134" s="193" t="s">
        <v>1</v>
      </c>
      <c r="N134" s="194" t="s">
        <v>38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139</v>
      </c>
      <c r="AT134" s="197" t="s">
        <v>134</v>
      </c>
      <c r="AU134" s="197" t="s">
        <v>83</v>
      </c>
      <c r="AY134" s="17" t="s">
        <v>132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81</v>
      </c>
      <c r="BK134" s="198">
        <f>ROUND(I134*H134,2)</f>
        <v>0</v>
      </c>
      <c r="BL134" s="17" t="s">
        <v>139</v>
      </c>
      <c r="BM134" s="197" t="s">
        <v>154</v>
      </c>
    </row>
    <row r="135" spans="1:65" s="13" customFormat="1" ht="11.25" x14ac:dyDescent="0.2">
      <c r="B135" s="199"/>
      <c r="C135" s="200"/>
      <c r="D135" s="201" t="s">
        <v>140</v>
      </c>
      <c r="E135" s="202" t="s">
        <v>1</v>
      </c>
      <c r="F135" s="203" t="s">
        <v>816</v>
      </c>
      <c r="G135" s="200"/>
      <c r="H135" s="204">
        <v>35.200000000000003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140</v>
      </c>
      <c r="AU135" s="210" t="s">
        <v>83</v>
      </c>
      <c r="AV135" s="13" t="s">
        <v>83</v>
      </c>
      <c r="AW135" s="13" t="s">
        <v>30</v>
      </c>
      <c r="AX135" s="13" t="s">
        <v>73</v>
      </c>
      <c r="AY135" s="210" t="s">
        <v>132</v>
      </c>
    </row>
    <row r="136" spans="1:65" s="14" customFormat="1" ht="11.25" x14ac:dyDescent="0.2">
      <c r="B136" s="211"/>
      <c r="C136" s="212"/>
      <c r="D136" s="201" t="s">
        <v>140</v>
      </c>
      <c r="E136" s="213" t="s">
        <v>1</v>
      </c>
      <c r="F136" s="214" t="s">
        <v>817</v>
      </c>
      <c r="G136" s="212"/>
      <c r="H136" s="213" t="s">
        <v>1</v>
      </c>
      <c r="I136" s="215"/>
      <c r="J136" s="212"/>
      <c r="K136" s="212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140</v>
      </c>
      <c r="AU136" s="220" t="s">
        <v>83</v>
      </c>
      <c r="AV136" s="14" t="s">
        <v>81</v>
      </c>
      <c r="AW136" s="14" t="s">
        <v>30</v>
      </c>
      <c r="AX136" s="14" t="s">
        <v>73</v>
      </c>
      <c r="AY136" s="220" t="s">
        <v>132</v>
      </c>
    </row>
    <row r="137" spans="1:65" s="15" customFormat="1" ht="11.25" x14ac:dyDescent="0.2">
      <c r="B137" s="221"/>
      <c r="C137" s="222"/>
      <c r="D137" s="201" t="s">
        <v>140</v>
      </c>
      <c r="E137" s="223" t="s">
        <v>1</v>
      </c>
      <c r="F137" s="224" t="s">
        <v>143</v>
      </c>
      <c r="G137" s="222"/>
      <c r="H137" s="225">
        <v>35.200000000000003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140</v>
      </c>
      <c r="AU137" s="231" t="s">
        <v>83</v>
      </c>
      <c r="AV137" s="15" t="s">
        <v>139</v>
      </c>
      <c r="AW137" s="15" t="s">
        <v>30</v>
      </c>
      <c r="AX137" s="15" t="s">
        <v>81</v>
      </c>
      <c r="AY137" s="231" t="s">
        <v>132</v>
      </c>
    </row>
    <row r="138" spans="1:65" s="2" customFormat="1" ht="55.5" customHeight="1" x14ac:dyDescent="0.2">
      <c r="A138" s="34"/>
      <c r="B138" s="35"/>
      <c r="C138" s="186" t="s">
        <v>156</v>
      </c>
      <c r="D138" s="186" t="s">
        <v>134</v>
      </c>
      <c r="E138" s="187" t="s">
        <v>169</v>
      </c>
      <c r="F138" s="188" t="s">
        <v>170</v>
      </c>
      <c r="G138" s="189" t="s">
        <v>137</v>
      </c>
      <c r="H138" s="190">
        <v>6.3</v>
      </c>
      <c r="I138" s="191"/>
      <c r="J138" s="192">
        <f>ROUND(I138*H138,2)</f>
        <v>0</v>
      </c>
      <c r="K138" s="188" t="s">
        <v>138</v>
      </c>
      <c r="L138" s="39"/>
      <c r="M138" s="193" t="s">
        <v>1</v>
      </c>
      <c r="N138" s="194" t="s">
        <v>38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139</v>
      </c>
      <c r="AT138" s="197" t="s">
        <v>134</v>
      </c>
      <c r="AU138" s="197" t="s">
        <v>83</v>
      </c>
      <c r="AY138" s="17" t="s">
        <v>132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81</v>
      </c>
      <c r="BK138" s="198">
        <f>ROUND(I138*H138,2)</f>
        <v>0</v>
      </c>
      <c r="BL138" s="17" t="s">
        <v>139</v>
      </c>
      <c r="BM138" s="197" t="s">
        <v>159</v>
      </c>
    </row>
    <row r="139" spans="1:65" s="13" customFormat="1" ht="11.25" x14ac:dyDescent="0.2">
      <c r="B139" s="199"/>
      <c r="C139" s="200"/>
      <c r="D139" s="201" t="s">
        <v>140</v>
      </c>
      <c r="E139" s="202" t="s">
        <v>1</v>
      </c>
      <c r="F139" s="203" t="s">
        <v>818</v>
      </c>
      <c r="G139" s="200"/>
      <c r="H139" s="204">
        <v>6.3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140</v>
      </c>
      <c r="AU139" s="210" t="s">
        <v>83</v>
      </c>
      <c r="AV139" s="13" t="s">
        <v>83</v>
      </c>
      <c r="AW139" s="13" t="s">
        <v>30</v>
      </c>
      <c r="AX139" s="13" t="s">
        <v>73</v>
      </c>
      <c r="AY139" s="210" t="s">
        <v>132</v>
      </c>
    </row>
    <row r="140" spans="1:65" s="14" customFormat="1" ht="11.25" x14ac:dyDescent="0.2">
      <c r="B140" s="211"/>
      <c r="C140" s="212"/>
      <c r="D140" s="201" t="s">
        <v>140</v>
      </c>
      <c r="E140" s="213" t="s">
        <v>1</v>
      </c>
      <c r="F140" s="214" t="s">
        <v>819</v>
      </c>
      <c r="G140" s="212"/>
      <c r="H140" s="213" t="s">
        <v>1</v>
      </c>
      <c r="I140" s="215"/>
      <c r="J140" s="212"/>
      <c r="K140" s="212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140</v>
      </c>
      <c r="AU140" s="220" t="s">
        <v>83</v>
      </c>
      <c r="AV140" s="14" t="s">
        <v>81</v>
      </c>
      <c r="AW140" s="14" t="s">
        <v>30</v>
      </c>
      <c r="AX140" s="14" t="s">
        <v>73</v>
      </c>
      <c r="AY140" s="220" t="s">
        <v>132</v>
      </c>
    </row>
    <row r="141" spans="1:65" s="15" customFormat="1" ht="11.25" x14ac:dyDescent="0.2">
      <c r="B141" s="221"/>
      <c r="C141" s="222"/>
      <c r="D141" s="201" t="s">
        <v>140</v>
      </c>
      <c r="E141" s="223" t="s">
        <v>1</v>
      </c>
      <c r="F141" s="224" t="s">
        <v>143</v>
      </c>
      <c r="G141" s="222"/>
      <c r="H141" s="225">
        <v>6.3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140</v>
      </c>
      <c r="AU141" s="231" t="s">
        <v>83</v>
      </c>
      <c r="AV141" s="15" t="s">
        <v>139</v>
      </c>
      <c r="AW141" s="15" t="s">
        <v>30</v>
      </c>
      <c r="AX141" s="15" t="s">
        <v>81</v>
      </c>
      <c r="AY141" s="231" t="s">
        <v>132</v>
      </c>
    </row>
    <row r="142" spans="1:65" s="2" customFormat="1" ht="16.5" customHeight="1" x14ac:dyDescent="0.2">
      <c r="A142" s="34"/>
      <c r="B142" s="35"/>
      <c r="C142" s="232" t="s">
        <v>151</v>
      </c>
      <c r="D142" s="232" t="s">
        <v>162</v>
      </c>
      <c r="E142" s="233" t="s">
        <v>174</v>
      </c>
      <c r="F142" s="234" t="s">
        <v>175</v>
      </c>
      <c r="G142" s="235" t="s">
        <v>165</v>
      </c>
      <c r="H142" s="236">
        <v>12.6</v>
      </c>
      <c r="I142" s="237"/>
      <c r="J142" s="238">
        <f>ROUND(I142*H142,2)</f>
        <v>0</v>
      </c>
      <c r="K142" s="234" t="s">
        <v>138</v>
      </c>
      <c r="L142" s="239"/>
      <c r="M142" s="240" t="s">
        <v>1</v>
      </c>
      <c r="N142" s="241" t="s">
        <v>38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154</v>
      </c>
      <c r="AT142" s="197" t="s">
        <v>162</v>
      </c>
      <c r="AU142" s="197" t="s">
        <v>83</v>
      </c>
      <c r="AY142" s="17" t="s">
        <v>132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81</v>
      </c>
      <c r="BK142" s="198">
        <f>ROUND(I142*H142,2)</f>
        <v>0</v>
      </c>
      <c r="BL142" s="17" t="s">
        <v>139</v>
      </c>
      <c r="BM142" s="197" t="s">
        <v>166</v>
      </c>
    </row>
    <row r="143" spans="1:65" s="2" customFormat="1" ht="44.25" customHeight="1" x14ac:dyDescent="0.2">
      <c r="A143" s="34"/>
      <c r="B143" s="35"/>
      <c r="C143" s="186" t="s">
        <v>168</v>
      </c>
      <c r="D143" s="186" t="s">
        <v>134</v>
      </c>
      <c r="E143" s="187" t="s">
        <v>179</v>
      </c>
      <c r="F143" s="188" t="s">
        <v>180</v>
      </c>
      <c r="G143" s="189" t="s">
        <v>165</v>
      </c>
      <c r="H143" s="190">
        <v>650.16</v>
      </c>
      <c r="I143" s="191"/>
      <c r="J143" s="192">
        <f>ROUND(I143*H143,2)</f>
        <v>0</v>
      </c>
      <c r="K143" s="188" t="s">
        <v>138</v>
      </c>
      <c r="L143" s="39"/>
      <c r="M143" s="193" t="s">
        <v>1</v>
      </c>
      <c r="N143" s="194" t="s">
        <v>38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139</v>
      </c>
      <c r="AT143" s="197" t="s">
        <v>134</v>
      </c>
      <c r="AU143" s="197" t="s">
        <v>83</v>
      </c>
      <c r="AY143" s="17" t="s">
        <v>132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81</v>
      </c>
      <c r="BK143" s="198">
        <f>ROUND(I143*H143,2)</f>
        <v>0</v>
      </c>
      <c r="BL143" s="17" t="s">
        <v>139</v>
      </c>
      <c r="BM143" s="197" t="s">
        <v>171</v>
      </c>
    </row>
    <row r="144" spans="1:65" s="13" customFormat="1" ht="11.25" x14ac:dyDescent="0.2">
      <c r="B144" s="199"/>
      <c r="C144" s="200"/>
      <c r="D144" s="201" t="s">
        <v>140</v>
      </c>
      <c r="E144" s="202" t="s">
        <v>1</v>
      </c>
      <c r="F144" s="203" t="s">
        <v>820</v>
      </c>
      <c r="G144" s="200"/>
      <c r="H144" s="204">
        <v>650.16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140</v>
      </c>
      <c r="AU144" s="210" t="s">
        <v>83</v>
      </c>
      <c r="AV144" s="13" t="s">
        <v>83</v>
      </c>
      <c r="AW144" s="13" t="s">
        <v>30</v>
      </c>
      <c r="AX144" s="13" t="s">
        <v>73</v>
      </c>
      <c r="AY144" s="210" t="s">
        <v>132</v>
      </c>
    </row>
    <row r="145" spans="1:65" s="15" customFormat="1" ht="11.25" x14ac:dyDescent="0.2">
      <c r="B145" s="221"/>
      <c r="C145" s="222"/>
      <c r="D145" s="201" t="s">
        <v>140</v>
      </c>
      <c r="E145" s="223" t="s">
        <v>1</v>
      </c>
      <c r="F145" s="224" t="s">
        <v>143</v>
      </c>
      <c r="G145" s="222"/>
      <c r="H145" s="225">
        <v>650.16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140</v>
      </c>
      <c r="AU145" s="231" t="s">
        <v>83</v>
      </c>
      <c r="AV145" s="15" t="s">
        <v>139</v>
      </c>
      <c r="AW145" s="15" t="s">
        <v>30</v>
      </c>
      <c r="AX145" s="15" t="s">
        <v>81</v>
      </c>
      <c r="AY145" s="231" t="s">
        <v>132</v>
      </c>
    </row>
    <row r="146" spans="1:65" s="2" customFormat="1" ht="37.9" customHeight="1" x14ac:dyDescent="0.2">
      <c r="A146" s="34"/>
      <c r="B146" s="35"/>
      <c r="C146" s="186" t="s">
        <v>154</v>
      </c>
      <c r="D146" s="186" t="s">
        <v>134</v>
      </c>
      <c r="E146" s="187" t="s">
        <v>496</v>
      </c>
      <c r="F146" s="188" t="s">
        <v>497</v>
      </c>
      <c r="G146" s="189" t="s">
        <v>137</v>
      </c>
      <c r="H146" s="190">
        <v>361.2</v>
      </c>
      <c r="I146" s="191"/>
      <c r="J146" s="192">
        <f>ROUND(I146*H146,2)</f>
        <v>0</v>
      </c>
      <c r="K146" s="188" t="s">
        <v>138</v>
      </c>
      <c r="L146" s="39"/>
      <c r="M146" s="193" t="s">
        <v>1</v>
      </c>
      <c r="N146" s="194" t="s">
        <v>38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139</v>
      </c>
      <c r="AT146" s="197" t="s">
        <v>134</v>
      </c>
      <c r="AU146" s="197" t="s">
        <v>83</v>
      </c>
      <c r="AY146" s="17" t="s">
        <v>132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81</v>
      </c>
      <c r="BK146" s="198">
        <f>ROUND(I146*H146,2)</f>
        <v>0</v>
      </c>
      <c r="BL146" s="17" t="s">
        <v>139</v>
      </c>
      <c r="BM146" s="197" t="s">
        <v>176</v>
      </c>
    </row>
    <row r="147" spans="1:65" s="13" customFormat="1" ht="11.25" x14ac:dyDescent="0.2">
      <c r="B147" s="199"/>
      <c r="C147" s="200"/>
      <c r="D147" s="201" t="s">
        <v>140</v>
      </c>
      <c r="E147" s="202" t="s">
        <v>1</v>
      </c>
      <c r="F147" s="203" t="s">
        <v>821</v>
      </c>
      <c r="G147" s="200"/>
      <c r="H147" s="204">
        <v>361.2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140</v>
      </c>
      <c r="AU147" s="210" t="s">
        <v>83</v>
      </c>
      <c r="AV147" s="13" t="s">
        <v>83</v>
      </c>
      <c r="AW147" s="13" t="s">
        <v>30</v>
      </c>
      <c r="AX147" s="13" t="s">
        <v>73</v>
      </c>
      <c r="AY147" s="210" t="s">
        <v>132</v>
      </c>
    </row>
    <row r="148" spans="1:65" s="15" customFormat="1" ht="11.25" x14ac:dyDescent="0.2">
      <c r="B148" s="221"/>
      <c r="C148" s="222"/>
      <c r="D148" s="201" t="s">
        <v>140</v>
      </c>
      <c r="E148" s="223" t="s">
        <v>1</v>
      </c>
      <c r="F148" s="224" t="s">
        <v>143</v>
      </c>
      <c r="G148" s="222"/>
      <c r="H148" s="225">
        <v>361.2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140</v>
      </c>
      <c r="AU148" s="231" t="s">
        <v>83</v>
      </c>
      <c r="AV148" s="15" t="s">
        <v>139</v>
      </c>
      <c r="AW148" s="15" t="s">
        <v>30</v>
      </c>
      <c r="AX148" s="15" t="s">
        <v>81</v>
      </c>
      <c r="AY148" s="231" t="s">
        <v>132</v>
      </c>
    </row>
    <row r="149" spans="1:65" s="2" customFormat="1" ht="33" customHeight="1" x14ac:dyDescent="0.2">
      <c r="A149" s="34"/>
      <c r="B149" s="35"/>
      <c r="C149" s="186" t="s">
        <v>178</v>
      </c>
      <c r="D149" s="186" t="s">
        <v>134</v>
      </c>
      <c r="E149" s="187" t="s">
        <v>223</v>
      </c>
      <c r="F149" s="188" t="s">
        <v>224</v>
      </c>
      <c r="G149" s="189" t="s">
        <v>195</v>
      </c>
      <c r="H149" s="190">
        <v>2226</v>
      </c>
      <c r="I149" s="191"/>
      <c r="J149" s="192">
        <f>ROUND(I149*H149,2)</f>
        <v>0</v>
      </c>
      <c r="K149" s="188" t="s">
        <v>138</v>
      </c>
      <c r="L149" s="39"/>
      <c r="M149" s="193" t="s">
        <v>1</v>
      </c>
      <c r="N149" s="194" t="s">
        <v>38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139</v>
      </c>
      <c r="AT149" s="197" t="s">
        <v>134</v>
      </c>
      <c r="AU149" s="197" t="s">
        <v>83</v>
      </c>
      <c r="AY149" s="17" t="s">
        <v>132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81</v>
      </c>
      <c r="BK149" s="198">
        <f>ROUND(I149*H149,2)</f>
        <v>0</v>
      </c>
      <c r="BL149" s="17" t="s">
        <v>139</v>
      </c>
      <c r="BM149" s="197" t="s">
        <v>141</v>
      </c>
    </row>
    <row r="150" spans="1:65" s="13" customFormat="1" ht="11.25" x14ac:dyDescent="0.2">
      <c r="B150" s="199"/>
      <c r="C150" s="200"/>
      <c r="D150" s="201" t="s">
        <v>140</v>
      </c>
      <c r="E150" s="202" t="s">
        <v>1</v>
      </c>
      <c r="F150" s="203" t="s">
        <v>822</v>
      </c>
      <c r="G150" s="200"/>
      <c r="H150" s="204">
        <v>991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140</v>
      </c>
      <c r="AU150" s="210" t="s">
        <v>83</v>
      </c>
      <c r="AV150" s="13" t="s">
        <v>83</v>
      </c>
      <c r="AW150" s="13" t="s">
        <v>30</v>
      </c>
      <c r="AX150" s="13" t="s">
        <v>73</v>
      </c>
      <c r="AY150" s="210" t="s">
        <v>132</v>
      </c>
    </row>
    <row r="151" spans="1:65" s="14" customFormat="1" ht="11.25" x14ac:dyDescent="0.2">
      <c r="B151" s="211"/>
      <c r="C151" s="212"/>
      <c r="D151" s="201" t="s">
        <v>140</v>
      </c>
      <c r="E151" s="213" t="s">
        <v>1</v>
      </c>
      <c r="F151" s="214" t="s">
        <v>823</v>
      </c>
      <c r="G151" s="212"/>
      <c r="H151" s="213" t="s">
        <v>1</v>
      </c>
      <c r="I151" s="215"/>
      <c r="J151" s="212"/>
      <c r="K151" s="212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140</v>
      </c>
      <c r="AU151" s="220" t="s">
        <v>83</v>
      </c>
      <c r="AV151" s="14" t="s">
        <v>81</v>
      </c>
      <c r="AW151" s="14" t="s">
        <v>30</v>
      </c>
      <c r="AX151" s="14" t="s">
        <v>73</v>
      </c>
      <c r="AY151" s="220" t="s">
        <v>132</v>
      </c>
    </row>
    <row r="152" spans="1:65" s="13" customFormat="1" ht="11.25" x14ac:dyDescent="0.2">
      <c r="B152" s="199"/>
      <c r="C152" s="200"/>
      <c r="D152" s="201" t="s">
        <v>140</v>
      </c>
      <c r="E152" s="202" t="s">
        <v>1</v>
      </c>
      <c r="F152" s="203" t="s">
        <v>824</v>
      </c>
      <c r="G152" s="200"/>
      <c r="H152" s="204">
        <v>1235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140</v>
      </c>
      <c r="AU152" s="210" t="s">
        <v>83</v>
      </c>
      <c r="AV152" s="13" t="s">
        <v>83</v>
      </c>
      <c r="AW152" s="13" t="s">
        <v>30</v>
      </c>
      <c r="AX152" s="13" t="s">
        <v>73</v>
      </c>
      <c r="AY152" s="210" t="s">
        <v>132</v>
      </c>
    </row>
    <row r="153" spans="1:65" s="14" customFormat="1" ht="11.25" x14ac:dyDescent="0.2">
      <c r="B153" s="211"/>
      <c r="C153" s="212"/>
      <c r="D153" s="201" t="s">
        <v>140</v>
      </c>
      <c r="E153" s="213" t="s">
        <v>1</v>
      </c>
      <c r="F153" s="214" t="s">
        <v>825</v>
      </c>
      <c r="G153" s="212"/>
      <c r="H153" s="213" t="s">
        <v>1</v>
      </c>
      <c r="I153" s="215"/>
      <c r="J153" s="212"/>
      <c r="K153" s="212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140</v>
      </c>
      <c r="AU153" s="220" t="s">
        <v>83</v>
      </c>
      <c r="AV153" s="14" t="s">
        <v>81</v>
      </c>
      <c r="AW153" s="14" t="s">
        <v>30</v>
      </c>
      <c r="AX153" s="14" t="s">
        <v>73</v>
      </c>
      <c r="AY153" s="220" t="s">
        <v>132</v>
      </c>
    </row>
    <row r="154" spans="1:65" s="15" customFormat="1" ht="11.25" x14ac:dyDescent="0.2">
      <c r="B154" s="221"/>
      <c r="C154" s="222"/>
      <c r="D154" s="201" t="s">
        <v>140</v>
      </c>
      <c r="E154" s="223" t="s">
        <v>1</v>
      </c>
      <c r="F154" s="224" t="s">
        <v>143</v>
      </c>
      <c r="G154" s="222"/>
      <c r="H154" s="225">
        <v>2226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140</v>
      </c>
      <c r="AU154" s="231" t="s">
        <v>83</v>
      </c>
      <c r="AV154" s="15" t="s">
        <v>139</v>
      </c>
      <c r="AW154" s="15" t="s">
        <v>30</v>
      </c>
      <c r="AX154" s="15" t="s">
        <v>81</v>
      </c>
      <c r="AY154" s="231" t="s">
        <v>132</v>
      </c>
    </row>
    <row r="155" spans="1:65" s="12" customFormat="1" ht="22.9" customHeight="1" x14ac:dyDescent="0.2">
      <c r="B155" s="170"/>
      <c r="C155" s="171"/>
      <c r="D155" s="172" t="s">
        <v>72</v>
      </c>
      <c r="E155" s="184" t="s">
        <v>156</v>
      </c>
      <c r="F155" s="184" t="s">
        <v>246</v>
      </c>
      <c r="G155" s="171"/>
      <c r="H155" s="171"/>
      <c r="I155" s="174"/>
      <c r="J155" s="185">
        <f>BK155</f>
        <v>0</v>
      </c>
      <c r="K155" s="171"/>
      <c r="L155" s="176"/>
      <c r="M155" s="177"/>
      <c r="N155" s="178"/>
      <c r="O155" s="178"/>
      <c r="P155" s="179">
        <f>SUM(P156:P205)</f>
        <v>0</v>
      </c>
      <c r="Q155" s="178"/>
      <c r="R155" s="179">
        <f>SUM(R156:R205)</f>
        <v>0</v>
      </c>
      <c r="S155" s="178"/>
      <c r="T155" s="180">
        <f>SUM(T156:T205)</f>
        <v>0</v>
      </c>
      <c r="AR155" s="181" t="s">
        <v>81</v>
      </c>
      <c r="AT155" s="182" t="s">
        <v>72</v>
      </c>
      <c r="AU155" s="182" t="s">
        <v>81</v>
      </c>
      <c r="AY155" s="181" t="s">
        <v>132</v>
      </c>
      <c r="BK155" s="183">
        <f>SUM(BK156:BK205)</f>
        <v>0</v>
      </c>
    </row>
    <row r="156" spans="1:65" s="2" customFormat="1" ht="44.25" customHeight="1" x14ac:dyDescent="0.2">
      <c r="A156" s="34"/>
      <c r="B156" s="35"/>
      <c r="C156" s="186" t="s">
        <v>159</v>
      </c>
      <c r="D156" s="186" t="s">
        <v>134</v>
      </c>
      <c r="E156" s="187" t="s">
        <v>826</v>
      </c>
      <c r="F156" s="188" t="s">
        <v>827</v>
      </c>
      <c r="G156" s="189" t="s">
        <v>195</v>
      </c>
      <c r="H156" s="190">
        <v>991</v>
      </c>
      <c r="I156" s="191"/>
      <c r="J156" s="192">
        <f>ROUND(I156*H156,2)</f>
        <v>0</v>
      </c>
      <c r="K156" s="188" t="s">
        <v>138</v>
      </c>
      <c r="L156" s="39"/>
      <c r="M156" s="193" t="s">
        <v>1</v>
      </c>
      <c r="N156" s="194" t="s">
        <v>38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139</v>
      </c>
      <c r="AT156" s="197" t="s">
        <v>134</v>
      </c>
      <c r="AU156" s="197" t="s">
        <v>83</v>
      </c>
      <c r="AY156" s="17" t="s">
        <v>132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81</v>
      </c>
      <c r="BK156" s="198">
        <f>ROUND(I156*H156,2)</f>
        <v>0</v>
      </c>
      <c r="BL156" s="17" t="s">
        <v>139</v>
      </c>
      <c r="BM156" s="197" t="s">
        <v>184</v>
      </c>
    </row>
    <row r="157" spans="1:65" s="13" customFormat="1" ht="11.25" x14ac:dyDescent="0.2">
      <c r="B157" s="199"/>
      <c r="C157" s="200"/>
      <c r="D157" s="201" t="s">
        <v>140</v>
      </c>
      <c r="E157" s="202" t="s">
        <v>1</v>
      </c>
      <c r="F157" s="203" t="s">
        <v>822</v>
      </c>
      <c r="G157" s="200"/>
      <c r="H157" s="204">
        <v>991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140</v>
      </c>
      <c r="AU157" s="210" t="s">
        <v>83</v>
      </c>
      <c r="AV157" s="13" t="s">
        <v>83</v>
      </c>
      <c r="AW157" s="13" t="s">
        <v>30</v>
      </c>
      <c r="AX157" s="13" t="s">
        <v>73</v>
      </c>
      <c r="AY157" s="210" t="s">
        <v>132</v>
      </c>
    </row>
    <row r="158" spans="1:65" s="14" customFormat="1" ht="11.25" x14ac:dyDescent="0.2">
      <c r="B158" s="211"/>
      <c r="C158" s="212"/>
      <c r="D158" s="201" t="s">
        <v>140</v>
      </c>
      <c r="E158" s="213" t="s">
        <v>1</v>
      </c>
      <c r="F158" s="214" t="s">
        <v>828</v>
      </c>
      <c r="G158" s="212"/>
      <c r="H158" s="213" t="s">
        <v>1</v>
      </c>
      <c r="I158" s="215"/>
      <c r="J158" s="212"/>
      <c r="K158" s="212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140</v>
      </c>
      <c r="AU158" s="220" t="s">
        <v>83</v>
      </c>
      <c r="AV158" s="14" t="s">
        <v>81</v>
      </c>
      <c r="AW158" s="14" t="s">
        <v>30</v>
      </c>
      <c r="AX158" s="14" t="s">
        <v>73</v>
      </c>
      <c r="AY158" s="220" t="s">
        <v>132</v>
      </c>
    </row>
    <row r="159" spans="1:65" s="15" customFormat="1" ht="11.25" x14ac:dyDescent="0.2">
      <c r="B159" s="221"/>
      <c r="C159" s="222"/>
      <c r="D159" s="201" t="s">
        <v>140</v>
      </c>
      <c r="E159" s="223" t="s">
        <v>1</v>
      </c>
      <c r="F159" s="224" t="s">
        <v>143</v>
      </c>
      <c r="G159" s="222"/>
      <c r="H159" s="225">
        <v>991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140</v>
      </c>
      <c r="AU159" s="231" t="s">
        <v>83</v>
      </c>
      <c r="AV159" s="15" t="s">
        <v>139</v>
      </c>
      <c r="AW159" s="15" t="s">
        <v>30</v>
      </c>
      <c r="AX159" s="15" t="s">
        <v>81</v>
      </c>
      <c r="AY159" s="231" t="s">
        <v>132</v>
      </c>
    </row>
    <row r="160" spans="1:65" s="2" customFormat="1" ht="33" customHeight="1" x14ac:dyDescent="0.2">
      <c r="A160" s="34"/>
      <c r="B160" s="35"/>
      <c r="C160" s="186" t="s">
        <v>187</v>
      </c>
      <c r="D160" s="186" t="s">
        <v>134</v>
      </c>
      <c r="E160" s="187" t="s">
        <v>247</v>
      </c>
      <c r="F160" s="188" t="s">
        <v>248</v>
      </c>
      <c r="G160" s="189" t="s">
        <v>195</v>
      </c>
      <c r="H160" s="190">
        <v>1235</v>
      </c>
      <c r="I160" s="191"/>
      <c r="J160" s="192">
        <f>ROUND(I160*H160,2)</f>
        <v>0</v>
      </c>
      <c r="K160" s="188" t="s">
        <v>138</v>
      </c>
      <c r="L160" s="39"/>
      <c r="M160" s="193" t="s">
        <v>1</v>
      </c>
      <c r="N160" s="194" t="s">
        <v>38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139</v>
      </c>
      <c r="AT160" s="197" t="s">
        <v>134</v>
      </c>
      <c r="AU160" s="197" t="s">
        <v>83</v>
      </c>
      <c r="AY160" s="17" t="s">
        <v>132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81</v>
      </c>
      <c r="BK160" s="198">
        <f>ROUND(I160*H160,2)</f>
        <v>0</v>
      </c>
      <c r="BL160" s="17" t="s">
        <v>139</v>
      </c>
      <c r="BM160" s="197" t="s">
        <v>190</v>
      </c>
    </row>
    <row r="161" spans="1:65" s="13" customFormat="1" ht="11.25" x14ac:dyDescent="0.2">
      <c r="B161" s="199"/>
      <c r="C161" s="200"/>
      <c r="D161" s="201" t="s">
        <v>140</v>
      </c>
      <c r="E161" s="202" t="s">
        <v>1</v>
      </c>
      <c r="F161" s="203" t="s">
        <v>824</v>
      </c>
      <c r="G161" s="200"/>
      <c r="H161" s="204">
        <v>1235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140</v>
      </c>
      <c r="AU161" s="210" t="s">
        <v>83</v>
      </c>
      <c r="AV161" s="13" t="s">
        <v>83</v>
      </c>
      <c r="AW161" s="13" t="s">
        <v>30</v>
      </c>
      <c r="AX161" s="13" t="s">
        <v>73</v>
      </c>
      <c r="AY161" s="210" t="s">
        <v>132</v>
      </c>
    </row>
    <row r="162" spans="1:65" s="14" customFormat="1" ht="11.25" x14ac:dyDescent="0.2">
      <c r="B162" s="211"/>
      <c r="C162" s="212"/>
      <c r="D162" s="201" t="s">
        <v>140</v>
      </c>
      <c r="E162" s="213" t="s">
        <v>1</v>
      </c>
      <c r="F162" s="214" t="s">
        <v>829</v>
      </c>
      <c r="G162" s="212"/>
      <c r="H162" s="213" t="s">
        <v>1</v>
      </c>
      <c r="I162" s="215"/>
      <c r="J162" s="212"/>
      <c r="K162" s="212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140</v>
      </c>
      <c r="AU162" s="220" t="s">
        <v>83</v>
      </c>
      <c r="AV162" s="14" t="s">
        <v>81</v>
      </c>
      <c r="AW162" s="14" t="s">
        <v>30</v>
      </c>
      <c r="AX162" s="14" t="s">
        <v>73</v>
      </c>
      <c r="AY162" s="220" t="s">
        <v>132</v>
      </c>
    </row>
    <row r="163" spans="1:65" s="15" customFormat="1" ht="11.25" x14ac:dyDescent="0.2">
      <c r="B163" s="221"/>
      <c r="C163" s="222"/>
      <c r="D163" s="201" t="s">
        <v>140</v>
      </c>
      <c r="E163" s="223" t="s">
        <v>1</v>
      </c>
      <c r="F163" s="224" t="s">
        <v>143</v>
      </c>
      <c r="G163" s="222"/>
      <c r="H163" s="225">
        <v>1235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140</v>
      </c>
      <c r="AU163" s="231" t="s">
        <v>83</v>
      </c>
      <c r="AV163" s="15" t="s">
        <v>139</v>
      </c>
      <c r="AW163" s="15" t="s">
        <v>30</v>
      </c>
      <c r="AX163" s="15" t="s">
        <v>81</v>
      </c>
      <c r="AY163" s="231" t="s">
        <v>132</v>
      </c>
    </row>
    <row r="164" spans="1:65" s="2" customFormat="1" ht="33" customHeight="1" x14ac:dyDescent="0.2">
      <c r="A164" s="34"/>
      <c r="B164" s="35"/>
      <c r="C164" s="186" t="s">
        <v>166</v>
      </c>
      <c r="D164" s="186" t="s">
        <v>134</v>
      </c>
      <c r="E164" s="187" t="s">
        <v>263</v>
      </c>
      <c r="F164" s="188" t="s">
        <v>264</v>
      </c>
      <c r="G164" s="189" t="s">
        <v>195</v>
      </c>
      <c r="H164" s="190">
        <v>1235</v>
      </c>
      <c r="I164" s="191"/>
      <c r="J164" s="192">
        <f>ROUND(I164*H164,2)</f>
        <v>0</v>
      </c>
      <c r="K164" s="188" t="s">
        <v>1</v>
      </c>
      <c r="L164" s="39"/>
      <c r="M164" s="193" t="s">
        <v>1</v>
      </c>
      <c r="N164" s="194" t="s">
        <v>38</v>
      </c>
      <c r="O164" s="71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139</v>
      </c>
      <c r="AT164" s="197" t="s">
        <v>134</v>
      </c>
      <c r="AU164" s="197" t="s">
        <v>83</v>
      </c>
      <c r="AY164" s="17" t="s">
        <v>132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7" t="s">
        <v>81</v>
      </c>
      <c r="BK164" s="198">
        <f>ROUND(I164*H164,2)</f>
        <v>0</v>
      </c>
      <c r="BL164" s="17" t="s">
        <v>139</v>
      </c>
      <c r="BM164" s="197" t="s">
        <v>196</v>
      </c>
    </row>
    <row r="165" spans="1:65" s="13" customFormat="1" ht="11.25" x14ac:dyDescent="0.2">
      <c r="B165" s="199"/>
      <c r="C165" s="200"/>
      <c r="D165" s="201" t="s">
        <v>140</v>
      </c>
      <c r="E165" s="202" t="s">
        <v>1</v>
      </c>
      <c r="F165" s="203" t="s">
        <v>824</v>
      </c>
      <c r="G165" s="200"/>
      <c r="H165" s="204">
        <v>1235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140</v>
      </c>
      <c r="AU165" s="210" t="s">
        <v>83</v>
      </c>
      <c r="AV165" s="13" t="s">
        <v>83</v>
      </c>
      <c r="AW165" s="13" t="s">
        <v>30</v>
      </c>
      <c r="AX165" s="13" t="s">
        <v>73</v>
      </c>
      <c r="AY165" s="210" t="s">
        <v>132</v>
      </c>
    </row>
    <row r="166" spans="1:65" s="14" customFormat="1" ht="11.25" x14ac:dyDescent="0.2">
      <c r="B166" s="211"/>
      <c r="C166" s="212"/>
      <c r="D166" s="201" t="s">
        <v>140</v>
      </c>
      <c r="E166" s="213" t="s">
        <v>1</v>
      </c>
      <c r="F166" s="214" t="s">
        <v>229</v>
      </c>
      <c r="G166" s="212"/>
      <c r="H166" s="213" t="s">
        <v>1</v>
      </c>
      <c r="I166" s="215"/>
      <c r="J166" s="212"/>
      <c r="K166" s="212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140</v>
      </c>
      <c r="AU166" s="220" t="s">
        <v>83</v>
      </c>
      <c r="AV166" s="14" t="s">
        <v>81</v>
      </c>
      <c r="AW166" s="14" t="s">
        <v>30</v>
      </c>
      <c r="AX166" s="14" t="s">
        <v>73</v>
      </c>
      <c r="AY166" s="220" t="s">
        <v>132</v>
      </c>
    </row>
    <row r="167" spans="1:65" s="15" customFormat="1" ht="11.25" x14ac:dyDescent="0.2">
      <c r="B167" s="221"/>
      <c r="C167" s="222"/>
      <c r="D167" s="201" t="s">
        <v>140</v>
      </c>
      <c r="E167" s="223" t="s">
        <v>1</v>
      </c>
      <c r="F167" s="224" t="s">
        <v>143</v>
      </c>
      <c r="G167" s="222"/>
      <c r="H167" s="225">
        <v>1235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140</v>
      </c>
      <c r="AU167" s="231" t="s">
        <v>83</v>
      </c>
      <c r="AV167" s="15" t="s">
        <v>139</v>
      </c>
      <c r="AW167" s="15" t="s">
        <v>30</v>
      </c>
      <c r="AX167" s="15" t="s">
        <v>81</v>
      </c>
      <c r="AY167" s="231" t="s">
        <v>132</v>
      </c>
    </row>
    <row r="168" spans="1:65" s="2" customFormat="1" ht="33" customHeight="1" x14ac:dyDescent="0.2">
      <c r="A168" s="34"/>
      <c r="B168" s="35"/>
      <c r="C168" s="186" t="s">
        <v>199</v>
      </c>
      <c r="D168" s="186" t="s">
        <v>134</v>
      </c>
      <c r="E168" s="187" t="s">
        <v>263</v>
      </c>
      <c r="F168" s="188" t="s">
        <v>264</v>
      </c>
      <c r="G168" s="189" t="s">
        <v>195</v>
      </c>
      <c r="H168" s="190">
        <v>925</v>
      </c>
      <c r="I168" s="191"/>
      <c r="J168" s="192">
        <f>ROUND(I168*H168,2)</f>
        <v>0</v>
      </c>
      <c r="K168" s="188" t="s">
        <v>1</v>
      </c>
      <c r="L168" s="39"/>
      <c r="M168" s="193" t="s">
        <v>1</v>
      </c>
      <c r="N168" s="194" t="s">
        <v>38</v>
      </c>
      <c r="O168" s="71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139</v>
      </c>
      <c r="AT168" s="197" t="s">
        <v>134</v>
      </c>
      <c r="AU168" s="197" t="s">
        <v>83</v>
      </c>
      <c r="AY168" s="17" t="s">
        <v>132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7" t="s">
        <v>81</v>
      </c>
      <c r="BK168" s="198">
        <f>ROUND(I168*H168,2)</f>
        <v>0</v>
      </c>
      <c r="BL168" s="17" t="s">
        <v>139</v>
      </c>
      <c r="BM168" s="197" t="s">
        <v>202</v>
      </c>
    </row>
    <row r="169" spans="1:65" s="13" customFormat="1" ht="11.25" x14ac:dyDescent="0.2">
      <c r="B169" s="199"/>
      <c r="C169" s="200"/>
      <c r="D169" s="201" t="s">
        <v>140</v>
      </c>
      <c r="E169" s="202" t="s">
        <v>1</v>
      </c>
      <c r="F169" s="203" t="s">
        <v>830</v>
      </c>
      <c r="G169" s="200"/>
      <c r="H169" s="204">
        <v>925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140</v>
      </c>
      <c r="AU169" s="210" t="s">
        <v>83</v>
      </c>
      <c r="AV169" s="13" t="s">
        <v>83</v>
      </c>
      <c r="AW169" s="13" t="s">
        <v>30</v>
      </c>
      <c r="AX169" s="13" t="s">
        <v>73</v>
      </c>
      <c r="AY169" s="210" t="s">
        <v>132</v>
      </c>
    </row>
    <row r="170" spans="1:65" s="14" customFormat="1" ht="11.25" x14ac:dyDescent="0.2">
      <c r="B170" s="211"/>
      <c r="C170" s="212"/>
      <c r="D170" s="201" t="s">
        <v>140</v>
      </c>
      <c r="E170" s="213" t="s">
        <v>1</v>
      </c>
      <c r="F170" s="214" t="s">
        <v>823</v>
      </c>
      <c r="G170" s="212"/>
      <c r="H170" s="213" t="s">
        <v>1</v>
      </c>
      <c r="I170" s="215"/>
      <c r="J170" s="212"/>
      <c r="K170" s="212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140</v>
      </c>
      <c r="AU170" s="220" t="s">
        <v>83</v>
      </c>
      <c r="AV170" s="14" t="s">
        <v>81</v>
      </c>
      <c r="AW170" s="14" t="s">
        <v>30</v>
      </c>
      <c r="AX170" s="14" t="s">
        <v>73</v>
      </c>
      <c r="AY170" s="220" t="s">
        <v>132</v>
      </c>
    </row>
    <row r="171" spans="1:65" s="15" customFormat="1" ht="11.25" x14ac:dyDescent="0.2">
      <c r="B171" s="221"/>
      <c r="C171" s="222"/>
      <c r="D171" s="201" t="s">
        <v>140</v>
      </c>
      <c r="E171" s="223" t="s">
        <v>1</v>
      </c>
      <c r="F171" s="224" t="s">
        <v>143</v>
      </c>
      <c r="G171" s="222"/>
      <c r="H171" s="225">
        <v>925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140</v>
      </c>
      <c r="AU171" s="231" t="s">
        <v>83</v>
      </c>
      <c r="AV171" s="15" t="s">
        <v>139</v>
      </c>
      <c r="AW171" s="15" t="s">
        <v>30</v>
      </c>
      <c r="AX171" s="15" t="s">
        <v>81</v>
      </c>
      <c r="AY171" s="231" t="s">
        <v>132</v>
      </c>
    </row>
    <row r="172" spans="1:65" s="2" customFormat="1" ht="49.15" customHeight="1" x14ac:dyDescent="0.2">
      <c r="A172" s="34"/>
      <c r="B172" s="35"/>
      <c r="C172" s="186" t="s">
        <v>171</v>
      </c>
      <c r="D172" s="186" t="s">
        <v>134</v>
      </c>
      <c r="E172" s="187" t="s">
        <v>831</v>
      </c>
      <c r="F172" s="188" t="s">
        <v>832</v>
      </c>
      <c r="G172" s="189" t="s">
        <v>195</v>
      </c>
      <c r="H172" s="190">
        <v>1235</v>
      </c>
      <c r="I172" s="191"/>
      <c r="J172" s="192">
        <f>ROUND(I172*H172,2)</f>
        <v>0</v>
      </c>
      <c r="K172" s="188" t="s">
        <v>138</v>
      </c>
      <c r="L172" s="39"/>
      <c r="M172" s="193" t="s">
        <v>1</v>
      </c>
      <c r="N172" s="194" t="s">
        <v>38</v>
      </c>
      <c r="O172" s="71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139</v>
      </c>
      <c r="AT172" s="197" t="s">
        <v>134</v>
      </c>
      <c r="AU172" s="197" t="s">
        <v>83</v>
      </c>
      <c r="AY172" s="17" t="s">
        <v>132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7" t="s">
        <v>81</v>
      </c>
      <c r="BK172" s="198">
        <f>ROUND(I172*H172,2)</f>
        <v>0</v>
      </c>
      <c r="BL172" s="17" t="s">
        <v>139</v>
      </c>
      <c r="BM172" s="197" t="s">
        <v>207</v>
      </c>
    </row>
    <row r="173" spans="1:65" s="13" customFormat="1" ht="11.25" x14ac:dyDescent="0.2">
      <c r="B173" s="199"/>
      <c r="C173" s="200"/>
      <c r="D173" s="201" t="s">
        <v>140</v>
      </c>
      <c r="E173" s="202" t="s">
        <v>1</v>
      </c>
      <c r="F173" s="203" t="s">
        <v>824</v>
      </c>
      <c r="G173" s="200"/>
      <c r="H173" s="204">
        <v>1235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140</v>
      </c>
      <c r="AU173" s="210" t="s">
        <v>83</v>
      </c>
      <c r="AV173" s="13" t="s">
        <v>83</v>
      </c>
      <c r="AW173" s="13" t="s">
        <v>30</v>
      </c>
      <c r="AX173" s="13" t="s">
        <v>73</v>
      </c>
      <c r="AY173" s="210" t="s">
        <v>132</v>
      </c>
    </row>
    <row r="174" spans="1:65" s="14" customFormat="1" ht="11.25" x14ac:dyDescent="0.2">
      <c r="B174" s="211"/>
      <c r="C174" s="212"/>
      <c r="D174" s="201" t="s">
        <v>140</v>
      </c>
      <c r="E174" s="213" t="s">
        <v>1</v>
      </c>
      <c r="F174" s="214" t="s">
        <v>833</v>
      </c>
      <c r="G174" s="212"/>
      <c r="H174" s="213" t="s">
        <v>1</v>
      </c>
      <c r="I174" s="215"/>
      <c r="J174" s="212"/>
      <c r="K174" s="212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140</v>
      </c>
      <c r="AU174" s="220" t="s">
        <v>83</v>
      </c>
      <c r="AV174" s="14" t="s">
        <v>81</v>
      </c>
      <c r="AW174" s="14" t="s">
        <v>30</v>
      </c>
      <c r="AX174" s="14" t="s">
        <v>73</v>
      </c>
      <c r="AY174" s="220" t="s">
        <v>132</v>
      </c>
    </row>
    <row r="175" spans="1:65" s="15" customFormat="1" ht="11.25" x14ac:dyDescent="0.2">
      <c r="B175" s="221"/>
      <c r="C175" s="222"/>
      <c r="D175" s="201" t="s">
        <v>140</v>
      </c>
      <c r="E175" s="223" t="s">
        <v>1</v>
      </c>
      <c r="F175" s="224" t="s">
        <v>143</v>
      </c>
      <c r="G175" s="222"/>
      <c r="H175" s="225">
        <v>1235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140</v>
      </c>
      <c r="AU175" s="231" t="s">
        <v>83</v>
      </c>
      <c r="AV175" s="15" t="s">
        <v>139</v>
      </c>
      <c r="AW175" s="15" t="s">
        <v>30</v>
      </c>
      <c r="AX175" s="15" t="s">
        <v>81</v>
      </c>
      <c r="AY175" s="231" t="s">
        <v>132</v>
      </c>
    </row>
    <row r="176" spans="1:65" s="2" customFormat="1" ht="49.15" customHeight="1" x14ac:dyDescent="0.2">
      <c r="A176" s="34"/>
      <c r="B176" s="35"/>
      <c r="C176" s="186" t="s">
        <v>8</v>
      </c>
      <c r="D176" s="186" t="s">
        <v>134</v>
      </c>
      <c r="E176" s="187" t="s">
        <v>831</v>
      </c>
      <c r="F176" s="188" t="s">
        <v>832</v>
      </c>
      <c r="G176" s="189" t="s">
        <v>195</v>
      </c>
      <c r="H176" s="190">
        <v>925</v>
      </c>
      <c r="I176" s="191"/>
      <c r="J176" s="192">
        <f>ROUND(I176*H176,2)</f>
        <v>0</v>
      </c>
      <c r="K176" s="188" t="s">
        <v>138</v>
      </c>
      <c r="L176" s="39"/>
      <c r="M176" s="193" t="s">
        <v>1</v>
      </c>
      <c r="N176" s="194" t="s">
        <v>38</v>
      </c>
      <c r="O176" s="71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139</v>
      </c>
      <c r="AT176" s="197" t="s">
        <v>134</v>
      </c>
      <c r="AU176" s="197" t="s">
        <v>83</v>
      </c>
      <c r="AY176" s="17" t="s">
        <v>132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7" t="s">
        <v>81</v>
      </c>
      <c r="BK176" s="198">
        <f>ROUND(I176*H176,2)</f>
        <v>0</v>
      </c>
      <c r="BL176" s="17" t="s">
        <v>139</v>
      </c>
      <c r="BM176" s="197" t="s">
        <v>212</v>
      </c>
    </row>
    <row r="177" spans="1:65" s="13" customFormat="1" ht="11.25" x14ac:dyDescent="0.2">
      <c r="B177" s="199"/>
      <c r="C177" s="200"/>
      <c r="D177" s="201" t="s">
        <v>140</v>
      </c>
      <c r="E177" s="202" t="s">
        <v>1</v>
      </c>
      <c r="F177" s="203" t="s">
        <v>830</v>
      </c>
      <c r="G177" s="200"/>
      <c r="H177" s="204">
        <v>925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140</v>
      </c>
      <c r="AU177" s="210" t="s">
        <v>83</v>
      </c>
      <c r="AV177" s="13" t="s">
        <v>83</v>
      </c>
      <c r="AW177" s="13" t="s">
        <v>30</v>
      </c>
      <c r="AX177" s="13" t="s">
        <v>73</v>
      </c>
      <c r="AY177" s="210" t="s">
        <v>132</v>
      </c>
    </row>
    <row r="178" spans="1:65" s="14" customFormat="1" ht="11.25" x14ac:dyDescent="0.2">
      <c r="B178" s="211"/>
      <c r="C178" s="212"/>
      <c r="D178" s="201" t="s">
        <v>140</v>
      </c>
      <c r="E178" s="213" t="s">
        <v>1</v>
      </c>
      <c r="F178" s="214" t="s">
        <v>229</v>
      </c>
      <c r="G178" s="212"/>
      <c r="H178" s="213" t="s">
        <v>1</v>
      </c>
      <c r="I178" s="215"/>
      <c r="J178" s="212"/>
      <c r="K178" s="212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140</v>
      </c>
      <c r="AU178" s="220" t="s">
        <v>83</v>
      </c>
      <c r="AV178" s="14" t="s">
        <v>81</v>
      </c>
      <c r="AW178" s="14" t="s">
        <v>30</v>
      </c>
      <c r="AX178" s="14" t="s">
        <v>73</v>
      </c>
      <c r="AY178" s="220" t="s">
        <v>132</v>
      </c>
    </row>
    <row r="179" spans="1:65" s="15" customFormat="1" ht="11.25" x14ac:dyDescent="0.2">
      <c r="B179" s="221"/>
      <c r="C179" s="222"/>
      <c r="D179" s="201" t="s">
        <v>140</v>
      </c>
      <c r="E179" s="223" t="s">
        <v>1</v>
      </c>
      <c r="F179" s="224" t="s">
        <v>143</v>
      </c>
      <c r="G179" s="222"/>
      <c r="H179" s="225">
        <v>925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140</v>
      </c>
      <c r="AU179" s="231" t="s">
        <v>83</v>
      </c>
      <c r="AV179" s="15" t="s">
        <v>139</v>
      </c>
      <c r="AW179" s="15" t="s">
        <v>30</v>
      </c>
      <c r="AX179" s="15" t="s">
        <v>81</v>
      </c>
      <c r="AY179" s="231" t="s">
        <v>132</v>
      </c>
    </row>
    <row r="180" spans="1:65" s="2" customFormat="1" ht="37.9" customHeight="1" x14ac:dyDescent="0.2">
      <c r="A180" s="34"/>
      <c r="B180" s="35"/>
      <c r="C180" s="186" t="s">
        <v>176</v>
      </c>
      <c r="D180" s="186" t="s">
        <v>134</v>
      </c>
      <c r="E180" s="187" t="s">
        <v>285</v>
      </c>
      <c r="F180" s="188" t="s">
        <v>286</v>
      </c>
      <c r="G180" s="189" t="s">
        <v>195</v>
      </c>
      <c r="H180" s="190">
        <v>440</v>
      </c>
      <c r="I180" s="191"/>
      <c r="J180" s="192">
        <f>ROUND(I180*H180,2)</f>
        <v>0</v>
      </c>
      <c r="K180" s="188" t="s">
        <v>138</v>
      </c>
      <c r="L180" s="39"/>
      <c r="M180" s="193" t="s">
        <v>1</v>
      </c>
      <c r="N180" s="194" t="s">
        <v>38</v>
      </c>
      <c r="O180" s="71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139</v>
      </c>
      <c r="AT180" s="197" t="s">
        <v>134</v>
      </c>
      <c r="AU180" s="197" t="s">
        <v>83</v>
      </c>
      <c r="AY180" s="17" t="s">
        <v>132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7" t="s">
        <v>81</v>
      </c>
      <c r="BK180" s="198">
        <f>ROUND(I180*H180,2)</f>
        <v>0</v>
      </c>
      <c r="BL180" s="17" t="s">
        <v>139</v>
      </c>
      <c r="BM180" s="197" t="s">
        <v>216</v>
      </c>
    </row>
    <row r="181" spans="1:65" s="13" customFormat="1" ht="11.25" x14ac:dyDescent="0.2">
      <c r="B181" s="199"/>
      <c r="C181" s="200"/>
      <c r="D181" s="201" t="s">
        <v>140</v>
      </c>
      <c r="E181" s="202" t="s">
        <v>1</v>
      </c>
      <c r="F181" s="203" t="s">
        <v>834</v>
      </c>
      <c r="G181" s="200"/>
      <c r="H181" s="204">
        <v>440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140</v>
      </c>
      <c r="AU181" s="210" t="s">
        <v>83</v>
      </c>
      <c r="AV181" s="13" t="s">
        <v>83</v>
      </c>
      <c r="AW181" s="13" t="s">
        <v>30</v>
      </c>
      <c r="AX181" s="13" t="s">
        <v>73</v>
      </c>
      <c r="AY181" s="210" t="s">
        <v>132</v>
      </c>
    </row>
    <row r="182" spans="1:65" s="14" customFormat="1" ht="11.25" x14ac:dyDescent="0.2">
      <c r="B182" s="211"/>
      <c r="C182" s="212"/>
      <c r="D182" s="201" t="s">
        <v>140</v>
      </c>
      <c r="E182" s="213" t="s">
        <v>1</v>
      </c>
      <c r="F182" s="214" t="s">
        <v>229</v>
      </c>
      <c r="G182" s="212"/>
      <c r="H182" s="213" t="s">
        <v>1</v>
      </c>
      <c r="I182" s="215"/>
      <c r="J182" s="212"/>
      <c r="K182" s="212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140</v>
      </c>
      <c r="AU182" s="220" t="s">
        <v>83</v>
      </c>
      <c r="AV182" s="14" t="s">
        <v>81</v>
      </c>
      <c r="AW182" s="14" t="s">
        <v>30</v>
      </c>
      <c r="AX182" s="14" t="s">
        <v>73</v>
      </c>
      <c r="AY182" s="220" t="s">
        <v>132</v>
      </c>
    </row>
    <row r="183" spans="1:65" s="15" customFormat="1" ht="11.25" x14ac:dyDescent="0.2">
      <c r="B183" s="221"/>
      <c r="C183" s="222"/>
      <c r="D183" s="201" t="s">
        <v>140</v>
      </c>
      <c r="E183" s="223" t="s">
        <v>1</v>
      </c>
      <c r="F183" s="224" t="s">
        <v>143</v>
      </c>
      <c r="G183" s="222"/>
      <c r="H183" s="225">
        <v>440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140</v>
      </c>
      <c r="AU183" s="231" t="s">
        <v>83</v>
      </c>
      <c r="AV183" s="15" t="s">
        <v>139</v>
      </c>
      <c r="AW183" s="15" t="s">
        <v>30</v>
      </c>
      <c r="AX183" s="15" t="s">
        <v>81</v>
      </c>
      <c r="AY183" s="231" t="s">
        <v>132</v>
      </c>
    </row>
    <row r="184" spans="1:65" s="2" customFormat="1" ht="24.2" customHeight="1" x14ac:dyDescent="0.2">
      <c r="A184" s="34"/>
      <c r="B184" s="35"/>
      <c r="C184" s="186" t="s">
        <v>217</v>
      </c>
      <c r="D184" s="186" t="s">
        <v>134</v>
      </c>
      <c r="E184" s="187" t="s">
        <v>835</v>
      </c>
      <c r="F184" s="188" t="s">
        <v>836</v>
      </c>
      <c r="G184" s="189" t="s">
        <v>195</v>
      </c>
      <c r="H184" s="190">
        <v>925</v>
      </c>
      <c r="I184" s="191"/>
      <c r="J184" s="192">
        <f>ROUND(I184*H184,2)</f>
        <v>0</v>
      </c>
      <c r="K184" s="188" t="s">
        <v>1</v>
      </c>
      <c r="L184" s="39"/>
      <c r="M184" s="193" t="s">
        <v>1</v>
      </c>
      <c r="N184" s="194" t="s">
        <v>38</v>
      </c>
      <c r="O184" s="71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139</v>
      </c>
      <c r="AT184" s="197" t="s">
        <v>134</v>
      </c>
      <c r="AU184" s="197" t="s">
        <v>83</v>
      </c>
      <c r="AY184" s="17" t="s">
        <v>132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7" t="s">
        <v>81</v>
      </c>
      <c r="BK184" s="198">
        <f>ROUND(I184*H184,2)</f>
        <v>0</v>
      </c>
      <c r="BL184" s="17" t="s">
        <v>139</v>
      </c>
      <c r="BM184" s="197" t="s">
        <v>220</v>
      </c>
    </row>
    <row r="185" spans="1:65" s="13" customFormat="1" ht="11.25" x14ac:dyDescent="0.2">
      <c r="B185" s="199"/>
      <c r="C185" s="200"/>
      <c r="D185" s="201" t="s">
        <v>140</v>
      </c>
      <c r="E185" s="202" t="s">
        <v>1</v>
      </c>
      <c r="F185" s="203" t="s">
        <v>830</v>
      </c>
      <c r="G185" s="200"/>
      <c r="H185" s="204">
        <v>925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140</v>
      </c>
      <c r="AU185" s="210" t="s">
        <v>83</v>
      </c>
      <c r="AV185" s="13" t="s">
        <v>83</v>
      </c>
      <c r="AW185" s="13" t="s">
        <v>30</v>
      </c>
      <c r="AX185" s="13" t="s">
        <v>73</v>
      </c>
      <c r="AY185" s="210" t="s">
        <v>132</v>
      </c>
    </row>
    <row r="186" spans="1:65" s="14" customFormat="1" ht="11.25" x14ac:dyDescent="0.2">
      <c r="B186" s="211"/>
      <c r="C186" s="212"/>
      <c r="D186" s="201" t="s">
        <v>140</v>
      </c>
      <c r="E186" s="213" t="s">
        <v>1</v>
      </c>
      <c r="F186" s="214" t="s">
        <v>229</v>
      </c>
      <c r="G186" s="212"/>
      <c r="H186" s="213" t="s">
        <v>1</v>
      </c>
      <c r="I186" s="215"/>
      <c r="J186" s="212"/>
      <c r="K186" s="212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140</v>
      </c>
      <c r="AU186" s="220" t="s">
        <v>83</v>
      </c>
      <c r="AV186" s="14" t="s">
        <v>81</v>
      </c>
      <c r="AW186" s="14" t="s">
        <v>30</v>
      </c>
      <c r="AX186" s="14" t="s">
        <v>73</v>
      </c>
      <c r="AY186" s="220" t="s">
        <v>132</v>
      </c>
    </row>
    <row r="187" spans="1:65" s="15" customFormat="1" ht="11.25" x14ac:dyDescent="0.2">
      <c r="B187" s="221"/>
      <c r="C187" s="222"/>
      <c r="D187" s="201" t="s">
        <v>140</v>
      </c>
      <c r="E187" s="223" t="s">
        <v>1</v>
      </c>
      <c r="F187" s="224" t="s">
        <v>143</v>
      </c>
      <c r="G187" s="222"/>
      <c r="H187" s="225">
        <v>925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140</v>
      </c>
      <c r="AU187" s="231" t="s">
        <v>83</v>
      </c>
      <c r="AV187" s="15" t="s">
        <v>139</v>
      </c>
      <c r="AW187" s="15" t="s">
        <v>30</v>
      </c>
      <c r="AX187" s="15" t="s">
        <v>81</v>
      </c>
      <c r="AY187" s="231" t="s">
        <v>132</v>
      </c>
    </row>
    <row r="188" spans="1:65" s="2" customFormat="1" ht="24.2" customHeight="1" x14ac:dyDescent="0.2">
      <c r="A188" s="34"/>
      <c r="B188" s="35"/>
      <c r="C188" s="186" t="s">
        <v>141</v>
      </c>
      <c r="D188" s="186" t="s">
        <v>134</v>
      </c>
      <c r="E188" s="187" t="s">
        <v>289</v>
      </c>
      <c r="F188" s="188" t="s">
        <v>290</v>
      </c>
      <c r="G188" s="189" t="s">
        <v>195</v>
      </c>
      <c r="H188" s="190">
        <v>1235</v>
      </c>
      <c r="I188" s="191"/>
      <c r="J188" s="192">
        <f>ROUND(I188*H188,2)</f>
        <v>0</v>
      </c>
      <c r="K188" s="188" t="s">
        <v>138</v>
      </c>
      <c r="L188" s="39"/>
      <c r="M188" s="193" t="s">
        <v>1</v>
      </c>
      <c r="N188" s="194" t="s">
        <v>38</v>
      </c>
      <c r="O188" s="71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139</v>
      </c>
      <c r="AT188" s="197" t="s">
        <v>134</v>
      </c>
      <c r="AU188" s="197" t="s">
        <v>83</v>
      </c>
      <c r="AY188" s="17" t="s">
        <v>132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7" t="s">
        <v>81</v>
      </c>
      <c r="BK188" s="198">
        <f>ROUND(I188*H188,2)</f>
        <v>0</v>
      </c>
      <c r="BL188" s="17" t="s">
        <v>139</v>
      </c>
      <c r="BM188" s="197" t="s">
        <v>225</v>
      </c>
    </row>
    <row r="189" spans="1:65" s="13" customFormat="1" ht="11.25" x14ac:dyDescent="0.2">
      <c r="B189" s="199"/>
      <c r="C189" s="200"/>
      <c r="D189" s="201" t="s">
        <v>140</v>
      </c>
      <c r="E189" s="202" t="s">
        <v>1</v>
      </c>
      <c r="F189" s="203" t="s">
        <v>824</v>
      </c>
      <c r="G189" s="200"/>
      <c r="H189" s="204">
        <v>1235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140</v>
      </c>
      <c r="AU189" s="210" t="s">
        <v>83</v>
      </c>
      <c r="AV189" s="13" t="s">
        <v>83</v>
      </c>
      <c r="AW189" s="13" t="s">
        <v>30</v>
      </c>
      <c r="AX189" s="13" t="s">
        <v>73</v>
      </c>
      <c r="AY189" s="210" t="s">
        <v>132</v>
      </c>
    </row>
    <row r="190" spans="1:65" s="14" customFormat="1" ht="11.25" x14ac:dyDescent="0.2">
      <c r="B190" s="211"/>
      <c r="C190" s="212"/>
      <c r="D190" s="201" t="s">
        <v>140</v>
      </c>
      <c r="E190" s="213" t="s">
        <v>1</v>
      </c>
      <c r="F190" s="214" t="s">
        <v>837</v>
      </c>
      <c r="G190" s="212"/>
      <c r="H190" s="213" t="s">
        <v>1</v>
      </c>
      <c r="I190" s="215"/>
      <c r="J190" s="212"/>
      <c r="K190" s="212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140</v>
      </c>
      <c r="AU190" s="220" t="s">
        <v>83</v>
      </c>
      <c r="AV190" s="14" t="s">
        <v>81</v>
      </c>
      <c r="AW190" s="14" t="s">
        <v>30</v>
      </c>
      <c r="AX190" s="14" t="s">
        <v>73</v>
      </c>
      <c r="AY190" s="220" t="s">
        <v>132</v>
      </c>
    </row>
    <row r="191" spans="1:65" s="14" customFormat="1" ht="11.25" x14ac:dyDescent="0.2">
      <c r="B191" s="211"/>
      <c r="C191" s="212"/>
      <c r="D191" s="201" t="s">
        <v>140</v>
      </c>
      <c r="E191" s="213" t="s">
        <v>1</v>
      </c>
      <c r="F191" s="214" t="s">
        <v>229</v>
      </c>
      <c r="G191" s="212"/>
      <c r="H191" s="213" t="s">
        <v>1</v>
      </c>
      <c r="I191" s="215"/>
      <c r="J191" s="212"/>
      <c r="K191" s="212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140</v>
      </c>
      <c r="AU191" s="220" t="s">
        <v>83</v>
      </c>
      <c r="AV191" s="14" t="s">
        <v>81</v>
      </c>
      <c r="AW191" s="14" t="s">
        <v>30</v>
      </c>
      <c r="AX191" s="14" t="s">
        <v>73</v>
      </c>
      <c r="AY191" s="220" t="s">
        <v>132</v>
      </c>
    </row>
    <row r="192" spans="1:65" s="15" customFormat="1" ht="11.25" x14ac:dyDescent="0.2">
      <c r="B192" s="221"/>
      <c r="C192" s="222"/>
      <c r="D192" s="201" t="s">
        <v>140</v>
      </c>
      <c r="E192" s="223" t="s">
        <v>1</v>
      </c>
      <c r="F192" s="224" t="s">
        <v>143</v>
      </c>
      <c r="G192" s="222"/>
      <c r="H192" s="225">
        <v>1235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140</v>
      </c>
      <c r="AU192" s="231" t="s">
        <v>83</v>
      </c>
      <c r="AV192" s="15" t="s">
        <v>139</v>
      </c>
      <c r="AW192" s="15" t="s">
        <v>30</v>
      </c>
      <c r="AX192" s="15" t="s">
        <v>81</v>
      </c>
      <c r="AY192" s="231" t="s">
        <v>132</v>
      </c>
    </row>
    <row r="193" spans="1:65" s="2" customFormat="1" ht="33" customHeight="1" x14ac:dyDescent="0.2">
      <c r="A193" s="34"/>
      <c r="B193" s="35"/>
      <c r="C193" s="186" t="s">
        <v>230</v>
      </c>
      <c r="D193" s="186" t="s">
        <v>134</v>
      </c>
      <c r="E193" s="187" t="s">
        <v>838</v>
      </c>
      <c r="F193" s="188" t="s">
        <v>839</v>
      </c>
      <c r="G193" s="189" t="s">
        <v>195</v>
      </c>
      <c r="H193" s="190">
        <v>925</v>
      </c>
      <c r="I193" s="191"/>
      <c r="J193" s="192">
        <f>ROUND(I193*H193,2)</f>
        <v>0</v>
      </c>
      <c r="K193" s="188" t="s">
        <v>1</v>
      </c>
      <c r="L193" s="39"/>
      <c r="M193" s="193" t="s">
        <v>1</v>
      </c>
      <c r="N193" s="194" t="s">
        <v>38</v>
      </c>
      <c r="O193" s="71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139</v>
      </c>
      <c r="AT193" s="197" t="s">
        <v>134</v>
      </c>
      <c r="AU193" s="197" t="s">
        <v>83</v>
      </c>
      <c r="AY193" s="17" t="s">
        <v>132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7" t="s">
        <v>81</v>
      </c>
      <c r="BK193" s="198">
        <f>ROUND(I193*H193,2)</f>
        <v>0</v>
      </c>
      <c r="BL193" s="17" t="s">
        <v>139</v>
      </c>
      <c r="BM193" s="197" t="s">
        <v>233</v>
      </c>
    </row>
    <row r="194" spans="1:65" s="13" customFormat="1" ht="11.25" x14ac:dyDescent="0.2">
      <c r="B194" s="199"/>
      <c r="C194" s="200"/>
      <c r="D194" s="201" t="s">
        <v>140</v>
      </c>
      <c r="E194" s="202" t="s">
        <v>1</v>
      </c>
      <c r="F194" s="203" t="s">
        <v>830</v>
      </c>
      <c r="G194" s="200"/>
      <c r="H194" s="204">
        <v>925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140</v>
      </c>
      <c r="AU194" s="210" t="s">
        <v>83</v>
      </c>
      <c r="AV194" s="13" t="s">
        <v>83</v>
      </c>
      <c r="AW194" s="13" t="s">
        <v>30</v>
      </c>
      <c r="AX194" s="13" t="s">
        <v>73</v>
      </c>
      <c r="AY194" s="210" t="s">
        <v>132</v>
      </c>
    </row>
    <row r="195" spans="1:65" s="14" customFormat="1" ht="11.25" x14ac:dyDescent="0.2">
      <c r="B195" s="211"/>
      <c r="C195" s="212"/>
      <c r="D195" s="201" t="s">
        <v>140</v>
      </c>
      <c r="E195" s="213" t="s">
        <v>1</v>
      </c>
      <c r="F195" s="214" t="s">
        <v>229</v>
      </c>
      <c r="G195" s="212"/>
      <c r="H195" s="213" t="s">
        <v>1</v>
      </c>
      <c r="I195" s="215"/>
      <c r="J195" s="212"/>
      <c r="K195" s="212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140</v>
      </c>
      <c r="AU195" s="220" t="s">
        <v>83</v>
      </c>
      <c r="AV195" s="14" t="s">
        <v>81</v>
      </c>
      <c r="AW195" s="14" t="s">
        <v>30</v>
      </c>
      <c r="AX195" s="14" t="s">
        <v>73</v>
      </c>
      <c r="AY195" s="220" t="s">
        <v>132</v>
      </c>
    </row>
    <row r="196" spans="1:65" s="15" customFormat="1" ht="11.25" x14ac:dyDescent="0.2">
      <c r="B196" s="221"/>
      <c r="C196" s="222"/>
      <c r="D196" s="201" t="s">
        <v>140</v>
      </c>
      <c r="E196" s="223" t="s">
        <v>1</v>
      </c>
      <c r="F196" s="224" t="s">
        <v>143</v>
      </c>
      <c r="G196" s="222"/>
      <c r="H196" s="225">
        <v>925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140</v>
      </c>
      <c r="AU196" s="231" t="s">
        <v>83</v>
      </c>
      <c r="AV196" s="15" t="s">
        <v>139</v>
      </c>
      <c r="AW196" s="15" t="s">
        <v>30</v>
      </c>
      <c r="AX196" s="15" t="s">
        <v>81</v>
      </c>
      <c r="AY196" s="231" t="s">
        <v>132</v>
      </c>
    </row>
    <row r="197" spans="1:65" s="2" customFormat="1" ht="44.25" customHeight="1" x14ac:dyDescent="0.2">
      <c r="A197" s="34"/>
      <c r="B197" s="35"/>
      <c r="C197" s="186" t="s">
        <v>184</v>
      </c>
      <c r="D197" s="186" t="s">
        <v>134</v>
      </c>
      <c r="E197" s="187" t="s">
        <v>296</v>
      </c>
      <c r="F197" s="188" t="s">
        <v>297</v>
      </c>
      <c r="G197" s="189" t="s">
        <v>195</v>
      </c>
      <c r="H197" s="190">
        <v>1235</v>
      </c>
      <c r="I197" s="191"/>
      <c r="J197" s="192">
        <f>ROUND(I197*H197,2)</f>
        <v>0</v>
      </c>
      <c r="K197" s="188" t="s">
        <v>138</v>
      </c>
      <c r="L197" s="39"/>
      <c r="M197" s="193" t="s">
        <v>1</v>
      </c>
      <c r="N197" s="194" t="s">
        <v>38</v>
      </c>
      <c r="O197" s="71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139</v>
      </c>
      <c r="AT197" s="197" t="s">
        <v>134</v>
      </c>
      <c r="AU197" s="197" t="s">
        <v>83</v>
      </c>
      <c r="AY197" s="17" t="s">
        <v>132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17" t="s">
        <v>81</v>
      </c>
      <c r="BK197" s="198">
        <f>ROUND(I197*H197,2)</f>
        <v>0</v>
      </c>
      <c r="BL197" s="17" t="s">
        <v>139</v>
      </c>
      <c r="BM197" s="197" t="s">
        <v>239</v>
      </c>
    </row>
    <row r="198" spans="1:65" s="13" customFormat="1" ht="11.25" x14ac:dyDescent="0.2">
      <c r="B198" s="199"/>
      <c r="C198" s="200"/>
      <c r="D198" s="201" t="s">
        <v>140</v>
      </c>
      <c r="E198" s="202" t="s">
        <v>1</v>
      </c>
      <c r="F198" s="203" t="s">
        <v>824</v>
      </c>
      <c r="G198" s="200"/>
      <c r="H198" s="204">
        <v>1235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140</v>
      </c>
      <c r="AU198" s="210" t="s">
        <v>83</v>
      </c>
      <c r="AV198" s="13" t="s">
        <v>83</v>
      </c>
      <c r="AW198" s="13" t="s">
        <v>30</v>
      </c>
      <c r="AX198" s="13" t="s">
        <v>73</v>
      </c>
      <c r="AY198" s="210" t="s">
        <v>132</v>
      </c>
    </row>
    <row r="199" spans="1:65" s="14" customFormat="1" ht="11.25" x14ac:dyDescent="0.2">
      <c r="B199" s="211"/>
      <c r="C199" s="212"/>
      <c r="D199" s="201" t="s">
        <v>140</v>
      </c>
      <c r="E199" s="213" t="s">
        <v>1</v>
      </c>
      <c r="F199" s="214" t="s">
        <v>840</v>
      </c>
      <c r="G199" s="212"/>
      <c r="H199" s="213" t="s">
        <v>1</v>
      </c>
      <c r="I199" s="215"/>
      <c r="J199" s="212"/>
      <c r="K199" s="212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140</v>
      </c>
      <c r="AU199" s="220" t="s">
        <v>83</v>
      </c>
      <c r="AV199" s="14" t="s">
        <v>81</v>
      </c>
      <c r="AW199" s="14" t="s">
        <v>30</v>
      </c>
      <c r="AX199" s="14" t="s">
        <v>73</v>
      </c>
      <c r="AY199" s="220" t="s">
        <v>132</v>
      </c>
    </row>
    <row r="200" spans="1:65" s="14" customFormat="1" ht="11.25" x14ac:dyDescent="0.2">
      <c r="B200" s="211"/>
      <c r="C200" s="212"/>
      <c r="D200" s="201" t="s">
        <v>140</v>
      </c>
      <c r="E200" s="213" t="s">
        <v>1</v>
      </c>
      <c r="F200" s="214" t="s">
        <v>229</v>
      </c>
      <c r="G200" s="212"/>
      <c r="H200" s="213" t="s">
        <v>1</v>
      </c>
      <c r="I200" s="215"/>
      <c r="J200" s="212"/>
      <c r="K200" s="212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140</v>
      </c>
      <c r="AU200" s="220" t="s">
        <v>83</v>
      </c>
      <c r="AV200" s="14" t="s">
        <v>81</v>
      </c>
      <c r="AW200" s="14" t="s">
        <v>30</v>
      </c>
      <c r="AX200" s="14" t="s">
        <v>73</v>
      </c>
      <c r="AY200" s="220" t="s">
        <v>132</v>
      </c>
    </row>
    <row r="201" spans="1:65" s="15" customFormat="1" ht="11.25" x14ac:dyDescent="0.2">
      <c r="B201" s="221"/>
      <c r="C201" s="222"/>
      <c r="D201" s="201" t="s">
        <v>140</v>
      </c>
      <c r="E201" s="223" t="s">
        <v>1</v>
      </c>
      <c r="F201" s="224" t="s">
        <v>143</v>
      </c>
      <c r="G201" s="222"/>
      <c r="H201" s="225">
        <v>1235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140</v>
      </c>
      <c r="AU201" s="231" t="s">
        <v>83</v>
      </c>
      <c r="AV201" s="15" t="s">
        <v>139</v>
      </c>
      <c r="AW201" s="15" t="s">
        <v>30</v>
      </c>
      <c r="AX201" s="15" t="s">
        <v>81</v>
      </c>
      <c r="AY201" s="231" t="s">
        <v>132</v>
      </c>
    </row>
    <row r="202" spans="1:65" s="2" customFormat="1" ht="44.25" customHeight="1" x14ac:dyDescent="0.2">
      <c r="A202" s="34"/>
      <c r="B202" s="35"/>
      <c r="C202" s="186" t="s">
        <v>7</v>
      </c>
      <c r="D202" s="186" t="s">
        <v>134</v>
      </c>
      <c r="E202" s="187" t="s">
        <v>802</v>
      </c>
      <c r="F202" s="188" t="s">
        <v>841</v>
      </c>
      <c r="G202" s="189" t="s">
        <v>195</v>
      </c>
      <c r="H202" s="190">
        <v>925</v>
      </c>
      <c r="I202" s="191"/>
      <c r="J202" s="192">
        <f>ROUND(I202*H202,2)</f>
        <v>0</v>
      </c>
      <c r="K202" s="188" t="s">
        <v>622</v>
      </c>
      <c r="L202" s="39"/>
      <c r="M202" s="193" t="s">
        <v>1</v>
      </c>
      <c r="N202" s="194" t="s">
        <v>38</v>
      </c>
      <c r="O202" s="71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139</v>
      </c>
      <c r="AT202" s="197" t="s">
        <v>134</v>
      </c>
      <c r="AU202" s="197" t="s">
        <v>83</v>
      </c>
      <c r="AY202" s="17" t="s">
        <v>132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7" t="s">
        <v>81</v>
      </c>
      <c r="BK202" s="198">
        <f>ROUND(I202*H202,2)</f>
        <v>0</v>
      </c>
      <c r="BL202" s="17" t="s">
        <v>139</v>
      </c>
      <c r="BM202" s="197" t="s">
        <v>243</v>
      </c>
    </row>
    <row r="203" spans="1:65" s="13" customFormat="1" ht="11.25" x14ac:dyDescent="0.2">
      <c r="B203" s="199"/>
      <c r="C203" s="200"/>
      <c r="D203" s="201" t="s">
        <v>140</v>
      </c>
      <c r="E203" s="202" t="s">
        <v>1</v>
      </c>
      <c r="F203" s="203" t="s">
        <v>830</v>
      </c>
      <c r="G203" s="200"/>
      <c r="H203" s="204">
        <v>925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140</v>
      </c>
      <c r="AU203" s="210" t="s">
        <v>83</v>
      </c>
      <c r="AV203" s="13" t="s">
        <v>83</v>
      </c>
      <c r="AW203" s="13" t="s">
        <v>30</v>
      </c>
      <c r="AX203" s="13" t="s">
        <v>73</v>
      </c>
      <c r="AY203" s="210" t="s">
        <v>132</v>
      </c>
    </row>
    <row r="204" spans="1:65" s="14" customFormat="1" ht="11.25" x14ac:dyDescent="0.2">
      <c r="B204" s="211"/>
      <c r="C204" s="212"/>
      <c r="D204" s="201" t="s">
        <v>140</v>
      </c>
      <c r="E204" s="213" t="s">
        <v>1</v>
      </c>
      <c r="F204" s="214" t="s">
        <v>229</v>
      </c>
      <c r="G204" s="212"/>
      <c r="H204" s="213" t="s">
        <v>1</v>
      </c>
      <c r="I204" s="215"/>
      <c r="J204" s="212"/>
      <c r="K204" s="212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140</v>
      </c>
      <c r="AU204" s="220" t="s">
        <v>83</v>
      </c>
      <c r="AV204" s="14" t="s">
        <v>81</v>
      </c>
      <c r="AW204" s="14" t="s">
        <v>30</v>
      </c>
      <c r="AX204" s="14" t="s">
        <v>73</v>
      </c>
      <c r="AY204" s="220" t="s">
        <v>132</v>
      </c>
    </row>
    <row r="205" spans="1:65" s="15" customFormat="1" ht="11.25" x14ac:dyDescent="0.2">
      <c r="B205" s="221"/>
      <c r="C205" s="222"/>
      <c r="D205" s="201" t="s">
        <v>140</v>
      </c>
      <c r="E205" s="223" t="s">
        <v>1</v>
      </c>
      <c r="F205" s="224" t="s">
        <v>143</v>
      </c>
      <c r="G205" s="222"/>
      <c r="H205" s="225">
        <v>925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140</v>
      </c>
      <c r="AU205" s="231" t="s">
        <v>83</v>
      </c>
      <c r="AV205" s="15" t="s">
        <v>139</v>
      </c>
      <c r="AW205" s="15" t="s">
        <v>30</v>
      </c>
      <c r="AX205" s="15" t="s">
        <v>81</v>
      </c>
      <c r="AY205" s="231" t="s">
        <v>132</v>
      </c>
    </row>
    <row r="206" spans="1:65" s="12" customFormat="1" ht="22.9" customHeight="1" x14ac:dyDescent="0.2">
      <c r="B206" s="170"/>
      <c r="C206" s="171"/>
      <c r="D206" s="172" t="s">
        <v>72</v>
      </c>
      <c r="E206" s="184" t="s">
        <v>178</v>
      </c>
      <c r="F206" s="184" t="s">
        <v>345</v>
      </c>
      <c r="G206" s="171"/>
      <c r="H206" s="171"/>
      <c r="I206" s="174"/>
      <c r="J206" s="185">
        <f>BK206</f>
        <v>0</v>
      </c>
      <c r="K206" s="171"/>
      <c r="L206" s="176"/>
      <c r="M206" s="177"/>
      <c r="N206" s="178"/>
      <c r="O206" s="178"/>
      <c r="P206" s="179">
        <f>SUM(P207:P245)</f>
        <v>0</v>
      </c>
      <c r="Q206" s="178"/>
      <c r="R206" s="179">
        <f>SUM(R207:R245)</f>
        <v>0</v>
      </c>
      <c r="S206" s="178"/>
      <c r="T206" s="180">
        <f>SUM(T207:T245)</f>
        <v>0</v>
      </c>
      <c r="AR206" s="181" t="s">
        <v>81</v>
      </c>
      <c r="AT206" s="182" t="s">
        <v>72</v>
      </c>
      <c r="AU206" s="182" t="s">
        <v>81</v>
      </c>
      <c r="AY206" s="181" t="s">
        <v>132</v>
      </c>
      <c r="BK206" s="183">
        <f>SUM(BK207:BK245)</f>
        <v>0</v>
      </c>
    </row>
    <row r="207" spans="1:65" s="2" customFormat="1" ht="24.2" customHeight="1" x14ac:dyDescent="0.2">
      <c r="A207" s="34"/>
      <c r="B207" s="35"/>
      <c r="C207" s="186" t="s">
        <v>190</v>
      </c>
      <c r="D207" s="186" t="s">
        <v>134</v>
      </c>
      <c r="E207" s="187" t="s">
        <v>346</v>
      </c>
      <c r="F207" s="188" t="s">
        <v>347</v>
      </c>
      <c r="G207" s="189" t="s">
        <v>348</v>
      </c>
      <c r="H207" s="190">
        <v>1</v>
      </c>
      <c r="I207" s="191"/>
      <c r="J207" s="192">
        <f>ROUND(I207*H207,2)</f>
        <v>0</v>
      </c>
      <c r="K207" s="188" t="s">
        <v>138</v>
      </c>
      <c r="L207" s="39"/>
      <c r="M207" s="193" t="s">
        <v>1</v>
      </c>
      <c r="N207" s="194" t="s">
        <v>38</v>
      </c>
      <c r="O207" s="71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139</v>
      </c>
      <c r="AT207" s="197" t="s">
        <v>134</v>
      </c>
      <c r="AU207" s="197" t="s">
        <v>83</v>
      </c>
      <c r="AY207" s="17" t="s">
        <v>132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7" t="s">
        <v>81</v>
      </c>
      <c r="BK207" s="198">
        <f>ROUND(I207*H207,2)</f>
        <v>0</v>
      </c>
      <c r="BL207" s="17" t="s">
        <v>139</v>
      </c>
      <c r="BM207" s="197" t="s">
        <v>249</v>
      </c>
    </row>
    <row r="208" spans="1:65" s="13" customFormat="1" ht="11.25" x14ac:dyDescent="0.2">
      <c r="B208" s="199"/>
      <c r="C208" s="200"/>
      <c r="D208" s="201" t="s">
        <v>140</v>
      </c>
      <c r="E208" s="202" t="s">
        <v>1</v>
      </c>
      <c r="F208" s="203" t="s">
        <v>81</v>
      </c>
      <c r="G208" s="200"/>
      <c r="H208" s="204">
        <v>1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140</v>
      </c>
      <c r="AU208" s="210" t="s">
        <v>83</v>
      </c>
      <c r="AV208" s="13" t="s">
        <v>83</v>
      </c>
      <c r="AW208" s="13" t="s">
        <v>30</v>
      </c>
      <c r="AX208" s="13" t="s">
        <v>73</v>
      </c>
      <c r="AY208" s="210" t="s">
        <v>132</v>
      </c>
    </row>
    <row r="209" spans="1:65" s="14" customFormat="1" ht="11.25" x14ac:dyDescent="0.2">
      <c r="B209" s="211"/>
      <c r="C209" s="212"/>
      <c r="D209" s="201" t="s">
        <v>140</v>
      </c>
      <c r="E209" s="213" t="s">
        <v>1</v>
      </c>
      <c r="F209" s="214" t="s">
        <v>229</v>
      </c>
      <c r="G209" s="212"/>
      <c r="H209" s="213" t="s">
        <v>1</v>
      </c>
      <c r="I209" s="215"/>
      <c r="J209" s="212"/>
      <c r="K209" s="212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140</v>
      </c>
      <c r="AU209" s="220" t="s">
        <v>83</v>
      </c>
      <c r="AV209" s="14" t="s">
        <v>81</v>
      </c>
      <c r="AW209" s="14" t="s">
        <v>30</v>
      </c>
      <c r="AX209" s="14" t="s">
        <v>73</v>
      </c>
      <c r="AY209" s="220" t="s">
        <v>132</v>
      </c>
    </row>
    <row r="210" spans="1:65" s="15" customFormat="1" ht="11.25" x14ac:dyDescent="0.2">
      <c r="B210" s="221"/>
      <c r="C210" s="222"/>
      <c r="D210" s="201" t="s">
        <v>140</v>
      </c>
      <c r="E210" s="223" t="s">
        <v>1</v>
      </c>
      <c r="F210" s="224" t="s">
        <v>143</v>
      </c>
      <c r="G210" s="222"/>
      <c r="H210" s="225">
        <v>1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140</v>
      </c>
      <c r="AU210" s="231" t="s">
        <v>83</v>
      </c>
      <c r="AV210" s="15" t="s">
        <v>139</v>
      </c>
      <c r="AW210" s="15" t="s">
        <v>30</v>
      </c>
      <c r="AX210" s="15" t="s">
        <v>81</v>
      </c>
      <c r="AY210" s="231" t="s">
        <v>132</v>
      </c>
    </row>
    <row r="211" spans="1:65" s="2" customFormat="1" ht="16.5" customHeight="1" x14ac:dyDescent="0.2">
      <c r="A211" s="34"/>
      <c r="B211" s="35"/>
      <c r="C211" s="232" t="s">
        <v>252</v>
      </c>
      <c r="D211" s="232" t="s">
        <v>162</v>
      </c>
      <c r="E211" s="233" t="s">
        <v>842</v>
      </c>
      <c r="F211" s="234" t="s">
        <v>843</v>
      </c>
      <c r="G211" s="235" t="s">
        <v>348</v>
      </c>
      <c r="H211" s="236">
        <v>1</v>
      </c>
      <c r="I211" s="237"/>
      <c r="J211" s="238">
        <f>ROUND(I211*H211,2)</f>
        <v>0</v>
      </c>
      <c r="K211" s="234" t="s">
        <v>138</v>
      </c>
      <c r="L211" s="239"/>
      <c r="M211" s="240" t="s">
        <v>1</v>
      </c>
      <c r="N211" s="241" t="s">
        <v>38</v>
      </c>
      <c r="O211" s="71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154</v>
      </c>
      <c r="AT211" s="197" t="s">
        <v>162</v>
      </c>
      <c r="AU211" s="197" t="s">
        <v>83</v>
      </c>
      <c r="AY211" s="17" t="s">
        <v>132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7" t="s">
        <v>81</v>
      </c>
      <c r="BK211" s="198">
        <f>ROUND(I211*H211,2)</f>
        <v>0</v>
      </c>
      <c r="BL211" s="17" t="s">
        <v>139</v>
      </c>
      <c r="BM211" s="197" t="s">
        <v>254</v>
      </c>
    </row>
    <row r="212" spans="1:65" s="2" customFormat="1" ht="24.2" customHeight="1" x14ac:dyDescent="0.2">
      <c r="A212" s="34"/>
      <c r="B212" s="35"/>
      <c r="C212" s="186" t="s">
        <v>196</v>
      </c>
      <c r="D212" s="186" t="s">
        <v>134</v>
      </c>
      <c r="E212" s="187" t="s">
        <v>361</v>
      </c>
      <c r="F212" s="188" t="s">
        <v>362</v>
      </c>
      <c r="G212" s="189" t="s">
        <v>348</v>
      </c>
      <c r="H212" s="190">
        <v>1</v>
      </c>
      <c r="I212" s="191"/>
      <c r="J212" s="192">
        <f>ROUND(I212*H212,2)</f>
        <v>0</v>
      </c>
      <c r="K212" s="188" t="s">
        <v>138</v>
      </c>
      <c r="L212" s="39"/>
      <c r="M212" s="193" t="s">
        <v>1</v>
      </c>
      <c r="N212" s="194" t="s">
        <v>38</v>
      </c>
      <c r="O212" s="71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139</v>
      </c>
      <c r="AT212" s="197" t="s">
        <v>134</v>
      </c>
      <c r="AU212" s="197" t="s">
        <v>83</v>
      </c>
      <c r="AY212" s="17" t="s">
        <v>132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7" t="s">
        <v>81</v>
      </c>
      <c r="BK212" s="198">
        <f>ROUND(I212*H212,2)</f>
        <v>0</v>
      </c>
      <c r="BL212" s="17" t="s">
        <v>139</v>
      </c>
      <c r="BM212" s="197" t="s">
        <v>240</v>
      </c>
    </row>
    <row r="213" spans="1:65" s="13" customFormat="1" ht="11.25" x14ac:dyDescent="0.2">
      <c r="B213" s="199"/>
      <c r="C213" s="200"/>
      <c r="D213" s="201" t="s">
        <v>140</v>
      </c>
      <c r="E213" s="202" t="s">
        <v>1</v>
      </c>
      <c r="F213" s="203" t="s">
        <v>81</v>
      </c>
      <c r="G213" s="200"/>
      <c r="H213" s="204">
        <v>1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140</v>
      </c>
      <c r="AU213" s="210" t="s">
        <v>83</v>
      </c>
      <c r="AV213" s="13" t="s">
        <v>83</v>
      </c>
      <c r="AW213" s="13" t="s">
        <v>30</v>
      </c>
      <c r="AX213" s="13" t="s">
        <v>73</v>
      </c>
      <c r="AY213" s="210" t="s">
        <v>132</v>
      </c>
    </row>
    <row r="214" spans="1:65" s="14" customFormat="1" ht="11.25" x14ac:dyDescent="0.2">
      <c r="B214" s="211"/>
      <c r="C214" s="212"/>
      <c r="D214" s="201" t="s">
        <v>140</v>
      </c>
      <c r="E214" s="213" t="s">
        <v>1</v>
      </c>
      <c r="F214" s="214" t="s">
        <v>229</v>
      </c>
      <c r="G214" s="212"/>
      <c r="H214" s="213" t="s">
        <v>1</v>
      </c>
      <c r="I214" s="215"/>
      <c r="J214" s="212"/>
      <c r="K214" s="212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140</v>
      </c>
      <c r="AU214" s="220" t="s">
        <v>83</v>
      </c>
      <c r="AV214" s="14" t="s">
        <v>81</v>
      </c>
      <c r="AW214" s="14" t="s">
        <v>30</v>
      </c>
      <c r="AX214" s="14" t="s">
        <v>73</v>
      </c>
      <c r="AY214" s="220" t="s">
        <v>132</v>
      </c>
    </row>
    <row r="215" spans="1:65" s="15" customFormat="1" ht="11.25" x14ac:dyDescent="0.2">
      <c r="B215" s="221"/>
      <c r="C215" s="222"/>
      <c r="D215" s="201" t="s">
        <v>140</v>
      </c>
      <c r="E215" s="223" t="s">
        <v>1</v>
      </c>
      <c r="F215" s="224" t="s">
        <v>143</v>
      </c>
      <c r="G215" s="222"/>
      <c r="H215" s="225">
        <v>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140</v>
      </c>
      <c r="AU215" s="231" t="s">
        <v>83</v>
      </c>
      <c r="AV215" s="15" t="s">
        <v>139</v>
      </c>
      <c r="AW215" s="15" t="s">
        <v>30</v>
      </c>
      <c r="AX215" s="15" t="s">
        <v>81</v>
      </c>
      <c r="AY215" s="231" t="s">
        <v>132</v>
      </c>
    </row>
    <row r="216" spans="1:65" s="2" customFormat="1" ht="21.75" customHeight="1" x14ac:dyDescent="0.2">
      <c r="A216" s="34"/>
      <c r="B216" s="35"/>
      <c r="C216" s="232" t="s">
        <v>258</v>
      </c>
      <c r="D216" s="232" t="s">
        <v>162</v>
      </c>
      <c r="E216" s="233" t="s">
        <v>365</v>
      </c>
      <c r="F216" s="234" t="s">
        <v>366</v>
      </c>
      <c r="G216" s="235" t="s">
        <v>348</v>
      </c>
      <c r="H216" s="236">
        <v>1</v>
      </c>
      <c r="I216" s="237"/>
      <c r="J216" s="238">
        <f>ROUND(I216*H216,2)</f>
        <v>0</v>
      </c>
      <c r="K216" s="234" t="s">
        <v>138</v>
      </c>
      <c r="L216" s="239"/>
      <c r="M216" s="240" t="s">
        <v>1</v>
      </c>
      <c r="N216" s="241" t="s">
        <v>38</v>
      </c>
      <c r="O216" s="71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154</v>
      </c>
      <c r="AT216" s="197" t="s">
        <v>162</v>
      </c>
      <c r="AU216" s="197" t="s">
        <v>83</v>
      </c>
      <c r="AY216" s="17" t="s">
        <v>132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81</v>
      </c>
      <c r="BK216" s="198">
        <f>ROUND(I216*H216,2)</f>
        <v>0</v>
      </c>
      <c r="BL216" s="17" t="s">
        <v>139</v>
      </c>
      <c r="BM216" s="197" t="s">
        <v>261</v>
      </c>
    </row>
    <row r="217" spans="1:65" s="2" customFormat="1" ht="16.5" customHeight="1" x14ac:dyDescent="0.2">
      <c r="A217" s="34"/>
      <c r="B217" s="35"/>
      <c r="C217" s="232" t="s">
        <v>202</v>
      </c>
      <c r="D217" s="232" t="s">
        <v>162</v>
      </c>
      <c r="E217" s="233" t="s">
        <v>368</v>
      </c>
      <c r="F217" s="234" t="s">
        <v>369</v>
      </c>
      <c r="G217" s="235" t="s">
        <v>348</v>
      </c>
      <c r="H217" s="236">
        <v>1</v>
      </c>
      <c r="I217" s="237"/>
      <c r="J217" s="238">
        <f>ROUND(I217*H217,2)</f>
        <v>0</v>
      </c>
      <c r="K217" s="234" t="s">
        <v>138</v>
      </c>
      <c r="L217" s="239"/>
      <c r="M217" s="240" t="s">
        <v>1</v>
      </c>
      <c r="N217" s="241" t="s">
        <v>38</v>
      </c>
      <c r="O217" s="71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154</v>
      </c>
      <c r="AT217" s="197" t="s">
        <v>162</v>
      </c>
      <c r="AU217" s="197" t="s">
        <v>83</v>
      </c>
      <c r="AY217" s="17" t="s">
        <v>132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7" t="s">
        <v>81</v>
      </c>
      <c r="BK217" s="198">
        <f>ROUND(I217*H217,2)</f>
        <v>0</v>
      </c>
      <c r="BL217" s="17" t="s">
        <v>139</v>
      </c>
      <c r="BM217" s="197" t="s">
        <v>265</v>
      </c>
    </row>
    <row r="218" spans="1:65" s="2" customFormat="1" ht="21.75" customHeight="1" x14ac:dyDescent="0.2">
      <c r="A218" s="34"/>
      <c r="B218" s="35"/>
      <c r="C218" s="232" t="s">
        <v>268</v>
      </c>
      <c r="D218" s="232" t="s">
        <v>162</v>
      </c>
      <c r="E218" s="233" t="s">
        <v>372</v>
      </c>
      <c r="F218" s="234" t="s">
        <v>373</v>
      </c>
      <c r="G218" s="235" t="s">
        <v>348</v>
      </c>
      <c r="H218" s="236">
        <v>1</v>
      </c>
      <c r="I218" s="237"/>
      <c r="J218" s="238">
        <f>ROUND(I218*H218,2)</f>
        <v>0</v>
      </c>
      <c r="K218" s="234" t="s">
        <v>138</v>
      </c>
      <c r="L218" s="239"/>
      <c r="M218" s="240" t="s">
        <v>1</v>
      </c>
      <c r="N218" s="241" t="s">
        <v>38</v>
      </c>
      <c r="O218" s="71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154</v>
      </c>
      <c r="AT218" s="197" t="s">
        <v>162</v>
      </c>
      <c r="AU218" s="197" t="s">
        <v>83</v>
      </c>
      <c r="AY218" s="17" t="s">
        <v>132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7" t="s">
        <v>81</v>
      </c>
      <c r="BK218" s="198">
        <f>ROUND(I218*H218,2)</f>
        <v>0</v>
      </c>
      <c r="BL218" s="17" t="s">
        <v>139</v>
      </c>
      <c r="BM218" s="197" t="s">
        <v>269</v>
      </c>
    </row>
    <row r="219" spans="1:65" s="2" customFormat="1" ht="16.5" customHeight="1" x14ac:dyDescent="0.2">
      <c r="A219" s="34"/>
      <c r="B219" s="35"/>
      <c r="C219" s="232" t="s">
        <v>207</v>
      </c>
      <c r="D219" s="232" t="s">
        <v>162</v>
      </c>
      <c r="E219" s="233" t="s">
        <v>374</v>
      </c>
      <c r="F219" s="234" t="s">
        <v>375</v>
      </c>
      <c r="G219" s="235" t="s">
        <v>348</v>
      </c>
      <c r="H219" s="236">
        <v>1</v>
      </c>
      <c r="I219" s="237"/>
      <c r="J219" s="238">
        <f>ROUND(I219*H219,2)</f>
        <v>0</v>
      </c>
      <c r="K219" s="234" t="s">
        <v>138</v>
      </c>
      <c r="L219" s="239"/>
      <c r="M219" s="240" t="s">
        <v>1</v>
      </c>
      <c r="N219" s="241" t="s">
        <v>38</v>
      </c>
      <c r="O219" s="71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154</v>
      </c>
      <c r="AT219" s="197" t="s">
        <v>162</v>
      </c>
      <c r="AU219" s="197" t="s">
        <v>83</v>
      </c>
      <c r="AY219" s="17" t="s">
        <v>132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7" t="s">
        <v>81</v>
      </c>
      <c r="BK219" s="198">
        <f>ROUND(I219*H219,2)</f>
        <v>0</v>
      </c>
      <c r="BL219" s="17" t="s">
        <v>139</v>
      </c>
      <c r="BM219" s="197" t="s">
        <v>273</v>
      </c>
    </row>
    <row r="220" spans="1:65" s="2" customFormat="1" ht="44.25" customHeight="1" x14ac:dyDescent="0.2">
      <c r="A220" s="34"/>
      <c r="B220" s="35"/>
      <c r="C220" s="186" t="s">
        <v>275</v>
      </c>
      <c r="D220" s="186" t="s">
        <v>134</v>
      </c>
      <c r="E220" s="187" t="s">
        <v>382</v>
      </c>
      <c r="F220" s="188" t="s">
        <v>383</v>
      </c>
      <c r="G220" s="189" t="s">
        <v>380</v>
      </c>
      <c r="H220" s="190">
        <v>78</v>
      </c>
      <c r="I220" s="191"/>
      <c r="J220" s="192">
        <f>ROUND(I220*H220,2)</f>
        <v>0</v>
      </c>
      <c r="K220" s="188" t="s">
        <v>138</v>
      </c>
      <c r="L220" s="39"/>
      <c r="M220" s="193" t="s">
        <v>1</v>
      </c>
      <c r="N220" s="194" t="s">
        <v>38</v>
      </c>
      <c r="O220" s="71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139</v>
      </c>
      <c r="AT220" s="197" t="s">
        <v>134</v>
      </c>
      <c r="AU220" s="197" t="s">
        <v>83</v>
      </c>
      <c r="AY220" s="17" t="s">
        <v>132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7" t="s">
        <v>81</v>
      </c>
      <c r="BK220" s="198">
        <f>ROUND(I220*H220,2)</f>
        <v>0</v>
      </c>
      <c r="BL220" s="17" t="s">
        <v>139</v>
      </c>
      <c r="BM220" s="197" t="s">
        <v>278</v>
      </c>
    </row>
    <row r="221" spans="1:65" s="13" customFormat="1" ht="11.25" x14ac:dyDescent="0.2">
      <c r="B221" s="199"/>
      <c r="C221" s="200"/>
      <c r="D221" s="201" t="s">
        <v>140</v>
      </c>
      <c r="E221" s="202" t="s">
        <v>1</v>
      </c>
      <c r="F221" s="203" t="s">
        <v>320</v>
      </c>
      <c r="G221" s="200"/>
      <c r="H221" s="204">
        <v>78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140</v>
      </c>
      <c r="AU221" s="210" t="s">
        <v>83</v>
      </c>
      <c r="AV221" s="13" t="s">
        <v>83</v>
      </c>
      <c r="AW221" s="13" t="s">
        <v>30</v>
      </c>
      <c r="AX221" s="13" t="s">
        <v>73</v>
      </c>
      <c r="AY221" s="210" t="s">
        <v>132</v>
      </c>
    </row>
    <row r="222" spans="1:65" s="14" customFormat="1" ht="11.25" x14ac:dyDescent="0.2">
      <c r="B222" s="211"/>
      <c r="C222" s="212"/>
      <c r="D222" s="201" t="s">
        <v>140</v>
      </c>
      <c r="E222" s="213" t="s">
        <v>1</v>
      </c>
      <c r="F222" s="214" t="s">
        <v>229</v>
      </c>
      <c r="G222" s="212"/>
      <c r="H222" s="213" t="s">
        <v>1</v>
      </c>
      <c r="I222" s="215"/>
      <c r="J222" s="212"/>
      <c r="K222" s="212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140</v>
      </c>
      <c r="AU222" s="220" t="s">
        <v>83</v>
      </c>
      <c r="AV222" s="14" t="s">
        <v>81</v>
      </c>
      <c r="AW222" s="14" t="s">
        <v>30</v>
      </c>
      <c r="AX222" s="14" t="s">
        <v>73</v>
      </c>
      <c r="AY222" s="220" t="s">
        <v>132</v>
      </c>
    </row>
    <row r="223" spans="1:65" s="15" customFormat="1" ht="11.25" x14ac:dyDescent="0.2">
      <c r="B223" s="221"/>
      <c r="C223" s="222"/>
      <c r="D223" s="201" t="s">
        <v>140</v>
      </c>
      <c r="E223" s="223" t="s">
        <v>1</v>
      </c>
      <c r="F223" s="224" t="s">
        <v>143</v>
      </c>
      <c r="G223" s="222"/>
      <c r="H223" s="225">
        <v>78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140</v>
      </c>
      <c r="AU223" s="231" t="s">
        <v>83</v>
      </c>
      <c r="AV223" s="15" t="s">
        <v>139</v>
      </c>
      <c r="AW223" s="15" t="s">
        <v>30</v>
      </c>
      <c r="AX223" s="15" t="s">
        <v>81</v>
      </c>
      <c r="AY223" s="231" t="s">
        <v>132</v>
      </c>
    </row>
    <row r="224" spans="1:65" s="2" customFormat="1" ht="16.5" customHeight="1" x14ac:dyDescent="0.2">
      <c r="A224" s="34"/>
      <c r="B224" s="35"/>
      <c r="C224" s="232" t="s">
        <v>212</v>
      </c>
      <c r="D224" s="232" t="s">
        <v>162</v>
      </c>
      <c r="E224" s="233" t="s">
        <v>387</v>
      </c>
      <c r="F224" s="234" t="s">
        <v>388</v>
      </c>
      <c r="G224" s="235" t="s">
        <v>380</v>
      </c>
      <c r="H224" s="236">
        <v>78.78</v>
      </c>
      <c r="I224" s="237"/>
      <c r="J224" s="238">
        <f>ROUND(I224*H224,2)</f>
        <v>0</v>
      </c>
      <c r="K224" s="234" t="s">
        <v>138</v>
      </c>
      <c r="L224" s="239"/>
      <c r="M224" s="240" t="s">
        <v>1</v>
      </c>
      <c r="N224" s="241" t="s">
        <v>38</v>
      </c>
      <c r="O224" s="71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154</v>
      </c>
      <c r="AT224" s="197" t="s">
        <v>162</v>
      </c>
      <c r="AU224" s="197" t="s">
        <v>83</v>
      </c>
      <c r="AY224" s="17" t="s">
        <v>132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81</v>
      </c>
      <c r="BK224" s="198">
        <f>ROUND(I224*H224,2)</f>
        <v>0</v>
      </c>
      <c r="BL224" s="17" t="s">
        <v>139</v>
      </c>
      <c r="BM224" s="197" t="s">
        <v>282</v>
      </c>
    </row>
    <row r="225" spans="1:65" s="13" customFormat="1" ht="11.25" x14ac:dyDescent="0.2">
      <c r="B225" s="199"/>
      <c r="C225" s="200"/>
      <c r="D225" s="201" t="s">
        <v>140</v>
      </c>
      <c r="E225" s="202" t="s">
        <v>1</v>
      </c>
      <c r="F225" s="203" t="s">
        <v>844</v>
      </c>
      <c r="G225" s="200"/>
      <c r="H225" s="204">
        <v>78.78</v>
      </c>
      <c r="I225" s="205"/>
      <c r="J225" s="200"/>
      <c r="K225" s="200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140</v>
      </c>
      <c r="AU225" s="210" t="s">
        <v>83</v>
      </c>
      <c r="AV225" s="13" t="s">
        <v>83</v>
      </c>
      <c r="AW225" s="13" t="s">
        <v>30</v>
      </c>
      <c r="AX225" s="13" t="s">
        <v>73</v>
      </c>
      <c r="AY225" s="210" t="s">
        <v>132</v>
      </c>
    </row>
    <row r="226" spans="1:65" s="15" customFormat="1" ht="11.25" x14ac:dyDescent="0.2">
      <c r="B226" s="221"/>
      <c r="C226" s="222"/>
      <c r="D226" s="201" t="s">
        <v>140</v>
      </c>
      <c r="E226" s="223" t="s">
        <v>1</v>
      </c>
      <c r="F226" s="224" t="s">
        <v>143</v>
      </c>
      <c r="G226" s="222"/>
      <c r="H226" s="225">
        <v>78.78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140</v>
      </c>
      <c r="AU226" s="231" t="s">
        <v>83</v>
      </c>
      <c r="AV226" s="15" t="s">
        <v>139</v>
      </c>
      <c r="AW226" s="15" t="s">
        <v>30</v>
      </c>
      <c r="AX226" s="15" t="s">
        <v>81</v>
      </c>
      <c r="AY226" s="231" t="s">
        <v>132</v>
      </c>
    </row>
    <row r="227" spans="1:65" s="2" customFormat="1" ht="24.2" customHeight="1" x14ac:dyDescent="0.2">
      <c r="A227" s="34"/>
      <c r="B227" s="35"/>
      <c r="C227" s="186" t="s">
        <v>284</v>
      </c>
      <c r="D227" s="186" t="s">
        <v>134</v>
      </c>
      <c r="E227" s="187" t="s">
        <v>411</v>
      </c>
      <c r="F227" s="188" t="s">
        <v>412</v>
      </c>
      <c r="G227" s="189" t="s">
        <v>348</v>
      </c>
      <c r="H227" s="190">
        <v>3</v>
      </c>
      <c r="I227" s="191"/>
      <c r="J227" s="192">
        <f>ROUND(I227*H227,2)</f>
        <v>0</v>
      </c>
      <c r="K227" s="188" t="s">
        <v>138</v>
      </c>
      <c r="L227" s="39"/>
      <c r="M227" s="193" t="s">
        <v>1</v>
      </c>
      <c r="N227" s="194" t="s">
        <v>38</v>
      </c>
      <c r="O227" s="71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139</v>
      </c>
      <c r="AT227" s="197" t="s">
        <v>134</v>
      </c>
      <c r="AU227" s="197" t="s">
        <v>83</v>
      </c>
      <c r="AY227" s="17" t="s">
        <v>132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7" t="s">
        <v>81</v>
      </c>
      <c r="BK227" s="198">
        <f>ROUND(I227*H227,2)</f>
        <v>0</v>
      </c>
      <c r="BL227" s="17" t="s">
        <v>139</v>
      </c>
      <c r="BM227" s="197" t="s">
        <v>287</v>
      </c>
    </row>
    <row r="228" spans="1:65" s="13" customFormat="1" ht="11.25" x14ac:dyDescent="0.2">
      <c r="B228" s="199"/>
      <c r="C228" s="200"/>
      <c r="D228" s="201" t="s">
        <v>140</v>
      </c>
      <c r="E228" s="202" t="s">
        <v>1</v>
      </c>
      <c r="F228" s="203" t="s">
        <v>148</v>
      </c>
      <c r="G228" s="200"/>
      <c r="H228" s="204">
        <v>3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140</v>
      </c>
      <c r="AU228" s="210" t="s">
        <v>83</v>
      </c>
      <c r="AV228" s="13" t="s">
        <v>83</v>
      </c>
      <c r="AW228" s="13" t="s">
        <v>30</v>
      </c>
      <c r="AX228" s="13" t="s">
        <v>73</v>
      </c>
      <c r="AY228" s="210" t="s">
        <v>132</v>
      </c>
    </row>
    <row r="229" spans="1:65" s="14" customFormat="1" ht="11.25" x14ac:dyDescent="0.2">
      <c r="B229" s="211"/>
      <c r="C229" s="212"/>
      <c r="D229" s="201" t="s">
        <v>140</v>
      </c>
      <c r="E229" s="213" t="s">
        <v>1</v>
      </c>
      <c r="F229" s="214" t="s">
        <v>229</v>
      </c>
      <c r="G229" s="212"/>
      <c r="H229" s="213" t="s">
        <v>1</v>
      </c>
      <c r="I229" s="215"/>
      <c r="J229" s="212"/>
      <c r="K229" s="212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140</v>
      </c>
      <c r="AU229" s="220" t="s">
        <v>83</v>
      </c>
      <c r="AV229" s="14" t="s">
        <v>81</v>
      </c>
      <c r="AW229" s="14" t="s">
        <v>30</v>
      </c>
      <c r="AX229" s="14" t="s">
        <v>73</v>
      </c>
      <c r="AY229" s="220" t="s">
        <v>132</v>
      </c>
    </row>
    <row r="230" spans="1:65" s="15" customFormat="1" ht="11.25" x14ac:dyDescent="0.2">
      <c r="B230" s="221"/>
      <c r="C230" s="222"/>
      <c r="D230" s="201" t="s">
        <v>140</v>
      </c>
      <c r="E230" s="223" t="s">
        <v>1</v>
      </c>
      <c r="F230" s="224" t="s">
        <v>143</v>
      </c>
      <c r="G230" s="222"/>
      <c r="H230" s="225">
        <v>3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140</v>
      </c>
      <c r="AU230" s="231" t="s">
        <v>83</v>
      </c>
      <c r="AV230" s="15" t="s">
        <v>139</v>
      </c>
      <c r="AW230" s="15" t="s">
        <v>30</v>
      </c>
      <c r="AX230" s="15" t="s">
        <v>81</v>
      </c>
      <c r="AY230" s="231" t="s">
        <v>132</v>
      </c>
    </row>
    <row r="231" spans="1:65" s="2" customFormat="1" ht="24.2" customHeight="1" x14ac:dyDescent="0.2">
      <c r="A231" s="34"/>
      <c r="B231" s="35"/>
      <c r="C231" s="232" t="s">
        <v>216</v>
      </c>
      <c r="D231" s="232" t="s">
        <v>162</v>
      </c>
      <c r="E231" s="233" t="s">
        <v>415</v>
      </c>
      <c r="F231" s="234" t="s">
        <v>416</v>
      </c>
      <c r="G231" s="235" t="s">
        <v>348</v>
      </c>
      <c r="H231" s="236">
        <v>3</v>
      </c>
      <c r="I231" s="237"/>
      <c r="J231" s="238">
        <f>ROUND(I231*H231,2)</f>
        <v>0</v>
      </c>
      <c r="K231" s="234" t="s">
        <v>138</v>
      </c>
      <c r="L231" s="239"/>
      <c r="M231" s="240" t="s">
        <v>1</v>
      </c>
      <c r="N231" s="241" t="s">
        <v>38</v>
      </c>
      <c r="O231" s="71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154</v>
      </c>
      <c r="AT231" s="197" t="s">
        <v>162</v>
      </c>
      <c r="AU231" s="197" t="s">
        <v>83</v>
      </c>
      <c r="AY231" s="17" t="s">
        <v>132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7" t="s">
        <v>81</v>
      </c>
      <c r="BK231" s="198">
        <f>ROUND(I231*H231,2)</f>
        <v>0</v>
      </c>
      <c r="BL231" s="17" t="s">
        <v>139</v>
      </c>
      <c r="BM231" s="197" t="s">
        <v>291</v>
      </c>
    </row>
    <row r="232" spans="1:65" s="2" customFormat="1" ht="16.5" customHeight="1" x14ac:dyDescent="0.2">
      <c r="A232" s="34"/>
      <c r="B232" s="35"/>
      <c r="C232" s="186" t="s">
        <v>295</v>
      </c>
      <c r="D232" s="186" t="s">
        <v>134</v>
      </c>
      <c r="E232" s="187" t="s">
        <v>419</v>
      </c>
      <c r="F232" s="188" t="s">
        <v>420</v>
      </c>
      <c r="G232" s="189" t="s">
        <v>348</v>
      </c>
      <c r="H232" s="190">
        <v>6</v>
      </c>
      <c r="I232" s="191"/>
      <c r="J232" s="192">
        <f>ROUND(I232*H232,2)</f>
        <v>0</v>
      </c>
      <c r="K232" s="188" t="s">
        <v>1</v>
      </c>
      <c r="L232" s="39"/>
      <c r="M232" s="193" t="s">
        <v>1</v>
      </c>
      <c r="N232" s="194" t="s">
        <v>38</v>
      </c>
      <c r="O232" s="71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139</v>
      </c>
      <c r="AT232" s="197" t="s">
        <v>134</v>
      </c>
      <c r="AU232" s="197" t="s">
        <v>83</v>
      </c>
      <c r="AY232" s="17" t="s">
        <v>132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7" t="s">
        <v>81</v>
      </c>
      <c r="BK232" s="198">
        <f>ROUND(I232*H232,2)</f>
        <v>0</v>
      </c>
      <c r="BL232" s="17" t="s">
        <v>139</v>
      </c>
      <c r="BM232" s="197" t="s">
        <v>298</v>
      </c>
    </row>
    <row r="233" spans="1:65" s="13" customFormat="1" ht="11.25" x14ac:dyDescent="0.2">
      <c r="B233" s="199"/>
      <c r="C233" s="200"/>
      <c r="D233" s="201" t="s">
        <v>140</v>
      </c>
      <c r="E233" s="202" t="s">
        <v>1</v>
      </c>
      <c r="F233" s="203" t="s">
        <v>151</v>
      </c>
      <c r="G233" s="200"/>
      <c r="H233" s="204">
        <v>6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140</v>
      </c>
      <c r="AU233" s="210" t="s">
        <v>83</v>
      </c>
      <c r="AV233" s="13" t="s">
        <v>83</v>
      </c>
      <c r="AW233" s="13" t="s">
        <v>30</v>
      </c>
      <c r="AX233" s="13" t="s">
        <v>73</v>
      </c>
      <c r="AY233" s="210" t="s">
        <v>132</v>
      </c>
    </row>
    <row r="234" spans="1:65" s="14" customFormat="1" ht="11.25" x14ac:dyDescent="0.2">
      <c r="B234" s="211"/>
      <c r="C234" s="212"/>
      <c r="D234" s="201" t="s">
        <v>140</v>
      </c>
      <c r="E234" s="213" t="s">
        <v>1</v>
      </c>
      <c r="F234" s="214" t="s">
        <v>229</v>
      </c>
      <c r="G234" s="212"/>
      <c r="H234" s="213" t="s">
        <v>1</v>
      </c>
      <c r="I234" s="215"/>
      <c r="J234" s="212"/>
      <c r="K234" s="212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140</v>
      </c>
      <c r="AU234" s="220" t="s">
        <v>83</v>
      </c>
      <c r="AV234" s="14" t="s">
        <v>81</v>
      </c>
      <c r="AW234" s="14" t="s">
        <v>30</v>
      </c>
      <c r="AX234" s="14" t="s">
        <v>73</v>
      </c>
      <c r="AY234" s="220" t="s">
        <v>132</v>
      </c>
    </row>
    <row r="235" spans="1:65" s="15" customFormat="1" ht="11.25" x14ac:dyDescent="0.2">
      <c r="B235" s="221"/>
      <c r="C235" s="222"/>
      <c r="D235" s="201" t="s">
        <v>140</v>
      </c>
      <c r="E235" s="223" t="s">
        <v>1</v>
      </c>
      <c r="F235" s="224" t="s">
        <v>143</v>
      </c>
      <c r="G235" s="222"/>
      <c r="H235" s="225">
        <v>6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140</v>
      </c>
      <c r="AU235" s="231" t="s">
        <v>83</v>
      </c>
      <c r="AV235" s="15" t="s">
        <v>139</v>
      </c>
      <c r="AW235" s="15" t="s">
        <v>30</v>
      </c>
      <c r="AX235" s="15" t="s">
        <v>81</v>
      </c>
      <c r="AY235" s="231" t="s">
        <v>132</v>
      </c>
    </row>
    <row r="236" spans="1:65" s="2" customFormat="1" ht="24.2" customHeight="1" x14ac:dyDescent="0.2">
      <c r="A236" s="34"/>
      <c r="B236" s="35"/>
      <c r="C236" s="232" t="s">
        <v>220</v>
      </c>
      <c r="D236" s="232" t="s">
        <v>162</v>
      </c>
      <c r="E236" s="233" t="s">
        <v>422</v>
      </c>
      <c r="F236" s="234" t="s">
        <v>423</v>
      </c>
      <c r="G236" s="235" t="s">
        <v>348</v>
      </c>
      <c r="H236" s="236">
        <v>6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38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154</v>
      </c>
      <c r="AT236" s="197" t="s">
        <v>162</v>
      </c>
      <c r="AU236" s="197" t="s">
        <v>83</v>
      </c>
      <c r="AY236" s="17" t="s">
        <v>132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81</v>
      </c>
      <c r="BK236" s="198">
        <f>ROUND(I236*H236,2)</f>
        <v>0</v>
      </c>
      <c r="BL236" s="17" t="s">
        <v>139</v>
      </c>
      <c r="BM236" s="197" t="s">
        <v>303</v>
      </c>
    </row>
    <row r="237" spans="1:65" s="2" customFormat="1" ht="24.2" customHeight="1" x14ac:dyDescent="0.2">
      <c r="A237" s="34"/>
      <c r="B237" s="35"/>
      <c r="C237" s="186" t="s">
        <v>304</v>
      </c>
      <c r="D237" s="186" t="s">
        <v>134</v>
      </c>
      <c r="E237" s="187" t="s">
        <v>426</v>
      </c>
      <c r="F237" s="188" t="s">
        <v>427</v>
      </c>
      <c r="G237" s="189" t="s">
        <v>348</v>
      </c>
      <c r="H237" s="190">
        <v>6</v>
      </c>
      <c r="I237" s="191"/>
      <c r="J237" s="192">
        <f>ROUND(I237*H237,2)</f>
        <v>0</v>
      </c>
      <c r="K237" s="188" t="s">
        <v>138</v>
      </c>
      <c r="L237" s="39"/>
      <c r="M237" s="193" t="s">
        <v>1</v>
      </c>
      <c r="N237" s="194" t="s">
        <v>38</v>
      </c>
      <c r="O237" s="71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139</v>
      </c>
      <c r="AT237" s="197" t="s">
        <v>134</v>
      </c>
      <c r="AU237" s="197" t="s">
        <v>83</v>
      </c>
      <c r="AY237" s="17" t="s">
        <v>132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7" t="s">
        <v>81</v>
      </c>
      <c r="BK237" s="198">
        <f>ROUND(I237*H237,2)</f>
        <v>0</v>
      </c>
      <c r="BL237" s="17" t="s">
        <v>139</v>
      </c>
      <c r="BM237" s="197" t="s">
        <v>307</v>
      </c>
    </row>
    <row r="238" spans="1:65" s="13" customFormat="1" ht="11.25" x14ac:dyDescent="0.2">
      <c r="B238" s="199"/>
      <c r="C238" s="200"/>
      <c r="D238" s="201" t="s">
        <v>140</v>
      </c>
      <c r="E238" s="202" t="s">
        <v>1</v>
      </c>
      <c r="F238" s="203" t="s">
        <v>151</v>
      </c>
      <c r="G238" s="200"/>
      <c r="H238" s="204">
        <v>6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140</v>
      </c>
      <c r="AU238" s="210" t="s">
        <v>83</v>
      </c>
      <c r="AV238" s="13" t="s">
        <v>83</v>
      </c>
      <c r="AW238" s="13" t="s">
        <v>30</v>
      </c>
      <c r="AX238" s="13" t="s">
        <v>73</v>
      </c>
      <c r="AY238" s="210" t="s">
        <v>132</v>
      </c>
    </row>
    <row r="239" spans="1:65" s="14" customFormat="1" ht="11.25" x14ac:dyDescent="0.2">
      <c r="B239" s="211"/>
      <c r="C239" s="212"/>
      <c r="D239" s="201" t="s">
        <v>140</v>
      </c>
      <c r="E239" s="213" t="s">
        <v>1</v>
      </c>
      <c r="F239" s="214" t="s">
        <v>229</v>
      </c>
      <c r="G239" s="212"/>
      <c r="H239" s="213" t="s">
        <v>1</v>
      </c>
      <c r="I239" s="215"/>
      <c r="J239" s="212"/>
      <c r="K239" s="212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140</v>
      </c>
      <c r="AU239" s="220" t="s">
        <v>83</v>
      </c>
      <c r="AV239" s="14" t="s">
        <v>81</v>
      </c>
      <c r="AW239" s="14" t="s">
        <v>30</v>
      </c>
      <c r="AX239" s="14" t="s">
        <v>73</v>
      </c>
      <c r="AY239" s="220" t="s">
        <v>132</v>
      </c>
    </row>
    <row r="240" spans="1:65" s="15" customFormat="1" ht="11.25" x14ac:dyDescent="0.2">
      <c r="B240" s="221"/>
      <c r="C240" s="222"/>
      <c r="D240" s="201" t="s">
        <v>140</v>
      </c>
      <c r="E240" s="223" t="s">
        <v>1</v>
      </c>
      <c r="F240" s="224" t="s">
        <v>143</v>
      </c>
      <c r="G240" s="222"/>
      <c r="H240" s="225">
        <v>6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140</v>
      </c>
      <c r="AU240" s="231" t="s">
        <v>83</v>
      </c>
      <c r="AV240" s="15" t="s">
        <v>139</v>
      </c>
      <c r="AW240" s="15" t="s">
        <v>30</v>
      </c>
      <c r="AX240" s="15" t="s">
        <v>81</v>
      </c>
      <c r="AY240" s="231" t="s">
        <v>132</v>
      </c>
    </row>
    <row r="241" spans="1:65" s="2" customFormat="1" ht="24.2" customHeight="1" x14ac:dyDescent="0.2">
      <c r="A241" s="34"/>
      <c r="B241" s="35"/>
      <c r="C241" s="232" t="s">
        <v>225</v>
      </c>
      <c r="D241" s="232" t="s">
        <v>162</v>
      </c>
      <c r="E241" s="233" t="s">
        <v>429</v>
      </c>
      <c r="F241" s="234" t="s">
        <v>430</v>
      </c>
      <c r="G241" s="235" t="s">
        <v>348</v>
      </c>
      <c r="H241" s="236">
        <v>6</v>
      </c>
      <c r="I241" s="237"/>
      <c r="J241" s="238">
        <f>ROUND(I241*H241,2)</f>
        <v>0</v>
      </c>
      <c r="K241" s="234" t="s">
        <v>138</v>
      </c>
      <c r="L241" s="239"/>
      <c r="M241" s="240" t="s">
        <v>1</v>
      </c>
      <c r="N241" s="241" t="s">
        <v>38</v>
      </c>
      <c r="O241" s="71"/>
      <c r="P241" s="195">
        <f>O241*H241</f>
        <v>0</v>
      </c>
      <c r="Q241" s="195">
        <v>0</v>
      </c>
      <c r="R241" s="195">
        <f>Q241*H241</f>
        <v>0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154</v>
      </c>
      <c r="AT241" s="197" t="s">
        <v>162</v>
      </c>
      <c r="AU241" s="197" t="s">
        <v>83</v>
      </c>
      <c r="AY241" s="17" t="s">
        <v>132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7" t="s">
        <v>81</v>
      </c>
      <c r="BK241" s="198">
        <f>ROUND(I241*H241,2)</f>
        <v>0</v>
      </c>
      <c r="BL241" s="17" t="s">
        <v>139</v>
      </c>
      <c r="BM241" s="197" t="s">
        <v>311</v>
      </c>
    </row>
    <row r="242" spans="1:65" s="2" customFormat="1" ht="66.75" customHeight="1" x14ac:dyDescent="0.2">
      <c r="A242" s="34"/>
      <c r="B242" s="35"/>
      <c r="C242" s="186" t="s">
        <v>313</v>
      </c>
      <c r="D242" s="186" t="s">
        <v>134</v>
      </c>
      <c r="E242" s="187" t="s">
        <v>437</v>
      </c>
      <c r="F242" s="188" t="s">
        <v>438</v>
      </c>
      <c r="G242" s="189" t="s">
        <v>195</v>
      </c>
      <c r="H242" s="190">
        <v>440</v>
      </c>
      <c r="I242" s="191"/>
      <c r="J242" s="192">
        <f>ROUND(I242*H242,2)</f>
        <v>0</v>
      </c>
      <c r="K242" s="188" t="s">
        <v>138</v>
      </c>
      <c r="L242" s="39"/>
      <c r="M242" s="193" t="s">
        <v>1</v>
      </c>
      <c r="N242" s="194" t="s">
        <v>38</v>
      </c>
      <c r="O242" s="71"/>
      <c r="P242" s="195">
        <f>O242*H242</f>
        <v>0</v>
      </c>
      <c r="Q242" s="195">
        <v>0</v>
      </c>
      <c r="R242" s="195">
        <f>Q242*H242</f>
        <v>0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139</v>
      </c>
      <c r="AT242" s="197" t="s">
        <v>134</v>
      </c>
      <c r="AU242" s="197" t="s">
        <v>83</v>
      </c>
      <c r="AY242" s="17" t="s">
        <v>132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17" t="s">
        <v>81</v>
      </c>
      <c r="BK242" s="198">
        <f>ROUND(I242*H242,2)</f>
        <v>0</v>
      </c>
      <c r="BL242" s="17" t="s">
        <v>139</v>
      </c>
      <c r="BM242" s="197" t="s">
        <v>316</v>
      </c>
    </row>
    <row r="243" spans="1:65" s="14" customFormat="1" ht="11.25" x14ac:dyDescent="0.2">
      <c r="B243" s="211"/>
      <c r="C243" s="212"/>
      <c r="D243" s="201" t="s">
        <v>140</v>
      </c>
      <c r="E243" s="213" t="s">
        <v>1</v>
      </c>
      <c r="F243" s="214" t="s">
        <v>440</v>
      </c>
      <c r="G243" s="212"/>
      <c r="H243" s="213" t="s">
        <v>1</v>
      </c>
      <c r="I243" s="215"/>
      <c r="J243" s="212"/>
      <c r="K243" s="212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140</v>
      </c>
      <c r="AU243" s="220" t="s">
        <v>83</v>
      </c>
      <c r="AV243" s="14" t="s">
        <v>81</v>
      </c>
      <c r="AW243" s="14" t="s">
        <v>30</v>
      </c>
      <c r="AX243" s="14" t="s">
        <v>73</v>
      </c>
      <c r="AY243" s="220" t="s">
        <v>132</v>
      </c>
    </row>
    <row r="244" spans="1:65" s="13" customFormat="1" ht="11.25" x14ac:dyDescent="0.2">
      <c r="B244" s="199"/>
      <c r="C244" s="200"/>
      <c r="D244" s="201" t="s">
        <v>140</v>
      </c>
      <c r="E244" s="202" t="s">
        <v>1</v>
      </c>
      <c r="F244" s="203" t="s">
        <v>834</v>
      </c>
      <c r="G244" s="200"/>
      <c r="H244" s="204">
        <v>440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140</v>
      </c>
      <c r="AU244" s="210" t="s">
        <v>83</v>
      </c>
      <c r="AV244" s="13" t="s">
        <v>83</v>
      </c>
      <c r="AW244" s="13" t="s">
        <v>30</v>
      </c>
      <c r="AX244" s="13" t="s">
        <v>73</v>
      </c>
      <c r="AY244" s="210" t="s">
        <v>132</v>
      </c>
    </row>
    <row r="245" spans="1:65" s="15" customFormat="1" ht="11.25" x14ac:dyDescent="0.2">
      <c r="B245" s="221"/>
      <c r="C245" s="222"/>
      <c r="D245" s="201" t="s">
        <v>140</v>
      </c>
      <c r="E245" s="223" t="s">
        <v>1</v>
      </c>
      <c r="F245" s="224" t="s">
        <v>143</v>
      </c>
      <c r="G245" s="222"/>
      <c r="H245" s="225">
        <v>440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140</v>
      </c>
      <c r="AU245" s="231" t="s">
        <v>83</v>
      </c>
      <c r="AV245" s="15" t="s">
        <v>139</v>
      </c>
      <c r="AW245" s="15" t="s">
        <v>30</v>
      </c>
      <c r="AX245" s="15" t="s">
        <v>81</v>
      </c>
      <c r="AY245" s="231" t="s">
        <v>132</v>
      </c>
    </row>
    <row r="246" spans="1:65" s="12" customFormat="1" ht="22.9" customHeight="1" x14ac:dyDescent="0.2">
      <c r="B246" s="170"/>
      <c r="C246" s="171"/>
      <c r="D246" s="172" t="s">
        <v>72</v>
      </c>
      <c r="E246" s="184" t="s">
        <v>448</v>
      </c>
      <c r="F246" s="184" t="s">
        <v>449</v>
      </c>
      <c r="G246" s="171"/>
      <c r="H246" s="171"/>
      <c r="I246" s="174"/>
      <c r="J246" s="185">
        <f>BK246</f>
        <v>0</v>
      </c>
      <c r="K246" s="171"/>
      <c r="L246" s="176"/>
      <c r="M246" s="177"/>
      <c r="N246" s="178"/>
      <c r="O246" s="178"/>
      <c r="P246" s="179">
        <f>SUM(P247:P248)</f>
        <v>0</v>
      </c>
      <c r="Q246" s="178"/>
      <c r="R246" s="179">
        <f>SUM(R247:R248)</f>
        <v>0</v>
      </c>
      <c r="S246" s="178"/>
      <c r="T246" s="180">
        <f>SUM(T247:T248)</f>
        <v>0</v>
      </c>
      <c r="AR246" s="181" t="s">
        <v>81</v>
      </c>
      <c r="AT246" s="182" t="s">
        <v>72</v>
      </c>
      <c r="AU246" s="182" t="s">
        <v>81</v>
      </c>
      <c r="AY246" s="181" t="s">
        <v>132</v>
      </c>
      <c r="BK246" s="183">
        <f>SUM(BK247:BK248)</f>
        <v>0</v>
      </c>
    </row>
    <row r="247" spans="1:65" s="2" customFormat="1" ht="44.25" customHeight="1" x14ac:dyDescent="0.2">
      <c r="A247" s="34"/>
      <c r="B247" s="35"/>
      <c r="C247" s="186" t="s">
        <v>233</v>
      </c>
      <c r="D247" s="186" t="s">
        <v>134</v>
      </c>
      <c r="E247" s="187" t="s">
        <v>450</v>
      </c>
      <c r="F247" s="188" t="s">
        <v>451</v>
      </c>
      <c r="G247" s="189" t="s">
        <v>165</v>
      </c>
      <c r="H247" s="190">
        <v>124.01</v>
      </c>
      <c r="I247" s="191"/>
      <c r="J247" s="192">
        <f>ROUND(I247*H247,2)</f>
        <v>0</v>
      </c>
      <c r="K247" s="188" t="s">
        <v>138</v>
      </c>
      <c r="L247" s="39"/>
      <c r="M247" s="193" t="s">
        <v>1</v>
      </c>
      <c r="N247" s="194" t="s">
        <v>38</v>
      </c>
      <c r="O247" s="71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139</v>
      </c>
      <c r="AT247" s="197" t="s">
        <v>134</v>
      </c>
      <c r="AU247" s="197" t="s">
        <v>83</v>
      </c>
      <c r="AY247" s="17" t="s">
        <v>132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7" t="s">
        <v>81</v>
      </c>
      <c r="BK247" s="198">
        <f>ROUND(I247*H247,2)</f>
        <v>0</v>
      </c>
      <c r="BL247" s="17" t="s">
        <v>139</v>
      </c>
      <c r="BM247" s="197" t="s">
        <v>317</v>
      </c>
    </row>
    <row r="248" spans="1:65" s="2" customFormat="1" ht="55.5" customHeight="1" x14ac:dyDescent="0.2">
      <c r="A248" s="34"/>
      <c r="B248" s="35"/>
      <c r="C248" s="186" t="s">
        <v>319</v>
      </c>
      <c r="D248" s="186" t="s">
        <v>134</v>
      </c>
      <c r="E248" s="187" t="s">
        <v>454</v>
      </c>
      <c r="F248" s="188" t="s">
        <v>455</v>
      </c>
      <c r="G248" s="189" t="s">
        <v>165</v>
      </c>
      <c r="H248" s="190">
        <v>124.01</v>
      </c>
      <c r="I248" s="191"/>
      <c r="J248" s="192">
        <f>ROUND(I248*H248,2)</f>
        <v>0</v>
      </c>
      <c r="K248" s="188" t="s">
        <v>138</v>
      </c>
      <c r="L248" s="39"/>
      <c r="M248" s="242" t="s">
        <v>1</v>
      </c>
      <c r="N248" s="243" t="s">
        <v>38</v>
      </c>
      <c r="O248" s="244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139</v>
      </c>
      <c r="AT248" s="197" t="s">
        <v>134</v>
      </c>
      <c r="AU248" s="197" t="s">
        <v>83</v>
      </c>
      <c r="AY248" s="17" t="s">
        <v>132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7" t="s">
        <v>81</v>
      </c>
      <c r="BK248" s="198">
        <f>ROUND(I248*H248,2)</f>
        <v>0</v>
      </c>
      <c r="BL248" s="17" t="s">
        <v>139</v>
      </c>
      <c r="BM248" s="197" t="s">
        <v>320</v>
      </c>
    </row>
    <row r="249" spans="1:65" s="2" customFormat="1" ht="6.95" customHeight="1" x14ac:dyDescent="0.2">
      <c r="A249" s="34"/>
      <c r="B249" s="54"/>
      <c r="C249" s="55"/>
      <c r="D249" s="55"/>
      <c r="E249" s="55"/>
      <c r="F249" s="55"/>
      <c r="G249" s="55"/>
      <c r="H249" s="55"/>
      <c r="I249" s="55"/>
      <c r="J249" s="55"/>
      <c r="K249" s="55"/>
      <c r="L249" s="39"/>
      <c r="M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</row>
  </sheetData>
  <sheetProtection algorithmName="SHA-512" hashValue="oU12RMiRczpd/UudIV9S25knIj08x0qK2sh3EHz8vTH2q2uDEMk4V0Vp1kf4hmia1E6DiS2FkpKApWgUcMkAlQ==" saltValue="nTKEUuF6V7AE8lbmbRg9G7NcSLyagfgleazE8UX+mdfZPEOTSu6MPPw2+yyR0v7f0zrXisqZO6N558exop01WQ==" spinCount="100000" sheet="1" objects="1" scenarios="1" formatColumns="0" formatRows="0" autoFilter="0"/>
  <autoFilter ref="C120:K24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98</v>
      </c>
    </row>
    <row r="3" spans="1:46" s="1" customFormat="1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 x14ac:dyDescent="0.2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2" t="s">
        <v>16</v>
      </c>
      <c r="L6" s="20"/>
    </row>
    <row r="7" spans="1:46" s="1" customFormat="1" ht="16.5" customHeight="1" x14ac:dyDescent="0.2">
      <c r="B7" s="20"/>
      <c r="E7" s="288" t="str">
        <f>'Rekapitulace stavby'!K6</f>
        <v>Cyklostezka Bukovec - Chrást u Plzně</v>
      </c>
      <c r="F7" s="289"/>
      <c r="G7" s="289"/>
      <c r="H7" s="289"/>
      <c r="L7" s="20"/>
    </row>
    <row r="8" spans="1:46" s="2" customFormat="1" ht="12" customHeight="1" x14ac:dyDescent="0.2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290" t="s">
        <v>845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30. 8. 2023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2" t="s">
        <v>37</v>
      </c>
      <c r="E33" s="112" t="s">
        <v>38</v>
      </c>
      <c r="F33" s="123">
        <f>ROUND((SUM(BE123:BE219)),  2)</f>
        <v>0</v>
      </c>
      <c r="G33" s="34"/>
      <c r="H33" s="34"/>
      <c r="I33" s="124">
        <v>0.21</v>
      </c>
      <c r="J33" s="123">
        <f>ROUND(((SUM(BE123:BE219))*I33),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2" t="s">
        <v>39</v>
      </c>
      <c r="F34" s="123">
        <f>ROUND((SUM(BF123:BF219)),  2)</f>
        <v>0</v>
      </c>
      <c r="G34" s="34"/>
      <c r="H34" s="34"/>
      <c r="I34" s="124">
        <v>0.15</v>
      </c>
      <c r="J34" s="123">
        <f>ROUND(((SUM(BF123:BF219))*I34),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2" t="s">
        <v>40</v>
      </c>
      <c r="F35" s="123">
        <f>ROUND((SUM(BG123:BG219)),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2" t="s">
        <v>41</v>
      </c>
      <c r="F36" s="123">
        <f>ROUND((SUM(BH123:BH219)),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2" t="s">
        <v>42</v>
      </c>
      <c r="F37" s="123">
        <f>ROUND((SUM(BI123:BI219)),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295" t="str">
        <f>E7</f>
        <v>Cyklostezka Bukovec - Chrást u Plzně</v>
      </c>
      <c r="F85" s="296"/>
      <c r="G85" s="296"/>
      <c r="H85" s="29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47" t="str">
        <f>E9</f>
        <v>- - Oprava propustu ev. km 103,869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30. 8. 2023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 x14ac:dyDescent="0.2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 x14ac:dyDescent="0.2">
      <c r="B97" s="147"/>
      <c r="C97" s="148"/>
      <c r="D97" s="149" t="s">
        <v>110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 x14ac:dyDescent="0.2">
      <c r="B98" s="153"/>
      <c r="C98" s="154"/>
      <c r="D98" s="155" t="s">
        <v>111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10" customFormat="1" ht="19.899999999999999" customHeight="1" x14ac:dyDescent="0.2">
      <c r="B99" s="153"/>
      <c r="C99" s="154"/>
      <c r="D99" s="155" t="s">
        <v>459</v>
      </c>
      <c r="E99" s="156"/>
      <c r="F99" s="156"/>
      <c r="G99" s="156"/>
      <c r="H99" s="156"/>
      <c r="I99" s="156"/>
      <c r="J99" s="157">
        <f>J162</f>
        <v>0</v>
      </c>
      <c r="K99" s="154"/>
      <c r="L99" s="158"/>
    </row>
    <row r="100" spans="1:31" s="10" customFormat="1" ht="19.899999999999999" customHeight="1" x14ac:dyDescent="0.2">
      <c r="B100" s="153"/>
      <c r="C100" s="154"/>
      <c r="D100" s="155" t="s">
        <v>846</v>
      </c>
      <c r="E100" s="156"/>
      <c r="F100" s="156"/>
      <c r="G100" s="156"/>
      <c r="H100" s="156"/>
      <c r="I100" s="156"/>
      <c r="J100" s="157">
        <f>J181</f>
        <v>0</v>
      </c>
      <c r="K100" s="154"/>
      <c r="L100" s="158"/>
    </row>
    <row r="101" spans="1:31" s="10" customFormat="1" ht="19.899999999999999" customHeight="1" x14ac:dyDescent="0.2">
      <c r="B101" s="153"/>
      <c r="C101" s="154"/>
      <c r="D101" s="155" t="s">
        <v>114</v>
      </c>
      <c r="E101" s="156"/>
      <c r="F101" s="156"/>
      <c r="G101" s="156"/>
      <c r="H101" s="156"/>
      <c r="I101" s="156"/>
      <c r="J101" s="157">
        <f>J191</f>
        <v>0</v>
      </c>
      <c r="K101" s="154"/>
      <c r="L101" s="158"/>
    </row>
    <row r="102" spans="1:31" s="10" customFormat="1" ht="19.899999999999999" customHeight="1" x14ac:dyDescent="0.2">
      <c r="B102" s="153"/>
      <c r="C102" s="154"/>
      <c r="D102" s="155" t="s">
        <v>115</v>
      </c>
      <c r="E102" s="156"/>
      <c r="F102" s="156"/>
      <c r="G102" s="156"/>
      <c r="H102" s="156"/>
      <c r="I102" s="156"/>
      <c r="J102" s="157">
        <f>J204</f>
        <v>0</v>
      </c>
      <c r="K102" s="154"/>
      <c r="L102" s="158"/>
    </row>
    <row r="103" spans="1:31" s="10" customFormat="1" ht="19.899999999999999" customHeight="1" x14ac:dyDescent="0.2">
      <c r="B103" s="153"/>
      <c r="C103" s="154"/>
      <c r="D103" s="155" t="s">
        <v>116</v>
      </c>
      <c r="E103" s="156"/>
      <c r="F103" s="156"/>
      <c r="G103" s="156"/>
      <c r="H103" s="156"/>
      <c r="I103" s="156"/>
      <c r="J103" s="157">
        <f>J218</f>
        <v>0</v>
      </c>
      <c r="K103" s="154"/>
      <c r="L103" s="158"/>
    </row>
    <row r="104" spans="1:31" s="2" customFormat="1" ht="21.75" customHeight="1" x14ac:dyDescent="0.2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 x14ac:dyDescent="0.2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 x14ac:dyDescent="0.2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 x14ac:dyDescent="0.2">
      <c r="A110" s="34"/>
      <c r="B110" s="35"/>
      <c r="C110" s="23" t="s">
        <v>117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 x14ac:dyDescent="0.2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 x14ac:dyDescent="0.2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 x14ac:dyDescent="0.2">
      <c r="A113" s="34"/>
      <c r="B113" s="35"/>
      <c r="C113" s="36"/>
      <c r="D113" s="36"/>
      <c r="E113" s="295" t="str">
        <f>E7</f>
        <v>Cyklostezka Bukovec - Chrást u Plzně</v>
      </c>
      <c r="F113" s="296"/>
      <c r="G113" s="296"/>
      <c r="H113" s="29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103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 x14ac:dyDescent="0.2">
      <c r="A115" s="34"/>
      <c r="B115" s="35"/>
      <c r="C115" s="36"/>
      <c r="D115" s="36"/>
      <c r="E115" s="247" t="str">
        <f>E9</f>
        <v>- - Oprava propustu ev. km 103,869</v>
      </c>
      <c r="F115" s="297"/>
      <c r="G115" s="297"/>
      <c r="H115" s="297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 x14ac:dyDescent="0.2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 x14ac:dyDescent="0.2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30. 8. 2023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 x14ac:dyDescent="0.2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29" t="s">
        <v>29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 x14ac:dyDescent="0.2">
      <c r="A120" s="34"/>
      <c r="B120" s="35"/>
      <c r="C120" s="29" t="s">
        <v>27</v>
      </c>
      <c r="D120" s="36"/>
      <c r="E120" s="36"/>
      <c r="F120" s="27" t="str">
        <f>IF(E18="","",E18)</f>
        <v>Vyplň údaj</v>
      </c>
      <c r="G120" s="36"/>
      <c r="H120" s="36"/>
      <c r="I120" s="29" t="s">
        <v>31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 x14ac:dyDescent="0.2">
      <c r="A122" s="159"/>
      <c r="B122" s="160"/>
      <c r="C122" s="161" t="s">
        <v>118</v>
      </c>
      <c r="D122" s="162" t="s">
        <v>58</v>
      </c>
      <c r="E122" s="162" t="s">
        <v>54</v>
      </c>
      <c r="F122" s="162" t="s">
        <v>55</v>
      </c>
      <c r="G122" s="162" t="s">
        <v>119</v>
      </c>
      <c r="H122" s="162" t="s">
        <v>120</v>
      </c>
      <c r="I122" s="162" t="s">
        <v>121</v>
      </c>
      <c r="J122" s="162" t="s">
        <v>107</v>
      </c>
      <c r="K122" s="163" t="s">
        <v>122</v>
      </c>
      <c r="L122" s="164"/>
      <c r="M122" s="75" t="s">
        <v>1</v>
      </c>
      <c r="N122" s="76" t="s">
        <v>37</v>
      </c>
      <c r="O122" s="76" t="s">
        <v>123</v>
      </c>
      <c r="P122" s="76" t="s">
        <v>124</v>
      </c>
      <c r="Q122" s="76" t="s">
        <v>125</v>
      </c>
      <c r="R122" s="76" t="s">
        <v>126</v>
      </c>
      <c r="S122" s="76" t="s">
        <v>127</v>
      </c>
      <c r="T122" s="77" t="s">
        <v>128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 x14ac:dyDescent="0.25">
      <c r="A123" s="34"/>
      <c r="B123" s="35"/>
      <c r="C123" s="82" t="s">
        <v>129</v>
      </c>
      <c r="D123" s="36"/>
      <c r="E123" s="36"/>
      <c r="F123" s="36"/>
      <c r="G123" s="36"/>
      <c r="H123" s="36"/>
      <c r="I123" s="36"/>
      <c r="J123" s="165">
        <f>BK123</f>
        <v>0</v>
      </c>
      <c r="K123" s="36"/>
      <c r="L123" s="39"/>
      <c r="M123" s="78"/>
      <c r="N123" s="166"/>
      <c r="O123" s="79"/>
      <c r="P123" s="167">
        <f>P124</f>
        <v>0</v>
      </c>
      <c r="Q123" s="79"/>
      <c r="R123" s="167">
        <f>R124</f>
        <v>0</v>
      </c>
      <c r="S123" s="79"/>
      <c r="T123" s="168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72</v>
      </c>
      <c r="AU123" s="17" t="s">
        <v>109</v>
      </c>
      <c r="BK123" s="169">
        <f>BK124</f>
        <v>0</v>
      </c>
    </row>
    <row r="124" spans="1:65" s="12" customFormat="1" ht="25.9" customHeight="1" x14ac:dyDescent="0.2">
      <c r="B124" s="170"/>
      <c r="C124" s="171"/>
      <c r="D124" s="172" t="s">
        <v>72</v>
      </c>
      <c r="E124" s="173" t="s">
        <v>130</v>
      </c>
      <c r="F124" s="173" t="s">
        <v>131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P125+P162+P181+P191+P204+P218</f>
        <v>0</v>
      </c>
      <c r="Q124" s="178"/>
      <c r="R124" s="179">
        <f>R125+R162+R181+R191+R204+R218</f>
        <v>0</v>
      </c>
      <c r="S124" s="178"/>
      <c r="T124" s="180">
        <f>T125+T162+T181+T191+T204+T218</f>
        <v>0</v>
      </c>
      <c r="AR124" s="181" t="s">
        <v>81</v>
      </c>
      <c r="AT124" s="182" t="s">
        <v>72</v>
      </c>
      <c r="AU124" s="182" t="s">
        <v>73</v>
      </c>
      <c r="AY124" s="181" t="s">
        <v>132</v>
      </c>
      <c r="BK124" s="183">
        <f>BK125+BK162+BK181+BK191+BK204+BK218</f>
        <v>0</v>
      </c>
    </row>
    <row r="125" spans="1:65" s="12" customFormat="1" ht="22.9" customHeight="1" x14ac:dyDescent="0.2">
      <c r="B125" s="170"/>
      <c r="C125" s="171"/>
      <c r="D125" s="172" t="s">
        <v>72</v>
      </c>
      <c r="E125" s="184" t="s">
        <v>81</v>
      </c>
      <c r="F125" s="184" t="s">
        <v>133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SUM(P126:P161)</f>
        <v>0</v>
      </c>
      <c r="Q125" s="178"/>
      <c r="R125" s="179">
        <f>SUM(R126:R161)</f>
        <v>0</v>
      </c>
      <c r="S125" s="178"/>
      <c r="T125" s="180">
        <f>SUM(T126:T161)</f>
        <v>0</v>
      </c>
      <c r="AR125" s="181" t="s">
        <v>81</v>
      </c>
      <c r="AT125" s="182" t="s">
        <v>72</v>
      </c>
      <c r="AU125" s="182" t="s">
        <v>81</v>
      </c>
      <c r="AY125" s="181" t="s">
        <v>132</v>
      </c>
      <c r="BK125" s="183">
        <f>SUM(BK126:BK161)</f>
        <v>0</v>
      </c>
    </row>
    <row r="126" spans="1:65" s="2" customFormat="1" ht="49.15" customHeight="1" x14ac:dyDescent="0.2">
      <c r="A126" s="34"/>
      <c r="B126" s="35"/>
      <c r="C126" s="186" t="s">
        <v>81</v>
      </c>
      <c r="D126" s="186" t="s">
        <v>134</v>
      </c>
      <c r="E126" s="187" t="s">
        <v>847</v>
      </c>
      <c r="F126" s="188" t="s">
        <v>848</v>
      </c>
      <c r="G126" s="189" t="s">
        <v>195</v>
      </c>
      <c r="H126" s="190">
        <v>40</v>
      </c>
      <c r="I126" s="191"/>
      <c r="J126" s="192">
        <f>ROUND(I126*H126,2)</f>
        <v>0</v>
      </c>
      <c r="K126" s="188" t="s">
        <v>138</v>
      </c>
      <c r="L126" s="39"/>
      <c r="M126" s="193" t="s">
        <v>1</v>
      </c>
      <c r="N126" s="194" t="s">
        <v>38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139</v>
      </c>
      <c r="AT126" s="197" t="s">
        <v>134</v>
      </c>
      <c r="AU126" s="197" t="s">
        <v>83</v>
      </c>
      <c r="AY126" s="17" t="s">
        <v>132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81</v>
      </c>
      <c r="BK126" s="198">
        <f>ROUND(I126*H126,2)</f>
        <v>0</v>
      </c>
      <c r="BL126" s="17" t="s">
        <v>139</v>
      </c>
      <c r="BM126" s="197" t="s">
        <v>83</v>
      </c>
    </row>
    <row r="127" spans="1:65" s="13" customFormat="1" ht="11.25" x14ac:dyDescent="0.2">
      <c r="B127" s="199"/>
      <c r="C127" s="200"/>
      <c r="D127" s="201" t="s">
        <v>140</v>
      </c>
      <c r="E127" s="202" t="s">
        <v>1</v>
      </c>
      <c r="F127" s="203" t="s">
        <v>239</v>
      </c>
      <c r="G127" s="200"/>
      <c r="H127" s="204">
        <v>40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140</v>
      </c>
      <c r="AU127" s="210" t="s">
        <v>83</v>
      </c>
      <c r="AV127" s="13" t="s">
        <v>83</v>
      </c>
      <c r="AW127" s="13" t="s">
        <v>30</v>
      </c>
      <c r="AX127" s="13" t="s">
        <v>73</v>
      </c>
      <c r="AY127" s="210" t="s">
        <v>132</v>
      </c>
    </row>
    <row r="128" spans="1:65" s="14" customFormat="1" ht="11.25" x14ac:dyDescent="0.2">
      <c r="B128" s="211"/>
      <c r="C128" s="212"/>
      <c r="D128" s="201" t="s">
        <v>140</v>
      </c>
      <c r="E128" s="213" t="s">
        <v>1</v>
      </c>
      <c r="F128" s="214" t="s">
        <v>229</v>
      </c>
      <c r="G128" s="212"/>
      <c r="H128" s="213" t="s">
        <v>1</v>
      </c>
      <c r="I128" s="215"/>
      <c r="J128" s="212"/>
      <c r="K128" s="212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140</v>
      </c>
      <c r="AU128" s="220" t="s">
        <v>83</v>
      </c>
      <c r="AV128" s="14" t="s">
        <v>81</v>
      </c>
      <c r="AW128" s="14" t="s">
        <v>30</v>
      </c>
      <c r="AX128" s="14" t="s">
        <v>73</v>
      </c>
      <c r="AY128" s="220" t="s">
        <v>132</v>
      </c>
    </row>
    <row r="129" spans="1:65" s="15" customFormat="1" ht="11.25" x14ac:dyDescent="0.2">
      <c r="B129" s="221"/>
      <c r="C129" s="222"/>
      <c r="D129" s="201" t="s">
        <v>140</v>
      </c>
      <c r="E129" s="223" t="s">
        <v>1</v>
      </c>
      <c r="F129" s="224" t="s">
        <v>143</v>
      </c>
      <c r="G129" s="222"/>
      <c r="H129" s="225">
        <v>40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140</v>
      </c>
      <c r="AU129" s="231" t="s">
        <v>83</v>
      </c>
      <c r="AV129" s="15" t="s">
        <v>139</v>
      </c>
      <c r="AW129" s="15" t="s">
        <v>30</v>
      </c>
      <c r="AX129" s="15" t="s">
        <v>81</v>
      </c>
      <c r="AY129" s="231" t="s">
        <v>132</v>
      </c>
    </row>
    <row r="130" spans="1:65" s="2" customFormat="1" ht="16.5" customHeight="1" x14ac:dyDescent="0.2">
      <c r="A130" s="34"/>
      <c r="B130" s="35"/>
      <c r="C130" s="186" t="s">
        <v>83</v>
      </c>
      <c r="D130" s="186" t="s">
        <v>134</v>
      </c>
      <c r="E130" s="187" t="s">
        <v>466</v>
      </c>
      <c r="F130" s="188" t="s">
        <v>467</v>
      </c>
      <c r="G130" s="189" t="s">
        <v>195</v>
      </c>
      <c r="H130" s="190">
        <v>16</v>
      </c>
      <c r="I130" s="191"/>
      <c r="J130" s="192">
        <f>ROUND(I130*H130,2)</f>
        <v>0</v>
      </c>
      <c r="K130" s="188" t="s">
        <v>138</v>
      </c>
      <c r="L130" s="39"/>
      <c r="M130" s="193" t="s">
        <v>1</v>
      </c>
      <c r="N130" s="194" t="s">
        <v>38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139</v>
      </c>
      <c r="AT130" s="197" t="s">
        <v>134</v>
      </c>
      <c r="AU130" s="197" t="s">
        <v>83</v>
      </c>
      <c r="AY130" s="17" t="s">
        <v>132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81</v>
      </c>
      <c r="BK130" s="198">
        <f>ROUND(I130*H130,2)</f>
        <v>0</v>
      </c>
      <c r="BL130" s="17" t="s">
        <v>139</v>
      </c>
      <c r="BM130" s="197" t="s">
        <v>139</v>
      </c>
    </row>
    <row r="131" spans="1:65" s="13" customFormat="1" ht="11.25" x14ac:dyDescent="0.2">
      <c r="B131" s="199"/>
      <c r="C131" s="200"/>
      <c r="D131" s="201" t="s">
        <v>140</v>
      </c>
      <c r="E131" s="202" t="s">
        <v>1</v>
      </c>
      <c r="F131" s="203" t="s">
        <v>176</v>
      </c>
      <c r="G131" s="200"/>
      <c r="H131" s="204">
        <v>16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140</v>
      </c>
      <c r="AU131" s="210" t="s">
        <v>83</v>
      </c>
      <c r="AV131" s="13" t="s">
        <v>83</v>
      </c>
      <c r="AW131" s="13" t="s">
        <v>30</v>
      </c>
      <c r="AX131" s="13" t="s">
        <v>73</v>
      </c>
      <c r="AY131" s="210" t="s">
        <v>132</v>
      </c>
    </row>
    <row r="132" spans="1:65" s="14" customFormat="1" ht="11.25" x14ac:dyDescent="0.2">
      <c r="B132" s="211"/>
      <c r="C132" s="212"/>
      <c r="D132" s="201" t="s">
        <v>140</v>
      </c>
      <c r="E132" s="213" t="s">
        <v>1</v>
      </c>
      <c r="F132" s="214" t="s">
        <v>229</v>
      </c>
      <c r="G132" s="212"/>
      <c r="H132" s="213" t="s">
        <v>1</v>
      </c>
      <c r="I132" s="215"/>
      <c r="J132" s="212"/>
      <c r="K132" s="212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140</v>
      </c>
      <c r="AU132" s="220" t="s">
        <v>83</v>
      </c>
      <c r="AV132" s="14" t="s">
        <v>81</v>
      </c>
      <c r="AW132" s="14" t="s">
        <v>30</v>
      </c>
      <c r="AX132" s="14" t="s">
        <v>73</v>
      </c>
      <c r="AY132" s="220" t="s">
        <v>132</v>
      </c>
    </row>
    <row r="133" spans="1:65" s="15" customFormat="1" ht="11.25" x14ac:dyDescent="0.2">
      <c r="B133" s="221"/>
      <c r="C133" s="222"/>
      <c r="D133" s="201" t="s">
        <v>140</v>
      </c>
      <c r="E133" s="223" t="s">
        <v>1</v>
      </c>
      <c r="F133" s="224" t="s">
        <v>143</v>
      </c>
      <c r="G133" s="222"/>
      <c r="H133" s="225">
        <v>16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140</v>
      </c>
      <c r="AU133" s="231" t="s">
        <v>83</v>
      </c>
      <c r="AV133" s="15" t="s">
        <v>139</v>
      </c>
      <c r="AW133" s="15" t="s">
        <v>30</v>
      </c>
      <c r="AX133" s="15" t="s">
        <v>81</v>
      </c>
      <c r="AY133" s="231" t="s">
        <v>132</v>
      </c>
    </row>
    <row r="134" spans="1:65" s="2" customFormat="1" ht="44.25" customHeight="1" x14ac:dyDescent="0.2">
      <c r="A134" s="34"/>
      <c r="B134" s="35"/>
      <c r="C134" s="186" t="s">
        <v>148</v>
      </c>
      <c r="D134" s="186" t="s">
        <v>134</v>
      </c>
      <c r="E134" s="187" t="s">
        <v>849</v>
      </c>
      <c r="F134" s="188" t="s">
        <v>850</v>
      </c>
      <c r="G134" s="189" t="s">
        <v>137</v>
      </c>
      <c r="H134" s="190">
        <v>15</v>
      </c>
      <c r="I134" s="191"/>
      <c r="J134" s="192">
        <f>ROUND(I134*H134,2)</f>
        <v>0</v>
      </c>
      <c r="K134" s="188" t="s">
        <v>138</v>
      </c>
      <c r="L134" s="39"/>
      <c r="M134" s="193" t="s">
        <v>1</v>
      </c>
      <c r="N134" s="194" t="s">
        <v>38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139</v>
      </c>
      <c r="AT134" s="197" t="s">
        <v>134</v>
      </c>
      <c r="AU134" s="197" t="s">
        <v>83</v>
      </c>
      <c r="AY134" s="17" t="s">
        <v>132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81</v>
      </c>
      <c r="BK134" s="198">
        <f>ROUND(I134*H134,2)</f>
        <v>0</v>
      </c>
      <c r="BL134" s="17" t="s">
        <v>139</v>
      </c>
      <c r="BM134" s="197" t="s">
        <v>151</v>
      </c>
    </row>
    <row r="135" spans="1:65" s="13" customFormat="1" ht="11.25" x14ac:dyDescent="0.2">
      <c r="B135" s="199"/>
      <c r="C135" s="200"/>
      <c r="D135" s="201" t="s">
        <v>140</v>
      </c>
      <c r="E135" s="202" t="s">
        <v>1</v>
      </c>
      <c r="F135" s="203" t="s">
        <v>8</v>
      </c>
      <c r="G135" s="200"/>
      <c r="H135" s="204">
        <v>15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140</v>
      </c>
      <c r="AU135" s="210" t="s">
        <v>83</v>
      </c>
      <c r="AV135" s="13" t="s">
        <v>83</v>
      </c>
      <c r="AW135" s="13" t="s">
        <v>30</v>
      </c>
      <c r="AX135" s="13" t="s">
        <v>73</v>
      </c>
      <c r="AY135" s="210" t="s">
        <v>132</v>
      </c>
    </row>
    <row r="136" spans="1:65" s="14" customFormat="1" ht="11.25" x14ac:dyDescent="0.2">
      <c r="B136" s="211"/>
      <c r="C136" s="212"/>
      <c r="D136" s="201" t="s">
        <v>140</v>
      </c>
      <c r="E136" s="213" t="s">
        <v>1</v>
      </c>
      <c r="F136" s="214" t="s">
        <v>229</v>
      </c>
      <c r="G136" s="212"/>
      <c r="H136" s="213" t="s">
        <v>1</v>
      </c>
      <c r="I136" s="215"/>
      <c r="J136" s="212"/>
      <c r="K136" s="212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140</v>
      </c>
      <c r="AU136" s="220" t="s">
        <v>83</v>
      </c>
      <c r="AV136" s="14" t="s">
        <v>81</v>
      </c>
      <c r="AW136" s="14" t="s">
        <v>30</v>
      </c>
      <c r="AX136" s="14" t="s">
        <v>73</v>
      </c>
      <c r="AY136" s="220" t="s">
        <v>132</v>
      </c>
    </row>
    <row r="137" spans="1:65" s="15" customFormat="1" ht="11.25" x14ac:dyDescent="0.2">
      <c r="B137" s="221"/>
      <c r="C137" s="222"/>
      <c r="D137" s="201" t="s">
        <v>140</v>
      </c>
      <c r="E137" s="223" t="s">
        <v>1</v>
      </c>
      <c r="F137" s="224" t="s">
        <v>143</v>
      </c>
      <c r="G137" s="222"/>
      <c r="H137" s="225">
        <v>15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140</v>
      </c>
      <c r="AU137" s="231" t="s">
        <v>83</v>
      </c>
      <c r="AV137" s="15" t="s">
        <v>139</v>
      </c>
      <c r="AW137" s="15" t="s">
        <v>30</v>
      </c>
      <c r="AX137" s="15" t="s">
        <v>81</v>
      </c>
      <c r="AY137" s="231" t="s">
        <v>132</v>
      </c>
    </row>
    <row r="138" spans="1:65" s="2" customFormat="1" ht="33" customHeight="1" x14ac:dyDescent="0.2">
      <c r="A138" s="34"/>
      <c r="B138" s="35"/>
      <c r="C138" s="186" t="s">
        <v>139</v>
      </c>
      <c r="D138" s="186" t="s">
        <v>134</v>
      </c>
      <c r="E138" s="187" t="s">
        <v>484</v>
      </c>
      <c r="F138" s="188" t="s">
        <v>485</v>
      </c>
      <c r="G138" s="189" t="s">
        <v>195</v>
      </c>
      <c r="H138" s="190">
        <v>40</v>
      </c>
      <c r="I138" s="191"/>
      <c r="J138" s="192">
        <f>ROUND(I138*H138,2)</f>
        <v>0</v>
      </c>
      <c r="K138" s="188" t="s">
        <v>138</v>
      </c>
      <c r="L138" s="39"/>
      <c r="M138" s="193" t="s">
        <v>1</v>
      </c>
      <c r="N138" s="194" t="s">
        <v>38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139</v>
      </c>
      <c r="AT138" s="197" t="s">
        <v>134</v>
      </c>
      <c r="AU138" s="197" t="s">
        <v>83</v>
      </c>
      <c r="AY138" s="17" t="s">
        <v>132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81</v>
      </c>
      <c r="BK138" s="198">
        <f>ROUND(I138*H138,2)</f>
        <v>0</v>
      </c>
      <c r="BL138" s="17" t="s">
        <v>139</v>
      </c>
      <c r="BM138" s="197" t="s">
        <v>154</v>
      </c>
    </row>
    <row r="139" spans="1:65" s="13" customFormat="1" ht="11.25" x14ac:dyDescent="0.2">
      <c r="B139" s="199"/>
      <c r="C139" s="200"/>
      <c r="D139" s="201" t="s">
        <v>140</v>
      </c>
      <c r="E139" s="202" t="s">
        <v>1</v>
      </c>
      <c r="F139" s="203" t="s">
        <v>239</v>
      </c>
      <c r="G139" s="200"/>
      <c r="H139" s="204">
        <v>40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140</v>
      </c>
      <c r="AU139" s="210" t="s">
        <v>83</v>
      </c>
      <c r="AV139" s="13" t="s">
        <v>83</v>
      </c>
      <c r="AW139" s="13" t="s">
        <v>30</v>
      </c>
      <c r="AX139" s="13" t="s">
        <v>73</v>
      </c>
      <c r="AY139" s="210" t="s">
        <v>132</v>
      </c>
    </row>
    <row r="140" spans="1:65" s="15" customFormat="1" ht="11.25" x14ac:dyDescent="0.2">
      <c r="B140" s="221"/>
      <c r="C140" s="222"/>
      <c r="D140" s="201" t="s">
        <v>140</v>
      </c>
      <c r="E140" s="223" t="s">
        <v>1</v>
      </c>
      <c r="F140" s="224" t="s">
        <v>143</v>
      </c>
      <c r="G140" s="222"/>
      <c r="H140" s="225">
        <v>40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140</v>
      </c>
      <c r="AU140" s="231" t="s">
        <v>83</v>
      </c>
      <c r="AV140" s="15" t="s">
        <v>139</v>
      </c>
      <c r="AW140" s="15" t="s">
        <v>30</v>
      </c>
      <c r="AX140" s="15" t="s">
        <v>81</v>
      </c>
      <c r="AY140" s="231" t="s">
        <v>132</v>
      </c>
    </row>
    <row r="141" spans="1:65" s="2" customFormat="1" ht="33" customHeight="1" x14ac:dyDescent="0.2">
      <c r="A141" s="34"/>
      <c r="B141" s="35"/>
      <c r="C141" s="186" t="s">
        <v>156</v>
      </c>
      <c r="D141" s="186" t="s">
        <v>134</v>
      </c>
      <c r="E141" s="187" t="s">
        <v>486</v>
      </c>
      <c r="F141" s="188" t="s">
        <v>487</v>
      </c>
      <c r="G141" s="189" t="s">
        <v>195</v>
      </c>
      <c r="H141" s="190">
        <v>400</v>
      </c>
      <c r="I141" s="191"/>
      <c r="J141" s="192">
        <f>ROUND(I141*H141,2)</f>
        <v>0</v>
      </c>
      <c r="K141" s="188" t="s">
        <v>138</v>
      </c>
      <c r="L141" s="39"/>
      <c r="M141" s="193" t="s">
        <v>1</v>
      </c>
      <c r="N141" s="194" t="s">
        <v>38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139</v>
      </c>
      <c r="AT141" s="197" t="s">
        <v>134</v>
      </c>
      <c r="AU141" s="197" t="s">
        <v>83</v>
      </c>
      <c r="AY141" s="17" t="s">
        <v>132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81</v>
      </c>
      <c r="BK141" s="198">
        <f>ROUND(I141*H141,2)</f>
        <v>0</v>
      </c>
      <c r="BL141" s="17" t="s">
        <v>139</v>
      </c>
      <c r="BM141" s="197" t="s">
        <v>159</v>
      </c>
    </row>
    <row r="142" spans="1:65" s="13" customFormat="1" ht="11.25" x14ac:dyDescent="0.2">
      <c r="B142" s="199"/>
      <c r="C142" s="200"/>
      <c r="D142" s="201" t="s">
        <v>140</v>
      </c>
      <c r="E142" s="202" t="s">
        <v>1</v>
      </c>
      <c r="F142" s="203" t="s">
        <v>851</v>
      </c>
      <c r="G142" s="200"/>
      <c r="H142" s="204">
        <v>400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140</v>
      </c>
      <c r="AU142" s="210" t="s">
        <v>83</v>
      </c>
      <c r="AV142" s="13" t="s">
        <v>83</v>
      </c>
      <c r="AW142" s="13" t="s">
        <v>30</v>
      </c>
      <c r="AX142" s="13" t="s">
        <v>73</v>
      </c>
      <c r="AY142" s="210" t="s">
        <v>132</v>
      </c>
    </row>
    <row r="143" spans="1:65" s="15" customFormat="1" ht="11.25" x14ac:dyDescent="0.2">
      <c r="B143" s="221"/>
      <c r="C143" s="222"/>
      <c r="D143" s="201" t="s">
        <v>140</v>
      </c>
      <c r="E143" s="223" t="s">
        <v>1</v>
      </c>
      <c r="F143" s="224" t="s">
        <v>143</v>
      </c>
      <c r="G143" s="222"/>
      <c r="H143" s="225">
        <v>400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140</v>
      </c>
      <c r="AU143" s="231" t="s">
        <v>83</v>
      </c>
      <c r="AV143" s="15" t="s">
        <v>139</v>
      </c>
      <c r="AW143" s="15" t="s">
        <v>30</v>
      </c>
      <c r="AX143" s="15" t="s">
        <v>81</v>
      </c>
      <c r="AY143" s="231" t="s">
        <v>132</v>
      </c>
    </row>
    <row r="144" spans="1:65" s="2" customFormat="1" ht="24.2" customHeight="1" x14ac:dyDescent="0.2">
      <c r="A144" s="34"/>
      <c r="B144" s="35"/>
      <c r="C144" s="186" t="s">
        <v>151</v>
      </c>
      <c r="D144" s="186" t="s">
        <v>134</v>
      </c>
      <c r="E144" s="187" t="s">
        <v>489</v>
      </c>
      <c r="F144" s="188" t="s">
        <v>490</v>
      </c>
      <c r="G144" s="189" t="s">
        <v>195</v>
      </c>
      <c r="H144" s="190">
        <v>16</v>
      </c>
      <c r="I144" s="191"/>
      <c r="J144" s="192">
        <f>ROUND(I144*H144,2)</f>
        <v>0</v>
      </c>
      <c r="K144" s="188" t="s">
        <v>138</v>
      </c>
      <c r="L144" s="39"/>
      <c r="M144" s="193" t="s">
        <v>1</v>
      </c>
      <c r="N144" s="194" t="s">
        <v>38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139</v>
      </c>
      <c r="AT144" s="197" t="s">
        <v>134</v>
      </c>
      <c r="AU144" s="197" t="s">
        <v>83</v>
      </c>
      <c r="AY144" s="17" t="s">
        <v>132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81</v>
      </c>
      <c r="BK144" s="198">
        <f>ROUND(I144*H144,2)</f>
        <v>0</v>
      </c>
      <c r="BL144" s="17" t="s">
        <v>139</v>
      </c>
      <c r="BM144" s="197" t="s">
        <v>166</v>
      </c>
    </row>
    <row r="145" spans="1:65" s="13" customFormat="1" ht="11.25" x14ac:dyDescent="0.2">
      <c r="B145" s="199"/>
      <c r="C145" s="200"/>
      <c r="D145" s="201" t="s">
        <v>140</v>
      </c>
      <c r="E145" s="202" t="s">
        <v>1</v>
      </c>
      <c r="F145" s="203" t="s">
        <v>176</v>
      </c>
      <c r="G145" s="200"/>
      <c r="H145" s="204">
        <v>16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140</v>
      </c>
      <c r="AU145" s="210" t="s">
        <v>83</v>
      </c>
      <c r="AV145" s="13" t="s">
        <v>83</v>
      </c>
      <c r="AW145" s="13" t="s">
        <v>30</v>
      </c>
      <c r="AX145" s="13" t="s">
        <v>73</v>
      </c>
      <c r="AY145" s="210" t="s">
        <v>132</v>
      </c>
    </row>
    <row r="146" spans="1:65" s="15" customFormat="1" ht="11.25" x14ac:dyDescent="0.2">
      <c r="B146" s="221"/>
      <c r="C146" s="222"/>
      <c r="D146" s="201" t="s">
        <v>140</v>
      </c>
      <c r="E146" s="223" t="s">
        <v>1</v>
      </c>
      <c r="F146" s="224" t="s">
        <v>143</v>
      </c>
      <c r="G146" s="222"/>
      <c r="H146" s="225">
        <v>16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140</v>
      </c>
      <c r="AU146" s="231" t="s">
        <v>83</v>
      </c>
      <c r="AV146" s="15" t="s">
        <v>139</v>
      </c>
      <c r="AW146" s="15" t="s">
        <v>30</v>
      </c>
      <c r="AX146" s="15" t="s">
        <v>81</v>
      </c>
      <c r="AY146" s="231" t="s">
        <v>132</v>
      </c>
    </row>
    <row r="147" spans="1:65" s="2" customFormat="1" ht="24.2" customHeight="1" x14ac:dyDescent="0.2">
      <c r="A147" s="34"/>
      <c r="B147" s="35"/>
      <c r="C147" s="186" t="s">
        <v>168</v>
      </c>
      <c r="D147" s="186" t="s">
        <v>134</v>
      </c>
      <c r="E147" s="187" t="s">
        <v>491</v>
      </c>
      <c r="F147" s="188" t="s">
        <v>492</v>
      </c>
      <c r="G147" s="189" t="s">
        <v>195</v>
      </c>
      <c r="H147" s="190">
        <v>160</v>
      </c>
      <c r="I147" s="191"/>
      <c r="J147" s="192">
        <f>ROUND(I147*H147,2)</f>
        <v>0</v>
      </c>
      <c r="K147" s="188" t="s">
        <v>138</v>
      </c>
      <c r="L147" s="39"/>
      <c r="M147" s="193" t="s">
        <v>1</v>
      </c>
      <c r="N147" s="194" t="s">
        <v>38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139</v>
      </c>
      <c r="AT147" s="197" t="s">
        <v>134</v>
      </c>
      <c r="AU147" s="197" t="s">
        <v>83</v>
      </c>
      <c r="AY147" s="17" t="s">
        <v>132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81</v>
      </c>
      <c r="BK147" s="198">
        <f>ROUND(I147*H147,2)</f>
        <v>0</v>
      </c>
      <c r="BL147" s="17" t="s">
        <v>139</v>
      </c>
      <c r="BM147" s="197" t="s">
        <v>171</v>
      </c>
    </row>
    <row r="148" spans="1:65" s="13" customFormat="1" ht="11.25" x14ac:dyDescent="0.2">
      <c r="B148" s="199"/>
      <c r="C148" s="200"/>
      <c r="D148" s="201" t="s">
        <v>140</v>
      </c>
      <c r="E148" s="202" t="s">
        <v>1</v>
      </c>
      <c r="F148" s="203" t="s">
        <v>852</v>
      </c>
      <c r="G148" s="200"/>
      <c r="H148" s="204">
        <v>160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140</v>
      </c>
      <c r="AU148" s="210" t="s">
        <v>83</v>
      </c>
      <c r="AV148" s="13" t="s">
        <v>83</v>
      </c>
      <c r="AW148" s="13" t="s">
        <v>30</v>
      </c>
      <c r="AX148" s="13" t="s">
        <v>73</v>
      </c>
      <c r="AY148" s="210" t="s">
        <v>132</v>
      </c>
    </row>
    <row r="149" spans="1:65" s="15" customFormat="1" ht="11.25" x14ac:dyDescent="0.2">
      <c r="B149" s="221"/>
      <c r="C149" s="222"/>
      <c r="D149" s="201" t="s">
        <v>140</v>
      </c>
      <c r="E149" s="223" t="s">
        <v>1</v>
      </c>
      <c r="F149" s="224" t="s">
        <v>143</v>
      </c>
      <c r="G149" s="222"/>
      <c r="H149" s="225">
        <v>160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140</v>
      </c>
      <c r="AU149" s="231" t="s">
        <v>83</v>
      </c>
      <c r="AV149" s="15" t="s">
        <v>139</v>
      </c>
      <c r="AW149" s="15" t="s">
        <v>30</v>
      </c>
      <c r="AX149" s="15" t="s">
        <v>81</v>
      </c>
      <c r="AY149" s="231" t="s">
        <v>132</v>
      </c>
    </row>
    <row r="150" spans="1:65" s="2" customFormat="1" ht="62.65" customHeight="1" x14ac:dyDescent="0.2">
      <c r="A150" s="34"/>
      <c r="B150" s="35"/>
      <c r="C150" s="186" t="s">
        <v>154</v>
      </c>
      <c r="D150" s="186" t="s">
        <v>134</v>
      </c>
      <c r="E150" s="187" t="s">
        <v>613</v>
      </c>
      <c r="F150" s="188" t="s">
        <v>614</v>
      </c>
      <c r="G150" s="189" t="s">
        <v>137</v>
      </c>
      <c r="H150" s="190">
        <v>15</v>
      </c>
      <c r="I150" s="191"/>
      <c r="J150" s="192">
        <f>ROUND(I150*H150,2)</f>
        <v>0</v>
      </c>
      <c r="K150" s="188" t="s">
        <v>138</v>
      </c>
      <c r="L150" s="39"/>
      <c r="M150" s="193" t="s">
        <v>1</v>
      </c>
      <c r="N150" s="194" t="s">
        <v>38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139</v>
      </c>
      <c r="AT150" s="197" t="s">
        <v>134</v>
      </c>
      <c r="AU150" s="197" t="s">
        <v>83</v>
      </c>
      <c r="AY150" s="17" t="s">
        <v>132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81</v>
      </c>
      <c r="BK150" s="198">
        <f>ROUND(I150*H150,2)</f>
        <v>0</v>
      </c>
      <c r="BL150" s="17" t="s">
        <v>139</v>
      </c>
      <c r="BM150" s="197" t="s">
        <v>176</v>
      </c>
    </row>
    <row r="151" spans="1:65" s="2" customFormat="1" ht="66.75" customHeight="1" x14ac:dyDescent="0.2">
      <c r="A151" s="34"/>
      <c r="B151" s="35"/>
      <c r="C151" s="186" t="s">
        <v>178</v>
      </c>
      <c r="D151" s="186" t="s">
        <v>134</v>
      </c>
      <c r="E151" s="187" t="s">
        <v>615</v>
      </c>
      <c r="F151" s="188" t="s">
        <v>616</v>
      </c>
      <c r="G151" s="189" t="s">
        <v>137</v>
      </c>
      <c r="H151" s="190">
        <v>75</v>
      </c>
      <c r="I151" s="191"/>
      <c r="J151" s="192">
        <f>ROUND(I151*H151,2)</f>
        <v>0</v>
      </c>
      <c r="K151" s="188" t="s">
        <v>138</v>
      </c>
      <c r="L151" s="39"/>
      <c r="M151" s="193" t="s">
        <v>1</v>
      </c>
      <c r="N151" s="194" t="s">
        <v>38</v>
      </c>
      <c r="O151" s="71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139</v>
      </c>
      <c r="AT151" s="197" t="s">
        <v>134</v>
      </c>
      <c r="AU151" s="197" t="s">
        <v>83</v>
      </c>
      <c r="AY151" s="17" t="s">
        <v>132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81</v>
      </c>
      <c r="BK151" s="198">
        <f>ROUND(I151*H151,2)</f>
        <v>0</v>
      </c>
      <c r="BL151" s="17" t="s">
        <v>139</v>
      </c>
      <c r="BM151" s="197" t="s">
        <v>141</v>
      </c>
    </row>
    <row r="152" spans="1:65" s="13" customFormat="1" ht="11.25" x14ac:dyDescent="0.2">
      <c r="B152" s="199"/>
      <c r="C152" s="200"/>
      <c r="D152" s="201" t="s">
        <v>140</v>
      </c>
      <c r="E152" s="202" t="s">
        <v>1</v>
      </c>
      <c r="F152" s="203" t="s">
        <v>853</v>
      </c>
      <c r="G152" s="200"/>
      <c r="H152" s="204">
        <v>75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140</v>
      </c>
      <c r="AU152" s="210" t="s">
        <v>83</v>
      </c>
      <c r="AV152" s="13" t="s">
        <v>83</v>
      </c>
      <c r="AW152" s="13" t="s">
        <v>30</v>
      </c>
      <c r="AX152" s="13" t="s">
        <v>73</v>
      </c>
      <c r="AY152" s="210" t="s">
        <v>132</v>
      </c>
    </row>
    <row r="153" spans="1:65" s="15" customFormat="1" ht="11.25" x14ac:dyDescent="0.2">
      <c r="B153" s="221"/>
      <c r="C153" s="222"/>
      <c r="D153" s="201" t="s">
        <v>140</v>
      </c>
      <c r="E153" s="223" t="s">
        <v>1</v>
      </c>
      <c r="F153" s="224" t="s">
        <v>143</v>
      </c>
      <c r="G153" s="222"/>
      <c r="H153" s="225">
        <v>75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140</v>
      </c>
      <c r="AU153" s="231" t="s">
        <v>83</v>
      </c>
      <c r="AV153" s="15" t="s">
        <v>139</v>
      </c>
      <c r="AW153" s="15" t="s">
        <v>30</v>
      </c>
      <c r="AX153" s="15" t="s">
        <v>81</v>
      </c>
      <c r="AY153" s="231" t="s">
        <v>132</v>
      </c>
    </row>
    <row r="154" spans="1:65" s="2" customFormat="1" ht="44.25" customHeight="1" x14ac:dyDescent="0.2">
      <c r="A154" s="34"/>
      <c r="B154" s="35"/>
      <c r="C154" s="186" t="s">
        <v>159</v>
      </c>
      <c r="D154" s="186" t="s">
        <v>134</v>
      </c>
      <c r="E154" s="187" t="s">
        <v>179</v>
      </c>
      <c r="F154" s="188" t="s">
        <v>180</v>
      </c>
      <c r="G154" s="189" t="s">
        <v>165</v>
      </c>
      <c r="H154" s="190">
        <v>27</v>
      </c>
      <c r="I154" s="191"/>
      <c r="J154" s="192">
        <f>ROUND(I154*H154,2)</f>
        <v>0</v>
      </c>
      <c r="K154" s="188" t="s">
        <v>138</v>
      </c>
      <c r="L154" s="39"/>
      <c r="M154" s="193" t="s">
        <v>1</v>
      </c>
      <c r="N154" s="194" t="s">
        <v>38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139</v>
      </c>
      <c r="AT154" s="197" t="s">
        <v>134</v>
      </c>
      <c r="AU154" s="197" t="s">
        <v>83</v>
      </c>
      <c r="AY154" s="17" t="s">
        <v>132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81</v>
      </c>
      <c r="BK154" s="198">
        <f>ROUND(I154*H154,2)</f>
        <v>0</v>
      </c>
      <c r="BL154" s="17" t="s">
        <v>139</v>
      </c>
      <c r="BM154" s="197" t="s">
        <v>184</v>
      </c>
    </row>
    <row r="155" spans="1:65" s="13" customFormat="1" ht="11.25" x14ac:dyDescent="0.2">
      <c r="B155" s="199"/>
      <c r="C155" s="200"/>
      <c r="D155" s="201" t="s">
        <v>140</v>
      </c>
      <c r="E155" s="202" t="s">
        <v>1</v>
      </c>
      <c r="F155" s="203" t="s">
        <v>854</v>
      </c>
      <c r="G155" s="200"/>
      <c r="H155" s="204">
        <v>27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140</v>
      </c>
      <c r="AU155" s="210" t="s">
        <v>83</v>
      </c>
      <c r="AV155" s="13" t="s">
        <v>83</v>
      </c>
      <c r="AW155" s="13" t="s">
        <v>30</v>
      </c>
      <c r="AX155" s="13" t="s">
        <v>73</v>
      </c>
      <c r="AY155" s="210" t="s">
        <v>132</v>
      </c>
    </row>
    <row r="156" spans="1:65" s="15" customFormat="1" ht="11.25" x14ac:dyDescent="0.2">
      <c r="B156" s="221"/>
      <c r="C156" s="222"/>
      <c r="D156" s="201" t="s">
        <v>140</v>
      </c>
      <c r="E156" s="223" t="s">
        <v>1</v>
      </c>
      <c r="F156" s="224" t="s">
        <v>143</v>
      </c>
      <c r="G156" s="222"/>
      <c r="H156" s="225">
        <v>27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140</v>
      </c>
      <c r="AU156" s="231" t="s">
        <v>83</v>
      </c>
      <c r="AV156" s="15" t="s">
        <v>139</v>
      </c>
      <c r="AW156" s="15" t="s">
        <v>30</v>
      </c>
      <c r="AX156" s="15" t="s">
        <v>81</v>
      </c>
      <c r="AY156" s="231" t="s">
        <v>132</v>
      </c>
    </row>
    <row r="157" spans="1:65" s="2" customFormat="1" ht="44.25" customHeight="1" x14ac:dyDescent="0.2">
      <c r="A157" s="34"/>
      <c r="B157" s="35"/>
      <c r="C157" s="186" t="s">
        <v>187</v>
      </c>
      <c r="D157" s="186" t="s">
        <v>134</v>
      </c>
      <c r="E157" s="187" t="s">
        <v>179</v>
      </c>
      <c r="F157" s="188" t="s">
        <v>180</v>
      </c>
      <c r="G157" s="189" t="s">
        <v>165</v>
      </c>
      <c r="H157" s="190">
        <v>2.88</v>
      </c>
      <c r="I157" s="191"/>
      <c r="J157" s="192">
        <f>ROUND(I157*H157,2)</f>
        <v>0</v>
      </c>
      <c r="K157" s="188" t="s">
        <v>138</v>
      </c>
      <c r="L157" s="39"/>
      <c r="M157" s="193" t="s">
        <v>1</v>
      </c>
      <c r="N157" s="194" t="s">
        <v>38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139</v>
      </c>
      <c r="AT157" s="197" t="s">
        <v>134</v>
      </c>
      <c r="AU157" s="197" t="s">
        <v>83</v>
      </c>
      <c r="AY157" s="17" t="s">
        <v>132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81</v>
      </c>
      <c r="BK157" s="198">
        <f>ROUND(I157*H157,2)</f>
        <v>0</v>
      </c>
      <c r="BL157" s="17" t="s">
        <v>139</v>
      </c>
      <c r="BM157" s="197" t="s">
        <v>190</v>
      </c>
    </row>
    <row r="158" spans="1:65" s="13" customFormat="1" ht="11.25" x14ac:dyDescent="0.2">
      <c r="B158" s="199"/>
      <c r="C158" s="200"/>
      <c r="D158" s="201" t="s">
        <v>140</v>
      </c>
      <c r="E158" s="202" t="s">
        <v>1</v>
      </c>
      <c r="F158" s="203" t="s">
        <v>855</v>
      </c>
      <c r="G158" s="200"/>
      <c r="H158" s="204">
        <v>2.88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140</v>
      </c>
      <c r="AU158" s="210" t="s">
        <v>83</v>
      </c>
      <c r="AV158" s="13" t="s">
        <v>83</v>
      </c>
      <c r="AW158" s="13" t="s">
        <v>30</v>
      </c>
      <c r="AX158" s="13" t="s">
        <v>73</v>
      </c>
      <c r="AY158" s="210" t="s">
        <v>132</v>
      </c>
    </row>
    <row r="159" spans="1:65" s="14" customFormat="1" ht="11.25" x14ac:dyDescent="0.2">
      <c r="B159" s="211"/>
      <c r="C159" s="212"/>
      <c r="D159" s="201" t="s">
        <v>140</v>
      </c>
      <c r="E159" s="213" t="s">
        <v>1</v>
      </c>
      <c r="F159" s="214" t="s">
        <v>856</v>
      </c>
      <c r="G159" s="212"/>
      <c r="H159" s="213" t="s">
        <v>1</v>
      </c>
      <c r="I159" s="215"/>
      <c r="J159" s="212"/>
      <c r="K159" s="212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140</v>
      </c>
      <c r="AU159" s="220" t="s">
        <v>83</v>
      </c>
      <c r="AV159" s="14" t="s">
        <v>81</v>
      </c>
      <c r="AW159" s="14" t="s">
        <v>30</v>
      </c>
      <c r="AX159" s="14" t="s">
        <v>73</v>
      </c>
      <c r="AY159" s="220" t="s">
        <v>132</v>
      </c>
    </row>
    <row r="160" spans="1:65" s="15" customFormat="1" ht="11.25" x14ac:dyDescent="0.2">
      <c r="B160" s="221"/>
      <c r="C160" s="222"/>
      <c r="D160" s="201" t="s">
        <v>140</v>
      </c>
      <c r="E160" s="223" t="s">
        <v>1</v>
      </c>
      <c r="F160" s="224" t="s">
        <v>143</v>
      </c>
      <c r="G160" s="222"/>
      <c r="H160" s="225">
        <v>2.88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140</v>
      </c>
      <c r="AU160" s="231" t="s">
        <v>83</v>
      </c>
      <c r="AV160" s="15" t="s">
        <v>139</v>
      </c>
      <c r="AW160" s="15" t="s">
        <v>30</v>
      </c>
      <c r="AX160" s="15" t="s">
        <v>81</v>
      </c>
      <c r="AY160" s="231" t="s">
        <v>132</v>
      </c>
    </row>
    <row r="161" spans="1:65" s="2" customFormat="1" ht="37.9" customHeight="1" x14ac:dyDescent="0.2">
      <c r="A161" s="34"/>
      <c r="B161" s="35"/>
      <c r="C161" s="186" t="s">
        <v>166</v>
      </c>
      <c r="D161" s="186" t="s">
        <v>134</v>
      </c>
      <c r="E161" s="187" t="s">
        <v>496</v>
      </c>
      <c r="F161" s="188" t="s">
        <v>497</v>
      </c>
      <c r="G161" s="189" t="s">
        <v>137</v>
      </c>
      <c r="H161" s="190">
        <v>15</v>
      </c>
      <c r="I161" s="191"/>
      <c r="J161" s="192">
        <f>ROUND(I161*H161,2)</f>
        <v>0</v>
      </c>
      <c r="K161" s="188" t="s">
        <v>138</v>
      </c>
      <c r="L161" s="39"/>
      <c r="M161" s="193" t="s">
        <v>1</v>
      </c>
      <c r="N161" s="194" t="s">
        <v>38</v>
      </c>
      <c r="O161" s="7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139</v>
      </c>
      <c r="AT161" s="197" t="s">
        <v>134</v>
      </c>
      <c r="AU161" s="197" t="s">
        <v>83</v>
      </c>
      <c r="AY161" s="17" t="s">
        <v>132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81</v>
      </c>
      <c r="BK161" s="198">
        <f>ROUND(I161*H161,2)</f>
        <v>0</v>
      </c>
      <c r="BL161" s="17" t="s">
        <v>139</v>
      </c>
      <c r="BM161" s="197" t="s">
        <v>196</v>
      </c>
    </row>
    <row r="162" spans="1:65" s="12" customFormat="1" ht="22.9" customHeight="1" x14ac:dyDescent="0.2">
      <c r="B162" s="170"/>
      <c r="C162" s="171"/>
      <c r="D162" s="172" t="s">
        <v>72</v>
      </c>
      <c r="E162" s="184" t="s">
        <v>148</v>
      </c>
      <c r="F162" s="184" t="s">
        <v>544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SUM(P163:P180)</f>
        <v>0</v>
      </c>
      <c r="Q162" s="178"/>
      <c r="R162" s="179">
        <f>SUM(R163:R180)</f>
        <v>0</v>
      </c>
      <c r="S162" s="178"/>
      <c r="T162" s="180">
        <f>SUM(T163:T180)</f>
        <v>0</v>
      </c>
      <c r="AR162" s="181" t="s">
        <v>81</v>
      </c>
      <c r="AT162" s="182" t="s">
        <v>72</v>
      </c>
      <c r="AU162" s="182" t="s">
        <v>81</v>
      </c>
      <c r="AY162" s="181" t="s">
        <v>132</v>
      </c>
      <c r="BK162" s="183">
        <f>SUM(BK163:BK180)</f>
        <v>0</v>
      </c>
    </row>
    <row r="163" spans="1:65" s="2" customFormat="1" ht="49.15" customHeight="1" x14ac:dyDescent="0.2">
      <c r="A163" s="34"/>
      <c r="B163" s="35"/>
      <c r="C163" s="186" t="s">
        <v>199</v>
      </c>
      <c r="D163" s="186" t="s">
        <v>134</v>
      </c>
      <c r="E163" s="187" t="s">
        <v>857</v>
      </c>
      <c r="F163" s="188" t="s">
        <v>858</v>
      </c>
      <c r="G163" s="189" t="s">
        <v>137</v>
      </c>
      <c r="H163" s="190">
        <v>1.2</v>
      </c>
      <c r="I163" s="191"/>
      <c r="J163" s="192">
        <f>ROUND(I163*H163,2)</f>
        <v>0</v>
      </c>
      <c r="K163" s="188" t="s">
        <v>138</v>
      </c>
      <c r="L163" s="39"/>
      <c r="M163" s="193" t="s">
        <v>1</v>
      </c>
      <c r="N163" s="194" t="s">
        <v>38</v>
      </c>
      <c r="O163" s="71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139</v>
      </c>
      <c r="AT163" s="197" t="s">
        <v>134</v>
      </c>
      <c r="AU163" s="197" t="s">
        <v>83</v>
      </c>
      <c r="AY163" s="17" t="s">
        <v>132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81</v>
      </c>
      <c r="BK163" s="198">
        <f>ROUND(I163*H163,2)</f>
        <v>0</v>
      </c>
      <c r="BL163" s="17" t="s">
        <v>139</v>
      </c>
      <c r="BM163" s="197" t="s">
        <v>202</v>
      </c>
    </row>
    <row r="164" spans="1:65" s="13" customFormat="1" ht="11.25" x14ac:dyDescent="0.2">
      <c r="B164" s="199"/>
      <c r="C164" s="200"/>
      <c r="D164" s="201" t="s">
        <v>140</v>
      </c>
      <c r="E164" s="202" t="s">
        <v>1</v>
      </c>
      <c r="F164" s="203" t="s">
        <v>859</v>
      </c>
      <c r="G164" s="200"/>
      <c r="H164" s="204">
        <v>1.2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140</v>
      </c>
      <c r="AU164" s="210" t="s">
        <v>83</v>
      </c>
      <c r="AV164" s="13" t="s">
        <v>83</v>
      </c>
      <c r="AW164" s="13" t="s">
        <v>30</v>
      </c>
      <c r="AX164" s="13" t="s">
        <v>73</v>
      </c>
      <c r="AY164" s="210" t="s">
        <v>132</v>
      </c>
    </row>
    <row r="165" spans="1:65" s="14" customFormat="1" ht="11.25" x14ac:dyDescent="0.2">
      <c r="B165" s="211"/>
      <c r="C165" s="212"/>
      <c r="D165" s="201" t="s">
        <v>140</v>
      </c>
      <c r="E165" s="213" t="s">
        <v>1</v>
      </c>
      <c r="F165" s="214" t="s">
        <v>229</v>
      </c>
      <c r="G165" s="212"/>
      <c r="H165" s="213" t="s">
        <v>1</v>
      </c>
      <c r="I165" s="215"/>
      <c r="J165" s="212"/>
      <c r="K165" s="212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140</v>
      </c>
      <c r="AU165" s="220" t="s">
        <v>83</v>
      </c>
      <c r="AV165" s="14" t="s">
        <v>81</v>
      </c>
      <c r="AW165" s="14" t="s">
        <v>30</v>
      </c>
      <c r="AX165" s="14" t="s">
        <v>73</v>
      </c>
      <c r="AY165" s="220" t="s">
        <v>132</v>
      </c>
    </row>
    <row r="166" spans="1:65" s="15" customFormat="1" ht="11.25" x14ac:dyDescent="0.2">
      <c r="B166" s="221"/>
      <c r="C166" s="222"/>
      <c r="D166" s="201" t="s">
        <v>140</v>
      </c>
      <c r="E166" s="223" t="s">
        <v>1</v>
      </c>
      <c r="F166" s="224" t="s">
        <v>143</v>
      </c>
      <c r="G166" s="222"/>
      <c r="H166" s="225">
        <v>1.2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140</v>
      </c>
      <c r="AU166" s="231" t="s">
        <v>83</v>
      </c>
      <c r="AV166" s="15" t="s">
        <v>139</v>
      </c>
      <c r="AW166" s="15" t="s">
        <v>30</v>
      </c>
      <c r="AX166" s="15" t="s">
        <v>81</v>
      </c>
      <c r="AY166" s="231" t="s">
        <v>132</v>
      </c>
    </row>
    <row r="167" spans="1:65" s="2" customFormat="1" ht="24.2" customHeight="1" x14ac:dyDescent="0.2">
      <c r="A167" s="34"/>
      <c r="B167" s="35"/>
      <c r="C167" s="186" t="s">
        <v>171</v>
      </c>
      <c r="D167" s="186" t="s">
        <v>134</v>
      </c>
      <c r="E167" s="187" t="s">
        <v>860</v>
      </c>
      <c r="F167" s="188" t="s">
        <v>861</v>
      </c>
      <c r="G167" s="189" t="s">
        <v>137</v>
      </c>
      <c r="H167" s="190">
        <v>2.6</v>
      </c>
      <c r="I167" s="191"/>
      <c r="J167" s="192">
        <f>ROUND(I167*H167,2)</f>
        <v>0</v>
      </c>
      <c r="K167" s="188" t="s">
        <v>138</v>
      </c>
      <c r="L167" s="39"/>
      <c r="M167" s="193" t="s">
        <v>1</v>
      </c>
      <c r="N167" s="194" t="s">
        <v>38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139</v>
      </c>
      <c r="AT167" s="197" t="s">
        <v>134</v>
      </c>
      <c r="AU167" s="197" t="s">
        <v>83</v>
      </c>
      <c r="AY167" s="17" t="s">
        <v>132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81</v>
      </c>
      <c r="BK167" s="198">
        <f>ROUND(I167*H167,2)</f>
        <v>0</v>
      </c>
      <c r="BL167" s="17" t="s">
        <v>139</v>
      </c>
      <c r="BM167" s="197" t="s">
        <v>207</v>
      </c>
    </row>
    <row r="168" spans="1:65" s="13" customFormat="1" ht="11.25" x14ac:dyDescent="0.2">
      <c r="B168" s="199"/>
      <c r="C168" s="200"/>
      <c r="D168" s="201" t="s">
        <v>140</v>
      </c>
      <c r="E168" s="202" t="s">
        <v>1</v>
      </c>
      <c r="F168" s="203" t="s">
        <v>862</v>
      </c>
      <c r="G168" s="200"/>
      <c r="H168" s="204">
        <v>2.6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140</v>
      </c>
      <c r="AU168" s="210" t="s">
        <v>83</v>
      </c>
      <c r="AV168" s="13" t="s">
        <v>83</v>
      </c>
      <c r="AW168" s="13" t="s">
        <v>30</v>
      </c>
      <c r="AX168" s="13" t="s">
        <v>73</v>
      </c>
      <c r="AY168" s="210" t="s">
        <v>132</v>
      </c>
    </row>
    <row r="169" spans="1:65" s="14" customFormat="1" ht="11.25" x14ac:dyDescent="0.2">
      <c r="B169" s="211"/>
      <c r="C169" s="212"/>
      <c r="D169" s="201" t="s">
        <v>140</v>
      </c>
      <c r="E169" s="213" t="s">
        <v>1</v>
      </c>
      <c r="F169" s="214" t="s">
        <v>863</v>
      </c>
      <c r="G169" s="212"/>
      <c r="H169" s="213" t="s">
        <v>1</v>
      </c>
      <c r="I169" s="215"/>
      <c r="J169" s="212"/>
      <c r="K169" s="212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140</v>
      </c>
      <c r="AU169" s="220" t="s">
        <v>83</v>
      </c>
      <c r="AV169" s="14" t="s">
        <v>81</v>
      </c>
      <c r="AW169" s="14" t="s">
        <v>30</v>
      </c>
      <c r="AX169" s="14" t="s">
        <v>73</v>
      </c>
      <c r="AY169" s="220" t="s">
        <v>132</v>
      </c>
    </row>
    <row r="170" spans="1:65" s="15" customFormat="1" ht="11.25" x14ac:dyDescent="0.2">
      <c r="B170" s="221"/>
      <c r="C170" s="222"/>
      <c r="D170" s="201" t="s">
        <v>140</v>
      </c>
      <c r="E170" s="223" t="s">
        <v>1</v>
      </c>
      <c r="F170" s="224" t="s">
        <v>143</v>
      </c>
      <c r="G170" s="222"/>
      <c r="H170" s="225">
        <v>2.6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140</v>
      </c>
      <c r="AU170" s="231" t="s">
        <v>83</v>
      </c>
      <c r="AV170" s="15" t="s">
        <v>139</v>
      </c>
      <c r="AW170" s="15" t="s">
        <v>30</v>
      </c>
      <c r="AX170" s="15" t="s">
        <v>81</v>
      </c>
      <c r="AY170" s="231" t="s">
        <v>132</v>
      </c>
    </row>
    <row r="171" spans="1:65" s="2" customFormat="1" ht="49.15" customHeight="1" x14ac:dyDescent="0.2">
      <c r="A171" s="34"/>
      <c r="B171" s="35"/>
      <c r="C171" s="186" t="s">
        <v>8</v>
      </c>
      <c r="D171" s="186" t="s">
        <v>134</v>
      </c>
      <c r="E171" s="187" t="s">
        <v>864</v>
      </c>
      <c r="F171" s="188" t="s">
        <v>865</v>
      </c>
      <c r="G171" s="189" t="s">
        <v>165</v>
      </c>
      <c r="H171" s="190">
        <v>0.7</v>
      </c>
      <c r="I171" s="191"/>
      <c r="J171" s="192">
        <f>ROUND(I171*H171,2)</f>
        <v>0</v>
      </c>
      <c r="K171" s="188" t="s">
        <v>138</v>
      </c>
      <c r="L171" s="39"/>
      <c r="M171" s="193" t="s">
        <v>1</v>
      </c>
      <c r="N171" s="194" t="s">
        <v>38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139</v>
      </c>
      <c r="AT171" s="197" t="s">
        <v>134</v>
      </c>
      <c r="AU171" s="197" t="s">
        <v>83</v>
      </c>
      <c r="AY171" s="17" t="s">
        <v>132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81</v>
      </c>
      <c r="BK171" s="198">
        <f>ROUND(I171*H171,2)</f>
        <v>0</v>
      </c>
      <c r="BL171" s="17" t="s">
        <v>139</v>
      </c>
      <c r="BM171" s="197" t="s">
        <v>212</v>
      </c>
    </row>
    <row r="172" spans="1:65" s="13" customFormat="1" ht="11.25" x14ac:dyDescent="0.2">
      <c r="B172" s="199"/>
      <c r="C172" s="200"/>
      <c r="D172" s="201" t="s">
        <v>140</v>
      </c>
      <c r="E172" s="202" t="s">
        <v>1</v>
      </c>
      <c r="F172" s="203" t="s">
        <v>866</v>
      </c>
      <c r="G172" s="200"/>
      <c r="H172" s="204">
        <v>0.7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140</v>
      </c>
      <c r="AU172" s="210" t="s">
        <v>83</v>
      </c>
      <c r="AV172" s="13" t="s">
        <v>83</v>
      </c>
      <c r="AW172" s="13" t="s">
        <v>30</v>
      </c>
      <c r="AX172" s="13" t="s">
        <v>73</v>
      </c>
      <c r="AY172" s="210" t="s">
        <v>132</v>
      </c>
    </row>
    <row r="173" spans="1:65" s="14" customFormat="1" ht="11.25" x14ac:dyDescent="0.2">
      <c r="B173" s="211"/>
      <c r="C173" s="212"/>
      <c r="D173" s="201" t="s">
        <v>140</v>
      </c>
      <c r="E173" s="213" t="s">
        <v>1</v>
      </c>
      <c r="F173" s="214" t="s">
        <v>229</v>
      </c>
      <c r="G173" s="212"/>
      <c r="H173" s="213" t="s">
        <v>1</v>
      </c>
      <c r="I173" s="215"/>
      <c r="J173" s="212"/>
      <c r="K173" s="212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140</v>
      </c>
      <c r="AU173" s="220" t="s">
        <v>83</v>
      </c>
      <c r="AV173" s="14" t="s">
        <v>81</v>
      </c>
      <c r="AW173" s="14" t="s">
        <v>30</v>
      </c>
      <c r="AX173" s="14" t="s">
        <v>73</v>
      </c>
      <c r="AY173" s="220" t="s">
        <v>132</v>
      </c>
    </row>
    <row r="174" spans="1:65" s="15" customFormat="1" ht="11.25" x14ac:dyDescent="0.2">
      <c r="B174" s="221"/>
      <c r="C174" s="222"/>
      <c r="D174" s="201" t="s">
        <v>140</v>
      </c>
      <c r="E174" s="223" t="s">
        <v>1</v>
      </c>
      <c r="F174" s="224" t="s">
        <v>143</v>
      </c>
      <c r="G174" s="222"/>
      <c r="H174" s="225">
        <v>0.7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140</v>
      </c>
      <c r="AU174" s="231" t="s">
        <v>83</v>
      </c>
      <c r="AV174" s="15" t="s">
        <v>139</v>
      </c>
      <c r="AW174" s="15" t="s">
        <v>30</v>
      </c>
      <c r="AX174" s="15" t="s">
        <v>81</v>
      </c>
      <c r="AY174" s="231" t="s">
        <v>132</v>
      </c>
    </row>
    <row r="175" spans="1:65" s="2" customFormat="1" ht="24.2" customHeight="1" x14ac:dyDescent="0.2">
      <c r="A175" s="34"/>
      <c r="B175" s="35"/>
      <c r="C175" s="186" t="s">
        <v>176</v>
      </c>
      <c r="D175" s="186" t="s">
        <v>134</v>
      </c>
      <c r="E175" s="187" t="s">
        <v>867</v>
      </c>
      <c r="F175" s="188" t="s">
        <v>868</v>
      </c>
      <c r="G175" s="189" t="s">
        <v>380</v>
      </c>
      <c r="H175" s="190">
        <v>10</v>
      </c>
      <c r="I175" s="191"/>
      <c r="J175" s="192">
        <f>ROUND(I175*H175,2)</f>
        <v>0</v>
      </c>
      <c r="K175" s="188" t="s">
        <v>1</v>
      </c>
      <c r="L175" s="39"/>
      <c r="M175" s="193" t="s">
        <v>1</v>
      </c>
      <c r="N175" s="194" t="s">
        <v>38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139</v>
      </c>
      <c r="AT175" s="197" t="s">
        <v>134</v>
      </c>
      <c r="AU175" s="197" t="s">
        <v>83</v>
      </c>
      <c r="AY175" s="17" t="s">
        <v>132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81</v>
      </c>
      <c r="BK175" s="198">
        <f>ROUND(I175*H175,2)</f>
        <v>0</v>
      </c>
      <c r="BL175" s="17" t="s">
        <v>139</v>
      </c>
      <c r="BM175" s="197" t="s">
        <v>216</v>
      </c>
    </row>
    <row r="176" spans="1:65" s="13" customFormat="1" ht="11.25" x14ac:dyDescent="0.2">
      <c r="B176" s="199"/>
      <c r="C176" s="200"/>
      <c r="D176" s="201" t="s">
        <v>140</v>
      </c>
      <c r="E176" s="202" t="s">
        <v>1</v>
      </c>
      <c r="F176" s="203" t="s">
        <v>159</v>
      </c>
      <c r="G176" s="200"/>
      <c r="H176" s="204">
        <v>10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140</v>
      </c>
      <c r="AU176" s="210" t="s">
        <v>83</v>
      </c>
      <c r="AV176" s="13" t="s">
        <v>83</v>
      </c>
      <c r="AW176" s="13" t="s">
        <v>30</v>
      </c>
      <c r="AX176" s="13" t="s">
        <v>73</v>
      </c>
      <c r="AY176" s="210" t="s">
        <v>132</v>
      </c>
    </row>
    <row r="177" spans="1:65" s="14" customFormat="1" ht="11.25" x14ac:dyDescent="0.2">
      <c r="B177" s="211"/>
      <c r="C177" s="212"/>
      <c r="D177" s="201" t="s">
        <v>140</v>
      </c>
      <c r="E177" s="213" t="s">
        <v>1</v>
      </c>
      <c r="F177" s="214" t="s">
        <v>869</v>
      </c>
      <c r="G177" s="212"/>
      <c r="H177" s="213" t="s">
        <v>1</v>
      </c>
      <c r="I177" s="215"/>
      <c r="J177" s="212"/>
      <c r="K177" s="212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140</v>
      </c>
      <c r="AU177" s="220" t="s">
        <v>83</v>
      </c>
      <c r="AV177" s="14" t="s">
        <v>81</v>
      </c>
      <c r="AW177" s="14" t="s">
        <v>30</v>
      </c>
      <c r="AX177" s="14" t="s">
        <v>73</v>
      </c>
      <c r="AY177" s="220" t="s">
        <v>132</v>
      </c>
    </row>
    <row r="178" spans="1:65" s="14" customFormat="1" ht="11.25" x14ac:dyDescent="0.2">
      <c r="B178" s="211"/>
      <c r="C178" s="212"/>
      <c r="D178" s="201" t="s">
        <v>140</v>
      </c>
      <c r="E178" s="213" t="s">
        <v>1</v>
      </c>
      <c r="F178" s="214" t="s">
        <v>229</v>
      </c>
      <c r="G178" s="212"/>
      <c r="H178" s="213" t="s">
        <v>1</v>
      </c>
      <c r="I178" s="215"/>
      <c r="J178" s="212"/>
      <c r="K178" s="212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140</v>
      </c>
      <c r="AU178" s="220" t="s">
        <v>83</v>
      </c>
      <c r="AV178" s="14" t="s">
        <v>81</v>
      </c>
      <c r="AW178" s="14" t="s">
        <v>30</v>
      </c>
      <c r="AX178" s="14" t="s">
        <v>73</v>
      </c>
      <c r="AY178" s="220" t="s">
        <v>132</v>
      </c>
    </row>
    <row r="179" spans="1:65" s="15" customFormat="1" ht="11.25" x14ac:dyDescent="0.2">
      <c r="B179" s="221"/>
      <c r="C179" s="222"/>
      <c r="D179" s="201" t="s">
        <v>140</v>
      </c>
      <c r="E179" s="223" t="s">
        <v>1</v>
      </c>
      <c r="F179" s="224" t="s">
        <v>143</v>
      </c>
      <c r="G179" s="222"/>
      <c r="H179" s="225">
        <v>10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140</v>
      </c>
      <c r="AU179" s="231" t="s">
        <v>83</v>
      </c>
      <c r="AV179" s="15" t="s">
        <v>139</v>
      </c>
      <c r="AW179" s="15" t="s">
        <v>30</v>
      </c>
      <c r="AX179" s="15" t="s">
        <v>81</v>
      </c>
      <c r="AY179" s="231" t="s">
        <v>132</v>
      </c>
    </row>
    <row r="180" spans="1:65" s="2" customFormat="1" ht="24.2" customHeight="1" x14ac:dyDescent="0.2">
      <c r="A180" s="34"/>
      <c r="B180" s="35"/>
      <c r="C180" s="232" t="s">
        <v>217</v>
      </c>
      <c r="D180" s="232" t="s">
        <v>162</v>
      </c>
      <c r="E180" s="233" t="s">
        <v>652</v>
      </c>
      <c r="F180" s="234" t="s">
        <v>870</v>
      </c>
      <c r="G180" s="235" t="s">
        <v>380</v>
      </c>
      <c r="H180" s="236">
        <v>10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38</v>
      </c>
      <c r="O180" s="71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154</v>
      </c>
      <c r="AT180" s="197" t="s">
        <v>162</v>
      </c>
      <c r="AU180" s="197" t="s">
        <v>83</v>
      </c>
      <c r="AY180" s="17" t="s">
        <v>132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7" t="s">
        <v>81</v>
      </c>
      <c r="BK180" s="198">
        <f>ROUND(I180*H180,2)</f>
        <v>0</v>
      </c>
      <c r="BL180" s="17" t="s">
        <v>139</v>
      </c>
      <c r="BM180" s="197" t="s">
        <v>220</v>
      </c>
    </row>
    <row r="181" spans="1:65" s="12" customFormat="1" ht="22.9" customHeight="1" x14ac:dyDescent="0.2">
      <c r="B181" s="170"/>
      <c r="C181" s="171"/>
      <c r="D181" s="172" t="s">
        <v>72</v>
      </c>
      <c r="E181" s="184" t="s">
        <v>151</v>
      </c>
      <c r="F181" s="184" t="s">
        <v>871</v>
      </c>
      <c r="G181" s="171"/>
      <c r="H181" s="171"/>
      <c r="I181" s="174"/>
      <c r="J181" s="185">
        <f>BK181</f>
        <v>0</v>
      </c>
      <c r="K181" s="171"/>
      <c r="L181" s="176"/>
      <c r="M181" s="177"/>
      <c r="N181" s="178"/>
      <c r="O181" s="178"/>
      <c r="P181" s="179">
        <f>SUM(P182:P190)</f>
        <v>0</v>
      </c>
      <c r="Q181" s="178"/>
      <c r="R181" s="179">
        <f>SUM(R182:R190)</f>
        <v>0</v>
      </c>
      <c r="S181" s="178"/>
      <c r="T181" s="180">
        <f>SUM(T182:T190)</f>
        <v>0</v>
      </c>
      <c r="AR181" s="181" t="s">
        <v>81</v>
      </c>
      <c r="AT181" s="182" t="s">
        <v>72</v>
      </c>
      <c r="AU181" s="182" t="s">
        <v>81</v>
      </c>
      <c r="AY181" s="181" t="s">
        <v>132</v>
      </c>
      <c r="BK181" s="183">
        <f>SUM(BK182:BK190)</f>
        <v>0</v>
      </c>
    </row>
    <row r="182" spans="1:65" s="2" customFormat="1" ht="49.15" customHeight="1" x14ac:dyDescent="0.2">
      <c r="A182" s="34"/>
      <c r="B182" s="35"/>
      <c r="C182" s="186" t="s">
        <v>141</v>
      </c>
      <c r="D182" s="186" t="s">
        <v>134</v>
      </c>
      <c r="E182" s="187" t="s">
        <v>872</v>
      </c>
      <c r="F182" s="188" t="s">
        <v>873</v>
      </c>
      <c r="G182" s="189" t="s">
        <v>195</v>
      </c>
      <c r="H182" s="190">
        <v>1</v>
      </c>
      <c r="I182" s="191"/>
      <c r="J182" s="192">
        <f>ROUND(I182*H182,2)</f>
        <v>0</v>
      </c>
      <c r="K182" s="188" t="s">
        <v>138</v>
      </c>
      <c r="L182" s="39"/>
      <c r="M182" s="193" t="s">
        <v>1</v>
      </c>
      <c r="N182" s="194" t="s">
        <v>38</v>
      </c>
      <c r="O182" s="71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139</v>
      </c>
      <c r="AT182" s="197" t="s">
        <v>134</v>
      </c>
      <c r="AU182" s="197" t="s">
        <v>83</v>
      </c>
      <c r="AY182" s="17" t="s">
        <v>132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81</v>
      </c>
      <c r="BK182" s="198">
        <f>ROUND(I182*H182,2)</f>
        <v>0</v>
      </c>
      <c r="BL182" s="17" t="s">
        <v>139</v>
      </c>
      <c r="BM182" s="197" t="s">
        <v>225</v>
      </c>
    </row>
    <row r="183" spans="1:65" s="13" customFormat="1" ht="11.25" x14ac:dyDescent="0.2">
      <c r="B183" s="199"/>
      <c r="C183" s="200"/>
      <c r="D183" s="201" t="s">
        <v>140</v>
      </c>
      <c r="E183" s="202" t="s">
        <v>1</v>
      </c>
      <c r="F183" s="203" t="s">
        <v>81</v>
      </c>
      <c r="G183" s="200"/>
      <c r="H183" s="204">
        <v>1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140</v>
      </c>
      <c r="AU183" s="210" t="s">
        <v>83</v>
      </c>
      <c r="AV183" s="13" t="s">
        <v>83</v>
      </c>
      <c r="AW183" s="13" t="s">
        <v>30</v>
      </c>
      <c r="AX183" s="13" t="s">
        <v>73</v>
      </c>
      <c r="AY183" s="210" t="s">
        <v>132</v>
      </c>
    </row>
    <row r="184" spans="1:65" s="14" customFormat="1" ht="11.25" x14ac:dyDescent="0.2">
      <c r="B184" s="211"/>
      <c r="C184" s="212"/>
      <c r="D184" s="201" t="s">
        <v>140</v>
      </c>
      <c r="E184" s="213" t="s">
        <v>1</v>
      </c>
      <c r="F184" s="214" t="s">
        <v>229</v>
      </c>
      <c r="G184" s="212"/>
      <c r="H184" s="213" t="s">
        <v>1</v>
      </c>
      <c r="I184" s="215"/>
      <c r="J184" s="212"/>
      <c r="K184" s="212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140</v>
      </c>
      <c r="AU184" s="220" t="s">
        <v>83</v>
      </c>
      <c r="AV184" s="14" t="s">
        <v>81</v>
      </c>
      <c r="AW184" s="14" t="s">
        <v>30</v>
      </c>
      <c r="AX184" s="14" t="s">
        <v>73</v>
      </c>
      <c r="AY184" s="220" t="s">
        <v>132</v>
      </c>
    </row>
    <row r="185" spans="1:65" s="15" customFormat="1" ht="11.25" x14ac:dyDescent="0.2">
      <c r="B185" s="221"/>
      <c r="C185" s="222"/>
      <c r="D185" s="201" t="s">
        <v>140</v>
      </c>
      <c r="E185" s="223" t="s">
        <v>1</v>
      </c>
      <c r="F185" s="224" t="s">
        <v>143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140</v>
      </c>
      <c r="AU185" s="231" t="s">
        <v>83</v>
      </c>
      <c r="AV185" s="15" t="s">
        <v>139</v>
      </c>
      <c r="AW185" s="15" t="s">
        <v>30</v>
      </c>
      <c r="AX185" s="15" t="s">
        <v>81</v>
      </c>
      <c r="AY185" s="231" t="s">
        <v>132</v>
      </c>
    </row>
    <row r="186" spans="1:65" s="2" customFormat="1" ht="44.25" customHeight="1" x14ac:dyDescent="0.2">
      <c r="A186" s="34"/>
      <c r="B186" s="35"/>
      <c r="C186" s="186" t="s">
        <v>230</v>
      </c>
      <c r="D186" s="186" t="s">
        <v>134</v>
      </c>
      <c r="E186" s="187" t="s">
        <v>874</v>
      </c>
      <c r="F186" s="188" t="s">
        <v>875</v>
      </c>
      <c r="G186" s="189" t="s">
        <v>195</v>
      </c>
      <c r="H186" s="190">
        <v>106.7</v>
      </c>
      <c r="I186" s="191"/>
      <c r="J186" s="192">
        <f>ROUND(I186*H186,2)</f>
        <v>0</v>
      </c>
      <c r="K186" s="188" t="s">
        <v>138</v>
      </c>
      <c r="L186" s="39"/>
      <c r="M186" s="193" t="s">
        <v>1</v>
      </c>
      <c r="N186" s="194" t="s">
        <v>38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139</v>
      </c>
      <c r="AT186" s="197" t="s">
        <v>134</v>
      </c>
      <c r="AU186" s="197" t="s">
        <v>83</v>
      </c>
      <c r="AY186" s="17" t="s">
        <v>132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81</v>
      </c>
      <c r="BK186" s="198">
        <f>ROUND(I186*H186,2)</f>
        <v>0</v>
      </c>
      <c r="BL186" s="17" t="s">
        <v>139</v>
      </c>
      <c r="BM186" s="197" t="s">
        <v>233</v>
      </c>
    </row>
    <row r="187" spans="1:65" s="13" customFormat="1" ht="11.25" x14ac:dyDescent="0.2">
      <c r="B187" s="199"/>
      <c r="C187" s="200"/>
      <c r="D187" s="201" t="s">
        <v>140</v>
      </c>
      <c r="E187" s="202" t="s">
        <v>1</v>
      </c>
      <c r="F187" s="203" t="s">
        <v>876</v>
      </c>
      <c r="G187" s="200"/>
      <c r="H187" s="204">
        <v>68.2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140</v>
      </c>
      <c r="AU187" s="210" t="s">
        <v>83</v>
      </c>
      <c r="AV187" s="13" t="s">
        <v>83</v>
      </c>
      <c r="AW187" s="13" t="s">
        <v>30</v>
      </c>
      <c r="AX187" s="13" t="s">
        <v>73</v>
      </c>
      <c r="AY187" s="210" t="s">
        <v>132</v>
      </c>
    </row>
    <row r="188" spans="1:65" s="13" customFormat="1" ht="11.25" x14ac:dyDescent="0.2">
      <c r="B188" s="199"/>
      <c r="C188" s="200"/>
      <c r="D188" s="201" t="s">
        <v>140</v>
      </c>
      <c r="E188" s="202" t="s">
        <v>1</v>
      </c>
      <c r="F188" s="203" t="s">
        <v>877</v>
      </c>
      <c r="G188" s="200"/>
      <c r="H188" s="204">
        <v>38.5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140</v>
      </c>
      <c r="AU188" s="210" t="s">
        <v>83</v>
      </c>
      <c r="AV188" s="13" t="s">
        <v>83</v>
      </c>
      <c r="AW188" s="13" t="s">
        <v>30</v>
      </c>
      <c r="AX188" s="13" t="s">
        <v>73</v>
      </c>
      <c r="AY188" s="210" t="s">
        <v>132</v>
      </c>
    </row>
    <row r="189" spans="1:65" s="14" customFormat="1" ht="11.25" x14ac:dyDescent="0.2">
      <c r="B189" s="211"/>
      <c r="C189" s="212"/>
      <c r="D189" s="201" t="s">
        <v>140</v>
      </c>
      <c r="E189" s="213" t="s">
        <v>1</v>
      </c>
      <c r="F189" s="214" t="s">
        <v>229</v>
      </c>
      <c r="G189" s="212"/>
      <c r="H189" s="213" t="s">
        <v>1</v>
      </c>
      <c r="I189" s="215"/>
      <c r="J189" s="212"/>
      <c r="K189" s="212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140</v>
      </c>
      <c r="AU189" s="220" t="s">
        <v>83</v>
      </c>
      <c r="AV189" s="14" t="s">
        <v>81</v>
      </c>
      <c r="AW189" s="14" t="s">
        <v>30</v>
      </c>
      <c r="AX189" s="14" t="s">
        <v>73</v>
      </c>
      <c r="AY189" s="220" t="s">
        <v>132</v>
      </c>
    </row>
    <row r="190" spans="1:65" s="15" customFormat="1" ht="11.25" x14ac:dyDescent="0.2">
      <c r="B190" s="221"/>
      <c r="C190" s="222"/>
      <c r="D190" s="201" t="s">
        <v>140</v>
      </c>
      <c r="E190" s="223" t="s">
        <v>1</v>
      </c>
      <c r="F190" s="224" t="s">
        <v>143</v>
      </c>
      <c r="G190" s="222"/>
      <c r="H190" s="225">
        <v>106.7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140</v>
      </c>
      <c r="AU190" s="231" t="s">
        <v>83</v>
      </c>
      <c r="AV190" s="15" t="s">
        <v>139</v>
      </c>
      <c r="AW190" s="15" t="s">
        <v>30</v>
      </c>
      <c r="AX190" s="15" t="s">
        <v>81</v>
      </c>
      <c r="AY190" s="231" t="s">
        <v>132</v>
      </c>
    </row>
    <row r="191" spans="1:65" s="12" customFormat="1" ht="22.9" customHeight="1" x14ac:dyDescent="0.2">
      <c r="B191" s="170"/>
      <c r="C191" s="171"/>
      <c r="D191" s="172" t="s">
        <v>72</v>
      </c>
      <c r="E191" s="184" t="s">
        <v>178</v>
      </c>
      <c r="F191" s="184" t="s">
        <v>345</v>
      </c>
      <c r="G191" s="171"/>
      <c r="H191" s="171"/>
      <c r="I191" s="174"/>
      <c r="J191" s="185">
        <f>BK191</f>
        <v>0</v>
      </c>
      <c r="K191" s="171"/>
      <c r="L191" s="176"/>
      <c r="M191" s="177"/>
      <c r="N191" s="178"/>
      <c r="O191" s="178"/>
      <c r="P191" s="179">
        <f>SUM(P192:P203)</f>
        <v>0</v>
      </c>
      <c r="Q191" s="178"/>
      <c r="R191" s="179">
        <f>SUM(R192:R203)</f>
        <v>0</v>
      </c>
      <c r="S191" s="178"/>
      <c r="T191" s="180">
        <f>SUM(T192:T203)</f>
        <v>0</v>
      </c>
      <c r="AR191" s="181" t="s">
        <v>81</v>
      </c>
      <c r="AT191" s="182" t="s">
        <v>72</v>
      </c>
      <c r="AU191" s="182" t="s">
        <v>81</v>
      </c>
      <c r="AY191" s="181" t="s">
        <v>132</v>
      </c>
      <c r="BK191" s="183">
        <f>SUM(BK192:BK203)</f>
        <v>0</v>
      </c>
    </row>
    <row r="192" spans="1:65" s="2" customFormat="1" ht="24.2" customHeight="1" x14ac:dyDescent="0.2">
      <c r="A192" s="34"/>
      <c r="B192" s="35"/>
      <c r="C192" s="186" t="s">
        <v>184</v>
      </c>
      <c r="D192" s="186" t="s">
        <v>134</v>
      </c>
      <c r="E192" s="187" t="s">
        <v>878</v>
      </c>
      <c r="F192" s="188" t="s">
        <v>879</v>
      </c>
      <c r="G192" s="189" t="s">
        <v>137</v>
      </c>
      <c r="H192" s="190">
        <v>1</v>
      </c>
      <c r="I192" s="191"/>
      <c r="J192" s="192">
        <f>ROUND(I192*H192,2)</f>
        <v>0</v>
      </c>
      <c r="K192" s="188" t="s">
        <v>138</v>
      </c>
      <c r="L192" s="39"/>
      <c r="M192" s="193" t="s">
        <v>1</v>
      </c>
      <c r="N192" s="194" t="s">
        <v>38</v>
      </c>
      <c r="O192" s="71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139</v>
      </c>
      <c r="AT192" s="197" t="s">
        <v>134</v>
      </c>
      <c r="AU192" s="197" t="s">
        <v>83</v>
      </c>
      <c r="AY192" s="17" t="s">
        <v>132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7" t="s">
        <v>81</v>
      </c>
      <c r="BK192" s="198">
        <f>ROUND(I192*H192,2)</f>
        <v>0</v>
      </c>
      <c r="BL192" s="17" t="s">
        <v>139</v>
      </c>
      <c r="BM192" s="197" t="s">
        <v>239</v>
      </c>
    </row>
    <row r="193" spans="1:65" s="13" customFormat="1" ht="11.25" x14ac:dyDescent="0.2">
      <c r="B193" s="199"/>
      <c r="C193" s="200"/>
      <c r="D193" s="201" t="s">
        <v>140</v>
      </c>
      <c r="E193" s="202" t="s">
        <v>1</v>
      </c>
      <c r="F193" s="203" t="s">
        <v>81</v>
      </c>
      <c r="G193" s="200"/>
      <c r="H193" s="204">
        <v>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140</v>
      </c>
      <c r="AU193" s="210" t="s">
        <v>83</v>
      </c>
      <c r="AV193" s="13" t="s">
        <v>83</v>
      </c>
      <c r="AW193" s="13" t="s">
        <v>30</v>
      </c>
      <c r="AX193" s="13" t="s">
        <v>73</v>
      </c>
      <c r="AY193" s="210" t="s">
        <v>132</v>
      </c>
    </row>
    <row r="194" spans="1:65" s="14" customFormat="1" ht="11.25" x14ac:dyDescent="0.2">
      <c r="B194" s="211"/>
      <c r="C194" s="212"/>
      <c r="D194" s="201" t="s">
        <v>140</v>
      </c>
      <c r="E194" s="213" t="s">
        <v>1</v>
      </c>
      <c r="F194" s="214" t="s">
        <v>229</v>
      </c>
      <c r="G194" s="212"/>
      <c r="H194" s="213" t="s">
        <v>1</v>
      </c>
      <c r="I194" s="215"/>
      <c r="J194" s="212"/>
      <c r="K194" s="212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140</v>
      </c>
      <c r="AU194" s="220" t="s">
        <v>83</v>
      </c>
      <c r="AV194" s="14" t="s">
        <v>81</v>
      </c>
      <c r="AW194" s="14" t="s">
        <v>30</v>
      </c>
      <c r="AX194" s="14" t="s">
        <v>73</v>
      </c>
      <c r="AY194" s="220" t="s">
        <v>132</v>
      </c>
    </row>
    <row r="195" spans="1:65" s="15" customFormat="1" ht="11.25" x14ac:dyDescent="0.2">
      <c r="B195" s="221"/>
      <c r="C195" s="222"/>
      <c r="D195" s="201" t="s">
        <v>140</v>
      </c>
      <c r="E195" s="223" t="s">
        <v>1</v>
      </c>
      <c r="F195" s="224" t="s">
        <v>143</v>
      </c>
      <c r="G195" s="222"/>
      <c r="H195" s="225">
        <v>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140</v>
      </c>
      <c r="AU195" s="231" t="s">
        <v>83</v>
      </c>
      <c r="AV195" s="15" t="s">
        <v>139</v>
      </c>
      <c r="AW195" s="15" t="s">
        <v>30</v>
      </c>
      <c r="AX195" s="15" t="s">
        <v>81</v>
      </c>
      <c r="AY195" s="231" t="s">
        <v>132</v>
      </c>
    </row>
    <row r="196" spans="1:65" s="2" customFormat="1" ht="33" customHeight="1" x14ac:dyDescent="0.2">
      <c r="A196" s="34"/>
      <c r="B196" s="35"/>
      <c r="C196" s="186" t="s">
        <v>7</v>
      </c>
      <c r="D196" s="186" t="s">
        <v>134</v>
      </c>
      <c r="E196" s="187" t="s">
        <v>710</v>
      </c>
      <c r="F196" s="188" t="s">
        <v>711</v>
      </c>
      <c r="G196" s="189" t="s">
        <v>380</v>
      </c>
      <c r="H196" s="190">
        <v>5</v>
      </c>
      <c r="I196" s="191"/>
      <c r="J196" s="192">
        <f>ROUND(I196*H196,2)</f>
        <v>0</v>
      </c>
      <c r="K196" s="188" t="s">
        <v>138</v>
      </c>
      <c r="L196" s="39"/>
      <c r="M196" s="193" t="s">
        <v>1</v>
      </c>
      <c r="N196" s="194" t="s">
        <v>38</v>
      </c>
      <c r="O196" s="71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139</v>
      </c>
      <c r="AT196" s="197" t="s">
        <v>134</v>
      </c>
      <c r="AU196" s="197" t="s">
        <v>83</v>
      </c>
      <c r="AY196" s="17" t="s">
        <v>132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7" t="s">
        <v>81</v>
      </c>
      <c r="BK196" s="198">
        <f>ROUND(I196*H196,2)</f>
        <v>0</v>
      </c>
      <c r="BL196" s="17" t="s">
        <v>139</v>
      </c>
      <c r="BM196" s="197" t="s">
        <v>243</v>
      </c>
    </row>
    <row r="197" spans="1:65" s="13" customFormat="1" ht="11.25" x14ac:dyDescent="0.2">
      <c r="B197" s="199"/>
      <c r="C197" s="200"/>
      <c r="D197" s="201" t="s">
        <v>140</v>
      </c>
      <c r="E197" s="202" t="s">
        <v>1</v>
      </c>
      <c r="F197" s="203" t="s">
        <v>156</v>
      </c>
      <c r="G197" s="200"/>
      <c r="H197" s="204">
        <v>5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140</v>
      </c>
      <c r="AU197" s="210" t="s">
        <v>83</v>
      </c>
      <c r="AV197" s="13" t="s">
        <v>83</v>
      </c>
      <c r="AW197" s="13" t="s">
        <v>30</v>
      </c>
      <c r="AX197" s="13" t="s">
        <v>73</v>
      </c>
      <c r="AY197" s="210" t="s">
        <v>132</v>
      </c>
    </row>
    <row r="198" spans="1:65" s="14" customFormat="1" ht="11.25" x14ac:dyDescent="0.2">
      <c r="B198" s="211"/>
      <c r="C198" s="212"/>
      <c r="D198" s="201" t="s">
        <v>140</v>
      </c>
      <c r="E198" s="213" t="s">
        <v>1</v>
      </c>
      <c r="F198" s="214" t="s">
        <v>229</v>
      </c>
      <c r="G198" s="212"/>
      <c r="H198" s="213" t="s">
        <v>1</v>
      </c>
      <c r="I198" s="215"/>
      <c r="J198" s="212"/>
      <c r="K198" s="212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140</v>
      </c>
      <c r="AU198" s="220" t="s">
        <v>83</v>
      </c>
      <c r="AV198" s="14" t="s">
        <v>81</v>
      </c>
      <c r="AW198" s="14" t="s">
        <v>30</v>
      </c>
      <c r="AX198" s="14" t="s">
        <v>73</v>
      </c>
      <c r="AY198" s="220" t="s">
        <v>132</v>
      </c>
    </row>
    <row r="199" spans="1:65" s="15" customFormat="1" ht="11.25" x14ac:dyDescent="0.2">
      <c r="B199" s="221"/>
      <c r="C199" s="222"/>
      <c r="D199" s="201" t="s">
        <v>140</v>
      </c>
      <c r="E199" s="223" t="s">
        <v>1</v>
      </c>
      <c r="F199" s="224" t="s">
        <v>143</v>
      </c>
      <c r="G199" s="222"/>
      <c r="H199" s="225">
        <v>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140</v>
      </c>
      <c r="AU199" s="231" t="s">
        <v>83</v>
      </c>
      <c r="AV199" s="15" t="s">
        <v>139</v>
      </c>
      <c r="AW199" s="15" t="s">
        <v>30</v>
      </c>
      <c r="AX199" s="15" t="s">
        <v>81</v>
      </c>
      <c r="AY199" s="231" t="s">
        <v>132</v>
      </c>
    </row>
    <row r="200" spans="1:65" s="2" customFormat="1" ht="24.2" customHeight="1" x14ac:dyDescent="0.2">
      <c r="A200" s="34"/>
      <c r="B200" s="35"/>
      <c r="C200" s="186" t="s">
        <v>190</v>
      </c>
      <c r="D200" s="186" t="s">
        <v>134</v>
      </c>
      <c r="E200" s="187" t="s">
        <v>880</v>
      </c>
      <c r="F200" s="188" t="s">
        <v>881</v>
      </c>
      <c r="G200" s="189" t="s">
        <v>195</v>
      </c>
      <c r="H200" s="190">
        <v>119.7</v>
      </c>
      <c r="I200" s="191"/>
      <c r="J200" s="192">
        <f>ROUND(I200*H200,2)</f>
        <v>0</v>
      </c>
      <c r="K200" s="188" t="s">
        <v>1</v>
      </c>
      <c r="L200" s="39"/>
      <c r="M200" s="193" t="s">
        <v>1</v>
      </c>
      <c r="N200" s="194" t="s">
        <v>38</v>
      </c>
      <c r="O200" s="71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139</v>
      </c>
      <c r="AT200" s="197" t="s">
        <v>134</v>
      </c>
      <c r="AU200" s="197" t="s">
        <v>83</v>
      </c>
      <c r="AY200" s="17" t="s">
        <v>132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7" t="s">
        <v>81</v>
      </c>
      <c r="BK200" s="198">
        <f>ROUND(I200*H200,2)</f>
        <v>0</v>
      </c>
      <c r="BL200" s="17" t="s">
        <v>139</v>
      </c>
      <c r="BM200" s="197" t="s">
        <v>249</v>
      </c>
    </row>
    <row r="201" spans="1:65" s="13" customFormat="1" ht="11.25" x14ac:dyDescent="0.2">
      <c r="B201" s="199"/>
      <c r="C201" s="200"/>
      <c r="D201" s="201" t="s">
        <v>140</v>
      </c>
      <c r="E201" s="202" t="s">
        <v>1</v>
      </c>
      <c r="F201" s="203" t="s">
        <v>882</v>
      </c>
      <c r="G201" s="200"/>
      <c r="H201" s="204">
        <v>119.7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140</v>
      </c>
      <c r="AU201" s="210" t="s">
        <v>83</v>
      </c>
      <c r="AV201" s="13" t="s">
        <v>83</v>
      </c>
      <c r="AW201" s="13" t="s">
        <v>30</v>
      </c>
      <c r="AX201" s="13" t="s">
        <v>73</v>
      </c>
      <c r="AY201" s="210" t="s">
        <v>132</v>
      </c>
    </row>
    <row r="202" spans="1:65" s="14" customFormat="1" ht="11.25" x14ac:dyDescent="0.2">
      <c r="B202" s="211"/>
      <c r="C202" s="212"/>
      <c r="D202" s="201" t="s">
        <v>140</v>
      </c>
      <c r="E202" s="213" t="s">
        <v>1</v>
      </c>
      <c r="F202" s="214" t="s">
        <v>229</v>
      </c>
      <c r="G202" s="212"/>
      <c r="H202" s="213" t="s">
        <v>1</v>
      </c>
      <c r="I202" s="215"/>
      <c r="J202" s="212"/>
      <c r="K202" s="212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140</v>
      </c>
      <c r="AU202" s="220" t="s">
        <v>83</v>
      </c>
      <c r="AV202" s="14" t="s">
        <v>81</v>
      </c>
      <c r="AW202" s="14" t="s">
        <v>30</v>
      </c>
      <c r="AX202" s="14" t="s">
        <v>73</v>
      </c>
      <c r="AY202" s="220" t="s">
        <v>132</v>
      </c>
    </row>
    <row r="203" spans="1:65" s="15" customFormat="1" ht="11.25" x14ac:dyDescent="0.2">
      <c r="B203" s="221"/>
      <c r="C203" s="222"/>
      <c r="D203" s="201" t="s">
        <v>140</v>
      </c>
      <c r="E203" s="223" t="s">
        <v>1</v>
      </c>
      <c r="F203" s="224" t="s">
        <v>143</v>
      </c>
      <c r="G203" s="222"/>
      <c r="H203" s="225">
        <v>119.7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140</v>
      </c>
      <c r="AU203" s="231" t="s">
        <v>83</v>
      </c>
      <c r="AV203" s="15" t="s">
        <v>139</v>
      </c>
      <c r="AW203" s="15" t="s">
        <v>30</v>
      </c>
      <c r="AX203" s="15" t="s">
        <v>81</v>
      </c>
      <c r="AY203" s="231" t="s">
        <v>132</v>
      </c>
    </row>
    <row r="204" spans="1:65" s="12" customFormat="1" ht="22.9" customHeight="1" x14ac:dyDescent="0.2">
      <c r="B204" s="170"/>
      <c r="C204" s="171"/>
      <c r="D204" s="172" t="s">
        <v>72</v>
      </c>
      <c r="E204" s="184" t="s">
        <v>442</v>
      </c>
      <c r="F204" s="184" t="s">
        <v>443</v>
      </c>
      <c r="G204" s="171"/>
      <c r="H204" s="171"/>
      <c r="I204" s="174"/>
      <c r="J204" s="185">
        <f>BK204</f>
        <v>0</v>
      </c>
      <c r="K204" s="171"/>
      <c r="L204" s="176"/>
      <c r="M204" s="177"/>
      <c r="N204" s="178"/>
      <c r="O204" s="178"/>
      <c r="P204" s="179">
        <f>SUM(P205:P217)</f>
        <v>0</v>
      </c>
      <c r="Q204" s="178"/>
      <c r="R204" s="179">
        <f>SUM(R205:R217)</f>
        <v>0</v>
      </c>
      <c r="S204" s="178"/>
      <c r="T204" s="180">
        <f>SUM(T205:T217)</f>
        <v>0</v>
      </c>
      <c r="AR204" s="181" t="s">
        <v>81</v>
      </c>
      <c r="AT204" s="182" t="s">
        <v>72</v>
      </c>
      <c r="AU204" s="182" t="s">
        <v>81</v>
      </c>
      <c r="AY204" s="181" t="s">
        <v>132</v>
      </c>
      <c r="BK204" s="183">
        <f>SUM(BK205:BK217)</f>
        <v>0</v>
      </c>
    </row>
    <row r="205" spans="1:65" s="2" customFormat="1" ht="44.25" customHeight="1" x14ac:dyDescent="0.2">
      <c r="A205" s="34"/>
      <c r="B205" s="35"/>
      <c r="C205" s="186" t="s">
        <v>252</v>
      </c>
      <c r="D205" s="186" t="s">
        <v>134</v>
      </c>
      <c r="E205" s="187" t="s">
        <v>883</v>
      </c>
      <c r="F205" s="188" t="s">
        <v>884</v>
      </c>
      <c r="G205" s="189" t="s">
        <v>165</v>
      </c>
      <c r="H205" s="190">
        <v>2.2000000000000002</v>
      </c>
      <c r="I205" s="191"/>
      <c r="J205" s="192">
        <f>ROUND(I205*H205,2)</f>
        <v>0</v>
      </c>
      <c r="K205" s="188" t="s">
        <v>138</v>
      </c>
      <c r="L205" s="39"/>
      <c r="M205" s="193" t="s">
        <v>1</v>
      </c>
      <c r="N205" s="194" t="s">
        <v>38</v>
      </c>
      <c r="O205" s="71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139</v>
      </c>
      <c r="AT205" s="197" t="s">
        <v>134</v>
      </c>
      <c r="AU205" s="197" t="s">
        <v>83</v>
      </c>
      <c r="AY205" s="17" t="s">
        <v>132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81</v>
      </c>
      <c r="BK205" s="198">
        <f>ROUND(I205*H205,2)</f>
        <v>0</v>
      </c>
      <c r="BL205" s="17" t="s">
        <v>139</v>
      </c>
      <c r="BM205" s="197" t="s">
        <v>254</v>
      </c>
    </row>
    <row r="206" spans="1:65" s="13" customFormat="1" ht="11.25" x14ac:dyDescent="0.2">
      <c r="B206" s="199"/>
      <c r="C206" s="200"/>
      <c r="D206" s="201" t="s">
        <v>140</v>
      </c>
      <c r="E206" s="202" t="s">
        <v>1</v>
      </c>
      <c r="F206" s="203" t="s">
        <v>885</v>
      </c>
      <c r="G206" s="200"/>
      <c r="H206" s="204">
        <v>2.2000000000000002</v>
      </c>
      <c r="I206" s="205"/>
      <c r="J206" s="200"/>
      <c r="K206" s="200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140</v>
      </c>
      <c r="AU206" s="210" t="s">
        <v>83</v>
      </c>
      <c r="AV206" s="13" t="s">
        <v>83</v>
      </c>
      <c r="AW206" s="13" t="s">
        <v>30</v>
      </c>
      <c r="AX206" s="13" t="s">
        <v>73</v>
      </c>
      <c r="AY206" s="210" t="s">
        <v>132</v>
      </c>
    </row>
    <row r="207" spans="1:65" s="15" customFormat="1" ht="11.25" x14ac:dyDescent="0.2">
      <c r="B207" s="221"/>
      <c r="C207" s="222"/>
      <c r="D207" s="201" t="s">
        <v>140</v>
      </c>
      <c r="E207" s="223" t="s">
        <v>1</v>
      </c>
      <c r="F207" s="224" t="s">
        <v>143</v>
      </c>
      <c r="G207" s="222"/>
      <c r="H207" s="225">
        <v>2.2000000000000002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140</v>
      </c>
      <c r="AU207" s="231" t="s">
        <v>83</v>
      </c>
      <c r="AV207" s="15" t="s">
        <v>139</v>
      </c>
      <c r="AW207" s="15" t="s">
        <v>30</v>
      </c>
      <c r="AX207" s="15" t="s">
        <v>81</v>
      </c>
      <c r="AY207" s="231" t="s">
        <v>132</v>
      </c>
    </row>
    <row r="208" spans="1:65" s="2" customFormat="1" ht="44.25" customHeight="1" x14ac:dyDescent="0.2">
      <c r="A208" s="34"/>
      <c r="B208" s="35"/>
      <c r="C208" s="186" t="s">
        <v>196</v>
      </c>
      <c r="D208" s="186" t="s">
        <v>134</v>
      </c>
      <c r="E208" s="187" t="s">
        <v>754</v>
      </c>
      <c r="F208" s="188" t="s">
        <v>755</v>
      </c>
      <c r="G208" s="189" t="s">
        <v>165</v>
      </c>
      <c r="H208" s="190">
        <v>0.23</v>
      </c>
      <c r="I208" s="191"/>
      <c r="J208" s="192">
        <f>ROUND(I208*H208,2)</f>
        <v>0</v>
      </c>
      <c r="K208" s="188" t="s">
        <v>138</v>
      </c>
      <c r="L208" s="39"/>
      <c r="M208" s="193" t="s">
        <v>1</v>
      </c>
      <c r="N208" s="194" t="s">
        <v>38</v>
      </c>
      <c r="O208" s="71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139</v>
      </c>
      <c r="AT208" s="197" t="s">
        <v>134</v>
      </c>
      <c r="AU208" s="197" t="s">
        <v>83</v>
      </c>
      <c r="AY208" s="17" t="s">
        <v>132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7" t="s">
        <v>81</v>
      </c>
      <c r="BK208" s="198">
        <f>ROUND(I208*H208,2)</f>
        <v>0</v>
      </c>
      <c r="BL208" s="17" t="s">
        <v>139</v>
      </c>
      <c r="BM208" s="197" t="s">
        <v>240</v>
      </c>
    </row>
    <row r="209" spans="1:65" s="13" customFormat="1" ht="11.25" x14ac:dyDescent="0.2">
      <c r="B209" s="199"/>
      <c r="C209" s="200"/>
      <c r="D209" s="201" t="s">
        <v>140</v>
      </c>
      <c r="E209" s="202" t="s">
        <v>1</v>
      </c>
      <c r="F209" s="203" t="s">
        <v>886</v>
      </c>
      <c r="G209" s="200"/>
      <c r="H209" s="204">
        <v>0.23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140</v>
      </c>
      <c r="AU209" s="210" t="s">
        <v>83</v>
      </c>
      <c r="AV209" s="13" t="s">
        <v>83</v>
      </c>
      <c r="AW209" s="13" t="s">
        <v>30</v>
      </c>
      <c r="AX209" s="13" t="s">
        <v>73</v>
      </c>
      <c r="AY209" s="210" t="s">
        <v>132</v>
      </c>
    </row>
    <row r="210" spans="1:65" s="15" customFormat="1" ht="11.25" x14ac:dyDescent="0.2">
      <c r="B210" s="221"/>
      <c r="C210" s="222"/>
      <c r="D210" s="201" t="s">
        <v>140</v>
      </c>
      <c r="E210" s="223" t="s">
        <v>1</v>
      </c>
      <c r="F210" s="224" t="s">
        <v>143</v>
      </c>
      <c r="G210" s="222"/>
      <c r="H210" s="225">
        <v>0.23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140</v>
      </c>
      <c r="AU210" s="231" t="s">
        <v>83</v>
      </c>
      <c r="AV210" s="15" t="s">
        <v>139</v>
      </c>
      <c r="AW210" s="15" t="s">
        <v>30</v>
      </c>
      <c r="AX210" s="15" t="s">
        <v>81</v>
      </c>
      <c r="AY210" s="231" t="s">
        <v>132</v>
      </c>
    </row>
    <row r="211" spans="1:65" s="2" customFormat="1" ht="49.15" customHeight="1" x14ac:dyDescent="0.2">
      <c r="A211" s="34"/>
      <c r="B211" s="35"/>
      <c r="C211" s="186" t="s">
        <v>258</v>
      </c>
      <c r="D211" s="186" t="s">
        <v>134</v>
      </c>
      <c r="E211" s="187" t="s">
        <v>887</v>
      </c>
      <c r="F211" s="188" t="s">
        <v>888</v>
      </c>
      <c r="G211" s="189" t="s">
        <v>165</v>
      </c>
      <c r="H211" s="190">
        <v>2.4300000000000002</v>
      </c>
      <c r="I211" s="191"/>
      <c r="J211" s="192">
        <f>ROUND(I211*H211,2)</f>
        <v>0</v>
      </c>
      <c r="K211" s="188" t="s">
        <v>138</v>
      </c>
      <c r="L211" s="39"/>
      <c r="M211" s="193" t="s">
        <v>1</v>
      </c>
      <c r="N211" s="194" t="s">
        <v>38</v>
      </c>
      <c r="O211" s="71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139</v>
      </c>
      <c r="AT211" s="197" t="s">
        <v>134</v>
      </c>
      <c r="AU211" s="197" t="s">
        <v>83</v>
      </c>
      <c r="AY211" s="17" t="s">
        <v>132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7" t="s">
        <v>81</v>
      </c>
      <c r="BK211" s="198">
        <f>ROUND(I211*H211,2)</f>
        <v>0</v>
      </c>
      <c r="BL211" s="17" t="s">
        <v>139</v>
      </c>
      <c r="BM211" s="197" t="s">
        <v>261</v>
      </c>
    </row>
    <row r="212" spans="1:65" s="2" customFormat="1" ht="66.75" customHeight="1" x14ac:dyDescent="0.2">
      <c r="A212" s="34"/>
      <c r="B212" s="35"/>
      <c r="C212" s="186" t="s">
        <v>202</v>
      </c>
      <c r="D212" s="186" t="s">
        <v>134</v>
      </c>
      <c r="E212" s="187" t="s">
        <v>889</v>
      </c>
      <c r="F212" s="188" t="s">
        <v>890</v>
      </c>
      <c r="G212" s="189" t="s">
        <v>165</v>
      </c>
      <c r="H212" s="190">
        <v>34.020000000000003</v>
      </c>
      <c r="I212" s="191"/>
      <c r="J212" s="192">
        <f>ROUND(I212*H212,2)</f>
        <v>0</v>
      </c>
      <c r="K212" s="188" t="s">
        <v>138</v>
      </c>
      <c r="L212" s="39"/>
      <c r="M212" s="193" t="s">
        <v>1</v>
      </c>
      <c r="N212" s="194" t="s">
        <v>38</v>
      </c>
      <c r="O212" s="71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139</v>
      </c>
      <c r="AT212" s="197" t="s">
        <v>134</v>
      </c>
      <c r="AU212" s="197" t="s">
        <v>83</v>
      </c>
      <c r="AY212" s="17" t="s">
        <v>132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7" t="s">
        <v>81</v>
      </c>
      <c r="BK212" s="198">
        <f>ROUND(I212*H212,2)</f>
        <v>0</v>
      </c>
      <c r="BL212" s="17" t="s">
        <v>139</v>
      </c>
      <c r="BM212" s="197" t="s">
        <v>265</v>
      </c>
    </row>
    <row r="213" spans="1:65" s="13" customFormat="1" ht="11.25" x14ac:dyDescent="0.2">
      <c r="B213" s="199"/>
      <c r="C213" s="200"/>
      <c r="D213" s="201" t="s">
        <v>140</v>
      </c>
      <c r="E213" s="202" t="s">
        <v>1</v>
      </c>
      <c r="F213" s="203" t="s">
        <v>891</v>
      </c>
      <c r="G213" s="200"/>
      <c r="H213" s="204">
        <v>34.020000000000003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140</v>
      </c>
      <c r="AU213" s="210" t="s">
        <v>83</v>
      </c>
      <c r="AV213" s="13" t="s">
        <v>83</v>
      </c>
      <c r="AW213" s="13" t="s">
        <v>30</v>
      </c>
      <c r="AX213" s="13" t="s">
        <v>73</v>
      </c>
      <c r="AY213" s="210" t="s">
        <v>132</v>
      </c>
    </row>
    <row r="214" spans="1:65" s="15" customFormat="1" ht="11.25" x14ac:dyDescent="0.2">
      <c r="B214" s="221"/>
      <c r="C214" s="222"/>
      <c r="D214" s="201" t="s">
        <v>140</v>
      </c>
      <c r="E214" s="223" t="s">
        <v>1</v>
      </c>
      <c r="F214" s="224" t="s">
        <v>143</v>
      </c>
      <c r="G214" s="222"/>
      <c r="H214" s="225">
        <v>34.020000000000003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140</v>
      </c>
      <c r="AU214" s="231" t="s">
        <v>83</v>
      </c>
      <c r="AV214" s="15" t="s">
        <v>139</v>
      </c>
      <c r="AW214" s="15" t="s">
        <v>30</v>
      </c>
      <c r="AX214" s="15" t="s">
        <v>81</v>
      </c>
      <c r="AY214" s="231" t="s">
        <v>132</v>
      </c>
    </row>
    <row r="215" spans="1:65" s="2" customFormat="1" ht="33" customHeight="1" x14ac:dyDescent="0.2">
      <c r="A215" s="34"/>
      <c r="B215" s="35"/>
      <c r="C215" s="186" t="s">
        <v>268</v>
      </c>
      <c r="D215" s="186" t="s">
        <v>134</v>
      </c>
      <c r="E215" s="187" t="s">
        <v>771</v>
      </c>
      <c r="F215" s="188" t="s">
        <v>772</v>
      </c>
      <c r="G215" s="189" t="s">
        <v>165</v>
      </c>
      <c r="H215" s="190">
        <v>2.4300000000000002</v>
      </c>
      <c r="I215" s="191"/>
      <c r="J215" s="192">
        <f>ROUND(I215*H215,2)</f>
        <v>0</v>
      </c>
      <c r="K215" s="188" t="s">
        <v>138</v>
      </c>
      <c r="L215" s="39"/>
      <c r="M215" s="193" t="s">
        <v>1</v>
      </c>
      <c r="N215" s="194" t="s">
        <v>38</v>
      </c>
      <c r="O215" s="71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139</v>
      </c>
      <c r="AT215" s="197" t="s">
        <v>134</v>
      </c>
      <c r="AU215" s="197" t="s">
        <v>83</v>
      </c>
      <c r="AY215" s="17" t="s">
        <v>132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81</v>
      </c>
      <c r="BK215" s="198">
        <f>ROUND(I215*H215,2)</f>
        <v>0</v>
      </c>
      <c r="BL215" s="17" t="s">
        <v>139</v>
      </c>
      <c r="BM215" s="197" t="s">
        <v>269</v>
      </c>
    </row>
    <row r="216" spans="1:65" s="13" customFormat="1" ht="11.25" x14ac:dyDescent="0.2">
      <c r="B216" s="199"/>
      <c r="C216" s="200"/>
      <c r="D216" s="201" t="s">
        <v>140</v>
      </c>
      <c r="E216" s="202" t="s">
        <v>1</v>
      </c>
      <c r="F216" s="203" t="s">
        <v>892</v>
      </c>
      <c r="G216" s="200"/>
      <c r="H216" s="204">
        <v>2.4300000000000002</v>
      </c>
      <c r="I216" s="205"/>
      <c r="J216" s="200"/>
      <c r="K216" s="200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140</v>
      </c>
      <c r="AU216" s="210" t="s">
        <v>83</v>
      </c>
      <c r="AV216" s="13" t="s">
        <v>83</v>
      </c>
      <c r="AW216" s="13" t="s">
        <v>30</v>
      </c>
      <c r="AX216" s="13" t="s">
        <v>73</v>
      </c>
      <c r="AY216" s="210" t="s">
        <v>132</v>
      </c>
    </row>
    <row r="217" spans="1:65" s="15" customFormat="1" ht="11.25" x14ac:dyDescent="0.2">
      <c r="B217" s="221"/>
      <c r="C217" s="222"/>
      <c r="D217" s="201" t="s">
        <v>140</v>
      </c>
      <c r="E217" s="223" t="s">
        <v>1</v>
      </c>
      <c r="F217" s="224" t="s">
        <v>143</v>
      </c>
      <c r="G217" s="222"/>
      <c r="H217" s="225">
        <v>2.4300000000000002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140</v>
      </c>
      <c r="AU217" s="231" t="s">
        <v>83</v>
      </c>
      <c r="AV217" s="15" t="s">
        <v>139</v>
      </c>
      <c r="AW217" s="15" t="s">
        <v>30</v>
      </c>
      <c r="AX217" s="15" t="s">
        <v>81</v>
      </c>
      <c r="AY217" s="231" t="s">
        <v>132</v>
      </c>
    </row>
    <row r="218" spans="1:65" s="12" customFormat="1" ht="22.9" customHeight="1" x14ac:dyDescent="0.2">
      <c r="B218" s="170"/>
      <c r="C218" s="171"/>
      <c r="D218" s="172" t="s">
        <v>72</v>
      </c>
      <c r="E218" s="184" t="s">
        <v>448</v>
      </c>
      <c r="F218" s="184" t="s">
        <v>449</v>
      </c>
      <c r="G218" s="171"/>
      <c r="H218" s="171"/>
      <c r="I218" s="174"/>
      <c r="J218" s="185">
        <f>BK218</f>
        <v>0</v>
      </c>
      <c r="K218" s="171"/>
      <c r="L218" s="176"/>
      <c r="M218" s="177"/>
      <c r="N218" s="178"/>
      <c r="O218" s="178"/>
      <c r="P218" s="179">
        <f>P219</f>
        <v>0</v>
      </c>
      <c r="Q218" s="178"/>
      <c r="R218" s="179">
        <f>R219</f>
        <v>0</v>
      </c>
      <c r="S218" s="178"/>
      <c r="T218" s="180">
        <f>T219</f>
        <v>0</v>
      </c>
      <c r="AR218" s="181" t="s">
        <v>81</v>
      </c>
      <c r="AT218" s="182" t="s">
        <v>72</v>
      </c>
      <c r="AU218" s="182" t="s">
        <v>81</v>
      </c>
      <c r="AY218" s="181" t="s">
        <v>132</v>
      </c>
      <c r="BK218" s="183">
        <f>BK219</f>
        <v>0</v>
      </c>
    </row>
    <row r="219" spans="1:65" s="2" customFormat="1" ht="44.25" customHeight="1" x14ac:dyDescent="0.2">
      <c r="A219" s="34"/>
      <c r="B219" s="35"/>
      <c r="C219" s="186" t="s">
        <v>207</v>
      </c>
      <c r="D219" s="186" t="s">
        <v>134</v>
      </c>
      <c r="E219" s="187" t="s">
        <v>578</v>
      </c>
      <c r="F219" s="188" t="s">
        <v>579</v>
      </c>
      <c r="G219" s="189" t="s">
        <v>165</v>
      </c>
      <c r="H219" s="190">
        <v>7.46</v>
      </c>
      <c r="I219" s="191"/>
      <c r="J219" s="192">
        <f>ROUND(I219*H219,2)</f>
        <v>0</v>
      </c>
      <c r="K219" s="188" t="s">
        <v>138</v>
      </c>
      <c r="L219" s="39"/>
      <c r="M219" s="242" t="s">
        <v>1</v>
      </c>
      <c r="N219" s="243" t="s">
        <v>38</v>
      </c>
      <c r="O219" s="244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139</v>
      </c>
      <c r="AT219" s="197" t="s">
        <v>134</v>
      </c>
      <c r="AU219" s="197" t="s">
        <v>83</v>
      </c>
      <c r="AY219" s="17" t="s">
        <v>132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7" t="s">
        <v>81</v>
      </c>
      <c r="BK219" s="198">
        <f>ROUND(I219*H219,2)</f>
        <v>0</v>
      </c>
      <c r="BL219" s="17" t="s">
        <v>139</v>
      </c>
      <c r="BM219" s="197" t="s">
        <v>273</v>
      </c>
    </row>
    <row r="220" spans="1:65" s="2" customFormat="1" ht="6.95" customHeight="1" x14ac:dyDescent="0.2">
      <c r="A220" s="34"/>
      <c r="B220" s="54"/>
      <c r="C220" s="55"/>
      <c r="D220" s="55"/>
      <c r="E220" s="55"/>
      <c r="F220" s="55"/>
      <c r="G220" s="55"/>
      <c r="H220" s="55"/>
      <c r="I220" s="55"/>
      <c r="J220" s="55"/>
      <c r="K220" s="55"/>
      <c r="L220" s="39"/>
      <c r="M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</row>
  </sheetData>
  <sheetProtection algorithmName="SHA-512" hashValue="6KH8Jxyx+pAAxEGfZzMv5gc7pTzfFQzydJb4Z1LdgFb9/7GBg6FxmmzogH202pS3Mkg/pcdLjIaiKwXj6uWHaw==" saltValue="ZQ+tsf1sQKoeiiwbXbBYMJmDNCduBRP49HuIHWD6kV801qfj9JRsiJkqs1OnM6zhUmOKoI8fEkuXVUqyNbT7Gw==" spinCount="100000" sheet="1" objects="1" scenarios="1" formatColumns="0" formatRows="0" autoFilter="0"/>
  <autoFilter ref="C122:K21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101</v>
      </c>
    </row>
    <row r="3" spans="1:46" s="1" customFormat="1" ht="6.9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 x14ac:dyDescent="0.2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112" t="s">
        <v>16</v>
      </c>
      <c r="L6" s="20"/>
    </row>
    <row r="7" spans="1:46" s="1" customFormat="1" ht="16.5" customHeight="1" x14ac:dyDescent="0.2">
      <c r="B7" s="20"/>
      <c r="E7" s="288" t="str">
        <f>'Rekapitulace stavby'!K6</f>
        <v>Cyklostezka Bukovec - Chrást u Plzně</v>
      </c>
      <c r="F7" s="289"/>
      <c r="G7" s="289"/>
      <c r="H7" s="289"/>
      <c r="L7" s="20"/>
    </row>
    <row r="8" spans="1:46" s="2" customFormat="1" ht="12" customHeight="1" x14ac:dyDescent="0.2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290" t="s">
        <v>893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30. 8. 2023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2" t="s">
        <v>37</v>
      </c>
      <c r="E33" s="112" t="s">
        <v>38</v>
      </c>
      <c r="F33" s="123">
        <f>ROUND((SUM(BE120:BE130)),  2)</f>
        <v>0</v>
      </c>
      <c r="G33" s="34"/>
      <c r="H33" s="34"/>
      <c r="I33" s="124">
        <v>0.21</v>
      </c>
      <c r="J33" s="123">
        <f>ROUND(((SUM(BE120:BE130))*I33),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2" t="s">
        <v>39</v>
      </c>
      <c r="F34" s="123">
        <f>ROUND((SUM(BF120:BF130)),  2)</f>
        <v>0</v>
      </c>
      <c r="G34" s="34"/>
      <c r="H34" s="34"/>
      <c r="I34" s="124">
        <v>0.15</v>
      </c>
      <c r="J34" s="123">
        <f>ROUND(((SUM(BF120:BF130))*I34),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2" t="s">
        <v>40</v>
      </c>
      <c r="F35" s="123">
        <f>ROUND((SUM(BG120:BG130)),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2" t="s">
        <v>41</v>
      </c>
      <c r="F36" s="123">
        <f>ROUND((SUM(BH120:BH130)),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2" t="s">
        <v>42</v>
      </c>
      <c r="F37" s="123">
        <f>ROUND((SUM(BI120:BI130)),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x14ac:dyDescent="0.2">
      <c r="B51" s="20"/>
      <c r="L51" s="20"/>
    </row>
    <row r="52" spans="1:31" ht="11.25" x14ac:dyDescent="0.2">
      <c r="B52" s="20"/>
      <c r="L52" s="20"/>
    </row>
    <row r="53" spans="1:31" ht="11.25" x14ac:dyDescent="0.2">
      <c r="B53" s="20"/>
      <c r="L53" s="20"/>
    </row>
    <row r="54" spans="1:31" ht="11.25" x14ac:dyDescent="0.2">
      <c r="B54" s="20"/>
      <c r="L54" s="20"/>
    </row>
    <row r="55" spans="1:31" ht="11.25" x14ac:dyDescent="0.2">
      <c r="B55" s="20"/>
      <c r="L55" s="20"/>
    </row>
    <row r="56" spans="1:31" ht="11.25" x14ac:dyDescent="0.2">
      <c r="B56" s="20"/>
      <c r="L56" s="20"/>
    </row>
    <row r="57" spans="1:31" ht="11.25" x14ac:dyDescent="0.2">
      <c r="B57" s="20"/>
      <c r="L57" s="20"/>
    </row>
    <row r="58" spans="1:31" ht="11.25" x14ac:dyDescent="0.2">
      <c r="B58" s="20"/>
      <c r="L58" s="20"/>
    </row>
    <row r="59" spans="1:31" ht="11.25" x14ac:dyDescent="0.2">
      <c r="B59" s="20"/>
      <c r="L59" s="20"/>
    </row>
    <row r="60" spans="1:31" ht="11.25" x14ac:dyDescent="0.2">
      <c r="B60" s="20"/>
      <c r="L60" s="20"/>
    </row>
    <row r="61" spans="1:31" s="2" customFormat="1" ht="12.75" x14ac:dyDescent="0.2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x14ac:dyDescent="0.2">
      <c r="B62" s="20"/>
      <c r="L62" s="20"/>
    </row>
    <row r="63" spans="1:31" ht="11.25" x14ac:dyDescent="0.2">
      <c r="B63" s="20"/>
      <c r="L63" s="20"/>
    </row>
    <row r="64" spans="1:31" ht="11.25" x14ac:dyDescent="0.2">
      <c r="B64" s="20"/>
      <c r="L64" s="20"/>
    </row>
    <row r="65" spans="1:31" s="2" customFormat="1" ht="12.75" x14ac:dyDescent="0.2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x14ac:dyDescent="0.2">
      <c r="B66" s="20"/>
      <c r="L66" s="20"/>
    </row>
    <row r="67" spans="1:31" ht="11.25" x14ac:dyDescent="0.2">
      <c r="B67" s="20"/>
      <c r="L67" s="20"/>
    </row>
    <row r="68" spans="1:31" ht="11.25" x14ac:dyDescent="0.2">
      <c r="B68" s="20"/>
      <c r="L68" s="20"/>
    </row>
    <row r="69" spans="1:31" ht="11.25" x14ac:dyDescent="0.2">
      <c r="B69" s="20"/>
      <c r="L69" s="20"/>
    </row>
    <row r="70" spans="1:31" ht="11.25" x14ac:dyDescent="0.2">
      <c r="B70" s="20"/>
      <c r="L70" s="20"/>
    </row>
    <row r="71" spans="1:31" ht="11.25" x14ac:dyDescent="0.2">
      <c r="B71" s="20"/>
      <c r="L71" s="20"/>
    </row>
    <row r="72" spans="1:31" ht="11.25" x14ac:dyDescent="0.2">
      <c r="B72" s="20"/>
      <c r="L72" s="20"/>
    </row>
    <row r="73" spans="1:31" ht="11.25" x14ac:dyDescent="0.2">
      <c r="B73" s="20"/>
      <c r="L73" s="20"/>
    </row>
    <row r="74" spans="1:31" ht="11.25" x14ac:dyDescent="0.2">
      <c r="B74" s="20"/>
      <c r="L74" s="20"/>
    </row>
    <row r="75" spans="1:31" ht="11.25" x14ac:dyDescent="0.2">
      <c r="B75" s="20"/>
      <c r="L75" s="20"/>
    </row>
    <row r="76" spans="1:31" s="2" customFormat="1" ht="12.75" x14ac:dyDescent="0.2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 x14ac:dyDescent="0.2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 x14ac:dyDescent="0.2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 x14ac:dyDescent="0.2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 x14ac:dyDescent="0.2">
      <c r="A85" s="34"/>
      <c r="B85" s="35"/>
      <c r="C85" s="36"/>
      <c r="D85" s="36"/>
      <c r="E85" s="295" t="str">
        <f>E7</f>
        <v>Cyklostezka Bukovec - Chrást u Plzně</v>
      </c>
      <c r="F85" s="296"/>
      <c r="G85" s="296"/>
      <c r="H85" s="29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 x14ac:dyDescent="0.2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 x14ac:dyDescent="0.2">
      <c r="A87" s="34"/>
      <c r="B87" s="35"/>
      <c r="C87" s="36"/>
      <c r="D87" s="36"/>
      <c r="E87" s="247" t="str">
        <f>E9</f>
        <v>VON - Vedlejší a ostatní náklady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 x14ac:dyDescent="0.2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30. 8. 2023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 x14ac:dyDescent="0.2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 x14ac:dyDescent="0.2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 x14ac:dyDescent="0.2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 x14ac:dyDescent="0.2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 x14ac:dyDescent="0.2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 x14ac:dyDescent="0.2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 x14ac:dyDescent="0.2">
      <c r="B97" s="147"/>
      <c r="C97" s="148"/>
      <c r="D97" s="149" t="s">
        <v>894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 x14ac:dyDescent="0.2">
      <c r="B98" s="153"/>
      <c r="C98" s="154"/>
      <c r="D98" s="155" t="s">
        <v>895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 x14ac:dyDescent="0.2">
      <c r="B99" s="153"/>
      <c r="C99" s="154"/>
      <c r="D99" s="155" t="s">
        <v>896</v>
      </c>
      <c r="E99" s="156"/>
      <c r="F99" s="156"/>
      <c r="G99" s="156"/>
      <c r="H99" s="156"/>
      <c r="I99" s="156"/>
      <c r="J99" s="157">
        <f>J127</f>
        <v>0</v>
      </c>
      <c r="K99" s="154"/>
      <c r="L99" s="158"/>
    </row>
    <row r="100" spans="1:31" s="10" customFormat="1" ht="19.899999999999999" customHeight="1" x14ac:dyDescent="0.2">
      <c r="B100" s="153"/>
      <c r="C100" s="154"/>
      <c r="D100" s="155" t="s">
        <v>897</v>
      </c>
      <c r="E100" s="156"/>
      <c r="F100" s="156"/>
      <c r="G100" s="156"/>
      <c r="H100" s="156"/>
      <c r="I100" s="156"/>
      <c r="J100" s="157">
        <f>J129</f>
        <v>0</v>
      </c>
      <c r="K100" s="154"/>
      <c r="L100" s="158"/>
    </row>
    <row r="101" spans="1:31" s="2" customFormat="1" ht="21.75" customHeight="1" x14ac:dyDescent="0.2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 x14ac:dyDescent="0.2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 x14ac:dyDescent="0.2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 x14ac:dyDescent="0.2">
      <c r="A107" s="34"/>
      <c r="B107" s="35"/>
      <c r="C107" s="23" t="s">
        <v>117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 x14ac:dyDescent="0.2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 x14ac:dyDescent="0.2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 x14ac:dyDescent="0.2">
      <c r="A110" s="34"/>
      <c r="B110" s="35"/>
      <c r="C110" s="36"/>
      <c r="D110" s="36"/>
      <c r="E110" s="295" t="str">
        <f>E7</f>
        <v>Cyklostezka Bukovec - Chrást u Plzně</v>
      </c>
      <c r="F110" s="296"/>
      <c r="G110" s="296"/>
      <c r="H110" s="29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 x14ac:dyDescent="0.2">
      <c r="A111" s="34"/>
      <c r="B111" s="35"/>
      <c r="C111" s="29" t="s">
        <v>103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 x14ac:dyDescent="0.2">
      <c r="A112" s="34"/>
      <c r="B112" s="35"/>
      <c r="C112" s="36"/>
      <c r="D112" s="36"/>
      <c r="E112" s="247" t="str">
        <f>E9</f>
        <v>VON - Vedlejší a ostatní náklady</v>
      </c>
      <c r="F112" s="297"/>
      <c r="G112" s="297"/>
      <c r="H112" s="297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 x14ac:dyDescent="0.2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 x14ac:dyDescent="0.2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30. 8. 2023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 x14ac:dyDescent="0.2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 x14ac:dyDescent="0.2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29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 x14ac:dyDescent="0.2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31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 x14ac:dyDescent="0.2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 x14ac:dyDescent="0.2">
      <c r="A119" s="159"/>
      <c r="B119" s="160"/>
      <c r="C119" s="161" t="s">
        <v>118</v>
      </c>
      <c r="D119" s="162" t="s">
        <v>58</v>
      </c>
      <c r="E119" s="162" t="s">
        <v>54</v>
      </c>
      <c r="F119" s="162" t="s">
        <v>55</v>
      </c>
      <c r="G119" s="162" t="s">
        <v>119</v>
      </c>
      <c r="H119" s="162" t="s">
        <v>120</v>
      </c>
      <c r="I119" s="162" t="s">
        <v>121</v>
      </c>
      <c r="J119" s="162" t="s">
        <v>107</v>
      </c>
      <c r="K119" s="163" t="s">
        <v>122</v>
      </c>
      <c r="L119" s="164"/>
      <c r="M119" s="75" t="s">
        <v>1</v>
      </c>
      <c r="N119" s="76" t="s">
        <v>37</v>
      </c>
      <c r="O119" s="76" t="s">
        <v>123</v>
      </c>
      <c r="P119" s="76" t="s">
        <v>124</v>
      </c>
      <c r="Q119" s="76" t="s">
        <v>125</v>
      </c>
      <c r="R119" s="76" t="s">
        <v>126</v>
      </c>
      <c r="S119" s="76" t="s">
        <v>127</v>
      </c>
      <c r="T119" s="77" t="s">
        <v>128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 x14ac:dyDescent="0.25">
      <c r="A120" s="34"/>
      <c r="B120" s="35"/>
      <c r="C120" s="82" t="s">
        <v>129</v>
      </c>
      <c r="D120" s="36"/>
      <c r="E120" s="36"/>
      <c r="F120" s="36"/>
      <c r="G120" s="36"/>
      <c r="H120" s="36"/>
      <c r="I120" s="36"/>
      <c r="J120" s="165">
        <f>BK120</f>
        <v>0</v>
      </c>
      <c r="K120" s="36"/>
      <c r="L120" s="39"/>
      <c r="M120" s="78"/>
      <c r="N120" s="166"/>
      <c r="O120" s="79"/>
      <c r="P120" s="167">
        <f>P121</f>
        <v>0</v>
      </c>
      <c r="Q120" s="79"/>
      <c r="R120" s="167">
        <f>R121</f>
        <v>0</v>
      </c>
      <c r="S120" s="79"/>
      <c r="T120" s="168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72</v>
      </c>
      <c r="AU120" s="17" t="s">
        <v>109</v>
      </c>
      <c r="BK120" s="169">
        <f>BK121</f>
        <v>0</v>
      </c>
    </row>
    <row r="121" spans="1:65" s="12" customFormat="1" ht="25.9" customHeight="1" x14ac:dyDescent="0.2">
      <c r="B121" s="170"/>
      <c r="C121" s="171"/>
      <c r="D121" s="172" t="s">
        <v>72</v>
      </c>
      <c r="E121" s="173" t="s">
        <v>898</v>
      </c>
      <c r="F121" s="173" t="s">
        <v>899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P122+P127+P129</f>
        <v>0</v>
      </c>
      <c r="Q121" s="178"/>
      <c r="R121" s="179">
        <f>R122+R127+R129</f>
        <v>0</v>
      </c>
      <c r="S121" s="178"/>
      <c r="T121" s="180">
        <f>T122+T127+T129</f>
        <v>0</v>
      </c>
      <c r="AR121" s="181" t="s">
        <v>156</v>
      </c>
      <c r="AT121" s="182" t="s">
        <v>72</v>
      </c>
      <c r="AU121" s="182" t="s">
        <v>73</v>
      </c>
      <c r="AY121" s="181" t="s">
        <v>132</v>
      </c>
      <c r="BK121" s="183">
        <f>BK122+BK127+BK129</f>
        <v>0</v>
      </c>
    </row>
    <row r="122" spans="1:65" s="12" customFormat="1" ht="22.9" customHeight="1" x14ac:dyDescent="0.2">
      <c r="B122" s="170"/>
      <c r="C122" s="171"/>
      <c r="D122" s="172" t="s">
        <v>72</v>
      </c>
      <c r="E122" s="184" t="s">
        <v>900</v>
      </c>
      <c r="F122" s="184" t="s">
        <v>901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SUM(P123:P126)</f>
        <v>0</v>
      </c>
      <c r="Q122" s="178"/>
      <c r="R122" s="179">
        <f>SUM(R123:R126)</f>
        <v>0</v>
      </c>
      <c r="S122" s="178"/>
      <c r="T122" s="180">
        <f>SUM(T123:T126)</f>
        <v>0</v>
      </c>
      <c r="AR122" s="181" t="s">
        <v>156</v>
      </c>
      <c r="AT122" s="182" t="s">
        <v>72</v>
      </c>
      <c r="AU122" s="182" t="s">
        <v>81</v>
      </c>
      <c r="AY122" s="181" t="s">
        <v>132</v>
      </c>
      <c r="BK122" s="183">
        <f>SUM(BK123:BK126)</f>
        <v>0</v>
      </c>
    </row>
    <row r="123" spans="1:65" s="2" customFormat="1" ht="21.75" customHeight="1" x14ac:dyDescent="0.2">
      <c r="A123" s="34"/>
      <c r="B123" s="35"/>
      <c r="C123" s="186" t="s">
        <v>81</v>
      </c>
      <c r="D123" s="186" t="s">
        <v>134</v>
      </c>
      <c r="E123" s="187" t="s">
        <v>902</v>
      </c>
      <c r="F123" s="188" t="s">
        <v>903</v>
      </c>
      <c r="G123" s="189" t="s">
        <v>904</v>
      </c>
      <c r="H123" s="190">
        <v>1</v>
      </c>
      <c r="I123" s="191"/>
      <c r="J123" s="192">
        <f>ROUND(I123*H123,2)</f>
        <v>0</v>
      </c>
      <c r="K123" s="188" t="s">
        <v>138</v>
      </c>
      <c r="L123" s="39"/>
      <c r="M123" s="193" t="s">
        <v>1</v>
      </c>
      <c r="N123" s="194" t="s">
        <v>38</v>
      </c>
      <c r="O123" s="7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139</v>
      </c>
      <c r="AT123" s="197" t="s">
        <v>134</v>
      </c>
      <c r="AU123" s="197" t="s">
        <v>83</v>
      </c>
      <c r="AY123" s="17" t="s">
        <v>132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7" t="s">
        <v>81</v>
      </c>
      <c r="BK123" s="198">
        <f>ROUND(I123*H123,2)</f>
        <v>0</v>
      </c>
      <c r="BL123" s="17" t="s">
        <v>139</v>
      </c>
      <c r="BM123" s="197" t="s">
        <v>83</v>
      </c>
    </row>
    <row r="124" spans="1:65" s="2" customFormat="1" ht="24.2" customHeight="1" x14ac:dyDescent="0.2">
      <c r="A124" s="34"/>
      <c r="B124" s="35"/>
      <c r="C124" s="186" t="s">
        <v>83</v>
      </c>
      <c r="D124" s="186" t="s">
        <v>134</v>
      </c>
      <c r="E124" s="187" t="s">
        <v>905</v>
      </c>
      <c r="F124" s="188" t="s">
        <v>906</v>
      </c>
      <c r="G124" s="189" t="s">
        <v>904</v>
      </c>
      <c r="H124" s="190">
        <v>1</v>
      </c>
      <c r="I124" s="191"/>
      <c r="J124" s="192">
        <f>ROUND(I124*H124,2)</f>
        <v>0</v>
      </c>
      <c r="K124" s="188" t="s">
        <v>138</v>
      </c>
      <c r="L124" s="39"/>
      <c r="M124" s="193" t="s">
        <v>1</v>
      </c>
      <c r="N124" s="194" t="s">
        <v>38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139</v>
      </c>
      <c r="AT124" s="197" t="s">
        <v>134</v>
      </c>
      <c r="AU124" s="197" t="s">
        <v>83</v>
      </c>
      <c r="AY124" s="17" t="s">
        <v>132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81</v>
      </c>
      <c r="BK124" s="198">
        <f>ROUND(I124*H124,2)</f>
        <v>0</v>
      </c>
      <c r="BL124" s="17" t="s">
        <v>139</v>
      </c>
      <c r="BM124" s="197" t="s">
        <v>139</v>
      </c>
    </row>
    <row r="125" spans="1:65" s="2" customFormat="1" ht="16.5" customHeight="1" x14ac:dyDescent="0.2">
      <c r="A125" s="34"/>
      <c r="B125" s="35"/>
      <c r="C125" s="186" t="s">
        <v>148</v>
      </c>
      <c r="D125" s="186" t="s">
        <v>134</v>
      </c>
      <c r="E125" s="187" t="s">
        <v>907</v>
      </c>
      <c r="F125" s="188" t="s">
        <v>908</v>
      </c>
      <c r="G125" s="189" t="s">
        <v>904</v>
      </c>
      <c r="H125" s="190">
        <v>1</v>
      </c>
      <c r="I125" s="191"/>
      <c r="J125" s="192">
        <f>ROUND(I125*H125,2)</f>
        <v>0</v>
      </c>
      <c r="K125" s="188" t="s">
        <v>138</v>
      </c>
      <c r="L125" s="39"/>
      <c r="M125" s="193" t="s">
        <v>1</v>
      </c>
      <c r="N125" s="194" t="s">
        <v>38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139</v>
      </c>
      <c r="AT125" s="197" t="s">
        <v>134</v>
      </c>
      <c r="AU125" s="197" t="s">
        <v>83</v>
      </c>
      <c r="AY125" s="17" t="s">
        <v>132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81</v>
      </c>
      <c r="BK125" s="198">
        <f>ROUND(I125*H125,2)</f>
        <v>0</v>
      </c>
      <c r="BL125" s="17" t="s">
        <v>139</v>
      </c>
      <c r="BM125" s="197" t="s">
        <v>151</v>
      </c>
    </row>
    <row r="126" spans="1:65" s="2" customFormat="1" ht="16.5" customHeight="1" x14ac:dyDescent="0.2">
      <c r="A126" s="34"/>
      <c r="B126" s="35"/>
      <c r="C126" s="186" t="s">
        <v>139</v>
      </c>
      <c r="D126" s="186" t="s">
        <v>134</v>
      </c>
      <c r="E126" s="187" t="s">
        <v>909</v>
      </c>
      <c r="F126" s="188" t="s">
        <v>910</v>
      </c>
      <c r="G126" s="189" t="s">
        <v>904</v>
      </c>
      <c r="H126" s="190">
        <v>1</v>
      </c>
      <c r="I126" s="191"/>
      <c r="J126" s="192">
        <f>ROUND(I126*H126,2)</f>
        <v>0</v>
      </c>
      <c r="K126" s="188" t="s">
        <v>138</v>
      </c>
      <c r="L126" s="39"/>
      <c r="M126" s="193" t="s">
        <v>1</v>
      </c>
      <c r="N126" s="194" t="s">
        <v>38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139</v>
      </c>
      <c r="AT126" s="197" t="s">
        <v>134</v>
      </c>
      <c r="AU126" s="197" t="s">
        <v>83</v>
      </c>
      <c r="AY126" s="17" t="s">
        <v>132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81</v>
      </c>
      <c r="BK126" s="198">
        <f>ROUND(I126*H126,2)</f>
        <v>0</v>
      </c>
      <c r="BL126" s="17" t="s">
        <v>139</v>
      </c>
      <c r="BM126" s="197" t="s">
        <v>154</v>
      </c>
    </row>
    <row r="127" spans="1:65" s="12" customFormat="1" ht="22.9" customHeight="1" x14ac:dyDescent="0.2">
      <c r="B127" s="170"/>
      <c r="C127" s="171"/>
      <c r="D127" s="172" t="s">
        <v>72</v>
      </c>
      <c r="E127" s="184" t="s">
        <v>911</v>
      </c>
      <c r="F127" s="184" t="s">
        <v>912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P128</f>
        <v>0</v>
      </c>
      <c r="Q127" s="178"/>
      <c r="R127" s="179">
        <f>R128</f>
        <v>0</v>
      </c>
      <c r="S127" s="178"/>
      <c r="T127" s="180">
        <f>T128</f>
        <v>0</v>
      </c>
      <c r="AR127" s="181" t="s">
        <v>156</v>
      </c>
      <c r="AT127" s="182" t="s">
        <v>72</v>
      </c>
      <c r="AU127" s="182" t="s">
        <v>81</v>
      </c>
      <c r="AY127" s="181" t="s">
        <v>132</v>
      </c>
      <c r="BK127" s="183">
        <f>BK128</f>
        <v>0</v>
      </c>
    </row>
    <row r="128" spans="1:65" s="2" customFormat="1" ht="37.9" customHeight="1" x14ac:dyDescent="0.2">
      <c r="A128" s="34"/>
      <c r="B128" s="35"/>
      <c r="C128" s="186" t="s">
        <v>156</v>
      </c>
      <c r="D128" s="186" t="s">
        <v>134</v>
      </c>
      <c r="E128" s="187" t="s">
        <v>913</v>
      </c>
      <c r="F128" s="188" t="s">
        <v>914</v>
      </c>
      <c r="G128" s="189" t="s">
        <v>904</v>
      </c>
      <c r="H128" s="190">
        <v>1</v>
      </c>
      <c r="I128" s="191"/>
      <c r="J128" s="192">
        <f>ROUND(I128*H128,2)</f>
        <v>0</v>
      </c>
      <c r="K128" s="188" t="s">
        <v>138</v>
      </c>
      <c r="L128" s="39"/>
      <c r="M128" s="193" t="s">
        <v>1</v>
      </c>
      <c r="N128" s="194" t="s">
        <v>38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139</v>
      </c>
      <c r="AT128" s="197" t="s">
        <v>134</v>
      </c>
      <c r="AU128" s="197" t="s">
        <v>83</v>
      </c>
      <c r="AY128" s="17" t="s">
        <v>132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81</v>
      </c>
      <c r="BK128" s="198">
        <f>ROUND(I128*H128,2)</f>
        <v>0</v>
      </c>
      <c r="BL128" s="17" t="s">
        <v>139</v>
      </c>
      <c r="BM128" s="197" t="s">
        <v>159</v>
      </c>
    </row>
    <row r="129" spans="1:65" s="12" customFormat="1" ht="22.9" customHeight="1" x14ac:dyDescent="0.2">
      <c r="B129" s="170"/>
      <c r="C129" s="171"/>
      <c r="D129" s="172" t="s">
        <v>72</v>
      </c>
      <c r="E129" s="184" t="s">
        <v>915</v>
      </c>
      <c r="F129" s="184" t="s">
        <v>916</v>
      </c>
      <c r="G129" s="171"/>
      <c r="H129" s="171"/>
      <c r="I129" s="174"/>
      <c r="J129" s="185">
        <f>BK129</f>
        <v>0</v>
      </c>
      <c r="K129" s="171"/>
      <c r="L129" s="176"/>
      <c r="M129" s="177"/>
      <c r="N129" s="178"/>
      <c r="O129" s="178"/>
      <c r="P129" s="179">
        <f>P130</f>
        <v>0</v>
      </c>
      <c r="Q129" s="178"/>
      <c r="R129" s="179">
        <f>R130</f>
        <v>0</v>
      </c>
      <c r="S129" s="178"/>
      <c r="T129" s="180">
        <f>T130</f>
        <v>0</v>
      </c>
      <c r="AR129" s="181" t="s">
        <v>156</v>
      </c>
      <c r="AT129" s="182" t="s">
        <v>72</v>
      </c>
      <c r="AU129" s="182" t="s">
        <v>81</v>
      </c>
      <c r="AY129" s="181" t="s">
        <v>132</v>
      </c>
      <c r="BK129" s="183">
        <f>BK130</f>
        <v>0</v>
      </c>
    </row>
    <row r="130" spans="1:65" s="2" customFormat="1" ht="24.2" customHeight="1" x14ac:dyDescent="0.2">
      <c r="A130" s="34"/>
      <c r="B130" s="35"/>
      <c r="C130" s="186" t="s">
        <v>151</v>
      </c>
      <c r="D130" s="186" t="s">
        <v>134</v>
      </c>
      <c r="E130" s="187" t="s">
        <v>917</v>
      </c>
      <c r="F130" s="188" t="s">
        <v>918</v>
      </c>
      <c r="G130" s="189" t="s">
        <v>904</v>
      </c>
      <c r="H130" s="190">
        <v>1</v>
      </c>
      <c r="I130" s="191"/>
      <c r="J130" s="192">
        <f>ROUND(I130*H130,2)</f>
        <v>0</v>
      </c>
      <c r="K130" s="188" t="s">
        <v>138</v>
      </c>
      <c r="L130" s="39"/>
      <c r="M130" s="242" t="s">
        <v>1</v>
      </c>
      <c r="N130" s="243" t="s">
        <v>38</v>
      </c>
      <c r="O130" s="244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139</v>
      </c>
      <c r="AT130" s="197" t="s">
        <v>134</v>
      </c>
      <c r="AU130" s="197" t="s">
        <v>83</v>
      </c>
      <c r="AY130" s="17" t="s">
        <v>132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81</v>
      </c>
      <c r="BK130" s="198">
        <f>ROUND(I130*H130,2)</f>
        <v>0</v>
      </c>
      <c r="BL130" s="17" t="s">
        <v>139</v>
      </c>
      <c r="BM130" s="197" t="s">
        <v>166</v>
      </c>
    </row>
    <row r="131" spans="1:65" s="2" customFormat="1" ht="6.95" customHeight="1" x14ac:dyDescent="0.2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39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algorithmName="SHA-512" hashValue="FgYEog9w7q7nuNUdT0MnyMubFqJu8/Gd7McIcDBPGMQUbw1AdzctBkz1Ap2fik5yOVoDd4pvgL2tCAoniqLJJQ==" saltValue="LIDU7pZ4MaFziFOwrh+04jIQpInyzpCXzl/fkvQSpVWD53+K2RdEIAvFkRCyO4nNxtqaZjoOd+Alqd+ndTp6kw==" spinCount="100000" sheet="1" objects="1" scenarios="1" formatColumns="0" formatRows="0" autoFilter="0"/>
  <autoFilter ref="C119:K13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101a - Cyklostezka </vt:lpstr>
      <vt:lpstr>SO 201a - Opěrná zeď</vt:lpstr>
      <vt:lpstr>SO 201b - Oprava mostních...</vt:lpstr>
      <vt:lpstr>SO 102 - Cyklostezka</vt:lpstr>
      <vt:lpstr>SO 101 c - Účelová komuni...</vt:lpstr>
      <vt:lpstr>- - Oprava propustu ev. k...</vt:lpstr>
      <vt:lpstr>VON - Vedlejší a ostatní ...</vt:lpstr>
      <vt:lpstr>'- - Oprava propustu ev. k...'!Názvy_tisku</vt:lpstr>
      <vt:lpstr>'Rekapitulace stavby'!Názvy_tisku</vt:lpstr>
      <vt:lpstr>'SO 101 c - Účelová komuni...'!Názvy_tisku</vt:lpstr>
      <vt:lpstr>'SO 101a - Cyklostezka '!Názvy_tisku</vt:lpstr>
      <vt:lpstr>'SO 102 - Cyklostezka'!Názvy_tisku</vt:lpstr>
      <vt:lpstr>'SO 201a - Opěrná zeď'!Názvy_tisku</vt:lpstr>
      <vt:lpstr>'SO 201b - Oprava mostních...'!Názvy_tisku</vt:lpstr>
      <vt:lpstr>'VON - Vedlejší a ostatní ...'!Názvy_tisku</vt:lpstr>
      <vt:lpstr>'- - Oprava propustu ev. k...'!Oblast_tisku</vt:lpstr>
      <vt:lpstr>'Rekapitulace stavby'!Oblast_tisku</vt:lpstr>
      <vt:lpstr>'SO 101 c - Účelová komuni...'!Oblast_tisku</vt:lpstr>
      <vt:lpstr>'SO 101a - Cyklostezka '!Oblast_tisku</vt:lpstr>
      <vt:lpstr>'SO 102 - Cyklostezka'!Oblast_tisku</vt:lpstr>
      <vt:lpstr>'SO 201a - Opěrná zeď'!Oblast_tisku</vt:lpstr>
      <vt:lpstr>'SO 201b - Oprava mostních...'!Oblast_tisku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civil</dc:creator>
  <cp:lastModifiedBy>Kvardová Ludmila</cp:lastModifiedBy>
  <dcterms:created xsi:type="dcterms:W3CDTF">2023-08-31T07:28:38Z</dcterms:created>
  <dcterms:modified xsi:type="dcterms:W3CDTF">2023-08-31T12:08:41Z</dcterms:modified>
</cp:coreProperties>
</file>