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tas\Desktop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STAVEBNÍ ČÁST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'00 - VEDLEJŠÍ A OSTATNÍ N...'!$C$80:$K$104</definedName>
    <definedName name="_xlnm.Print_Area" localSheetId="1">'00 - VEDLEJŠÍ A OSTATNÍ N...'!$C$4:$J$39,'00 - VEDLEJŠÍ A OSTATNÍ N...'!$C$68:$K$104</definedName>
    <definedName name="_xlnm.Print_Titles" localSheetId="1">'00 - VEDLEJŠÍ A OSTATNÍ N...'!$80:$80</definedName>
    <definedName name="_xlnm._FilterDatabase" localSheetId="2" hidden="1">'01 - STAVEBNÍ ČÁST'!$C$86:$K$202</definedName>
    <definedName name="_xlnm.Print_Area" localSheetId="2">'01 - STAVEBNÍ ČÁST'!$C$4:$J$39,'01 - STAVEBNÍ ČÁST'!$C$74:$K$202</definedName>
    <definedName name="_xlnm.Print_Titles" localSheetId="2">'01 - STAVEBNÍ ČÁST'!$86:$86</definedName>
  </definedNames>
  <calcPr/>
</workbook>
</file>

<file path=xl/calcChain.xml><?xml version="1.0" encoding="utf-8"?>
<calcChain xmlns="http://schemas.openxmlformats.org/spreadsheetml/2006/main">
  <c i="3" l="1" r="T182"/>
  <c r="J37"/>
  <c r="J36"/>
  <c i="1" r="AY56"/>
  <c i="3" r="J35"/>
  <c i="1" r="AX56"/>
  <c i="3" r="BI197"/>
  <c r="BH197"/>
  <c r="BG197"/>
  <c r="BF197"/>
  <c r="T197"/>
  <c r="R197"/>
  <c r="P197"/>
  <c r="BI194"/>
  <c r="BH194"/>
  <c r="BG194"/>
  <c r="BF194"/>
  <c r="T194"/>
  <c r="R194"/>
  <c r="P194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2" r="J37"/>
  <c r="J36"/>
  <c i="1" r="AY55"/>
  <c i="2" r="J35"/>
  <c i="1" r="AX55"/>
  <c i="2"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BK94"/>
  <c r="J94"/>
  <c r="J83"/>
  <c i="3" r="J177"/>
  <c r="BK164"/>
  <c r="BK146"/>
  <c r="BK128"/>
  <c r="J104"/>
  <c r="J174"/>
  <c r="J129"/>
  <c r="BK170"/>
  <c r="J138"/>
  <c r="BK129"/>
  <c r="J197"/>
  <c r="J141"/>
  <c r="BK104"/>
  <c i="2" r="J100"/>
  <c r="J103"/>
  <c r="BK89"/>
  <c i="3" r="BK197"/>
  <c r="J176"/>
  <c r="BK158"/>
  <c r="BK136"/>
  <c r="BK122"/>
  <c r="J96"/>
  <c r="BK160"/>
  <c r="BK119"/>
  <c r="BK163"/>
  <c r="J128"/>
  <c r="BK111"/>
  <c r="BK172"/>
  <c r="J119"/>
  <c i="2" r="BK103"/>
  <c i="1" r="AS54"/>
  <c i="3" r="J180"/>
  <c r="J163"/>
  <c r="J146"/>
  <c r="BK113"/>
  <c r="J183"/>
  <c r="BK155"/>
  <c r="BK94"/>
  <c r="J134"/>
  <c r="J126"/>
  <c r="BK152"/>
  <c r="J113"/>
  <c i="2" r="BK92"/>
  <c r="BK97"/>
  <c r="BK83"/>
  <c i="3" r="BK183"/>
  <c r="J170"/>
  <c r="J155"/>
  <c r="BK134"/>
  <c r="J107"/>
  <c r="BK194"/>
  <c r="BK141"/>
  <c r="J172"/>
  <c r="J149"/>
  <c r="J94"/>
  <c r="J98"/>
  <c r="J136"/>
  <c r="BK90"/>
  <c i="2" r="J97"/>
  <c r="J89"/>
  <c r="BK100"/>
  <c r="J92"/>
  <c r="BK86"/>
  <c r="J86"/>
  <c i="3" r="J194"/>
  <c r="BK180"/>
  <c r="BK174"/>
  <c r="J166"/>
  <c r="J160"/>
  <c r="BK149"/>
  <c r="BK142"/>
  <c r="BK131"/>
  <c r="BK107"/>
  <c r="BK98"/>
  <c r="J90"/>
  <c r="BK177"/>
  <c r="J164"/>
  <c r="BK126"/>
  <c r="BK176"/>
  <c r="BK166"/>
  <c r="J152"/>
  <c r="J131"/>
  <c r="J102"/>
  <c r="J122"/>
  <c r="BK96"/>
  <c r="J158"/>
  <c r="J142"/>
  <c r="BK138"/>
  <c r="J111"/>
  <c r="BK102"/>
  <c i="2" l="1" r="P82"/>
  <c r="T88"/>
  <c r="BK88"/>
  <c r="J88"/>
  <c r="J61"/>
  <c i="3" r="BK89"/>
  <c r="J89"/>
  <c r="J61"/>
  <c r="R89"/>
  <c r="P110"/>
  <c r="BK121"/>
  <c r="J121"/>
  <c r="J63"/>
  <c r="T121"/>
  <c r="P133"/>
  <c r="T133"/>
  <c r="T137"/>
  <c r="BK182"/>
  <c r="J182"/>
  <c r="J67"/>
  <c i="2" r="BK82"/>
  <c r="J82"/>
  <c r="J60"/>
  <c r="R88"/>
  <c i="3" r="P89"/>
  <c r="BK110"/>
  <c r="J110"/>
  <c r="J62"/>
  <c r="T110"/>
  <c r="R121"/>
  <c r="BK133"/>
  <c r="J133"/>
  <c r="J64"/>
  <c r="R133"/>
  <c r="R137"/>
  <c r="P182"/>
  <c i="2" r="P88"/>
  <c i="3" r="T89"/>
  <c r="T88"/>
  <c r="T87"/>
  <c r="R110"/>
  <c r="P121"/>
  <c r="BK137"/>
  <c r="J137"/>
  <c r="J65"/>
  <c r="P137"/>
  <c r="R182"/>
  <c i="2" r="R82"/>
  <c r="R81"/>
  <c r="T82"/>
  <c r="T81"/>
  <c i="3" r="BK179"/>
  <c r="J179"/>
  <c r="J66"/>
  <c r="J52"/>
  <c r="BE107"/>
  <c r="BE146"/>
  <c r="BE155"/>
  <c r="BE170"/>
  <c r="BE174"/>
  <c r="BE94"/>
  <c r="BE104"/>
  <c r="BE119"/>
  <c r="BE131"/>
  <c r="E48"/>
  <c r="F84"/>
  <c r="BE98"/>
  <c r="BE126"/>
  <c r="BE129"/>
  <c r="BE136"/>
  <c r="BE141"/>
  <c r="BE164"/>
  <c r="BE113"/>
  <c r="BE122"/>
  <c r="BE128"/>
  <c r="BE152"/>
  <c r="BE163"/>
  <c r="BE172"/>
  <c r="BE180"/>
  <c r="BE90"/>
  <c r="BE96"/>
  <c r="BE102"/>
  <c r="BE111"/>
  <c r="BE134"/>
  <c r="BE138"/>
  <c r="BE142"/>
  <c r="BE149"/>
  <c r="BE158"/>
  <c r="BE160"/>
  <c r="BE166"/>
  <c r="BE176"/>
  <c r="BE177"/>
  <c r="BE183"/>
  <c r="BE194"/>
  <c r="BE197"/>
  <c i="2" r="F78"/>
  <c r="J75"/>
  <c r="E71"/>
  <c r="BE83"/>
  <c r="BE86"/>
  <c r="BE89"/>
  <c r="BE92"/>
  <c r="BE97"/>
  <c r="BE100"/>
  <c r="BE103"/>
  <c r="BE94"/>
  <c r="F37"/>
  <c i="1" r="BD55"/>
  <c i="3" r="F36"/>
  <c i="1" r="BC56"/>
  <c i="2" r="J34"/>
  <c i="1" r="AW55"/>
  <c i="3" r="F34"/>
  <c i="1" r="BA56"/>
  <c i="2" r="F34"/>
  <c i="1" r="BA55"/>
  <c i="3" r="J34"/>
  <c i="1" r="AW56"/>
  <c i="2" r="F35"/>
  <c i="1" r="BB55"/>
  <c i="3" r="F37"/>
  <c i="1" r="BD56"/>
  <c i="2" r="F36"/>
  <c i="1" r="BC55"/>
  <c i="3" r="F35"/>
  <c i="1" r="BB56"/>
  <c i="3" l="1" r="P88"/>
  <c r="P87"/>
  <c i="1" r="AU56"/>
  <c i="2" r="P81"/>
  <c i="1" r="AU55"/>
  <c i="3" r="R88"/>
  <c r="R87"/>
  <c i="2" r="BK81"/>
  <c r="J81"/>
  <c i="3" r="BK88"/>
  <c r="BK87"/>
  <c r="J87"/>
  <c r="J59"/>
  <c i="2" r="J33"/>
  <c i="1" r="AV55"/>
  <c r="AT55"/>
  <c i="2" r="F33"/>
  <c i="1" r="AZ55"/>
  <c r="BD54"/>
  <c r="W33"/>
  <c r="BC54"/>
  <c r="W32"/>
  <c i="3" r="F33"/>
  <c i="1" r="AZ56"/>
  <c r="BB54"/>
  <c r="W31"/>
  <c i="3" r="J33"/>
  <c i="1" r="AV56"/>
  <c r="AT56"/>
  <c i="2" r="J30"/>
  <c i="1" r="AG55"/>
  <c r="BA54"/>
  <c r="W30"/>
  <c i="2" l="1" r="J59"/>
  <c i="3" r="J88"/>
  <c r="J60"/>
  <c i="2" r="J39"/>
  <c i="1" r="AN55"/>
  <c r="AU54"/>
  <c r="AY54"/>
  <c i="3" r="J30"/>
  <c i="1" r="AG56"/>
  <c r="AG54"/>
  <c r="AK26"/>
  <c r="AZ54"/>
  <c r="W29"/>
  <c r="AX54"/>
  <c r="AW54"/>
  <c r="AK30"/>
  <c i="3" l="1" r="J39"/>
  <c i="1" r="AN5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<sst xmlns="http://schemas.openxmlformats.org/spreadsheetml/2006/main">
  <si>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</si>
  <si>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</si>
  <si>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</si>
  <si>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</si>
  <si>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</si>
  <si>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{a2e3b920-17f0-435b-bd9b-2048b369f085}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</si>
  <si>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</si>
  <si>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</si>
  <si>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</si>
  <si>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</si>
  <si>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</si>
  <si>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</si>
  <si>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</si>
  <si>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</si>
  <si>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</si>
  <si>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</si>
  <si>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</si>
  <si>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III/201 56 a III/2021 Cebiv - průtah, oprava</t>
  </si>
  <si>
    <t>KSO:</t>
  </si>
  <si>
    <t/>
  </si>
  <si>
    <t>CC-CZ:</t>
  </si>
  <si>
    <t>Místo:</t>
  </si>
  <si>
    <t xml:space="preserve"> </t>
  </si>
  <si>
    <t>Datum:</t>
  </si>
  <si>
    <t>3. 1. 2023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</si>
  <si>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</si>
  <si>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</si>
  <si>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</si>
  <si>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</si>
  <si>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</si>
  <si>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</si>
  <si>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</si>
  <si>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SG GEOTECHNIKA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</si>
  <si>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</si>
  <si>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</si>
  <si>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</si>
  <si>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</si>
  <si>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</si>
  <si>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</si>
  <si>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</si>
  <si>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</si>
  <si>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</si>
  <si>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</si>
  <si>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</si>
  <si>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</si>
  <si>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</si>
  <si>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</si>
  <si>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</si>
  <si>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</si>
  <si>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</si>
  <si>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</si>
  <si>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</si>
  <si>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</si>
  <si>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</si>
  <si>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</si>
  <si>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</si>
  <si>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</si>
  <si>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</si>
  <si>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</si>
  <si>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</si>
  <si>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</si>
  <si>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</si>
  <si>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</si>
  <si>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</si>
  <si>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</si>
  <si>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</si>
  <si>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</si>
  <si>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</si>
  <si>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</si>
  <si>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</si>
  <si>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</si>
  <si>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</si>
  <si>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</si>
  <si>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</si>
  <si>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</si>
  <si>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</si>
  <si>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</si>
  <si>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</si>
  <si>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</si>
  <si>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</si>
  <si>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</si>
  <si>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{38b91377-be5c-4915-a969-4a29bd98d68d}</t>
  </si>
  <si>
    <t>2</t>
  </si>
  <si>
    <t>STAVEBNÍ ČÁST</t>
  </si>
  <si>
    <t>{5337ff03-d5f3-4c67-b5a5-efdb9a414293}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</si>
  <si>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</si>
  <si>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</si>
  <si>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</si>
  <si>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</si>
  <si>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</si>
  <si>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</si>
  <si>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</si>
  <si>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</si>
  <si>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</si>
  <si>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</si>
  <si>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</si>
  <si>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</si>
  <si>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</si>
  <si>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</si>
  <si>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</si>
  <si>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</si>
  <si>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</si>
  <si>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</si>
  <si>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</si>
  <si>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</si>
  <si>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</si>
  <si>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</si>
  <si>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</si>
  <si>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</si>
  <si>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</si>
  <si>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</si>
  <si>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030001000</t>
  </si>
  <si>
    <t>Základní rozdělení průvodních činností a nákladů zařízení staveniště</t>
  </si>
  <si>
    <t>Kč</t>
  </si>
  <si>
    <t>CS ÚRS 2022 02</t>
  </si>
  <si>
    <t>1024</t>
  </si>
  <si>
    <t>1679758004</t>
  </si>
  <si>
    <t>Online PSC</t>
  </si>
  <si>
    <t>https://podminky.urs.cz/item/CS_URS_2022_02/030001000</t>
  </si>
  <si>
    <t>P</t>
  </si>
  <si>
    <t>Poznámka k položce:_x000d_
Do ceny položky zhotovitel zahrne:_x000d_
- náklady na objekty zařízení staveniště nutné k provozování po celou dobu výstavby;_x000d_
- náklady na staveništní rozvody vody s napojením na stávající vodovod, kde veškerá napojení budou mít samostatné měření vodoměrem (pitná voda);_x000d_
- náklady na přípojku elektrické energie potřebné k provozu staveniště a pro vlastní stavbu se staveništním rozvodem (rozvody), kde na tyto rozvody budou napojeny veškeré mechanizmy, stroje, osvětlení staveniště a objektu zařízení staveniště, včetně potřebného příslušenství (například sklad, dílna)._x000d_
_x000d_
Zhotovitel po převzetí staveniště předloží dokumentaci instalace, provozování a odstranění staveništních rozvodů ke schválení TDI/správci stavby. _x000d_
Veškerá zeleň (stromy, keře, zatravněné plochy) přímo na staveništi a v okolí stavby, která není v kolizi s novou výstavbou, nesmí být narušena a je nutno ji chránit (např. dřevěným bedněním, sejmutím ornice apod.) v souladu s vyhláškou ČSN/DIN18920 Ochrana stromů, porostů a ploch pro vegetaci při stavebních činnostech. _x000d_
Při dokončení výstavby musí být staveniště a jeho okolí vráceno do stavu stejného nebo lepšího než byl ten, který existoval při předání staveniště zhotoviteli. _x000d_
Položka bude fakturována průběžně na základě dílčích faktur vztahujícím se ke konkrétním dílčím dodávkám zařízení staveniště.</t>
  </si>
  <si>
    <t>034503000</t>
  </si>
  <si>
    <t>Zařízení staveniště zabezpečení staveniště informační tabule</t>
  </si>
  <si>
    <t>kus</t>
  </si>
  <si>
    <t>108169812</t>
  </si>
  <si>
    <t>https://podminky.urs.cz/item/CS_URS_2022_02/034503000</t>
  </si>
  <si>
    <t>ON</t>
  </si>
  <si>
    <t>OSTATNÍ NÁKLADY</t>
  </si>
  <si>
    <t>3</t>
  </si>
  <si>
    <t>012103000</t>
  </si>
  <si>
    <t>Průzkumné, geodetické a projektové práce geodetické práce před výstavbou</t>
  </si>
  <si>
    <t>-1880025721</t>
  </si>
  <si>
    <t>https://podminky.urs.cz/item/CS_URS_2022_02/012103000</t>
  </si>
  <si>
    <t>Poznámka k položce:_x000d_
vč. vytýčení stávajících podzemních vedení</t>
  </si>
  <si>
    <t>4</t>
  </si>
  <si>
    <t>012203000</t>
  </si>
  <si>
    <t>Průzkumné, geodetické a projektové práce geodetické práce při provádění stavby</t>
  </si>
  <si>
    <t>1784761290</t>
  </si>
  <si>
    <t>https://podminky.urs.cz/item/CS_URS_2022_02/012203000</t>
  </si>
  <si>
    <t>5</t>
  </si>
  <si>
    <t>012303000</t>
  </si>
  <si>
    <t>Průzkumné, geodetické a projektové práce geodetické práce po výstavbě</t>
  </si>
  <si>
    <t>-401654641</t>
  </si>
  <si>
    <t>https://podminky.urs.cz/item/CS_URS_2022_02/012303000</t>
  </si>
  <si>
    <t>Poznámka k položce:_x000d_
Do ceny položky zhotovitel zahrne:
_x000d_
- náklady na provedení, zpracování a předložení geodetického zaměření skutečného provedení stavby v tištěné formě v požadovaném počtu a v digitální formě na datovém nosiči;
_x000d_
- náklady na provedení, zpracování a předložení geometrického plánu v požadovaném počtu v tištěné formě a v digitální formě na datovém nosiči;
_x000d_
Položka bude fakturována na základě dílčích faktur vztahujícím se ke konkrétním dílčím dodávkám geometrického zaměření skutečného provedení</t>
  </si>
  <si>
    <t>6</t>
  </si>
  <si>
    <t>013254000</t>
  </si>
  <si>
    <t>Průzkumné, geodetické a projektové práce projektové práce dokumentace stavby (výkresová a textová) skutečného provedení stavby</t>
  </si>
  <si>
    <t>-64338884</t>
  </si>
  <si>
    <t>https://podminky.urs.cz/item/CS_URS_2022_02/013254000</t>
  </si>
  <si>
    <t xml:space="preserve">Poznámka k položce:_x000d_
Do ceny položky  zhotovitel zahrne:_x000d_
- náklady na zpracování a předložení dokumentace skutečného provedení stavby v požadovaném počtu a v v digitální formě na CD, popř. DVD ve formátech *.dwg a *.dgn, *.pdf a formátech MS Office.
Dokumentace skutečného provedení bude minimálně obsahovat kompletní výkresy skutečného provedení a kompletní seznam použitých materiálů. _x000d_
Položka bude fakturována na základě faktury vztahující se ke konkrétní dodávce dokumentace skutečného provedení.</t>
  </si>
  <si>
    <t>7</t>
  </si>
  <si>
    <t>043002000</t>
  </si>
  <si>
    <t>Hlavní tituly průvodních činností a nákladů inženýrská činnost zkoušky a ostatní měření</t>
  </si>
  <si>
    <t>1833436539</t>
  </si>
  <si>
    <t>https://podminky.urs.cz/item/CS_URS_2022_02/043002000</t>
  </si>
  <si>
    <t>Poznámka k položce:_x000d_
Do ceny položky zhotovitel zahrne:_x000d_
- náklady na vlastní provedení zkoušek;
_x000d_
- náklady na jejich organizaci;_x000d_
- náklady na energie, média a materiály nutné pro provedení zkoušek.
Položka zahrnuje práce 
_x000d_
Položka bude fakturována průběžně na základě dílčích faktur vztahujícím se ke konkrétním dílčím komplexním zkouškám skupin strojů a zařízení.</t>
  </si>
  <si>
    <t>8</t>
  </si>
  <si>
    <t>072103011</t>
  </si>
  <si>
    <t>Zajištění DIO komunikace II. a III. třídy - jednoduché el. vedení</t>
  </si>
  <si>
    <t>380051867</t>
  </si>
  <si>
    <t>https://podminky.urs.cz/item/CS_URS_2022_02/072103011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</si>
  <si>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</si>
  <si>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</si>
  <si>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</si>
  <si>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</si>
  <si>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</si>
  <si>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</si>
  <si>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</si>
  <si>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</si>
  <si>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</si>
  <si>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HSV</t>
  </si>
  <si>
    <t>Práce a dodávky HSV</t>
  </si>
  <si>
    <t>Zemní práce</t>
  </si>
  <si>
    <t>113154223</t>
  </si>
  <si>
    <t>Frézování živičného podkladu nebo krytu s naložením na dopravní prostředek plochy přes 500 do 1 000 m2 bez překážek v trase pruhu šířky do 1 m, tloušťky vrstvy 50 mm</t>
  </si>
  <si>
    <t>m2</t>
  </si>
  <si>
    <t>1065360290</t>
  </si>
  <si>
    <t>https://podminky.urs.cz/item/CS_URS_2022_02/113154223</t>
  </si>
  <si>
    <t>VV</t>
  </si>
  <si>
    <t>dodatečná sanace</t>
  </si>
  <si>
    <t>600</t>
  </si>
  <si>
    <t>113154323</t>
  </si>
  <si>
    <t>Frézování živičného podkladu nebo krytu s naložením na dopravní prostředek plochy přes 1 000 do 10 000 m2 bez překážek v trase pruhu šířky do 1 m, tloušťky vrstvy 50 mm</t>
  </si>
  <si>
    <t>1470659835</t>
  </si>
  <si>
    <t>https://podminky.urs.cz/item/CS_URS_2022_02/113154323</t>
  </si>
  <si>
    <t>113154324</t>
  </si>
  <si>
    <t>Frézování živičného podkladu nebo krytu s naložením na dopravní prostředek plochy přes 1 000 do 10 000 m2 bez překážek v trase pruhu šířky do 1 m, tloušťky vrstvy 100 mm</t>
  </si>
  <si>
    <t>-959045567</t>
  </si>
  <si>
    <t>https://podminky.urs.cz/item/CS_URS_2022_02/113154324</t>
  </si>
  <si>
    <t>133251101</t>
  </si>
  <si>
    <t>Hloubení nezapažených šachet strojně v hornině třídy těžitelnosti I skupiny 3 do 20 m3</t>
  </si>
  <si>
    <t>m3</t>
  </si>
  <si>
    <t>2000412459</t>
  </si>
  <si>
    <t>https://podminky.urs.cz/item/CS_URS_2022_02/133251101</t>
  </si>
  <si>
    <t>0,8*0,4*0,85</t>
  </si>
  <si>
    <t>0,4*0,4*0,85*4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</si>
  <si>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</si>
  <si>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</si>
  <si>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938315340</t>
  </si>
  <si>
    <t>https://podminky.urs.cz/item/CS_URS_2022_02/162751117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</si>
  <si>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</si>
  <si>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</si>
  <si>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2024221831</t>
  </si>
  <si>
    <t>https://podminky.urs.cz/item/CS_URS_2022_02/162751119</t>
  </si>
  <si>
    <t>0,81*14</t>
  </si>
  <si>
    <t>171201231</t>
  </si>
  <si>
    <t>Poplatek za uložení stavebního odpadu na recyklační skládce (skládkovné) zeminy a kamení zatříděného do Katalogu odpadů pod kódem 17 05 04</t>
  </si>
  <si>
    <t>t</t>
  </si>
  <si>
    <t>-1129871294</t>
  </si>
  <si>
    <t>https://podminky.urs.cz/item/CS_URS_2022_02/171201231</t>
  </si>
  <si>
    <t>0,81*1,9</t>
  </si>
  <si>
    <t>Zakládání</t>
  </si>
  <si>
    <t>275313711</t>
  </si>
  <si>
    <t>Základy z betonu prostého patky a bloky z betonu kamenem neprokládaného tř. C 20/25</t>
  </si>
  <si>
    <t>1397497134</t>
  </si>
  <si>
    <t>https://podminky.urs.cz/item/CS_URS_2022_02/275313711</t>
  </si>
  <si>
    <t>9</t>
  </si>
  <si>
    <t>275351121</t>
  </si>
  <si>
    <t>Bednění základů patek zřízení</t>
  </si>
  <si>
    <t>-433341934</t>
  </si>
  <si>
    <t>https://podminky.urs.cz/item/CS_URS_2022_02/275351121</t>
  </si>
  <si>
    <t>(0,8*2+0,4*2)*0,15</t>
  </si>
  <si>
    <t>0,4*4*0,15*4</t>
  </si>
  <si>
    <t>kotevní otvor</t>
  </si>
  <si>
    <t>0,1*4*0,65*6</t>
  </si>
  <si>
    <t>10</t>
  </si>
  <si>
    <t>275351122</t>
  </si>
  <si>
    <t>Bednění základů patek odstranění</t>
  </si>
  <si>
    <t>-2053977717</t>
  </si>
  <si>
    <t>https://podminky.urs.cz/item/CS_URS_2022_02/275351122</t>
  </si>
  <si>
    <t>Komunikace pozemní</t>
  </si>
  <si>
    <t>11</t>
  </si>
  <si>
    <t>565135101</t>
  </si>
  <si>
    <t>Asfaltový beton vrstva podkladní ACP 16 (obalované kamenivo střednězrnné - OKS) s rozprostřením a zhutněním v pruhu šířky do 1,5 m, po zhutnění tl. 50 mm</t>
  </si>
  <si>
    <t>297137592</t>
  </si>
  <si>
    <t>https://podminky.urs.cz/item/CS_URS_2022_02/565135101</t>
  </si>
  <si>
    <t>sanace</t>
  </si>
  <si>
    <t>12</t>
  </si>
  <si>
    <t>577135132</t>
  </si>
  <si>
    <t>Asfaltový beton vrstva ložní ACL 16 (ABH) s rozprostřením a zhutněním z modifikovaného asfaltu v pruhu šířky přes 1,5 do 3 m, po zhutnění tl. 40 mm</t>
  </si>
  <si>
    <t>1469660555</t>
  </si>
  <si>
    <t>https://podminky.urs.cz/item/CS_URS_2022_02/577135132</t>
  </si>
  <si>
    <t>13</t>
  </si>
  <si>
    <t>573231107.1</t>
  </si>
  <si>
    <t>Postřik spojovací PS-C z modifikovaného asfaltu, v množství 0,40 kg/m2</t>
  </si>
  <si>
    <t>176510088</t>
  </si>
  <si>
    <t>14</t>
  </si>
  <si>
    <t>577144131</t>
  </si>
  <si>
    <t>Asfaltový beton vrstva obrusná ACO 11 (ABS) s rozprostřením a se zhutněním z modifikovaného asfaltu v pruhu šířky přes do 1,5 do 3 m, po zhutnění tl. 50 mm</t>
  </si>
  <si>
    <t>1840116692</t>
  </si>
  <si>
    <t>https://podminky.urs.cz/item/CS_URS_2022_02/577144131</t>
  </si>
  <si>
    <t>569931132</t>
  </si>
  <si>
    <t>Zpevnění krajnic nebo komunikací pro pěší s rozprostřením a zhutněním, po zhutnění asfaltovým recyklátem tl. 100 mm</t>
  </si>
  <si>
    <t>-1243535651</t>
  </si>
  <si>
    <t>https://podminky.urs.cz/item/CS_URS_2022_02/569931132</t>
  </si>
  <si>
    <t>Trubní vedení</t>
  </si>
  <si>
    <t>16</t>
  </si>
  <si>
    <t>899231111</t>
  </si>
  <si>
    <t>Výšková úprava uličního vstupu nebo vpusti do 200 mm zvýšením mříže</t>
  </si>
  <si>
    <t>-1604261302</t>
  </si>
  <si>
    <t>https://podminky.urs.cz/item/CS_URS_2022_02/899231111</t>
  </si>
  <si>
    <t>17</t>
  </si>
  <si>
    <t>M</t>
  </si>
  <si>
    <t>59224481</t>
  </si>
  <si>
    <t>mříž vtoková s rámem pro uliční vpusť 500x500, zatížení 40 tun</t>
  </si>
  <si>
    <t>-1819787935</t>
  </si>
  <si>
    <t>Ostatní konstrukce a práce, bourání</t>
  </si>
  <si>
    <t>18</t>
  </si>
  <si>
    <t>911111111</t>
  </si>
  <si>
    <t>Montáž zábradlí ocelového zabetonovaného</t>
  </si>
  <si>
    <t>m</t>
  </si>
  <si>
    <t>-1255704084</t>
  </si>
  <si>
    <t>https://podminky.urs.cz/item/CS_URS_2022_02/911111111</t>
  </si>
  <si>
    <t>5,5+3,5</t>
  </si>
  <si>
    <t>19</t>
  </si>
  <si>
    <t>553900010</t>
  </si>
  <si>
    <t>silniční zábradlí trubkové, nátěr antikorozní, viz výkres D.4</t>
  </si>
  <si>
    <t>-1316631994</t>
  </si>
  <si>
    <t>20</t>
  </si>
  <si>
    <t>915211112</t>
  </si>
  <si>
    <t>Vodorovné dopravní značení stříkaným plastem dělící čára šířky 125 mm souvislá bílá retroreflexní</t>
  </si>
  <si>
    <t>948100633</t>
  </si>
  <si>
    <t>https://podminky.urs.cz/item/CS_URS_2022_02/915211112</t>
  </si>
  <si>
    <t>"V1a" 50</t>
  </si>
  <si>
    <t>"V4" 1520</t>
  </si>
  <si>
    <t>915211122</t>
  </si>
  <si>
    <t>Vodorovné dopravní značení stříkaným plastem dělící čára šířky 125 mm přerušovaná bílá retroreflexní</t>
  </si>
  <si>
    <t>-388549349</t>
  </si>
  <si>
    <t>https://podminky.urs.cz/item/CS_URS_2022_02/915211122</t>
  </si>
  <si>
    <t>"V2b" 245</t>
  </si>
  <si>
    <t>22</t>
  </si>
  <si>
    <t>915111116</t>
  </si>
  <si>
    <t>Vodorovné dopravní značení stříkané barvou dělící čára šířky 125 mm souvislá žlutá retroreflexní</t>
  </si>
  <si>
    <t>-1122213148</t>
  </si>
  <si>
    <t>https://podminky.urs.cz/item/CS_URS_2022_02/915111116</t>
  </si>
  <si>
    <t>"V11a" 50*2</t>
  </si>
  <si>
    <t>23</t>
  </si>
  <si>
    <t>915131116</t>
  </si>
  <si>
    <t>Vodorovné dopravní značení stříkané barvou přechody pro chodce, šipky, symboly žluté retroreflexní</t>
  </si>
  <si>
    <t>607089953</t>
  </si>
  <si>
    <t>https://podminky.urs.cz/item/CS_URS_2022_02/915131116</t>
  </si>
  <si>
    <t>"V11a" 2*2</t>
  </si>
  <si>
    <t>24</t>
  </si>
  <si>
    <t>915611111</t>
  </si>
  <si>
    <t>Předznačení pro vodorovné značení stříkané barvou nebo prováděné z nátěrových hmot liniové dělicí čáry, vodicí proužky</t>
  </si>
  <si>
    <t>-888348610</t>
  </si>
  <si>
    <t>https://podminky.urs.cz/item/CS_URS_2022_02/915611111</t>
  </si>
  <si>
    <t>1570+245+100</t>
  </si>
  <si>
    <t>25</t>
  </si>
  <si>
    <t>915621111</t>
  </si>
  <si>
    <t>Předznačení pro vodorovné značení stříkané barvou nebo prováděné z nátěrových hmot plošné šipky, symboly, nápisy</t>
  </si>
  <si>
    <t>-1214850013</t>
  </si>
  <si>
    <t>https://podminky.urs.cz/item/CS_URS_2022_02/915621111</t>
  </si>
  <si>
    <t>26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</si>
  <si>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</si>
  <si>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</si>
  <si>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1793711754</t>
  </si>
  <si>
    <t>https://podminky.urs.cz/item/CS_URS_2022_02/916131213</t>
  </si>
  <si>
    <t>36+17+6</t>
  </si>
  <si>
    <t>27</t>
  </si>
  <si>
    <t>59217031</t>
  </si>
  <si>
    <t>obrubník betonový silniční 1000x150x250mm</t>
  </si>
  <si>
    <t>1246661596</t>
  </si>
  <si>
    <t>28</t>
  </si>
  <si>
    <t>59217030</t>
  </si>
  <si>
    <t>obrubník betonový silniční přechodový 1000x150x150-250mm</t>
  </si>
  <si>
    <t>578534425</t>
  </si>
  <si>
    <t>5,88*1,02 'Přepočtené koeficientem množství</t>
  </si>
  <si>
    <t>29</t>
  </si>
  <si>
    <t>919121213</t>
  </si>
  <si>
    <t>Utěsnění dilatačních spár zálivkou za studena v cementobetonovém nebo živičném krytu včetně adhezního nátěru bez těsnicího profilu pod zálivkou, pro komůrky šířky 10 mm, hloubky 25 mm</t>
  </si>
  <si>
    <t>1430107213</t>
  </si>
  <si>
    <t>https://podminky.urs.cz/item/CS_URS_2022_02/919121213</t>
  </si>
  <si>
    <t>"středová spára" 880</t>
  </si>
  <si>
    <t>"po řezání asfaltu" 245</t>
  </si>
  <si>
    <t>30</t>
  </si>
  <si>
    <t>919735112</t>
  </si>
  <si>
    <t>Řezání stávajícího živičného krytu nebo podkladu hloubky přes 50 do 100 mm</t>
  </si>
  <si>
    <t>-1035936579</t>
  </si>
  <si>
    <t>https://podminky.urs.cz/item/CS_URS_2022_02/919735112</t>
  </si>
  <si>
    <t>31</t>
  </si>
  <si>
    <t>938902151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</si>
  <si>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</si>
  <si>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-1678143444</t>
  </si>
  <si>
    <t>https://podminky.urs.cz/item/CS_URS_2022_02/938902151</t>
  </si>
  <si>
    <t>32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</si>
  <si>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</si>
  <si>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</si>
  <si>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-15190085</t>
  </si>
  <si>
    <t>https://podminky.urs.cz/item/CS_URS_2022_02/938909611</t>
  </si>
  <si>
    <t>33</t>
  </si>
  <si>
    <t>938900010</t>
  </si>
  <si>
    <t>Pročištění stávajících uličních vpustí</t>
  </si>
  <si>
    <t>5130236</t>
  </si>
  <si>
    <t>38</t>
  </si>
  <si>
    <t>976071111</t>
  </si>
  <si>
    <t>Vybourání kovových madel, zábradlí, dvířek, zděří, kotevních želez madel a zábradlí</t>
  </si>
  <si>
    <t>-115537399</t>
  </si>
  <si>
    <t>https://podminky.urs.cz/item/CS_URS_2022_02/976071111</t>
  </si>
  <si>
    <t>99</t>
  </si>
  <si>
    <t>Přesun hmot</t>
  </si>
  <si>
    <t>34</t>
  </si>
  <si>
    <t>998225111</t>
  </si>
  <si>
    <t>Přesun hmot pro komunikace s krytem z kameniva, monolitickým betonovým nebo živičným dopravní vzdálenost do 200 m jakékoliv délky objektu</t>
  </si>
  <si>
    <t>-303213959</t>
  </si>
  <si>
    <t>https://podminky.urs.cz/item/CS_URS_2022_02/998225111</t>
  </si>
  <si>
    <t>997</t>
  </si>
  <si>
    <t>Přesun sutě</t>
  </si>
  <si>
    <t>35</t>
  </si>
  <si>
    <t>997221551</t>
  </si>
  <si>
    <t>Vodorovná doprava suti bez naložení, ale se složením a s hrubým urovnáním ze sypkých materiálů, na vzdálenost do 1 km</t>
  </si>
  <si>
    <t>49930022</t>
  </si>
  <si>
    <t>https://podminky.urs.cz/item/CS_URS_2022_02/997221551</t>
  </si>
  <si>
    <t>krajnice</t>
  </si>
  <si>
    <t>57,33</t>
  </si>
  <si>
    <t>frézování</t>
  </si>
  <si>
    <t>966</t>
  </si>
  <si>
    <t>zpět na krajnici</t>
  </si>
  <si>
    <t>-98,28</t>
  </si>
  <si>
    <t>příkopy</t>
  </si>
  <si>
    <t>89,44</t>
  </si>
  <si>
    <t>Součet</t>
  </si>
  <si>
    <t>36</t>
  </si>
  <si>
    <t>997221559</t>
  </si>
  <si>
    <t>Vodorovná doprava suti bez naložení, ale se složením a s hrubým urovnáním Příplatek k ceně za každý další i započatý 1 km přes 1 km</t>
  </si>
  <si>
    <t>134357114</t>
  </si>
  <si>
    <t>https://podminky.urs.cz/item/CS_URS_2022_02/997221559</t>
  </si>
  <si>
    <t>1014,49*14</t>
  </si>
  <si>
    <t>37</t>
  </si>
  <si>
    <t>997221655</t>
  </si>
  <si>
    <t>Poplatek za uložení stavebního odpadu na skládce (skládkovné) zeminy a kamení zatříděného do Katalogu odpadů pod kódem 17 05 04</t>
  </si>
  <si>
    <t>-853134368</t>
  </si>
  <si>
    <t>https://podminky.urs.cz/item/CS_URS_2022_02/997221655</t>
  </si>
  <si>
    <t>příkop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</si>
</sst>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4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30001000" TargetMode="External" /><Relationship Id="rId2" Type="http://schemas.openxmlformats.org/officeDocument/2006/relationships/hyperlink" Target="https://podminky.urs.cz/item/CS_URS_2022_02/034503000" TargetMode="External" /><Relationship Id="rId3" Type="http://schemas.openxmlformats.org/officeDocument/2006/relationships/hyperlink" Target="https://podminky.urs.cz/item/CS_URS_2022_02/012103000" TargetMode="External" /><Relationship Id="rId4" Type="http://schemas.openxmlformats.org/officeDocument/2006/relationships/hyperlink" Target="https://podminky.urs.cz/item/CS_URS_2022_02/012203000" TargetMode="External" /><Relationship Id="rId5" Type="http://schemas.openxmlformats.org/officeDocument/2006/relationships/hyperlink" Target="https://podminky.urs.cz/item/CS_URS_2022_02/012303000" TargetMode="External" /><Relationship Id="rId6" Type="http://schemas.openxmlformats.org/officeDocument/2006/relationships/hyperlink" Target="https://podminky.urs.cz/item/CS_URS_2022_02/013254000" TargetMode="External" /><Relationship Id="rId7" Type="http://schemas.openxmlformats.org/officeDocument/2006/relationships/hyperlink" Target="https://podminky.urs.cz/item/CS_URS_2022_02/043002000" TargetMode="External" /><Relationship Id="rId8" Type="http://schemas.openxmlformats.org/officeDocument/2006/relationships/hyperlink" Target="https://podminky.urs.cz/item/CS_URS_2022_02/072103011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54223" TargetMode="External" /><Relationship Id="rId2" Type="http://schemas.openxmlformats.org/officeDocument/2006/relationships/hyperlink" Target="https://podminky.urs.cz/item/CS_URS_2022_02/113154323" TargetMode="External" /><Relationship Id="rId3" Type="http://schemas.openxmlformats.org/officeDocument/2006/relationships/hyperlink" Target="https://podminky.urs.cz/item/CS_URS_2022_02/113154324" TargetMode="External" /><Relationship Id="rId4" Type="http://schemas.openxmlformats.org/officeDocument/2006/relationships/hyperlink" Target="https://podminky.urs.cz/item/CS_URS_2022_02/13325110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275313711" TargetMode="External" /><Relationship Id="rId9" Type="http://schemas.openxmlformats.org/officeDocument/2006/relationships/hyperlink" Target="https://podminky.urs.cz/item/CS_URS_2022_02/275351121" TargetMode="External" /><Relationship Id="rId10" Type="http://schemas.openxmlformats.org/officeDocument/2006/relationships/hyperlink" Target="https://podminky.urs.cz/item/CS_URS_2022_02/275351122" TargetMode="External" /><Relationship Id="rId11" Type="http://schemas.openxmlformats.org/officeDocument/2006/relationships/hyperlink" Target="https://podminky.urs.cz/item/CS_URS_2022_02/565135101" TargetMode="External" /><Relationship Id="rId12" Type="http://schemas.openxmlformats.org/officeDocument/2006/relationships/hyperlink" Target="https://podminky.urs.cz/item/CS_URS_2022_02/577135132" TargetMode="External" /><Relationship Id="rId13" Type="http://schemas.openxmlformats.org/officeDocument/2006/relationships/hyperlink" Target="https://podminky.urs.cz/item/CS_URS_2022_02/577144131" TargetMode="External" /><Relationship Id="rId14" Type="http://schemas.openxmlformats.org/officeDocument/2006/relationships/hyperlink" Target="https://podminky.urs.cz/item/CS_URS_2022_02/569931132" TargetMode="External" /><Relationship Id="rId15" Type="http://schemas.openxmlformats.org/officeDocument/2006/relationships/hyperlink" Target="https://podminky.urs.cz/item/CS_URS_2022_02/899231111" TargetMode="External" /><Relationship Id="rId16" Type="http://schemas.openxmlformats.org/officeDocument/2006/relationships/hyperlink" Target="https://podminky.urs.cz/item/CS_URS_2022_02/911111111" TargetMode="External" /><Relationship Id="rId17" Type="http://schemas.openxmlformats.org/officeDocument/2006/relationships/hyperlink" Target="https://podminky.urs.cz/item/CS_URS_2022_02/915211112" TargetMode="External" /><Relationship Id="rId18" Type="http://schemas.openxmlformats.org/officeDocument/2006/relationships/hyperlink" Target="https://podminky.urs.cz/item/CS_URS_2022_02/915211122" TargetMode="External" /><Relationship Id="rId19" Type="http://schemas.openxmlformats.org/officeDocument/2006/relationships/hyperlink" Target="https://podminky.urs.cz/item/CS_URS_2022_02/915111116" TargetMode="External" /><Relationship Id="rId20" Type="http://schemas.openxmlformats.org/officeDocument/2006/relationships/hyperlink" Target="https://podminky.urs.cz/item/CS_URS_2022_02/915131116" TargetMode="External" /><Relationship Id="rId21" Type="http://schemas.openxmlformats.org/officeDocument/2006/relationships/hyperlink" Target="https://podminky.urs.cz/item/CS_URS_2022_02/915611111" TargetMode="External" /><Relationship Id="rId22" Type="http://schemas.openxmlformats.org/officeDocument/2006/relationships/hyperlink" Target="https://podminky.urs.cz/item/CS_URS_2022_02/915621111" TargetMode="External" /><Relationship Id="rId23" Type="http://schemas.openxmlformats.org/officeDocument/2006/relationships/hyperlink" Target="https://podminky.urs.cz/item/CS_URS_2022_02/916131213" TargetMode="External" /><Relationship Id="rId24" Type="http://schemas.openxmlformats.org/officeDocument/2006/relationships/hyperlink" Target="https://podminky.urs.cz/item/CS_URS_2022_02/919121213" TargetMode="External" /><Relationship Id="rId25" Type="http://schemas.openxmlformats.org/officeDocument/2006/relationships/hyperlink" Target="https://podminky.urs.cz/item/CS_URS_2022_02/919735112" TargetMode="External" /><Relationship Id="rId26" Type="http://schemas.openxmlformats.org/officeDocument/2006/relationships/hyperlink" Target="https://podminky.urs.cz/item/CS_URS_2022_02/938902151" TargetMode="External" /><Relationship Id="rId27" Type="http://schemas.openxmlformats.org/officeDocument/2006/relationships/hyperlink" Target="https://podminky.urs.cz/item/CS_URS_2022_02/938909611" TargetMode="External" /><Relationship Id="rId28" Type="http://schemas.openxmlformats.org/officeDocument/2006/relationships/hyperlink" Target="https://podminky.urs.cz/item/CS_URS_2022_02/976071111" TargetMode="External" /><Relationship Id="rId29" Type="http://schemas.openxmlformats.org/officeDocument/2006/relationships/hyperlink" Target="https://podminky.urs.cz/item/CS_URS_2022_02/998225111" TargetMode="External" /><Relationship Id="rId30" Type="http://schemas.openxmlformats.org/officeDocument/2006/relationships/hyperlink" Target="https://podminky.urs.cz/item/CS_URS_2022_02/997221551" TargetMode="External" /><Relationship Id="rId31" Type="http://schemas.openxmlformats.org/officeDocument/2006/relationships/hyperlink" Target="https://podminky.urs.cz/item/CS_URS_2022_02/997221559" TargetMode="External" /><Relationship Id="rId32" Type="http://schemas.openxmlformats.org/officeDocument/2006/relationships/hyperlink" Target="https://podminky.urs.cz/item/CS_URS_2022_02/997221655" TargetMode="External" /><Relationship Id="rId33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12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ROUND(AG54,1)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1)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1)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1)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1)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1)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1)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1)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III/201 56 a III/2021 Cebiv - průtah, oprava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3. 1. 2023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a údržba silnic Plzeňského kraje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SG GEOTECHNIKA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Roman Mitas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ROUND(SUM(AG55:AG56),1)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ROUND(SUM(AS55:AS56),1)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ROUND(SUM(AZ55:AZ56),1)</f>
        <v>0</v>
      </c>
      <c r="BA54" s="106">
        <f>ROUND(SUM(BA55:BA56),1)</f>
        <v>0</v>
      </c>
      <c r="BB54" s="106">
        <f>ROUND(SUM(BB55:BB56),1)</f>
        <v>0</v>
      </c>
      <c r="BC54" s="106">
        <f>ROUND(SUM(BC55:BC56),1)</f>
        <v>0</v>
      </c>
      <c r="BD54" s="108">
        <f>ROUND(SUM(BD55:BD56),1)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'00 - VEDLEJŠÍ A OSTATNÍ N...'!J30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'00 - VEDLEJŠÍ A OSTATNÍ N...'!P81</f>
        <v>0</v>
      </c>
      <c r="AV55" s="120">
        <f>'00 - VEDLEJŠÍ A OSTATNÍ N...'!J33</f>
        <v>0</v>
      </c>
      <c r="AW55" s="120">
        <f>'00 - VEDLEJŠÍ A OSTATNÍ N...'!J34</f>
        <v>0</v>
      </c>
      <c r="AX55" s="120">
        <f>'00 - VEDLEJŠÍ A OSTATNÍ N...'!J35</f>
        <v>0</v>
      </c>
      <c r="AY55" s="120">
        <f>'00 - VEDLEJŠÍ A OSTATNÍ N...'!J36</f>
        <v>0</v>
      </c>
      <c r="AZ55" s="120">
        <f>'00 - VEDLEJŠÍ A OSTATNÍ N...'!F33</f>
        <v>0</v>
      </c>
      <c r="BA55" s="120">
        <f>'00 - VEDLEJŠÍ A OSTATNÍ N...'!F34</f>
        <v>0</v>
      </c>
      <c r="BB55" s="120">
        <f>'00 - VEDLEJŠÍ A OSTATNÍ N...'!F35</f>
        <v>0</v>
      </c>
      <c r="BC55" s="120">
        <f>'00 - VEDLEJŠÍ A OSTATNÍ N...'!F36</f>
        <v>0</v>
      </c>
      <c r="BD55" s="122">
        <f>'00 - VEDLEJŠÍ A OSTATNÍ N...'!F37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14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'01 - STAVEBNÍ ČÁST'!J30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24">
        <v>0</v>
      </c>
      <c r="AT56" s="125">
        <f>ROUND(SUM(AV56:AW56),2)</f>
        <v>0</v>
      </c>
      <c r="AU56" s="126">
        <f>'01 - STAVEBNÍ ČÁST'!P87</f>
        <v>0</v>
      </c>
      <c r="AV56" s="125">
        <f>'01 - STAVEBNÍ ČÁST'!J33</f>
        <v>0</v>
      </c>
      <c r="AW56" s="125">
        <f>'01 - STAVEBNÍ ČÁST'!J34</f>
        <v>0</v>
      </c>
      <c r="AX56" s="125">
        <f>'01 - STAVEBNÍ ČÁST'!J35</f>
        <v>0</v>
      </c>
      <c r="AY56" s="125">
        <f>'01 - STAVEBNÍ ČÁST'!J36</f>
        <v>0</v>
      </c>
      <c r="AZ56" s="125">
        <f>'01 - STAVEBNÍ ČÁST'!F33</f>
        <v>0</v>
      </c>
      <c r="BA56" s="125">
        <f>'01 - STAVEBNÍ ČÁST'!F34</f>
        <v>0</v>
      </c>
      <c r="BB56" s="125">
        <f>'01 - STAVEBNÍ ČÁST'!F35</f>
        <v>0</v>
      </c>
      <c r="BC56" s="125">
        <f>'01 - STAVEBNÍ ČÁST'!F36</f>
        <v>0</v>
      </c>
      <c r="BD56" s="127">
        <f>'01 - STAVEBNÍ ČÁST'!F37</f>
        <v>0</v>
      </c>
      <c r="BE56" s="7"/>
      <c r="BT56" s="123" t="s">
        <v>80</v>
      </c>
      <c r="BV56" s="123" t="s">
        <v>74</v>
      </c>
      <c r="BW56" s="123" t="s">
        <v>84</v>
      </c>
      <c r="BX56" s="123" t="s">
        <v>5</v>
      </c>
      <c r="CL56" s="123" t="s">
        <v>19</v>
      </c>
      <c r="CM56" s="123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lBDZlrfWtWxddghUvNSsObRq33w5yqI+kWBaZJP+Q05ZvcX8wUDDE/55MozSTDNzTUAcq3XIz4G3N/u/XVjnDA==" hashValue="uZB03PG4CJSwYJdwVUz+cgDt/3N5rrnVJ5oBzFqaL4FkYMUlbodPJdwtPoEPXSe9WPt3JaoR8HrBDCbodmBbi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0 - VEDLEJŠÍ A OSTATNÍ N...'!C2" display="/"/>
    <hyperlink ref="A56" location="'01 - STAVEBNÍ ČÁ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III/201 56 a III/2021 Cebiv - průtah,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1)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ROUND((SUM(BE81:BE104)),  1)</f>
        <v>0</v>
      </c>
      <c r="G33" s="38"/>
      <c r="H33" s="38"/>
      <c r="I33" s="148">
        <v>0.20999999999999999</v>
      </c>
      <c r="J33" s="147">
        <f>ROUND(((SUM(BE81:BE104))*I33),  1)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ROUND((SUM(BF81:BF104)),  1)</f>
        <v>0</v>
      </c>
      <c r="G34" s="38"/>
      <c r="H34" s="38"/>
      <c r="I34" s="148">
        <v>0.14999999999999999</v>
      </c>
      <c r="J34" s="147">
        <f>ROUND(((SUM(BF81:BF104))*I34),  1)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ROUND((SUM(BG81:BG104)),  1)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ROUND((SUM(BH81:BH104)),  1)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ROUND((SUM(BI81:BI104)),  1)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III/201 56 a III/2021 Cebiv - průtah,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00 -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3. 1. 2023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</v>
      </c>
      <c r="G54" s="40"/>
      <c r="H54" s="40"/>
      <c r="I54" s="32" t="s">
        <v>31</v>
      </c>
      <c r="J54" s="36" t="str">
        <f>E21</f>
        <v>SG GEOTECHNIKA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Roman Mitas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hidden="1" s="9" customFormat="1" ht="24.96" customHeight="1">
      <c r="A60" s="9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5"/>
      <c r="C61" s="166"/>
      <c r="D61" s="167" t="s">
        <v>93</v>
      </c>
      <c r="E61" s="168"/>
      <c r="F61" s="168"/>
      <c r="G61" s="168"/>
      <c r="H61" s="168"/>
      <c r="I61" s="168"/>
      <c r="J61" s="169">
        <f>J88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/>
    <row r="65" hidden="1"/>
    <row r="66" hidden="1"/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94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III/201 56 a III/2021 Cebiv - průtah, oprava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00 - VEDLEJŠÍ A OSTATNÍ NÁKLADY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3. 1. 2023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Správa a údržba silnic Plzeňského kraje</v>
      </c>
      <c r="G77" s="40"/>
      <c r="H77" s="40"/>
      <c r="I77" s="32" t="s">
        <v>31</v>
      </c>
      <c r="J77" s="36" t="str">
        <f>E21</f>
        <v>SG GEOTECHNIKA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Roman Mitas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0" customFormat="1" ht="29.28" customHeight="1">
      <c r="A80" s="171"/>
      <c r="B80" s="172"/>
      <c r="C80" s="173" t="s">
        <v>95</v>
      </c>
      <c r="D80" s="174" t="s">
        <v>57</v>
      </c>
      <c r="E80" s="174" t="s">
        <v>53</v>
      </c>
      <c r="F80" s="174" t="s">
        <v>54</v>
      </c>
      <c r="G80" s="174" t="s">
        <v>96</v>
      </c>
      <c r="H80" s="174" t="s">
        <v>97</v>
      </c>
      <c r="I80" s="174" t="s">
        <v>98</v>
      </c>
      <c r="J80" s="174" t="s">
        <v>90</v>
      </c>
      <c r="K80" s="175" t="s">
        <v>99</v>
      </c>
      <c r="L80" s="176"/>
      <c r="M80" s="92" t="s">
        <v>19</v>
      </c>
      <c r="N80" s="93" t="s">
        <v>42</v>
      </c>
      <c r="O80" s="93" t="s">
        <v>100</v>
      </c>
      <c r="P80" s="93" t="s">
        <v>101</v>
      </c>
      <c r="Q80" s="93" t="s">
        <v>102</v>
      </c>
      <c r="R80" s="93" t="s">
        <v>103</v>
      </c>
      <c r="S80" s="93" t="s">
        <v>104</v>
      </c>
      <c r="T80" s="94" t="s">
        <v>105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="2" customFormat="1" ht="22.8" customHeight="1">
      <c r="A81" s="38"/>
      <c r="B81" s="39"/>
      <c r="C81" s="99" t="s">
        <v>106</v>
      </c>
      <c r="D81" s="40"/>
      <c r="E81" s="40"/>
      <c r="F81" s="40"/>
      <c r="G81" s="40"/>
      <c r="H81" s="40"/>
      <c r="I81" s="40"/>
      <c r="J81" s="177">
        <f>BK81</f>
        <v>0</v>
      </c>
      <c r="K81" s="40"/>
      <c r="L81" s="44"/>
      <c r="M81" s="95"/>
      <c r="N81" s="178"/>
      <c r="O81" s="96"/>
      <c r="P81" s="179">
        <f>P82+P88</f>
        <v>0</v>
      </c>
      <c r="Q81" s="96"/>
      <c r="R81" s="179">
        <f>R82+R88</f>
        <v>0</v>
      </c>
      <c r="S81" s="96"/>
      <c r="T81" s="180">
        <f>T82+T88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91</v>
      </c>
      <c r="BK81" s="181">
        <f>BK82+BK88</f>
        <v>0</v>
      </c>
    </row>
    <row r="82" s="11" customFormat="1" ht="25.92" customHeight="1">
      <c r="A82" s="11"/>
      <c r="B82" s="182"/>
      <c r="C82" s="183"/>
      <c r="D82" s="184" t="s">
        <v>71</v>
      </c>
      <c r="E82" s="185" t="s">
        <v>107</v>
      </c>
      <c r="F82" s="185" t="s">
        <v>108</v>
      </c>
      <c r="G82" s="183"/>
      <c r="H82" s="183"/>
      <c r="I82" s="186"/>
      <c r="J82" s="187">
        <f>BK82</f>
        <v>0</v>
      </c>
      <c r="K82" s="183"/>
      <c r="L82" s="188"/>
      <c r="M82" s="189"/>
      <c r="N82" s="190"/>
      <c r="O82" s="190"/>
      <c r="P82" s="191">
        <f>SUM(P83:P87)</f>
        <v>0</v>
      </c>
      <c r="Q82" s="190"/>
      <c r="R82" s="191">
        <f>SUM(R83:R87)</f>
        <v>0</v>
      </c>
      <c r="S82" s="190"/>
      <c r="T82" s="192">
        <f>SUM(T83:T87)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3" t="s">
        <v>80</v>
      </c>
      <c r="AT82" s="194" t="s">
        <v>71</v>
      </c>
      <c r="AU82" s="194" t="s">
        <v>72</v>
      </c>
      <c r="AY82" s="193" t="s">
        <v>109</v>
      </c>
      <c r="BK82" s="195">
        <f>SUM(BK83:BK87)</f>
        <v>0</v>
      </c>
    </row>
    <row r="83" s="2" customFormat="1" ht="24.15" customHeight="1">
      <c r="A83" s="38"/>
      <c r="B83" s="39"/>
      <c r="C83" s="196" t="s">
        <v>80</v>
      </c>
      <c r="D83" s="196" t="s">
        <v>110</v>
      </c>
      <c r="E83" s="197" t="s">
        <v>111</v>
      </c>
      <c r="F83" s="198" t="s">
        <v>112</v>
      </c>
      <c r="G83" s="199" t="s">
        <v>113</v>
      </c>
      <c r="H83" s="200">
        <v>1</v>
      </c>
      <c r="I83" s="201"/>
      <c r="J83" s="200">
        <f>ROUND(I83*H83,1)</f>
        <v>0</v>
      </c>
      <c r="K83" s="198" t="s">
        <v>114</v>
      </c>
      <c r="L83" s="44"/>
      <c r="M83" s="202" t="s">
        <v>19</v>
      </c>
      <c r="N83" s="203" t="s">
        <v>43</v>
      </c>
      <c r="O83" s="84"/>
      <c r="P83" s="204">
        <f>O83*H83</f>
        <v>0</v>
      </c>
      <c r="Q83" s="204">
        <v>0</v>
      </c>
      <c r="R83" s="204">
        <f>Q83*H83</f>
        <v>0</v>
      </c>
      <c r="S83" s="204">
        <v>0</v>
      </c>
      <c r="T83" s="205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6" t="s">
        <v>115</v>
      </c>
      <c r="AT83" s="206" t="s">
        <v>110</v>
      </c>
      <c r="AU83" s="206" t="s">
        <v>80</v>
      </c>
      <c r="AY83" s="17" t="s">
        <v>109</v>
      </c>
      <c r="BE83" s="207">
        <f>IF(N83="základní",J83,0)</f>
        <v>0</v>
      </c>
      <c r="BF83" s="207">
        <f>IF(N83="snížená",J83,0)</f>
        <v>0</v>
      </c>
      <c r="BG83" s="207">
        <f>IF(N83="zákl. přenesená",J83,0)</f>
        <v>0</v>
      </c>
      <c r="BH83" s="207">
        <f>IF(N83="sníž. přenesená",J83,0)</f>
        <v>0</v>
      </c>
      <c r="BI83" s="207">
        <f>IF(N83="nulová",J83,0)</f>
        <v>0</v>
      </c>
      <c r="BJ83" s="17" t="s">
        <v>80</v>
      </c>
      <c r="BK83" s="207">
        <f>ROUND(I83*H83,1)</f>
        <v>0</v>
      </c>
      <c r="BL83" s="17" t="s">
        <v>115</v>
      </c>
      <c r="BM83" s="206" t="s">
        <v>116</v>
      </c>
    </row>
    <row r="84" s="2" customFormat="1">
      <c r="A84" s="38"/>
      <c r="B84" s="39"/>
      <c r="C84" s="40"/>
      <c r="D84" s="208" t="s">
        <v>117</v>
      </c>
      <c r="E84" s="40"/>
      <c r="F84" s="209" t="s">
        <v>118</v>
      </c>
      <c r="G84" s="40"/>
      <c r="H84" s="40"/>
      <c r="I84" s="210"/>
      <c r="J84" s="40"/>
      <c r="K84" s="40"/>
      <c r="L84" s="44"/>
      <c r="M84" s="211"/>
      <c r="N84" s="212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117</v>
      </c>
      <c r="AU84" s="17" t="s">
        <v>80</v>
      </c>
    </row>
    <row r="85" s="2" customFormat="1">
      <c r="A85" s="38"/>
      <c r="B85" s="39"/>
      <c r="C85" s="40"/>
      <c r="D85" s="213" t="s">
        <v>119</v>
      </c>
      <c r="E85" s="40"/>
      <c r="F85" s="214" t="s">
        <v>120</v>
      </c>
      <c r="G85" s="40"/>
      <c r="H85" s="40"/>
      <c r="I85" s="210"/>
      <c r="J85" s="40"/>
      <c r="K85" s="40"/>
      <c r="L85" s="44"/>
      <c r="M85" s="211"/>
      <c r="N85" s="212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119</v>
      </c>
      <c r="AU85" s="17" t="s">
        <v>80</v>
      </c>
    </row>
    <row r="86" s="2" customFormat="1" ht="24.15" customHeight="1">
      <c r="A86" s="38"/>
      <c r="B86" s="39"/>
      <c r="C86" s="196" t="s">
        <v>82</v>
      </c>
      <c r="D86" s="196" t="s">
        <v>110</v>
      </c>
      <c r="E86" s="197" t="s">
        <v>121</v>
      </c>
      <c r="F86" s="198" t="s">
        <v>122</v>
      </c>
      <c r="G86" s="199" t="s">
        <v>123</v>
      </c>
      <c r="H86" s="200">
        <v>1</v>
      </c>
      <c r="I86" s="201"/>
      <c r="J86" s="200">
        <f>ROUND(I86*H86,1)</f>
        <v>0</v>
      </c>
      <c r="K86" s="198" t="s">
        <v>114</v>
      </c>
      <c r="L86" s="44"/>
      <c r="M86" s="202" t="s">
        <v>19</v>
      </c>
      <c r="N86" s="203" t="s">
        <v>43</v>
      </c>
      <c r="O86" s="84"/>
      <c r="P86" s="204">
        <f>O86*H86</f>
        <v>0</v>
      </c>
      <c r="Q86" s="204">
        <v>0</v>
      </c>
      <c r="R86" s="204">
        <f>Q86*H86</f>
        <v>0</v>
      </c>
      <c r="S86" s="204">
        <v>0</v>
      </c>
      <c r="T86" s="20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6" t="s">
        <v>115</v>
      </c>
      <c r="AT86" s="206" t="s">
        <v>110</v>
      </c>
      <c r="AU86" s="206" t="s">
        <v>80</v>
      </c>
      <c r="AY86" s="17" t="s">
        <v>109</v>
      </c>
      <c r="BE86" s="207">
        <f>IF(N86="základní",J86,0)</f>
        <v>0</v>
      </c>
      <c r="BF86" s="207">
        <f>IF(N86="snížená",J86,0)</f>
        <v>0</v>
      </c>
      <c r="BG86" s="207">
        <f>IF(N86="zákl. přenesená",J86,0)</f>
        <v>0</v>
      </c>
      <c r="BH86" s="207">
        <f>IF(N86="sníž. přenesená",J86,0)</f>
        <v>0</v>
      </c>
      <c r="BI86" s="207">
        <f>IF(N86="nulová",J86,0)</f>
        <v>0</v>
      </c>
      <c r="BJ86" s="17" t="s">
        <v>80</v>
      </c>
      <c r="BK86" s="207">
        <f>ROUND(I86*H86,1)</f>
        <v>0</v>
      </c>
      <c r="BL86" s="17" t="s">
        <v>115</v>
      </c>
      <c r="BM86" s="206" t="s">
        <v>124</v>
      </c>
    </row>
    <row r="87" s="2" customFormat="1">
      <c r="A87" s="38"/>
      <c r="B87" s="39"/>
      <c r="C87" s="40"/>
      <c r="D87" s="208" t="s">
        <v>117</v>
      </c>
      <c r="E87" s="40"/>
      <c r="F87" s="209" t="s">
        <v>125</v>
      </c>
      <c r="G87" s="40"/>
      <c r="H87" s="40"/>
      <c r="I87" s="210"/>
      <c r="J87" s="40"/>
      <c r="K87" s="40"/>
      <c r="L87" s="44"/>
      <c r="M87" s="211"/>
      <c r="N87" s="212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117</v>
      </c>
      <c r="AU87" s="17" t="s">
        <v>80</v>
      </c>
    </row>
    <row r="88" s="11" customFormat="1" ht="25.92" customHeight="1">
      <c r="A88" s="11"/>
      <c r="B88" s="182"/>
      <c r="C88" s="183"/>
      <c r="D88" s="184" t="s">
        <v>71</v>
      </c>
      <c r="E88" s="185" t="s">
        <v>126</v>
      </c>
      <c r="F88" s="185" t="s">
        <v>127</v>
      </c>
      <c r="G88" s="183"/>
      <c r="H88" s="183"/>
      <c r="I88" s="186"/>
      <c r="J88" s="187">
        <f>BK88</f>
        <v>0</v>
      </c>
      <c r="K88" s="183"/>
      <c r="L88" s="188"/>
      <c r="M88" s="189"/>
      <c r="N88" s="190"/>
      <c r="O88" s="190"/>
      <c r="P88" s="191">
        <f>SUM(P89:P104)</f>
        <v>0</v>
      </c>
      <c r="Q88" s="190"/>
      <c r="R88" s="191">
        <f>SUM(R89:R104)</f>
        <v>0</v>
      </c>
      <c r="S88" s="190"/>
      <c r="T88" s="192">
        <f>SUM(T89:T104)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3" t="s">
        <v>80</v>
      </c>
      <c r="AT88" s="194" t="s">
        <v>71</v>
      </c>
      <c r="AU88" s="194" t="s">
        <v>72</v>
      </c>
      <c r="AY88" s="193" t="s">
        <v>109</v>
      </c>
      <c r="BK88" s="195">
        <f>SUM(BK89:BK104)</f>
        <v>0</v>
      </c>
    </row>
    <row r="89" s="2" customFormat="1" ht="24.15" customHeight="1">
      <c r="A89" s="38"/>
      <c r="B89" s="39"/>
      <c r="C89" s="196" t="s">
        <v>128</v>
      </c>
      <c r="D89" s="196" t="s">
        <v>110</v>
      </c>
      <c r="E89" s="197" t="s">
        <v>129</v>
      </c>
      <c r="F89" s="198" t="s">
        <v>130</v>
      </c>
      <c r="G89" s="199" t="s">
        <v>113</v>
      </c>
      <c r="H89" s="200">
        <v>1</v>
      </c>
      <c r="I89" s="201"/>
      <c r="J89" s="200">
        <f>ROUND(I89*H89,1)</f>
        <v>0</v>
      </c>
      <c r="K89" s="198" t="s">
        <v>114</v>
      </c>
      <c r="L89" s="44"/>
      <c r="M89" s="202" t="s">
        <v>19</v>
      </c>
      <c r="N89" s="203" t="s">
        <v>43</v>
      </c>
      <c r="O89" s="84"/>
      <c r="P89" s="204">
        <f>O89*H89</f>
        <v>0</v>
      </c>
      <c r="Q89" s="204">
        <v>0</v>
      </c>
      <c r="R89" s="204">
        <f>Q89*H89</f>
        <v>0</v>
      </c>
      <c r="S89" s="204">
        <v>0</v>
      </c>
      <c r="T89" s="20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6" t="s">
        <v>115</v>
      </c>
      <c r="AT89" s="206" t="s">
        <v>110</v>
      </c>
      <c r="AU89" s="206" t="s">
        <v>80</v>
      </c>
      <c r="AY89" s="17" t="s">
        <v>109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7" t="s">
        <v>80</v>
      </c>
      <c r="BK89" s="207">
        <f>ROUND(I89*H89,1)</f>
        <v>0</v>
      </c>
      <c r="BL89" s="17" t="s">
        <v>115</v>
      </c>
      <c r="BM89" s="206" t="s">
        <v>131</v>
      </c>
    </row>
    <row r="90" s="2" customFormat="1">
      <c r="A90" s="38"/>
      <c r="B90" s="39"/>
      <c r="C90" s="40"/>
      <c r="D90" s="208" t="s">
        <v>117</v>
      </c>
      <c r="E90" s="40"/>
      <c r="F90" s="209" t="s">
        <v>132</v>
      </c>
      <c r="G90" s="40"/>
      <c r="H90" s="40"/>
      <c r="I90" s="210"/>
      <c r="J90" s="40"/>
      <c r="K90" s="40"/>
      <c r="L90" s="44"/>
      <c r="M90" s="211"/>
      <c r="N90" s="212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117</v>
      </c>
      <c r="AU90" s="17" t="s">
        <v>80</v>
      </c>
    </row>
    <row r="91" s="2" customFormat="1">
      <c r="A91" s="38"/>
      <c r="B91" s="39"/>
      <c r="C91" s="40"/>
      <c r="D91" s="213" t="s">
        <v>119</v>
      </c>
      <c r="E91" s="40"/>
      <c r="F91" s="214" t="s">
        <v>133</v>
      </c>
      <c r="G91" s="40"/>
      <c r="H91" s="40"/>
      <c r="I91" s="210"/>
      <c r="J91" s="40"/>
      <c r="K91" s="40"/>
      <c r="L91" s="44"/>
      <c r="M91" s="211"/>
      <c r="N91" s="212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119</v>
      </c>
      <c r="AU91" s="17" t="s">
        <v>80</v>
      </c>
    </row>
    <row r="92" s="2" customFormat="1" ht="24.15" customHeight="1">
      <c r="A92" s="38"/>
      <c r="B92" s="39"/>
      <c r="C92" s="196" t="s">
        <v>134</v>
      </c>
      <c r="D92" s="196" t="s">
        <v>110</v>
      </c>
      <c r="E92" s="197" t="s">
        <v>135</v>
      </c>
      <c r="F92" s="198" t="s">
        <v>136</v>
      </c>
      <c r="G92" s="199" t="s">
        <v>113</v>
      </c>
      <c r="H92" s="200">
        <v>1</v>
      </c>
      <c r="I92" s="201"/>
      <c r="J92" s="200">
        <f>ROUND(I92*H92,1)</f>
        <v>0</v>
      </c>
      <c r="K92" s="198" t="s">
        <v>114</v>
      </c>
      <c r="L92" s="44"/>
      <c r="M92" s="202" t="s">
        <v>19</v>
      </c>
      <c r="N92" s="203" t="s">
        <v>43</v>
      </c>
      <c r="O92" s="84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6" t="s">
        <v>115</v>
      </c>
      <c r="AT92" s="206" t="s">
        <v>110</v>
      </c>
      <c r="AU92" s="206" t="s">
        <v>80</v>
      </c>
      <c r="AY92" s="17" t="s">
        <v>109</v>
      </c>
      <c r="BE92" s="207">
        <f>IF(N92="základní",J92,0)</f>
        <v>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7" t="s">
        <v>80</v>
      </c>
      <c r="BK92" s="207">
        <f>ROUND(I92*H92,1)</f>
        <v>0</v>
      </c>
      <c r="BL92" s="17" t="s">
        <v>115</v>
      </c>
      <c r="BM92" s="206" t="s">
        <v>137</v>
      </c>
    </row>
    <row r="93" s="2" customFormat="1">
      <c r="A93" s="38"/>
      <c r="B93" s="39"/>
      <c r="C93" s="40"/>
      <c r="D93" s="208" t="s">
        <v>117</v>
      </c>
      <c r="E93" s="40"/>
      <c r="F93" s="209" t="s">
        <v>138</v>
      </c>
      <c r="G93" s="40"/>
      <c r="H93" s="40"/>
      <c r="I93" s="210"/>
      <c r="J93" s="40"/>
      <c r="K93" s="40"/>
      <c r="L93" s="44"/>
      <c r="M93" s="211"/>
      <c r="N93" s="212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117</v>
      </c>
      <c r="AU93" s="17" t="s">
        <v>80</v>
      </c>
    </row>
    <row r="94" s="2" customFormat="1" ht="24.15" customHeight="1">
      <c r="A94" s="38"/>
      <c r="B94" s="39"/>
      <c r="C94" s="196" t="s">
        <v>139</v>
      </c>
      <c r="D94" s="196" t="s">
        <v>110</v>
      </c>
      <c r="E94" s="197" t="s">
        <v>140</v>
      </c>
      <c r="F94" s="198" t="s">
        <v>141</v>
      </c>
      <c r="G94" s="199" t="s">
        <v>113</v>
      </c>
      <c r="H94" s="200">
        <v>1</v>
      </c>
      <c r="I94" s="201"/>
      <c r="J94" s="200">
        <f>ROUND(I94*H94,1)</f>
        <v>0</v>
      </c>
      <c r="K94" s="198" t="s">
        <v>114</v>
      </c>
      <c r="L94" s="44"/>
      <c r="M94" s="202" t="s">
        <v>19</v>
      </c>
      <c r="N94" s="203" t="s">
        <v>43</v>
      </c>
      <c r="O94" s="84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6" t="s">
        <v>115</v>
      </c>
      <c r="AT94" s="206" t="s">
        <v>110</v>
      </c>
      <c r="AU94" s="206" t="s">
        <v>80</v>
      </c>
      <c r="AY94" s="17" t="s">
        <v>109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80</v>
      </c>
      <c r="BK94" s="207">
        <f>ROUND(I94*H94,1)</f>
        <v>0</v>
      </c>
      <c r="BL94" s="17" t="s">
        <v>115</v>
      </c>
      <c r="BM94" s="206" t="s">
        <v>142</v>
      </c>
    </row>
    <row r="95" s="2" customFormat="1">
      <c r="A95" s="38"/>
      <c r="B95" s="39"/>
      <c r="C95" s="40"/>
      <c r="D95" s="208" t="s">
        <v>117</v>
      </c>
      <c r="E95" s="40"/>
      <c r="F95" s="209" t="s">
        <v>143</v>
      </c>
      <c r="G95" s="40"/>
      <c r="H95" s="40"/>
      <c r="I95" s="210"/>
      <c r="J95" s="40"/>
      <c r="K95" s="40"/>
      <c r="L95" s="44"/>
      <c r="M95" s="211"/>
      <c r="N95" s="212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117</v>
      </c>
      <c r="AU95" s="17" t="s">
        <v>80</v>
      </c>
    </row>
    <row r="96" s="2" customFormat="1">
      <c r="A96" s="38"/>
      <c r="B96" s="39"/>
      <c r="C96" s="40"/>
      <c r="D96" s="213" t="s">
        <v>119</v>
      </c>
      <c r="E96" s="40"/>
      <c r="F96" s="214" t="s">
        <v>144</v>
      </c>
      <c r="G96" s="40"/>
      <c r="H96" s="40"/>
      <c r="I96" s="210"/>
      <c r="J96" s="40"/>
      <c r="K96" s="40"/>
      <c r="L96" s="44"/>
      <c r="M96" s="211"/>
      <c r="N96" s="212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119</v>
      </c>
      <c r="AU96" s="17" t="s">
        <v>80</v>
      </c>
    </row>
    <row r="97" s="2" customFormat="1" ht="37.8" customHeight="1">
      <c r="A97" s="38"/>
      <c r="B97" s="39"/>
      <c r="C97" s="196" t="s">
        <v>145</v>
      </c>
      <c r="D97" s="196" t="s">
        <v>110</v>
      </c>
      <c r="E97" s="197" t="s">
        <v>146</v>
      </c>
      <c r="F97" s="198" t="s">
        <v>147</v>
      </c>
      <c r="G97" s="199" t="s">
        <v>113</v>
      </c>
      <c r="H97" s="200">
        <v>1</v>
      </c>
      <c r="I97" s="201"/>
      <c r="J97" s="200">
        <f>ROUND(I97*H97,1)</f>
        <v>0</v>
      </c>
      <c r="K97" s="198" t="s">
        <v>114</v>
      </c>
      <c r="L97" s="44"/>
      <c r="M97" s="202" t="s">
        <v>19</v>
      </c>
      <c r="N97" s="203" t="s">
        <v>43</v>
      </c>
      <c r="O97" s="84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6" t="s">
        <v>115</v>
      </c>
      <c r="AT97" s="206" t="s">
        <v>110</v>
      </c>
      <c r="AU97" s="206" t="s">
        <v>80</v>
      </c>
      <c r="AY97" s="17" t="s">
        <v>109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7" t="s">
        <v>80</v>
      </c>
      <c r="BK97" s="207">
        <f>ROUND(I97*H97,1)</f>
        <v>0</v>
      </c>
      <c r="BL97" s="17" t="s">
        <v>115</v>
      </c>
      <c r="BM97" s="206" t="s">
        <v>148</v>
      </c>
    </row>
    <row r="98" s="2" customFormat="1">
      <c r="A98" s="38"/>
      <c r="B98" s="39"/>
      <c r="C98" s="40"/>
      <c r="D98" s="208" t="s">
        <v>117</v>
      </c>
      <c r="E98" s="40"/>
      <c r="F98" s="209" t="s">
        <v>149</v>
      </c>
      <c r="G98" s="40"/>
      <c r="H98" s="40"/>
      <c r="I98" s="210"/>
      <c r="J98" s="40"/>
      <c r="K98" s="40"/>
      <c r="L98" s="44"/>
      <c r="M98" s="211"/>
      <c r="N98" s="212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117</v>
      </c>
      <c r="AU98" s="17" t="s">
        <v>80</v>
      </c>
    </row>
    <row r="99" s="2" customFormat="1">
      <c r="A99" s="38"/>
      <c r="B99" s="39"/>
      <c r="C99" s="40"/>
      <c r="D99" s="213" t="s">
        <v>119</v>
      </c>
      <c r="E99" s="40"/>
      <c r="F99" s="214" t="s">
        <v>150</v>
      </c>
      <c r="G99" s="40"/>
      <c r="H99" s="40"/>
      <c r="I99" s="210"/>
      <c r="J99" s="40"/>
      <c r="K99" s="40"/>
      <c r="L99" s="44"/>
      <c r="M99" s="211"/>
      <c r="N99" s="21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119</v>
      </c>
      <c r="AU99" s="17" t="s">
        <v>80</v>
      </c>
    </row>
    <row r="100" s="2" customFormat="1" ht="24.15" customHeight="1">
      <c r="A100" s="38"/>
      <c r="B100" s="39"/>
      <c r="C100" s="196" t="s">
        <v>151</v>
      </c>
      <c r="D100" s="196" t="s">
        <v>110</v>
      </c>
      <c r="E100" s="197" t="s">
        <v>152</v>
      </c>
      <c r="F100" s="198" t="s">
        <v>153</v>
      </c>
      <c r="G100" s="199" t="s">
        <v>113</v>
      </c>
      <c r="H100" s="200">
        <v>1</v>
      </c>
      <c r="I100" s="201"/>
      <c r="J100" s="200">
        <f>ROUND(I100*H100,1)</f>
        <v>0</v>
      </c>
      <c r="K100" s="198" t="s">
        <v>114</v>
      </c>
      <c r="L100" s="44"/>
      <c r="M100" s="202" t="s">
        <v>19</v>
      </c>
      <c r="N100" s="203" t="s">
        <v>43</v>
      </c>
      <c r="O100" s="84"/>
      <c r="P100" s="204">
        <f>O100*H100</f>
        <v>0</v>
      </c>
      <c r="Q100" s="204">
        <v>0</v>
      </c>
      <c r="R100" s="204">
        <f>Q100*H100</f>
        <v>0</v>
      </c>
      <c r="S100" s="204">
        <v>0</v>
      </c>
      <c r="T100" s="20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6" t="s">
        <v>115</v>
      </c>
      <c r="AT100" s="206" t="s">
        <v>110</v>
      </c>
      <c r="AU100" s="206" t="s">
        <v>80</v>
      </c>
      <c r="AY100" s="17" t="s">
        <v>109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80</v>
      </c>
      <c r="BK100" s="207">
        <f>ROUND(I100*H100,1)</f>
        <v>0</v>
      </c>
      <c r="BL100" s="17" t="s">
        <v>115</v>
      </c>
      <c r="BM100" s="206" t="s">
        <v>154</v>
      </c>
    </row>
    <row r="101" s="2" customFormat="1">
      <c r="A101" s="38"/>
      <c r="B101" s="39"/>
      <c r="C101" s="40"/>
      <c r="D101" s="208" t="s">
        <v>117</v>
      </c>
      <c r="E101" s="40"/>
      <c r="F101" s="209" t="s">
        <v>155</v>
      </c>
      <c r="G101" s="40"/>
      <c r="H101" s="40"/>
      <c r="I101" s="210"/>
      <c r="J101" s="40"/>
      <c r="K101" s="40"/>
      <c r="L101" s="44"/>
      <c r="M101" s="211"/>
      <c r="N101" s="212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117</v>
      </c>
      <c r="AU101" s="17" t="s">
        <v>80</v>
      </c>
    </row>
    <row r="102" s="2" customFormat="1">
      <c r="A102" s="38"/>
      <c r="B102" s="39"/>
      <c r="C102" s="40"/>
      <c r="D102" s="213" t="s">
        <v>119</v>
      </c>
      <c r="E102" s="40"/>
      <c r="F102" s="214" t="s">
        <v>156</v>
      </c>
      <c r="G102" s="40"/>
      <c r="H102" s="40"/>
      <c r="I102" s="210"/>
      <c r="J102" s="40"/>
      <c r="K102" s="40"/>
      <c r="L102" s="44"/>
      <c r="M102" s="211"/>
      <c r="N102" s="212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119</v>
      </c>
      <c r="AU102" s="17" t="s">
        <v>80</v>
      </c>
    </row>
    <row r="103" s="2" customFormat="1" ht="24.15" customHeight="1">
      <c r="A103" s="38"/>
      <c r="B103" s="39"/>
      <c r="C103" s="196" t="s">
        <v>157</v>
      </c>
      <c r="D103" s="196" t="s">
        <v>110</v>
      </c>
      <c r="E103" s="197" t="s">
        <v>158</v>
      </c>
      <c r="F103" s="198" t="s">
        <v>159</v>
      </c>
      <c r="G103" s="199" t="s">
        <v>113</v>
      </c>
      <c r="H103" s="200">
        <v>1</v>
      </c>
      <c r="I103" s="201"/>
      <c r="J103" s="200">
        <f>ROUND(I103*H103,1)</f>
        <v>0</v>
      </c>
      <c r="K103" s="198" t="s">
        <v>114</v>
      </c>
      <c r="L103" s="44"/>
      <c r="M103" s="202" t="s">
        <v>19</v>
      </c>
      <c r="N103" s="203" t="s">
        <v>43</v>
      </c>
      <c r="O103" s="84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6" t="s">
        <v>134</v>
      </c>
      <c r="AT103" s="206" t="s">
        <v>110</v>
      </c>
      <c r="AU103" s="206" t="s">
        <v>80</v>
      </c>
      <c r="AY103" s="17" t="s">
        <v>109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80</v>
      </c>
      <c r="BK103" s="207">
        <f>ROUND(I103*H103,1)</f>
        <v>0</v>
      </c>
      <c r="BL103" s="17" t="s">
        <v>134</v>
      </c>
      <c r="BM103" s="206" t="s">
        <v>160</v>
      </c>
    </row>
    <row r="104" s="2" customFormat="1">
      <c r="A104" s="38"/>
      <c r="B104" s="39"/>
      <c r="C104" s="40"/>
      <c r="D104" s="208" t="s">
        <v>117</v>
      </c>
      <c r="E104" s="40"/>
      <c r="F104" s="209" t="s">
        <v>161</v>
      </c>
      <c r="G104" s="40"/>
      <c r="H104" s="40"/>
      <c r="I104" s="210"/>
      <c r="J104" s="40"/>
      <c r="K104" s="40"/>
      <c r="L104" s="44"/>
      <c r="M104" s="215"/>
      <c r="N104" s="216"/>
      <c r="O104" s="217"/>
      <c r="P104" s="217"/>
      <c r="Q104" s="217"/>
      <c r="R104" s="217"/>
      <c r="S104" s="217"/>
      <c r="T104" s="21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117</v>
      </c>
      <c r="AU104" s="17" t="s">
        <v>80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9BJuX0ouI7Atgwt1ixHUnblOk5LLjbfgE4uW87afMiFmf5gmkoIxY2Y7HXyTsFVyBnGxS6j0iPh913du40NVHQ==" hashValue="lb5JUvtqISDrrK8zlt44xJ0jFAMD8cgwtuKqDy6Ie005/T5+8ogGEaaWgcdiFXFnTXUWdyLdPGqEjQzUQYLdzA==" algorithmName="SHA-512" password="CC35"/>
  <autoFilter ref="C80:K10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2_02/030001000"/>
    <hyperlink ref="F87" r:id="rId2" display="https://podminky.urs.cz/item/CS_URS_2022_02/034503000"/>
    <hyperlink ref="F90" r:id="rId3" display="https://podminky.urs.cz/item/CS_URS_2022_02/012103000"/>
    <hyperlink ref="F93" r:id="rId4" display="https://podminky.urs.cz/item/CS_URS_2022_02/012203000"/>
    <hyperlink ref="F95" r:id="rId5" display="https://podminky.urs.cz/item/CS_URS_2022_02/012303000"/>
    <hyperlink ref="F98" r:id="rId6" display="https://podminky.urs.cz/item/CS_URS_2022_02/013254000"/>
    <hyperlink ref="F101" r:id="rId7" display="https://podminky.urs.cz/item/CS_URS_2022_02/043002000"/>
    <hyperlink ref="F104" r:id="rId8" display="https://podminky.urs.cz/item/CS_URS_2022_02/07210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III/201 56 a III/2021 Cebiv - průtah,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162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ROUND(J87, 1)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ROUND((SUM(BE87:BE202)),  1)</f>
        <v>0</v>
      </c>
      <c r="G33" s="38"/>
      <c r="H33" s="38"/>
      <c r="I33" s="148">
        <v>0.20999999999999999</v>
      </c>
      <c r="J33" s="147">
        <f>ROUND(((SUM(BE87:BE202))*I33),  1)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ROUND((SUM(BF87:BF202)),  1)</f>
        <v>0</v>
      </c>
      <c r="G34" s="38"/>
      <c r="H34" s="38"/>
      <c r="I34" s="148">
        <v>0.14999999999999999</v>
      </c>
      <c r="J34" s="147">
        <f>ROUND(((SUM(BF87:BF202))*I34),  1)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ROUND((SUM(BG87:BG202)),  1)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ROUND((SUM(BH87:BH202)),  1)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ROUND((SUM(BI87:BI202)),  1)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III/201 56 a III/2021 Cebiv - průtah,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01 - STAVEBNÍ ČÁST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3. 1. 2023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</v>
      </c>
      <c r="G54" s="40"/>
      <c r="H54" s="40"/>
      <c r="I54" s="32" t="s">
        <v>31</v>
      </c>
      <c r="J54" s="36" t="str">
        <f>E21</f>
        <v>SG GEOTECHNIKA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Roman Mitas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hidden="1" s="9" customFormat="1" ht="24.96" customHeight="1">
      <c r="A60" s="9"/>
      <c r="B60" s="165"/>
      <c r="C60" s="166"/>
      <c r="D60" s="167" t="s">
        <v>163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19"/>
      <c r="C61" s="220"/>
      <c r="D61" s="221" t="s">
        <v>164</v>
      </c>
      <c r="E61" s="222"/>
      <c r="F61" s="222"/>
      <c r="G61" s="222"/>
      <c r="H61" s="222"/>
      <c r="I61" s="222"/>
      <c r="J61" s="223">
        <f>J89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19"/>
      <c r="C62" s="220"/>
      <c r="D62" s="221" t="s">
        <v>165</v>
      </c>
      <c r="E62" s="222"/>
      <c r="F62" s="222"/>
      <c r="G62" s="222"/>
      <c r="H62" s="222"/>
      <c r="I62" s="222"/>
      <c r="J62" s="223">
        <f>J110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19"/>
      <c r="C63" s="220"/>
      <c r="D63" s="221" t="s">
        <v>166</v>
      </c>
      <c r="E63" s="222"/>
      <c r="F63" s="222"/>
      <c r="G63" s="222"/>
      <c r="H63" s="222"/>
      <c r="I63" s="222"/>
      <c r="J63" s="223">
        <f>J121</f>
        <v>0</v>
      </c>
      <c r="K63" s="220"/>
      <c r="L63" s="22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19"/>
      <c r="C64" s="220"/>
      <c r="D64" s="221" t="s">
        <v>167</v>
      </c>
      <c r="E64" s="222"/>
      <c r="F64" s="222"/>
      <c r="G64" s="222"/>
      <c r="H64" s="222"/>
      <c r="I64" s="222"/>
      <c r="J64" s="223">
        <f>J133</f>
        <v>0</v>
      </c>
      <c r="K64" s="220"/>
      <c r="L64" s="224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19"/>
      <c r="C65" s="220"/>
      <c r="D65" s="221" t="s">
        <v>168</v>
      </c>
      <c r="E65" s="222"/>
      <c r="F65" s="222"/>
      <c r="G65" s="222"/>
      <c r="H65" s="222"/>
      <c r="I65" s="222"/>
      <c r="J65" s="223">
        <f>J137</f>
        <v>0</v>
      </c>
      <c r="K65" s="220"/>
      <c r="L65" s="22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19"/>
      <c r="C66" s="220"/>
      <c r="D66" s="221" t="s">
        <v>169</v>
      </c>
      <c r="E66" s="222"/>
      <c r="F66" s="222"/>
      <c r="G66" s="222"/>
      <c r="H66" s="222"/>
      <c r="I66" s="222"/>
      <c r="J66" s="223">
        <f>J179</f>
        <v>0</v>
      </c>
      <c r="K66" s="220"/>
      <c r="L66" s="22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19"/>
      <c r="C67" s="220"/>
      <c r="D67" s="221" t="s">
        <v>170</v>
      </c>
      <c r="E67" s="222"/>
      <c r="F67" s="222"/>
      <c r="G67" s="222"/>
      <c r="H67" s="222"/>
      <c r="I67" s="222"/>
      <c r="J67" s="223">
        <f>J182</f>
        <v>0</v>
      </c>
      <c r="K67" s="220"/>
      <c r="L67" s="224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hidden="1"/>
    <row r="71" hidden="1"/>
    <row r="72" hidden="1"/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94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III/201 56 a III/2021 Cebiv - průtah, oprava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86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01 - STAVEBNÍ ČÁST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 xml:space="preserve"> </v>
      </c>
      <c r="G81" s="40"/>
      <c r="H81" s="40"/>
      <c r="I81" s="32" t="s">
        <v>23</v>
      </c>
      <c r="J81" s="72" t="str">
        <f>IF(J12="","",J12)</f>
        <v>3. 1. 2023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Správa a údržba silnic Plzeňského kraje</v>
      </c>
      <c r="G83" s="40"/>
      <c r="H83" s="40"/>
      <c r="I83" s="32" t="s">
        <v>31</v>
      </c>
      <c r="J83" s="36" t="str">
        <f>E21</f>
        <v>SG GEOTECHNIKA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34</v>
      </c>
      <c r="J84" s="36" t="str">
        <f>E24</f>
        <v>Roman Mitas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0" customFormat="1" ht="29.28" customHeight="1">
      <c r="A86" s="171"/>
      <c r="B86" s="172"/>
      <c r="C86" s="173" t="s">
        <v>95</v>
      </c>
      <c r="D86" s="174" t="s">
        <v>57</v>
      </c>
      <c r="E86" s="174" t="s">
        <v>53</v>
      </c>
      <c r="F86" s="174" t="s">
        <v>54</v>
      </c>
      <c r="G86" s="174" t="s">
        <v>96</v>
      </c>
      <c r="H86" s="174" t="s">
        <v>97</v>
      </c>
      <c r="I86" s="174" t="s">
        <v>98</v>
      </c>
      <c r="J86" s="174" t="s">
        <v>90</v>
      </c>
      <c r="K86" s="175" t="s">
        <v>99</v>
      </c>
      <c r="L86" s="176"/>
      <c r="M86" s="92" t="s">
        <v>19</v>
      </c>
      <c r="N86" s="93" t="s">
        <v>42</v>
      </c>
      <c r="O86" s="93" t="s">
        <v>100</v>
      </c>
      <c r="P86" s="93" t="s">
        <v>101</v>
      </c>
      <c r="Q86" s="93" t="s">
        <v>102</v>
      </c>
      <c r="R86" s="93" t="s">
        <v>103</v>
      </c>
      <c r="S86" s="93" t="s">
        <v>104</v>
      </c>
      <c r="T86" s="94" t="s">
        <v>105</v>
      </c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="2" customFormat="1" ht="22.8" customHeight="1">
      <c r="A87" s="38"/>
      <c r="B87" s="39"/>
      <c r="C87" s="99" t="s">
        <v>106</v>
      </c>
      <c r="D87" s="40"/>
      <c r="E87" s="40"/>
      <c r="F87" s="40"/>
      <c r="G87" s="40"/>
      <c r="H87" s="40"/>
      <c r="I87" s="40"/>
      <c r="J87" s="177">
        <f>BK87</f>
        <v>0</v>
      </c>
      <c r="K87" s="40"/>
      <c r="L87" s="44"/>
      <c r="M87" s="95"/>
      <c r="N87" s="178"/>
      <c r="O87" s="96"/>
      <c r="P87" s="179">
        <f>P88</f>
        <v>0</v>
      </c>
      <c r="Q87" s="96"/>
      <c r="R87" s="179">
        <f>R88</f>
        <v>118.8346032</v>
      </c>
      <c r="S87" s="96"/>
      <c r="T87" s="180">
        <f>T88</f>
        <v>1112.9476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91</v>
      </c>
      <c r="BK87" s="181">
        <f>BK88</f>
        <v>0</v>
      </c>
    </row>
    <row r="88" s="11" customFormat="1" ht="25.92" customHeight="1">
      <c r="A88" s="11"/>
      <c r="B88" s="182"/>
      <c r="C88" s="183"/>
      <c r="D88" s="184" t="s">
        <v>71</v>
      </c>
      <c r="E88" s="185" t="s">
        <v>171</v>
      </c>
      <c r="F88" s="185" t="s">
        <v>172</v>
      </c>
      <c r="G88" s="183"/>
      <c r="H88" s="183"/>
      <c r="I88" s="186"/>
      <c r="J88" s="187">
        <f>BK88</f>
        <v>0</v>
      </c>
      <c r="K88" s="183"/>
      <c r="L88" s="188"/>
      <c r="M88" s="189"/>
      <c r="N88" s="190"/>
      <c r="O88" s="190"/>
      <c r="P88" s="191">
        <f>P89+P110+P121+P133+P137+P179+P182</f>
        <v>0</v>
      </c>
      <c r="Q88" s="190"/>
      <c r="R88" s="191">
        <f>R89+R110+R121+R133+R137+R179+R182</f>
        <v>118.8346032</v>
      </c>
      <c r="S88" s="190"/>
      <c r="T88" s="192">
        <f>T89+T110+T121+T133+T137+T179+T182</f>
        <v>1112.9476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3" t="s">
        <v>80</v>
      </c>
      <c r="AT88" s="194" t="s">
        <v>71</v>
      </c>
      <c r="AU88" s="194" t="s">
        <v>72</v>
      </c>
      <c r="AY88" s="193" t="s">
        <v>109</v>
      </c>
      <c r="BK88" s="195">
        <f>BK89+BK110+BK121+BK133+BK137+BK179+BK182</f>
        <v>0</v>
      </c>
    </row>
    <row r="89" s="11" customFormat="1" ht="22.8" customHeight="1">
      <c r="A89" s="11"/>
      <c r="B89" s="182"/>
      <c r="C89" s="183"/>
      <c r="D89" s="184" t="s">
        <v>71</v>
      </c>
      <c r="E89" s="225" t="s">
        <v>80</v>
      </c>
      <c r="F89" s="225" t="s">
        <v>173</v>
      </c>
      <c r="G89" s="183"/>
      <c r="H89" s="183"/>
      <c r="I89" s="186"/>
      <c r="J89" s="226">
        <f>BK89</f>
        <v>0</v>
      </c>
      <c r="K89" s="183"/>
      <c r="L89" s="188"/>
      <c r="M89" s="189"/>
      <c r="N89" s="190"/>
      <c r="O89" s="190"/>
      <c r="P89" s="191">
        <f>SUM(P90:P109)</f>
        <v>0</v>
      </c>
      <c r="Q89" s="190"/>
      <c r="R89" s="191">
        <f>SUM(R90:R109)</f>
        <v>0.40050000000000002</v>
      </c>
      <c r="S89" s="190"/>
      <c r="T89" s="192">
        <f>SUM(T90:T109)</f>
        <v>966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3" t="s">
        <v>80</v>
      </c>
      <c r="AT89" s="194" t="s">
        <v>71</v>
      </c>
      <c r="AU89" s="194" t="s">
        <v>80</v>
      </c>
      <c r="AY89" s="193" t="s">
        <v>109</v>
      </c>
      <c r="BK89" s="195">
        <f>SUM(BK90:BK109)</f>
        <v>0</v>
      </c>
    </row>
    <row r="90" s="2" customFormat="1" ht="49.05" customHeight="1">
      <c r="A90" s="38"/>
      <c r="B90" s="39"/>
      <c r="C90" s="196" t="s">
        <v>80</v>
      </c>
      <c r="D90" s="196" t="s">
        <v>110</v>
      </c>
      <c r="E90" s="197" t="s">
        <v>174</v>
      </c>
      <c r="F90" s="198" t="s">
        <v>175</v>
      </c>
      <c r="G90" s="199" t="s">
        <v>176</v>
      </c>
      <c r="H90" s="200">
        <v>600</v>
      </c>
      <c r="I90" s="201"/>
      <c r="J90" s="200">
        <f>ROUND(I90*H90,1)</f>
        <v>0</v>
      </c>
      <c r="K90" s="198" t="s">
        <v>114</v>
      </c>
      <c r="L90" s="44"/>
      <c r="M90" s="202" t="s">
        <v>19</v>
      </c>
      <c r="N90" s="203" t="s">
        <v>43</v>
      </c>
      <c r="O90" s="84"/>
      <c r="P90" s="204">
        <f>O90*H90</f>
        <v>0</v>
      </c>
      <c r="Q90" s="204">
        <v>5.0000000000000002E-05</v>
      </c>
      <c r="R90" s="204">
        <f>Q90*H90</f>
        <v>0.030000000000000002</v>
      </c>
      <c r="S90" s="204">
        <v>0.11500000000000001</v>
      </c>
      <c r="T90" s="205">
        <f>S90*H90</f>
        <v>69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6" t="s">
        <v>134</v>
      </c>
      <c r="AT90" s="206" t="s">
        <v>110</v>
      </c>
      <c r="AU90" s="206" t="s">
        <v>82</v>
      </c>
      <c r="AY90" s="17" t="s">
        <v>109</v>
      </c>
      <c r="BE90" s="207">
        <f>IF(N90="základní",J90,0)</f>
        <v>0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7" t="s">
        <v>80</v>
      </c>
      <c r="BK90" s="207">
        <f>ROUND(I90*H90,1)</f>
        <v>0</v>
      </c>
      <c r="BL90" s="17" t="s">
        <v>134</v>
      </c>
      <c r="BM90" s="206" t="s">
        <v>177</v>
      </c>
    </row>
    <row r="91" s="2" customFormat="1">
      <c r="A91" s="38"/>
      <c r="B91" s="39"/>
      <c r="C91" s="40"/>
      <c r="D91" s="208" t="s">
        <v>117</v>
      </c>
      <c r="E91" s="40"/>
      <c r="F91" s="209" t="s">
        <v>178</v>
      </c>
      <c r="G91" s="40"/>
      <c r="H91" s="40"/>
      <c r="I91" s="210"/>
      <c r="J91" s="40"/>
      <c r="K91" s="40"/>
      <c r="L91" s="44"/>
      <c r="M91" s="211"/>
      <c r="N91" s="212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117</v>
      </c>
      <c r="AU91" s="17" t="s">
        <v>82</v>
      </c>
    </row>
    <row r="92" s="13" customFormat="1">
      <c r="A92" s="13"/>
      <c r="B92" s="227"/>
      <c r="C92" s="228"/>
      <c r="D92" s="213" t="s">
        <v>179</v>
      </c>
      <c r="E92" s="229" t="s">
        <v>19</v>
      </c>
      <c r="F92" s="230" t="s">
        <v>180</v>
      </c>
      <c r="G92" s="228"/>
      <c r="H92" s="229" t="s">
        <v>19</v>
      </c>
      <c r="I92" s="231"/>
      <c r="J92" s="228"/>
      <c r="K92" s="228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179</v>
      </c>
      <c r="AU92" s="236" t="s">
        <v>82</v>
      </c>
      <c r="AV92" s="13" t="s">
        <v>80</v>
      </c>
      <c r="AW92" s="13" t="s">
        <v>33</v>
      </c>
      <c r="AX92" s="13" t="s">
        <v>72</v>
      </c>
      <c r="AY92" s="236" t="s">
        <v>109</v>
      </c>
    </row>
    <row r="93" s="14" customFormat="1">
      <c r="A93" s="14"/>
      <c r="B93" s="237"/>
      <c r="C93" s="238"/>
      <c r="D93" s="213" t="s">
        <v>179</v>
      </c>
      <c r="E93" s="239" t="s">
        <v>19</v>
      </c>
      <c r="F93" s="240" t="s">
        <v>181</v>
      </c>
      <c r="G93" s="238"/>
      <c r="H93" s="241">
        <v>600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179</v>
      </c>
      <c r="AU93" s="247" t="s">
        <v>82</v>
      </c>
      <c r="AV93" s="14" t="s">
        <v>82</v>
      </c>
      <c r="AW93" s="14" t="s">
        <v>33</v>
      </c>
      <c r="AX93" s="14" t="s">
        <v>72</v>
      </c>
      <c r="AY93" s="247" t="s">
        <v>109</v>
      </c>
    </row>
    <row r="94" s="2" customFormat="1" ht="49.05" customHeight="1">
      <c r="A94" s="38"/>
      <c r="B94" s="39"/>
      <c r="C94" s="196" t="s">
        <v>82</v>
      </c>
      <c r="D94" s="196" t="s">
        <v>110</v>
      </c>
      <c r="E94" s="197" t="s">
        <v>182</v>
      </c>
      <c r="F94" s="198" t="s">
        <v>183</v>
      </c>
      <c r="G94" s="199" t="s">
        <v>176</v>
      </c>
      <c r="H94" s="200">
        <v>3900</v>
      </c>
      <c r="I94" s="201"/>
      <c r="J94" s="200">
        <f>ROUND(I94*H94,1)</f>
        <v>0</v>
      </c>
      <c r="K94" s="198" t="s">
        <v>114</v>
      </c>
      <c r="L94" s="44"/>
      <c r="M94" s="202" t="s">
        <v>19</v>
      </c>
      <c r="N94" s="203" t="s">
        <v>43</v>
      </c>
      <c r="O94" s="84"/>
      <c r="P94" s="204">
        <f>O94*H94</f>
        <v>0</v>
      </c>
      <c r="Q94" s="204">
        <v>5.0000000000000002E-05</v>
      </c>
      <c r="R94" s="204">
        <f>Q94*H94</f>
        <v>0.19500000000000001</v>
      </c>
      <c r="S94" s="204">
        <v>0.11500000000000001</v>
      </c>
      <c r="T94" s="205">
        <f>S94*H94</f>
        <v>448.5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6" t="s">
        <v>134</v>
      </c>
      <c r="AT94" s="206" t="s">
        <v>110</v>
      </c>
      <c r="AU94" s="206" t="s">
        <v>82</v>
      </c>
      <c r="AY94" s="17" t="s">
        <v>109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80</v>
      </c>
      <c r="BK94" s="207">
        <f>ROUND(I94*H94,1)</f>
        <v>0</v>
      </c>
      <c r="BL94" s="17" t="s">
        <v>134</v>
      </c>
      <c r="BM94" s="206" t="s">
        <v>184</v>
      </c>
    </row>
    <row r="95" s="2" customFormat="1">
      <c r="A95" s="38"/>
      <c r="B95" s="39"/>
      <c r="C95" s="40"/>
      <c r="D95" s="208" t="s">
        <v>117</v>
      </c>
      <c r="E95" s="40"/>
      <c r="F95" s="209" t="s">
        <v>185</v>
      </c>
      <c r="G95" s="40"/>
      <c r="H95" s="40"/>
      <c r="I95" s="210"/>
      <c r="J95" s="40"/>
      <c r="K95" s="40"/>
      <c r="L95" s="44"/>
      <c r="M95" s="211"/>
      <c r="N95" s="212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117</v>
      </c>
      <c r="AU95" s="17" t="s">
        <v>82</v>
      </c>
    </row>
    <row r="96" s="2" customFormat="1" ht="49.05" customHeight="1">
      <c r="A96" s="38"/>
      <c r="B96" s="39"/>
      <c r="C96" s="196" t="s">
        <v>128</v>
      </c>
      <c r="D96" s="196" t="s">
        <v>110</v>
      </c>
      <c r="E96" s="197" t="s">
        <v>186</v>
      </c>
      <c r="F96" s="198" t="s">
        <v>187</v>
      </c>
      <c r="G96" s="199" t="s">
        <v>176</v>
      </c>
      <c r="H96" s="200">
        <v>1950</v>
      </c>
      <c r="I96" s="201"/>
      <c r="J96" s="200">
        <f>ROUND(I96*H96,1)</f>
        <v>0</v>
      </c>
      <c r="K96" s="198" t="s">
        <v>114</v>
      </c>
      <c r="L96" s="44"/>
      <c r="M96" s="202" t="s">
        <v>19</v>
      </c>
      <c r="N96" s="203" t="s">
        <v>43</v>
      </c>
      <c r="O96" s="84"/>
      <c r="P96" s="204">
        <f>O96*H96</f>
        <v>0</v>
      </c>
      <c r="Q96" s="204">
        <v>9.0000000000000006E-05</v>
      </c>
      <c r="R96" s="204">
        <f>Q96*H96</f>
        <v>0.17550000000000002</v>
      </c>
      <c r="S96" s="204">
        <v>0.23000000000000001</v>
      </c>
      <c r="T96" s="205">
        <f>S96*H96</f>
        <v>448.5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6" t="s">
        <v>134</v>
      </c>
      <c r="AT96" s="206" t="s">
        <v>110</v>
      </c>
      <c r="AU96" s="206" t="s">
        <v>82</v>
      </c>
      <c r="AY96" s="17" t="s">
        <v>109</v>
      </c>
      <c r="BE96" s="207">
        <f>IF(N96="základní",J96,0)</f>
        <v>0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7" t="s">
        <v>80</v>
      </c>
      <c r="BK96" s="207">
        <f>ROUND(I96*H96,1)</f>
        <v>0</v>
      </c>
      <c r="BL96" s="17" t="s">
        <v>134</v>
      </c>
      <c r="BM96" s="206" t="s">
        <v>188</v>
      </c>
    </row>
    <row r="97" s="2" customFormat="1">
      <c r="A97" s="38"/>
      <c r="B97" s="39"/>
      <c r="C97" s="40"/>
      <c r="D97" s="208" t="s">
        <v>117</v>
      </c>
      <c r="E97" s="40"/>
      <c r="F97" s="209" t="s">
        <v>189</v>
      </c>
      <c r="G97" s="40"/>
      <c r="H97" s="40"/>
      <c r="I97" s="210"/>
      <c r="J97" s="40"/>
      <c r="K97" s="40"/>
      <c r="L97" s="44"/>
      <c r="M97" s="211"/>
      <c r="N97" s="212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117</v>
      </c>
      <c r="AU97" s="17" t="s">
        <v>82</v>
      </c>
    </row>
    <row r="98" s="2" customFormat="1" ht="24.15" customHeight="1">
      <c r="A98" s="38"/>
      <c r="B98" s="39"/>
      <c r="C98" s="196" t="s">
        <v>134</v>
      </c>
      <c r="D98" s="196" t="s">
        <v>110</v>
      </c>
      <c r="E98" s="197" t="s">
        <v>190</v>
      </c>
      <c r="F98" s="198" t="s">
        <v>191</v>
      </c>
      <c r="G98" s="199" t="s">
        <v>192</v>
      </c>
      <c r="H98" s="200">
        <v>0.81000000000000005</v>
      </c>
      <c r="I98" s="201"/>
      <c r="J98" s="200">
        <f>ROUND(I98*H98,1)</f>
        <v>0</v>
      </c>
      <c r="K98" s="198" t="s">
        <v>114</v>
      </c>
      <c r="L98" s="44"/>
      <c r="M98" s="202" t="s">
        <v>19</v>
      </c>
      <c r="N98" s="203" t="s">
        <v>43</v>
      </c>
      <c r="O98" s="84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6" t="s">
        <v>134</v>
      </c>
      <c r="AT98" s="206" t="s">
        <v>110</v>
      </c>
      <c r="AU98" s="206" t="s">
        <v>82</v>
      </c>
      <c r="AY98" s="17" t="s">
        <v>109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80</v>
      </c>
      <c r="BK98" s="207">
        <f>ROUND(I98*H98,1)</f>
        <v>0</v>
      </c>
      <c r="BL98" s="17" t="s">
        <v>134</v>
      </c>
      <c r="BM98" s="206" t="s">
        <v>193</v>
      </c>
    </row>
    <row r="99" s="2" customFormat="1">
      <c r="A99" s="38"/>
      <c r="B99" s="39"/>
      <c r="C99" s="40"/>
      <c r="D99" s="208" t="s">
        <v>117</v>
      </c>
      <c r="E99" s="40"/>
      <c r="F99" s="209" t="s">
        <v>194</v>
      </c>
      <c r="G99" s="40"/>
      <c r="H99" s="40"/>
      <c r="I99" s="210"/>
      <c r="J99" s="40"/>
      <c r="K99" s="40"/>
      <c r="L99" s="44"/>
      <c r="M99" s="211"/>
      <c r="N99" s="21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117</v>
      </c>
      <c r="AU99" s="17" t="s">
        <v>82</v>
      </c>
    </row>
    <row r="100" s="14" customFormat="1">
      <c r="A100" s="14"/>
      <c r="B100" s="237"/>
      <c r="C100" s="238"/>
      <c r="D100" s="213" t="s">
        <v>179</v>
      </c>
      <c r="E100" s="239" t="s">
        <v>19</v>
      </c>
      <c r="F100" s="240" t="s">
        <v>195</v>
      </c>
      <c r="G100" s="238"/>
      <c r="H100" s="241">
        <v>0.27000000000000002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179</v>
      </c>
      <c r="AU100" s="247" t="s">
        <v>82</v>
      </c>
      <c r="AV100" s="14" t="s">
        <v>82</v>
      </c>
      <c r="AW100" s="14" t="s">
        <v>33</v>
      </c>
      <c r="AX100" s="14" t="s">
        <v>72</v>
      </c>
      <c r="AY100" s="247" t="s">
        <v>109</v>
      </c>
    </row>
    <row r="101" s="14" customFormat="1">
      <c r="A101" s="14"/>
      <c r="B101" s="237"/>
      <c r="C101" s="238"/>
      <c r="D101" s="213" t="s">
        <v>179</v>
      </c>
      <c r="E101" s="239" t="s">
        <v>19</v>
      </c>
      <c r="F101" s="240" t="s">
        <v>196</v>
      </c>
      <c r="G101" s="238"/>
      <c r="H101" s="241">
        <v>0.54000000000000004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179</v>
      </c>
      <c r="AU101" s="247" t="s">
        <v>82</v>
      </c>
      <c r="AV101" s="14" t="s">
        <v>82</v>
      </c>
      <c r="AW101" s="14" t="s">
        <v>33</v>
      </c>
      <c r="AX101" s="14" t="s">
        <v>72</v>
      </c>
      <c r="AY101" s="247" t="s">
        <v>109</v>
      </c>
    </row>
    <row r="102" s="2" customFormat="1" ht="62.7" customHeight="1">
      <c r="A102" s="38"/>
      <c r="B102" s="39"/>
      <c r="C102" s="196" t="s">
        <v>139</v>
      </c>
      <c r="D102" s="196" t="s">
        <v>110</v>
      </c>
      <c r="E102" s="197" t="s">
        <v>197</v>
      </c>
      <c r="F102" s="198" t="s">
        <v>198</v>
      </c>
      <c r="G102" s="199" t="s">
        <v>192</v>
      </c>
      <c r="H102" s="200">
        <v>0.81000000000000005</v>
      </c>
      <c r="I102" s="201"/>
      <c r="J102" s="200">
        <f>ROUND(I102*H102,1)</f>
        <v>0</v>
      </c>
      <c r="K102" s="198" t="s">
        <v>114</v>
      </c>
      <c r="L102" s="44"/>
      <c r="M102" s="202" t="s">
        <v>19</v>
      </c>
      <c r="N102" s="203" t="s">
        <v>43</v>
      </c>
      <c r="O102" s="84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6" t="s">
        <v>134</v>
      </c>
      <c r="AT102" s="206" t="s">
        <v>110</v>
      </c>
      <c r="AU102" s="206" t="s">
        <v>82</v>
      </c>
      <c r="AY102" s="17" t="s">
        <v>109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7" t="s">
        <v>80</v>
      </c>
      <c r="BK102" s="207">
        <f>ROUND(I102*H102,1)</f>
        <v>0</v>
      </c>
      <c r="BL102" s="17" t="s">
        <v>134</v>
      </c>
      <c r="BM102" s="206" t="s">
        <v>199</v>
      </c>
    </row>
    <row r="103" s="2" customFormat="1">
      <c r="A103" s="38"/>
      <c r="B103" s="39"/>
      <c r="C103" s="40"/>
      <c r="D103" s="208" t="s">
        <v>117</v>
      </c>
      <c r="E103" s="40"/>
      <c r="F103" s="209" t="s">
        <v>200</v>
      </c>
      <c r="G103" s="40"/>
      <c r="H103" s="40"/>
      <c r="I103" s="210"/>
      <c r="J103" s="40"/>
      <c r="K103" s="40"/>
      <c r="L103" s="44"/>
      <c r="M103" s="211"/>
      <c r="N103" s="212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117</v>
      </c>
      <c r="AU103" s="17" t="s">
        <v>82</v>
      </c>
    </row>
    <row r="104" s="2" customFormat="1" ht="66.75" customHeight="1">
      <c r="A104" s="38"/>
      <c r="B104" s="39"/>
      <c r="C104" s="196" t="s">
        <v>145</v>
      </c>
      <c r="D104" s="196" t="s">
        <v>110</v>
      </c>
      <c r="E104" s="197" t="s">
        <v>201</v>
      </c>
      <c r="F104" s="198" t="s">
        <v>202</v>
      </c>
      <c r="G104" s="199" t="s">
        <v>192</v>
      </c>
      <c r="H104" s="200">
        <v>11.34</v>
      </c>
      <c r="I104" s="201"/>
      <c r="J104" s="200">
        <f>ROUND(I104*H104,1)</f>
        <v>0</v>
      </c>
      <c r="K104" s="198" t="s">
        <v>114</v>
      </c>
      <c r="L104" s="44"/>
      <c r="M104" s="202" t="s">
        <v>19</v>
      </c>
      <c r="N104" s="203" t="s">
        <v>43</v>
      </c>
      <c r="O104" s="84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6" t="s">
        <v>134</v>
      </c>
      <c r="AT104" s="206" t="s">
        <v>110</v>
      </c>
      <c r="AU104" s="206" t="s">
        <v>82</v>
      </c>
      <c r="AY104" s="17" t="s">
        <v>109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80</v>
      </c>
      <c r="BK104" s="207">
        <f>ROUND(I104*H104,1)</f>
        <v>0</v>
      </c>
      <c r="BL104" s="17" t="s">
        <v>134</v>
      </c>
      <c r="BM104" s="206" t="s">
        <v>203</v>
      </c>
    </row>
    <row r="105" s="2" customFormat="1">
      <c r="A105" s="38"/>
      <c r="B105" s="39"/>
      <c r="C105" s="40"/>
      <c r="D105" s="208" t="s">
        <v>117</v>
      </c>
      <c r="E105" s="40"/>
      <c r="F105" s="209" t="s">
        <v>204</v>
      </c>
      <c r="G105" s="40"/>
      <c r="H105" s="40"/>
      <c r="I105" s="210"/>
      <c r="J105" s="40"/>
      <c r="K105" s="40"/>
      <c r="L105" s="44"/>
      <c r="M105" s="211"/>
      <c r="N105" s="212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117</v>
      </c>
      <c r="AU105" s="17" t="s">
        <v>82</v>
      </c>
    </row>
    <row r="106" s="14" customFormat="1">
      <c r="A106" s="14"/>
      <c r="B106" s="237"/>
      <c r="C106" s="238"/>
      <c r="D106" s="213" t="s">
        <v>179</v>
      </c>
      <c r="E106" s="239" t="s">
        <v>19</v>
      </c>
      <c r="F106" s="240" t="s">
        <v>205</v>
      </c>
      <c r="G106" s="238"/>
      <c r="H106" s="241">
        <v>11.34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179</v>
      </c>
      <c r="AU106" s="247" t="s">
        <v>82</v>
      </c>
      <c r="AV106" s="14" t="s">
        <v>82</v>
      </c>
      <c r="AW106" s="14" t="s">
        <v>33</v>
      </c>
      <c r="AX106" s="14" t="s">
        <v>80</v>
      </c>
      <c r="AY106" s="247" t="s">
        <v>109</v>
      </c>
    </row>
    <row r="107" s="2" customFormat="1" ht="44.25" customHeight="1">
      <c r="A107" s="38"/>
      <c r="B107" s="39"/>
      <c r="C107" s="196" t="s">
        <v>151</v>
      </c>
      <c r="D107" s="196" t="s">
        <v>110</v>
      </c>
      <c r="E107" s="197" t="s">
        <v>206</v>
      </c>
      <c r="F107" s="198" t="s">
        <v>207</v>
      </c>
      <c r="G107" s="199" t="s">
        <v>208</v>
      </c>
      <c r="H107" s="200">
        <v>1.54</v>
      </c>
      <c r="I107" s="201"/>
      <c r="J107" s="200">
        <f>ROUND(I107*H107,1)</f>
        <v>0</v>
      </c>
      <c r="K107" s="198" t="s">
        <v>114</v>
      </c>
      <c r="L107" s="44"/>
      <c r="M107" s="202" t="s">
        <v>19</v>
      </c>
      <c r="N107" s="203" t="s">
        <v>43</v>
      </c>
      <c r="O107" s="84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6" t="s">
        <v>134</v>
      </c>
      <c r="AT107" s="206" t="s">
        <v>110</v>
      </c>
      <c r="AU107" s="206" t="s">
        <v>82</v>
      </c>
      <c r="AY107" s="17" t="s">
        <v>109</v>
      </c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7" t="s">
        <v>80</v>
      </c>
      <c r="BK107" s="207">
        <f>ROUND(I107*H107,1)</f>
        <v>0</v>
      </c>
      <c r="BL107" s="17" t="s">
        <v>134</v>
      </c>
      <c r="BM107" s="206" t="s">
        <v>209</v>
      </c>
    </row>
    <row r="108" s="2" customFormat="1">
      <c r="A108" s="38"/>
      <c r="B108" s="39"/>
      <c r="C108" s="40"/>
      <c r="D108" s="208" t="s">
        <v>117</v>
      </c>
      <c r="E108" s="40"/>
      <c r="F108" s="209" t="s">
        <v>210</v>
      </c>
      <c r="G108" s="40"/>
      <c r="H108" s="40"/>
      <c r="I108" s="210"/>
      <c r="J108" s="40"/>
      <c r="K108" s="40"/>
      <c r="L108" s="44"/>
      <c r="M108" s="211"/>
      <c r="N108" s="212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117</v>
      </c>
      <c r="AU108" s="17" t="s">
        <v>82</v>
      </c>
    </row>
    <row r="109" s="14" customFormat="1">
      <c r="A109" s="14"/>
      <c r="B109" s="237"/>
      <c r="C109" s="238"/>
      <c r="D109" s="213" t="s">
        <v>179</v>
      </c>
      <c r="E109" s="239" t="s">
        <v>19</v>
      </c>
      <c r="F109" s="240" t="s">
        <v>211</v>
      </c>
      <c r="G109" s="238"/>
      <c r="H109" s="241">
        <v>1.54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179</v>
      </c>
      <c r="AU109" s="247" t="s">
        <v>82</v>
      </c>
      <c r="AV109" s="14" t="s">
        <v>82</v>
      </c>
      <c r="AW109" s="14" t="s">
        <v>33</v>
      </c>
      <c r="AX109" s="14" t="s">
        <v>80</v>
      </c>
      <c r="AY109" s="247" t="s">
        <v>109</v>
      </c>
    </row>
    <row r="110" s="11" customFormat="1" ht="22.8" customHeight="1">
      <c r="A110" s="11"/>
      <c r="B110" s="182"/>
      <c r="C110" s="183"/>
      <c r="D110" s="184" t="s">
        <v>71</v>
      </c>
      <c r="E110" s="225" t="s">
        <v>82</v>
      </c>
      <c r="F110" s="225" t="s">
        <v>212</v>
      </c>
      <c r="G110" s="183"/>
      <c r="H110" s="183"/>
      <c r="I110" s="186"/>
      <c r="J110" s="226">
        <f>BK110</f>
        <v>0</v>
      </c>
      <c r="K110" s="183"/>
      <c r="L110" s="188"/>
      <c r="M110" s="189"/>
      <c r="N110" s="190"/>
      <c r="O110" s="190"/>
      <c r="P110" s="191">
        <f>SUM(P111:P120)</f>
        <v>0</v>
      </c>
      <c r="Q110" s="190"/>
      <c r="R110" s="191">
        <f>SUM(R111:R120)</f>
        <v>2.5094732</v>
      </c>
      <c r="S110" s="190"/>
      <c r="T110" s="192">
        <f>SUM(T111:T120)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193" t="s">
        <v>80</v>
      </c>
      <c r="AT110" s="194" t="s">
        <v>71</v>
      </c>
      <c r="AU110" s="194" t="s">
        <v>80</v>
      </c>
      <c r="AY110" s="193" t="s">
        <v>109</v>
      </c>
      <c r="BK110" s="195">
        <f>SUM(BK111:BK120)</f>
        <v>0</v>
      </c>
    </row>
    <row r="111" s="2" customFormat="1" ht="24.15" customHeight="1">
      <c r="A111" s="38"/>
      <c r="B111" s="39"/>
      <c r="C111" s="196" t="s">
        <v>157</v>
      </c>
      <c r="D111" s="196" t="s">
        <v>110</v>
      </c>
      <c r="E111" s="197" t="s">
        <v>213</v>
      </c>
      <c r="F111" s="198" t="s">
        <v>214</v>
      </c>
      <c r="G111" s="199" t="s">
        <v>192</v>
      </c>
      <c r="H111" s="200">
        <v>1</v>
      </c>
      <c r="I111" s="201"/>
      <c r="J111" s="200">
        <f>ROUND(I111*H111,1)</f>
        <v>0</v>
      </c>
      <c r="K111" s="198" t="s">
        <v>114</v>
      </c>
      <c r="L111" s="44"/>
      <c r="M111" s="202" t="s">
        <v>19</v>
      </c>
      <c r="N111" s="203" t="s">
        <v>43</v>
      </c>
      <c r="O111" s="84"/>
      <c r="P111" s="204">
        <f>O111*H111</f>
        <v>0</v>
      </c>
      <c r="Q111" s="204">
        <v>2.5018699999999998</v>
      </c>
      <c r="R111" s="204">
        <f>Q111*H111</f>
        <v>2.5018699999999998</v>
      </c>
      <c r="S111" s="204">
        <v>0</v>
      </c>
      <c r="T111" s="20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6" t="s">
        <v>134</v>
      </c>
      <c r="AT111" s="206" t="s">
        <v>110</v>
      </c>
      <c r="AU111" s="206" t="s">
        <v>82</v>
      </c>
      <c r="AY111" s="17" t="s">
        <v>109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7" t="s">
        <v>80</v>
      </c>
      <c r="BK111" s="207">
        <f>ROUND(I111*H111,1)</f>
        <v>0</v>
      </c>
      <c r="BL111" s="17" t="s">
        <v>134</v>
      </c>
      <c r="BM111" s="206" t="s">
        <v>215</v>
      </c>
    </row>
    <row r="112" s="2" customFormat="1">
      <c r="A112" s="38"/>
      <c r="B112" s="39"/>
      <c r="C112" s="40"/>
      <c r="D112" s="208" t="s">
        <v>117</v>
      </c>
      <c r="E112" s="40"/>
      <c r="F112" s="209" t="s">
        <v>216</v>
      </c>
      <c r="G112" s="40"/>
      <c r="H112" s="40"/>
      <c r="I112" s="210"/>
      <c r="J112" s="40"/>
      <c r="K112" s="40"/>
      <c r="L112" s="44"/>
      <c r="M112" s="211"/>
      <c r="N112" s="212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117</v>
      </c>
      <c r="AU112" s="17" t="s">
        <v>82</v>
      </c>
    </row>
    <row r="113" s="2" customFormat="1" ht="16.5" customHeight="1">
      <c r="A113" s="38"/>
      <c r="B113" s="39"/>
      <c r="C113" s="196" t="s">
        <v>217</v>
      </c>
      <c r="D113" s="196" t="s">
        <v>110</v>
      </c>
      <c r="E113" s="197" t="s">
        <v>218</v>
      </c>
      <c r="F113" s="198" t="s">
        <v>219</v>
      </c>
      <c r="G113" s="199" t="s">
        <v>176</v>
      </c>
      <c r="H113" s="200">
        <v>2.8799999999999999</v>
      </c>
      <c r="I113" s="201"/>
      <c r="J113" s="200">
        <f>ROUND(I113*H113,1)</f>
        <v>0</v>
      </c>
      <c r="K113" s="198" t="s">
        <v>114</v>
      </c>
      <c r="L113" s="44"/>
      <c r="M113" s="202" t="s">
        <v>19</v>
      </c>
      <c r="N113" s="203" t="s">
        <v>43</v>
      </c>
      <c r="O113" s="84"/>
      <c r="P113" s="204">
        <f>O113*H113</f>
        <v>0</v>
      </c>
      <c r="Q113" s="204">
        <v>0.00264</v>
      </c>
      <c r="R113" s="204">
        <f>Q113*H113</f>
        <v>0.0076032000000000001</v>
      </c>
      <c r="S113" s="204">
        <v>0</v>
      </c>
      <c r="T113" s="20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6" t="s">
        <v>134</v>
      </c>
      <c r="AT113" s="206" t="s">
        <v>110</v>
      </c>
      <c r="AU113" s="206" t="s">
        <v>82</v>
      </c>
      <c r="AY113" s="17" t="s">
        <v>109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7" t="s">
        <v>80</v>
      </c>
      <c r="BK113" s="207">
        <f>ROUND(I113*H113,1)</f>
        <v>0</v>
      </c>
      <c r="BL113" s="17" t="s">
        <v>134</v>
      </c>
      <c r="BM113" s="206" t="s">
        <v>220</v>
      </c>
    </row>
    <row r="114" s="2" customFormat="1">
      <c r="A114" s="38"/>
      <c r="B114" s="39"/>
      <c r="C114" s="40"/>
      <c r="D114" s="208" t="s">
        <v>117</v>
      </c>
      <c r="E114" s="40"/>
      <c r="F114" s="209" t="s">
        <v>221</v>
      </c>
      <c r="G114" s="40"/>
      <c r="H114" s="40"/>
      <c r="I114" s="210"/>
      <c r="J114" s="40"/>
      <c r="K114" s="40"/>
      <c r="L114" s="44"/>
      <c r="M114" s="211"/>
      <c r="N114" s="212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117</v>
      </c>
      <c r="AU114" s="17" t="s">
        <v>82</v>
      </c>
    </row>
    <row r="115" s="14" customFormat="1">
      <c r="A115" s="14"/>
      <c r="B115" s="237"/>
      <c r="C115" s="238"/>
      <c r="D115" s="213" t="s">
        <v>179</v>
      </c>
      <c r="E115" s="239" t="s">
        <v>19</v>
      </c>
      <c r="F115" s="240" t="s">
        <v>222</v>
      </c>
      <c r="G115" s="238"/>
      <c r="H115" s="241">
        <v>0.35999999999999999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179</v>
      </c>
      <c r="AU115" s="247" t="s">
        <v>82</v>
      </c>
      <c r="AV115" s="14" t="s">
        <v>82</v>
      </c>
      <c r="AW115" s="14" t="s">
        <v>33</v>
      </c>
      <c r="AX115" s="14" t="s">
        <v>72</v>
      </c>
      <c r="AY115" s="247" t="s">
        <v>109</v>
      </c>
    </row>
    <row r="116" s="14" customFormat="1">
      <c r="A116" s="14"/>
      <c r="B116" s="237"/>
      <c r="C116" s="238"/>
      <c r="D116" s="213" t="s">
        <v>179</v>
      </c>
      <c r="E116" s="239" t="s">
        <v>19</v>
      </c>
      <c r="F116" s="240" t="s">
        <v>223</v>
      </c>
      <c r="G116" s="238"/>
      <c r="H116" s="241">
        <v>0.95999999999999996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179</v>
      </c>
      <c r="AU116" s="247" t="s">
        <v>82</v>
      </c>
      <c r="AV116" s="14" t="s">
        <v>82</v>
      </c>
      <c r="AW116" s="14" t="s">
        <v>33</v>
      </c>
      <c r="AX116" s="14" t="s">
        <v>72</v>
      </c>
      <c r="AY116" s="247" t="s">
        <v>109</v>
      </c>
    </row>
    <row r="117" s="13" customFormat="1">
      <c r="A117" s="13"/>
      <c r="B117" s="227"/>
      <c r="C117" s="228"/>
      <c r="D117" s="213" t="s">
        <v>179</v>
      </c>
      <c r="E117" s="229" t="s">
        <v>19</v>
      </c>
      <c r="F117" s="230" t="s">
        <v>224</v>
      </c>
      <c r="G117" s="228"/>
      <c r="H117" s="229" t="s">
        <v>19</v>
      </c>
      <c r="I117" s="231"/>
      <c r="J117" s="228"/>
      <c r="K117" s="228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179</v>
      </c>
      <c r="AU117" s="236" t="s">
        <v>82</v>
      </c>
      <c r="AV117" s="13" t="s">
        <v>80</v>
      </c>
      <c r="AW117" s="13" t="s">
        <v>33</v>
      </c>
      <c r="AX117" s="13" t="s">
        <v>72</v>
      </c>
      <c r="AY117" s="236" t="s">
        <v>109</v>
      </c>
    </row>
    <row r="118" s="14" customFormat="1">
      <c r="A118" s="14"/>
      <c r="B118" s="237"/>
      <c r="C118" s="238"/>
      <c r="D118" s="213" t="s">
        <v>179</v>
      </c>
      <c r="E118" s="239" t="s">
        <v>19</v>
      </c>
      <c r="F118" s="240" t="s">
        <v>225</v>
      </c>
      <c r="G118" s="238"/>
      <c r="H118" s="241">
        <v>1.5600000000000001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179</v>
      </c>
      <c r="AU118" s="247" t="s">
        <v>82</v>
      </c>
      <c r="AV118" s="14" t="s">
        <v>82</v>
      </c>
      <c r="AW118" s="14" t="s">
        <v>33</v>
      </c>
      <c r="AX118" s="14" t="s">
        <v>72</v>
      </c>
      <c r="AY118" s="247" t="s">
        <v>109</v>
      </c>
    </row>
    <row r="119" s="2" customFormat="1" ht="16.5" customHeight="1">
      <c r="A119" s="38"/>
      <c r="B119" s="39"/>
      <c r="C119" s="196" t="s">
        <v>226</v>
      </c>
      <c r="D119" s="196" t="s">
        <v>110</v>
      </c>
      <c r="E119" s="197" t="s">
        <v>227</v>
      </c>
      <c r="F119" s="198" t="s">
        <v>228</v>
      </c>
      <c r="G119" s="199" t="s">
        <v>176</v>
      </c>
      <c r="H119" s="200">
        <v>2.8799999999999999</v>
      </c>
      <c r="I119" s="201"/>
      <c r="J119" s="200">
        <f>ROUND(I119*H119,1)</f>
        <v>0</v>
      </c>
      <c r="K119" s="198" t="s">
        <v>114</v>
      </c>
      <c r="L119" s="44"/>
      <c r="M119" s="202" t="s">
        <v>19</v>
      </c>
      <c r="N119" s="203" t="s">
        <v>43</v>
      </c>
      <c r="O119" s="84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6" t="s">
        <v>134</v>
      </c>
      <c r="AT119" s="206" t="s">
        <v>110</v>
      </c>
      <c r="AU119" s="206" t="s">
        <v>82</v>
      </c>
      <c r="AY119" s="17" t="s">
        <v>109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80</v>
      </c>
      <c r="BK119" s="207">
        <f>ROUND(I119*H119,1)</f>
        <v>0</v>
      </c>
      <c r="BL119" s="17" t="s">
        <v>134</v>
      </c>
      <c r="BM119" s="206" t="s">
        <v>229</v>
      </c>
    </row>
    <row r="120" s="2" customFormat="1">
      <c r="A120" s="38"/>
      <c r="B120" s="39"/>
      <c r="C120" s="40"/>
      <c r="D120" s="208" t="s">
        <v>117</v>
      </c>
      <c r="E120" s="40"/>
      <c r="F120" s="209" t="s">
        <v>230</v>
      </c>
      <c r="G120" s="40"/>
      <c r="H120" s="40"/>
      <c r="I120" s="210"/>
      <c r="J120" s="40"/>
      <c r="K120" s="40"/>
      <c r="L120" s="44"/>
      <c r="M120" s="211"/>
      <c r="N120" s="212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117</v>
      </c>
      <c r="AU120" s="17" t="s">
        <v>82</v>
      </c>
    </row>
    <row r="121" s="11" customFormat="1" ht="22.8" customHeight="1">
      <c r="A121" s="11"/>
      <c r="B121" s="182"/>
      <c r="C121" s="183"/>
      <c r="D121" s="184" t="s">
        <v>71</v>
      </c>
      <c r="E121" s="225" t="s">
        <v>139</v>
      </c>
      <c r="F121" s="225" t="s">
        <v>231</v>
      </c>
      <c r="G121" s="183"/>
      <c r="H121" s="183"/>
      <c r="I121" s="186"/>
      <c r="J121" s="226">
        <f>BK121</f>
        <v>0</v>
      </c>
      <c r="K121" s="183"/>
      <c r="L121" s="188"/>
      <c r="M121" s="189"/>
      <c r="N121" s="190"/>
      <c r="O121" s="190"/>
      <c r="P121" s="191">
        <f>SUM(P122:P132)</f>
        <v>0</v>
      </c>
      <c r="Q121" s="190"/>
      <c r="R121" s="191">
        <f>SUM(R122:R132)</f>
        <v>98.280000000000001</v>
      </c>
      <c r="S121" s="190"/>
      <c r="T121" s="192">
        <f>SUM(T122:T132)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193" t="s">
        <v>80</v>
      </c>
      <c r="AT121" s="194" t="s">
        <v>71</v>
      </c>
      <c r="AU121" s="194" t="s">
        <v>80</v>
      </c>
      <c r="AY121" s="193" t="s">
        <v>109</v>
      </c>
      <c r="BK121" s="195">
        <f>SUM(BK122:BK132)</f>
        <v>0</v>
      </c>
    </row>
    <row r="122" s="2" customFormat="1" ht="49.05" customHeight="1">
      <c r="A122" s="38"/>
      <c r="B122" s="39"/>
      <c r="C122" s="196" t="s">
        <v>232</v>
      </c>
      <c r="D122" s="196" t="s">
        <v>110</v>
      </c>
      <c r="E122" s="197" t="s">
        <v>233</v>
      </c>
      <c r="F122" s="198" t="s">
        <v>234</v>
      </c>
      <c r="G122" s="199" t="s">
        <v>176</v>
      </c>
      <c r="H122" s="200">
        <v>600</v>
      </c>
      <c r="I122" s="201"/>
      <c r="J122" s="200">
        <f>ROUND(I122*H122,1)</f>
        <v>0</v>
      </c>
      <c r="K122" s="198" t="s">
        <v>114</v>
      </c>
      <c r="L122" s="44"/>
      <c r="M122" s="202" t="s">
        <v>19</v>
      </c>
      <c r="N122" s="203" t="s">
        <v>43</v>
      </c>
      <c r="O122" s="84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6" t="s">
        <v>134</v>
      </c>
      <c r="AT122" s="206" t="s">
        <v>110</v>
      </c>
      <c r="AU122" s="206" t="s">
        <v>82</v>
      </c>
      <c r="AY122" s="17" t="s">
        <v>109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80</v>
      </c>
      <c r="BK122" s="207">
        <f>ROUND(I122*H122,1)</f>
        <v>0</v>
      </c>
      <c r="BL122" s="17" t="s">
        <v>134</v>
      </c>
      <c r="BM122" s="206" t="s">
        <v>235</v>
      </c>
    </row>
    <row r="123" s="2" customFormat="1">
      <c r="A123" s="38"/>
      <c r="B123" s="39"/>
      <c r="C123" s="40"/>
      <c r="D123" s="208" t="s">
        <v>117</v>
      </c>
      <c r="E123" s="40"/>
      <c r="F123" s="209" t="s">
        <v>236</v>
      </c>
      <c r="G123" s="40"/>
      <c r="H123" s="40"/>
      <c r="I123" s="210"/>
      <c r="J123" s="40"/>
      <c r="K123" s="40"/>
      <c r="L123" s="44"/>
      <c r="M123" s="211"/>
      <c r="N123" s="212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117</v>
      </c>
      <c r="AU123" s="17" t="s">
        <v>82</v>
      </c>
    </row>
    <row r="124" s="13" customFormat="1">
      <c r="A124" s="13"/>
      <c r="B124" s="227"/>
      <c r="C124" s="228"/>
      <c r="D124" s="213" t="s">
        <v>179</v>
      </c>
      <c r="E124" s="229" t="s">
        <v>19</v>
      </c>
      <c r="F124" s="230" t="s">
        <v>237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179</v>
      </c>
      <c r="AU124" s="236" t="s">
        <v>82</v>
      </c>
      <c r="AV124" s="13" t="s">
        <v>80</v>
      </c>
      <c r="AW124" s="13" t="s">
        <v>33</v>
      </c>
      <c r="AX124" s="13" t="s">
        <v>72</v>
      </c>
      <c r="AY124" s="236" t="s">
        <v>109</v>
      </c>
    </row>
    <row r="125" s="14" customFormat="1">
      <c r="A125" s="14"/>
      <c r="B125" s="237"/>
      <c r="C125" s="238"/>
      <c r="D125" s="213" t="s">
        <v>179</v>
      </c>
      <c r="E125" s="239" t="s">
        <v>19</v>
      </c>
      <c r="F125" s="240" t="s">
        <v>181</v>
      </c>
      <c r="G125" s="238"/>
      <c r="H125" s="241">
        <v>600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179</v>
      </c>
      <c r="AU125" s="247" t="s">
        <v>82</v>
      </c>
      <c r="AV125" s="14" t="s">
        <v>82</v>
      </c>
      <c r="AW125" s="14" t="s">
        <v>33</v>
      </c>
      <c r="AX125" s="14" t="s">
        <v>72</v>
      </c>
      <c r="AY125" s="247" t="s">
        <v>109</v>
      </c>
    </row>
    <row r="126" s="2" customFormat="1" ht="44.25" customHeight="1">
      <c r="A126" s="38"/>
      <c r="B126" s="39"/>
      <c r="C126" s="196" t="s">
        <v>238</v>
      </c>
      <c r="D126" s="196" t="s">
        <v>110</v>
      </c>
      <c r="E126" s="197" t="s">
        <v>239</v>
      </c>
      <c r="F126" s="198" t="s">
        <v>240</v>
      </c>
      <c r="G126" s="199" t="s">
        <v>176</v>
      </c>
      <c r="H126" s="200">
        <v>5950</v>
      </c>
      <c r="I126" s="201"/>
      <c r="J126" s="200">
        <f>ROUND(I126*H126,1)</f>
        <v>0</v>
      </c>
      <c r="K126" s="198" t="s">
        <v>114</v>
      </c>
      <c r="L126" s="44"/>
      <c r="M126" s="202" t="s">
        <v>19</v>
      </c>
      <c r="N126" s="203" t="s">
        <v>43</v>
      </c>
      <c r="O126" s="84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6" t="s">
        <v>134</v>
      </c>
      <c r="AT126" s="206" t="s">
        <v>110</v>
      </c>
      <c r="AU126" s="206" t="s">
        <v>82</v>
      </c>
      <c r="AY126" s="17" t="s">
        <v>109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7" t="s">
        <v>80</v>
      </c>
      <c r="BK126" s="207">
        <f>ROUND(I126*H126,1)</f>
        <v>0</v>
      </c>
      <c r="BL126" s="17" t="s">
        <v>134</v>
      </c>
      <c r="BM126" s="206" t="s">
        <v>241</v>
      </c>
    </row>
    <row r="127" s="2" customFormat="1">
      <c r="A127" s="38"/>
      <c r="B127" s="39"/>
      <c r="C127" s="40"/>
      <c r="D127" s="208" t="s">
        <v>117</v>
      </c>
      <c r="E127" s="40"/>
      <c r="F127" s="209" t="s">
        <v>242</v>
      </c>
      <c r="G127" s="40"/>
      <c r="H127" s="40"/>
      <c r="I127" s="210"/>
      <c r="J127" s="40"/>
      <c r="K127" s="40"/>
      <c r="L127" s="44"/>
      <c r="M127" s="211"/>
      <c r="N127" s="212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117</v>
      </c>
      <c r="AU127" s="17" t="s">
        <v>82</v>
      </c>
    </row>
    <row r="128" s="2" customFormat="1" ht="24.15" customHeight="1">
      <c r="A128" s="38"/>
      <c r="B128" s="39"/>
      <c r="C128" s="196" t="s">
        <v>243</v>
      </c>
      <c r="D128" s="196" t="s">
        <v>110</v>
      </c>
      <c r="E128" s="197" t="s">
        <v>244</v>
      </c>
      <c r="F128" s="198" t="s">
        <v>245</v>
      </c>
      <c r="G128" s="199" t="s">
        <v>176</v>
      </c>
      <c r="H128" s="200">
        <v>5950</v>
      </c>
      <c r="I128" s="201"/>
      <c r="J128" s="200">
        <f>ROUND(I128*H128,1)</f>
        <v>0</v>
      </c>
      <c r="K128" s="198" t="s">
        <v>19</v>
      </c>
      <c r="L128" s="44"/>
      <c r="M128" s="202" t="s">
        <v>19</v>
      </c>
      <c r="N128" s="203" t="s">
        <v>43</v>
      </c>
      <c r="O128" s="84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6" t="s">
        <v>134</v>
      </c>
      <c r="AT128" s="206" t="s">
        <v>110</v>
      </c>
      <c r="AU128" s="206" t="s">
        <v>82</v>
      </c>
      <c r="AY128" s="17" t="s">
        <v>109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80</v>
      </c>
      <c r="BK128" s="207">
        <f>ROUND(I128*H128,1)</f>
        <v>0</v>
      </c>
      <c r="BL128" s="17" t="s">
        <v>134</v>
      </c>
      <c r="BM128" s="206" t="s">
        <v>246</v>
      </c>
    </row>
    <row r="129" s="2" customFormat="1" ht="44.25" customHeight="1">
      <c r="A129" s="38"/>
      <c r="B129" s="39"/>
      <c r="C129" s="196" t="s">
        <v>247</v>
      </c>
      <c r="D129" s="196" t="s">
        <v>110</v>
      </c>
      <c r="E129" s="197" t="s">
        <v>248</v>
      </c>
      <c r="F129" s="198" t="s">
        <v>249</v>
      </c>
      <c r="G129" s="199" t="s">
        <v>176</v>
      </c>
      <c r="H129" s="200">
        <v>5850</v>
      </c>
      <c r="I129" s="201"/>
      <c r="J129" s="200">
        <f>ROUND(I129*H129,1)</f>
        <v>0</v>
      </c>
      <c r="K129" s="198" t="s">
        <v>114</v>
      </c>
      <c r="L129" s="44"/>
      <c r="M129" s="202" t="s">
        <v>19</v>
      </c>
      <c r="N129" s="203" t="s">
        <v>43</v>
      </c>
      <c r="O129" s="84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6" t="s">
        <v>134</v>
      </c>
      <c r="AT129" s="206" t="s">
        <v>110</v>
      </c>
      <c r="AU129" s="206" t="s">
        <v>82</v>
      </c>
      <c r="AY129" s="17" t="s">
        <v>109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7" t="s">
        <v>80</v>
      </c>
      <c r="BK129" s="207">
        <f>ROUND(I129*H129,1)</f>
        <v>0</v>
      </c>
      <c r="BL129" s="17" t="s">
        <v>134</v>
      </c>
      <c r="BM129" s="206" t="s">
        <v>250</v>
      </c>
    </row>
    <row r="130" s="2" customFormat="1">
      <c r="A130" s="38"/>
      <c r="B130" s="39"/>
      <c r="C130" s="40"/>
      <c r="D130" s="208" t="s">
        <v>117</v>
      </c>
      <c r="E130" s="40"/>
      <c r="F130" s="209" t="s">
        <v>251</v>
      </c>
      <c r="G130" s="40"/>
      <c r="H130" s="40"/>
      <c r="I130" s="210"/>
      <c r="J130" s="40"/>
      <c r="K130" s="40"/>
      <c r="L130" s="44"/>
      <c r="M130" s="211"/>
      <c r="N130" s="212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117</v>
      </c>
      <c r="AU130" s="17" t="s">
        <v>82</v>
      </c>
    </row>
    <row r="131" s="2" customFormat="1" ht="37.8" customHeight="1">
      <c r="A131" s="38"/>
      <c r="B131" s="39"/>
      <c r="C131" s="196" t="s">
        <v>8</v>
      </c>
      <c r="D131" s="196" t="s">
        <v>110</v>
      </c>
      <c r="E131" s="197" t="s">
        <v>252</v>
      </c>
      <c r="F131" s="198" t="s">
        <v>253</v>
      </c>
      <c r="G131" s="199" t="s">
        <v>176</v>
      </c>
      <c r="H131" s="200">
        <v>455</v>
      </c>
      <c r="I131" s="201"/>
      <c r="J131" s="200">
        <f>ROUND(I131*H131,1)</f>
        <v>0</v>
      </c>
      <c r="K131" s="198" t="s">
        <v>114</v>
      </c>
      <c r="L131" s="44"/>
      <c r="M131" s="202" t="s">
        <v>19</v>
      </c>
      <c r="N131" s="203" t="s">
        <v>43</v>
      </c>
      <c r="O131" s="84"/>
      <c r="P131" s="204">
        <f>O131*H131</f>
        <v>0</v>
      </c>
      <c r="Q131" s="204">
        <v>0.216</v>
      </c>
      <c r="R131" s="204">
        <f>Q131*H131</f>
        <v>98.280000000000001</v>
      </c>
      <c r="S131" s="204">
        <v>0</v>
      </c>
      <c r="T131" s="20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6" t="s">
        <v>134</v>
      </c>
      <c r="AT131" s="206" t="s">
        <v>110</v>
      </c>
      <c r="AU131" s="206" t="s">
        <v>82</v>
      </c>
      <c r="AY131" s="17" t="s">
        <v>109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80</v>
      </c>
      <c r="BK131" s="207">
        <f>ROUND(I131*H131,1)</f>
        <v>0</v>
      </c>
      <c r="BL131" s="17" t="s">
        <v>134</v>
      </c>
      <c r="BM131" s="206" t="s">
        <v>254</v>
      </c>
    </row>
    <row r="132" s="2" customFormat="1">
      <c r="A132" s="38"/>
      <c r="B132" s="39"/>
      <c r="C132" s="40"/>
      <c r="D132" s="208" t="s">
        <v>117</v>
      </c>
      <c r="E132" s="40"/>
      <c r="F132" s="209" t="s">
        <v>255</v>
      </c>
      <c r="G132" s="40"/>
      <c r="H132" s="40"/>
      <c r="I132" s="210"/>
      <c r="J132" s="40"/>
      <c r="K132" s="40"/>
      <c r="L132" s="44"/>
      <c r="M132" s="211"/>
      <c r="N132" s="212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117</v>
      </c>
      <c r="AU132" s="17" t="s">
        <v>82</v>
      </c>
    </row>
    <row r="133" s="11" customFormat="1" ht="22.8" customHeight="1">
      <c r="A133" s="11"/>
      <c r="B133" s="182"/>
      <c r="C133" s="183"/>
      <c r="D133" s="184" t="s">
        <v>71</v>
      </c>
      <c r="E133" s="225" t="s">
        <v>157</v>
      </c>
      <c r="F133" s="225" t="s">
        <v>256</v>
      </c>
      <c r="G133" s="183"/>
      <c r="H133" s="183"/>
      <c r="I133" s="186"/>
      <c r="J133" s="226">
        <f>BK133</f>
        <v>0</v>
      </c>
      <c r="K133" s="183"/>
      <c r="L133" s="188"/>
      <c r="M133" s="189"/>
      <c r="N133" s="190"/>
      <c r="O133" s="190"/>
      <c r="P133" s="191">
        <f>SUM(P134:P136)</f>
        <v>0</v>
      </c>
      <c r="Q133" s="190"/>
      <c r="R133" s="191">
        <f>SUM(R134:R136)</f>
        <v>2.4423999999999997</v>
      </c>
      <c r="S133" s="190"/>
      <c r="T133" s="192">
        <f>SUM(T134:T136)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193" t="s">
        <v>80</v>
      </c>
      <c r="AT133" s="194" t="s">
        <v>71</v>
      </c>
      <c r="AU133" s="194" t="s">
        <v>80</v>
      </c>
      <c r="AY133" s="193" t="s">
        <v>109</v>
      </c>
      <c r="BK133" s="195">
        <f>SUM(BK134:BK136)</f>
        <v>0</v>
      </c>
    </row>
    <row r="134" s="2" customFormat="1" ht="24.15" customHeight="1">
      <c r="A134" s="38"/>
      <c r="B134" s="39"/>
      <c r="C134" s="196" t="s">
        <v>257</v>
      </c>
      <c r="D134" s="196" t="s">
        <v>110</v>
      </c>
      <c r="E134" s="197" t="s">
        <v>258</v>
      </c>
      <c r="F134" s="198" t="s">
        <v>259</v>
      </c>
      <c r="G134" s="199" t="s">
        <v>123</v>
      </c>
      <c r="H134" s="200">
        <v>5</v>
      </c>
      <c r="I134" s="201"/>
      <c r="J134" s="200">
        <f>ROUND(I134*H134,1)</f>
        <v>0</v>
      </c>
      <c r="K134" s="198" t="s">
        <v>114</v>
      </c>
      <c r="L134" s="44"/>
      <c r="M134" s="202" t="s">
        <v>19</v>
      </c>
      <c r="N134" s="203" t="s">
        <v>43</v>
      </c>
      <c r="O134" s="84"/>
      <c r="P134" s="204">
        <f>O134*H134</f>
        <v>0</v>
      </c>
      <c r="Q134" s="204">
        <v>0.42368</v>
      </c>
      <c r="R134" s="204">
        <f>Q134*H134</f>
        <v>2.1183999999999998</v>
      </c>
      <c r="S134" s="204">
        <v>0</v>
      </c>
      <c r="T134" s="20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6" t="s">
        <v>134</v>
      </c>
      <c r="AT134" s="206" t="s">
        <v>110</v>
      </c>
      <c r="AU134" s="206" t="s">
        <v>82</v>
      </c>
      <c r="AY134" s="17" t="s">
        <v>109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7" t="s">
        <v>80</v>
      </c>
      <c r="BK134" s="207">
        <f>ROUND(I134*H134,1)</f>
        <v>0</v>
      </c>
      <c r="BL134" s="17" t="s">
        <v>134</v>
      </c>
      <c r="BM134" s="206" t="s">
        <v>260</v>
      </c>
    </row>
    <row r="135" s="2" customFormat="1">
      <c r="A135" s="38"/>
      <c r="B135" s="39"/>
      <c r="C135" s="40"/>
      <c r="D135" s="208" t="s">
        <v>117</v>
      </c>
      <c r="E135" s="40"/>
      <c r="F135" s="209" t="s">
        <v>261</v>
      </c>
      <c r="G135" s="40"/>
      <c r="H135" s="40"/>
      <c r="I135" s="210"/>
      <c r="J135" s="40"/>
      <c r="K135" s="40"/>
      <c r="L135" s="44"/>
      <c r="M135" s="211"/>
      <c r="N135" s="212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117</v>
      </c>
      <c r="AU135" s="17" t="s">
        <v>82</v>
      </c>
    </row>
    <row r="136" s="2" customFormat="1" ht="24.15" customHeight="1">
      <c r="A136" s="38"/>
      <c r="B136" s="39"/>
      <c r="C136" s="248" t="s">
        <v>262</v>
      </c>
      <c r="D136" s="248" t="s">
        <v>263</v>
      </c>
      <c r="E136" s="249" t="s">
        <v>264</v>
      </c>
      <c r="F136" s="250" t="s">
        <v>265</v>
      </c>
      <c r="G136" s="251" t="s">
        <v>123</v>
      </c>
      <c r="H136" s="252">
        <v>3</v>
      </c>
      <c r="I136" s="253"/>
      <c r="J136" s="252">
        <f>ROUND(I136*H136,1)</f>
        <v>0</v>
      </c>
      <c r="K136" s="250" t="s">
        <v>114</v>
      </c>
      <c r="L136" s="254"/>
      <c r="M136" s="255" t="s">
        <v>19</v>
      </c>
      <c r="N136" s="256" t="s">
        <v>43</v>
      </c>
      <c r="O136" s="84"/>
      <c r="P136" s="204">
        <f>O136*H136</f>
        <v>0</v>
      </c>
      <c r="Q136" s="204">
        <v>0.108</v>
      </c>
      <c r="R136" s="204">
        <f>Q136*H136</f>
        <v>0.32400000000000001</v>
      </c>
      <c r="S136" s="204">
        <v>0</v>
      </c>
      <c r="T136" s="20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6" t="s">
        <v>157</v>
      </c>
      <c r="AT136" s="206" t="s">
        <v>263</v>
      </c>
      <c r="AU136" s="206" t="s">
        <v>82</v>
      </c>
      <c r="AY136" s="17" t="s">
        <v>109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7" t="s">
        <v>80</v>
      </c>
      <c r="BK136" s="207">
        <f>ROUND(I136*H136,1)</f>
        <v>0</v>
      </c>
      <c r="BL136" s="17" t="s">
        <v>134</v>
      </c>
      <c r="BM136" s="206" t="s">
        <v>266</v>
      </c>
    </row>
    <row r="137" s="11" customFormat="1" ht="22.8" customHeight="1">
      <c r="A137" s="11"/>
      <c r="B137" s="182"/>
      <c r="C137" s="183"/>
      <c r="D137" s="184" t="s">
        <v>71</v>
      </c>
      <c r="E137" s="225" t="s">
        <v>217</v>
      </c>
      <c r="F137" s="225" t="s">
        <v>267</v>
      </c>
      <c r="G137" s="183"/>
      <c r="H137" s="183"/>
      <c r="I137" s="186"/>
      <c r="J137" s="226">
        <f>BK137</f>
        <v>0</v>
      </c>
      <c r="K137" s="183"/>
      <c r="L137" s="188"/>
      <c r="M137" s="189"/>
      <c r="N137" s="190"/>
      <c r="O137" s="190"/>
      <c r="P137" s="191">
        <f>SUM(P138:P178)</f>
        <v>0</v>
      </c>
      <c r="Q137" s="190"/>
      <c r="R137" s="191">
        <f>SUM(R138:R178)</f>
        <v>15.202230000000004</v>
      </c>
      <c r="S137" s="190"/>
      <c r="T137" s="192">
        <f>SUM(T138:T178)</f>
        <v>146.94759999999999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93" t="s">
        <v>80</v>
      </c>
      <c r="AT137" s="194" t="s">
        <v>71</v>
      </c>
      <c r="AU137" s="194" t="s">
        <v>80</v>
      </c>
      <c r="AY137" s="193" t="s">
        <v>109</v>
      </c>
      <c r="BK137" s="195">
        <f>SUM(BK138:BK178)</f>
        <v>0</v>
      </c>
    </row>
    <row r="138" s="2" customFormat="1" ht="16.5" customHeight="1">
      <c r="A138" s="38"/>
      <c r="B138" s="39"/>
      <c r="C138" s="196" t="s">
        <v>268</v>
      </c>
      <c r="D138" s="196" t="s">
        <v>110</v>
      </c>
      <c r="E138" s="197" t="s">
        <v>269</v>
      </c>
      <c r="F138" s="198" t="s">
        <v>270</v>
      </c>
      <c r="G138" s="199" t="s">
        <v>271</v>
      </c>
      <c r="H138" s="200">
        <v>9</v>
      </c>
      <c r="I138" s="201"/>
      <c r="J138" s="200">
        <f>ROUND(I138*H138,1)</f>
        <v>0</v>
      </c>
      <c r="K138" s="198" t="s">
        <v>114</v>
      </c>
      <c r="L138" s="44"/>
      <c r="M138" s="202" t="s">
        <v>19</v>
      </c>
      <c r="N138" s="203" t="s">
        <v>43</v>
      </c>
      <c r="O138" s="84"/>
      <c r="P138" s="204">
        <f>O138*H138</f>
        <v>0</v>
      </c>
      <c r="Q138" s="204">
        <v>0.040079999999999998</v>
      </c>
      <c r="R138" s="204">
        <f>Q138*H138</f>
        <v>0.36071999999999999</v>
      </c>
      <c r="S138" s="204">
        <v>0</v>
      </c>
      <c r="T138" s="20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6" t="s">
        <v>134</v>
      </c>
      <c r="AT138" s="206" t="s">
        <v>110</v>
      </c>
      <c r="AU138" s="206" t="s">
        <v>82</v>
      </c>
      <c r="AY138" s="17" t="s">
        <v>109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7" t="s">
        <v>80</v>
      </c>
      <c r="BK138" s="207">
        <f>ROUND(I138*H138,1)</f>
        <v>0</v>
      </c>
      <c r="BL138" s="17" t="s">
        <v>134</v>
      </c>
      <c r="BM138" s="206" t="s">
        <v>272</v>
      </c>
    </row>
    <row r="139" s="2" customFormat="1">
      <c r="A139" s="38"/>
      <c r="B139" s="39"/>
      <c r="C139" s="40"/>
      <c r="D139" s="208" t="s">
        <v>117</v>
      </c>
      <c r="E139" s="40"/>
      <c r="F139" s="209" t="s">
        <v>273</v>
      </c>
      <c r="G139" s="40"/>
      <c r="H139" s="40"/>
      <c r="I139" s="210"/>
      <c r="J139" s="40"/>
      <c r="K139" s="40"/>
      <c r="L139" s="44"/>
      <c r="M139" s="211"/>
      <c r="N139" s="212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117</v>
      </c>
      <c r="AU139" s="17" t="s">
        <v>82</v>
      </c>
    </row>
    <row r="140" s="14" customFormat="1">
      <c r="A140" s="14"/>
      <c r="B140" s="237"/>
      <c r="C140" s="238"/>
      <c r="D140" s="213" t="s">
        <v>179</v>
      </c>
      <c r="E140" s="239" t="s">
        <v>19</v>
      </c>
      <c r="F140" s="240" t="s">
        <v>274</v>
      </c>
      <c r="G140" s="238"/>
      <c r="H140" s="241">
        <v>9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179</v>
      </c>
      <c r="AU140" s="247" t="s">
        <v>82</v>
      </c>
      <c r="AV140" s="14" t="s">
        <v>82</v>
      </c>
      <c r="AW140" s="14" t="s">
        <v>33</v>
      </c>
      <c r="AX140" s="14" t="s">
        <v>80</v>
      </c>
      <c r="AY140" s="247" t="s">
        <v>109</v>
      </c>
    </row>
    <row r="141" s="2" customFormat="1" ht="24.15" customHeight="1">
      <c r="A141" s="38"/>
      <c r="B141" s="39"/>
      <c r="C141" s="248" t="s">
        <v>275</v>
      </c>
      <c r="D141" s="248" t="s">
        <v>263</v>
      </c>
      <c r="E141" s="249" t="s">
        <v>276</v>
      </c>
      <c r="F141" s="250" t="s">
        <v>277</v>
      </c>
      <c r="G141" s="251" t="s">
        <v>271</v>
      </c>
      <c r="H141" s="252">
        <v>9</v>
      </c>
      <c r="I141" s="253"/>
      <c r="J141" s="252">
        <f>ROUND(I141*H141,1)</f>
        <v>0</v>
      </c>
      <c r="K141" s="250" t="s">
        <v>19</v>
      </c>
      <c r="L141" s="254"/>
      <c r="M141" s="255" t="s">
        <v>19</v>
      </c>
      <c r="N141" s="256" t="s">
        <v>43</v>
      </c>
      <c r="O141" s="84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6" t="s">
        <v>157</v>
      </c>
      <c r="AT141" s="206" t="s">
        <v>263</v>
      </c>
      <c r="AU141" s="206" t="s">
        <v>82</v>
      </c>
      <c r="AY141" s="17" t="s">
        <v>109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80</v>
      </c>
      <c r="BK141" s="207">
        <f>ROUND(I141*H141,1)</f>
        <v>0</v>
      </c>
      <c r="BL141" s="17" t="s">
        <v>134</v>
      </c>
      <c r="BM141" s="206" t="s">
        <v>278</v>
      </c>
    </row>
    <row r="142" s="2" customFormat="1" ht="33" customHeight="1">
      <c r="A142" s="38"/>
      <c r="B142" s="39"/>
      <c r="C142" s="196" t="s">
        <v>279</v>
      </c>
      <c r="D142" s="196" t="s">
        <v>110</v>
      </c>
      <c r="E142" s="197" t="s">
        <v>280</v>
      </c>
      <c r="F142" s="198" t="s">
        <v>281</v>
      </c>
      <c r="G142" s="199" t="s">
        <v>271</v>
      </c>
      <c r="H142" s="200">
        <v>1570</v>
      </c>
      <c r="I142" s="201"/>
      <c r="J142" s="200">
        <f>ROUND(I142*H142,1)</f>
        <v>0</v>
      </c>
      <c r="K142" s="198" t="s">
        <v>114</v>
      </c>
      <c r="L142" s="44"/>
      <c r="M142" s="202" t="s">
        <v>19</v>
      </c>
      <c r="N142" s="203" t="s">
        <v>43</v>
      </c>
      <c r="O142" s="84"/>
      <c r="P142" s="204">
        <f>O142*H142</f>
        <v>0</v>
      </c>
      <c r="Q142" s="204">
        <v>0.00033</v>
      </c>
      <c r="R142" s="204">
        <f>Q142*H142</f>
        <v>0.5181</v>
      </c>
      <c r="S142" s="204">
        <v>0</v>
      </c>
      <c r="T142" s="20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6" t="s">
        <v>134</v>
      </c>
      <c r="AT142" s="206" t="s">
        <v>110</v>
      </c>
      <c r="AU142" s="206" t="s">
        <v>82</v>
      </c>
      <c r="AY142" s="17" t="s">
        <v>109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7" t="s">
        <v>80</v>
      </c>
      <c r="BK142" s="207">
        <f>ROUND(I142*H142,1)</f>
        <v>0</v>
      </c>
      <c r="BL142" s="17" t="s">
        <v>134</v>
      </c>
      <c r="BM142" s="206" t="s">
        <v>282</v>
      </c>
    </row>
    <row r="143" s="2" customFormat="1">
      <c r="A143" s="38"/>
      <c r="B143" s="39"/>
      <c r="C143" s="40"/>
      <c r="D143" s="208" t="s">
        <v>117</v>
      </c>
      <c r="E143" s="40"/>
      <c r="F143" s="209" t="s">
        <v>283</v>
      </c>
      <c r="G143" s="40"/>
      <c r="H143" s="40"/>
      <c r="I143" s="210"/>
      <c r="J143" s="40"/>
      <c r="K143" s="40"/>
      <c r="L143" s="44"/>
      <c r="M143" s="211"/>
      <c r="N143" s="212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117</v>
      </c>
      <c r="AU143" s="17" t="s">
        <v>82</v>
      </c>
    </row>
    <row r="144" s="14" customFormat="1">
      <c r="A144" s="14"/>
      <c r="B144" s="237"/>
      <c r="C144" s="238"/>
      <c r="D144" s="213" t="s">
        <v>179</v>
      </c>
      <c r="E144" s="239" t="s">
        <v>19</v>
      </c>
      <c r="F144" s="240" t="s">
        <v>284</v>
      </c>
      <c r="G144" s="238"/>
      <c r="H144" s="241">
        <v>50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179</v>
      </c>
      <c r="AU144" s="247" t="s">
        <v>82</v>
      </c>
      <c r="AV144" s="14" t="s">
        <v>82</v>
      </c>
      <c r="AW144" s="14" t="s">
        <v>33</v>
      </c>
      <c r="AX144" s="14" t="s">
        <v>72</v>
      </c>
      <c r="AY144" s="247" t="s">
        <v>109</v>
      </c>
    </row>
    <row r="145" s="14" customFormat="1">
      <c r="A145" s="14"/>
      <c r="B145" s="237"/>
      <c r="C145" s="238"/>
      <c r="D145" s="213" t="s">
        <v>179</v>
      </c>
      <c r="E145" s="239" t="s">
        <v>19</v>
      </c>
      <c r="F145" s="240" t="s">
        <v>285</v>
      </c>
      <c r="G145" s="238"/>
      <c r="H145" s="241">
        <v>1520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179</v>
      </c>
      <c r="AU145" s="247" t="s">
        <v>82</v>
      </c>
      <c r="AV145" s="14" t="s">
        <v>82</v>
      </c>
      <c r="AW145" s="14" t="s">
        <v>33</v>
      </c>
      <c r="AX145" s="14" t="s">
        <v>72</v>
      </c>
      <c r="AY145" s="247" t="s">
        <v>109</v>
      </c>
    </row>
    <row r="146" s="2" customFormat="1" ht="33" customHeight="1">
      <c r="A146" s="38"/>
      <c r="B146" s="39"/>
      <c r="C146" s="196" t="s">
        <v>7</v>
      </c>
      <c r="D146" s="196" t="s">
        <v>110</v>
      </c>
      <c r="E146" s="197" t="s">
        <v>286</v>
      </c>
      <c r="F146" s="198" t="s">
        <v>287</v>
      </c>
      <c r="G146" s="199" t="s">
        <v>271</v>
      </c>
      <c r="H146" s="200">
        <v>245</v>
      </c>
      <c r="I146" s="201"/>
      <c r="J146" s="200">
        <f>ROUND(I146*H146,1)</f>
        <v>0</v>
      </c>
      <c r="K146" s="198" t="s">
        <v>114</v>
      </c>
      <c r="L146" s="44"/>
      <c r="M146" s="202" t="s">
        <v>19</v>
      </c>
      <c r="N146" s="203" t="s">
        <v>43</v>
      </c>
      <c r="O146" s="84"/>
      <c r="P146" s="204">
        <f>O146*H146</f>
        <v>0</v>
      </c>
      <c r="Q146" s="204">
        <v>0.00011</v>
      </c>
      <c r="R146" s="204">
        <f>Q146*H146</f>
        <v>0.026950000000000002</v>
      </c>
      <c r="S146" s="204">
        <v>0</v>
      </c>
      <c r="T146" s="20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6" t="s">
        <v>134</v>
      </c>
      <c r="AT146" s="206" t="s">
        <v>110</v>
      </c>
      <c r="AU146" s="206" t="s">
        <v>82</v>
      </c>
      <c r="AY146" s="17" t="s">
        <v>109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7" t="s">
        <v>80</v>
      </c>
      <c r="BK146" s="207">
        <f>ROUND(I146*H146,1)</f>
        <v>0</v>
      </c>
      <c r="BL146" s="17" t="s">
        <v>134</v>
      </c>
      <c r="BM146" s="206" t="s">
        <v>288</v>
      </c>
    </row>
    <row r="147" s="2" customFormat="1">
      <c r="A147" s="38"/>
      <c r="B147" s="39"/>
      <c r="C147" s="40"/>
      <c r="D147" s="208" t="s">
        <v>117</v>
      </c>
      <c r="E147" s="40"/>
      <c r="F147" s="209" t="s">
        <v>289</v>
      </c>
      <c r="G147" s="40"/>
      <c r="H147" s="40"/>
      <c r="I147" s="210"/>
      <c r="J147" s="40"/>
      <c r="K147" s="40"/>
      <c r="L147" s="44"/>
      <c r="M147" s="211"/>
      <c r="N147" s="212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117</v>
      </c>
      <c r="AU147" s="17" t="s">
        <v>82</v>
      </c>
    </row>
    <row r="148" s="14" customFormat="1">
      <c r="A148" s="14"/>
      <c r="B148" s="237"/>
      <c r="C148" s="238"/>
      <c r="D148" s="213" t="s">
        <v>179</v>
      </c>
      <c r="E148" s="239" t="s">
        <v>19</v>
      </c>
      <c r="F148" s="240" t="s">
        <v>290</v>
      </c>
      <c r="G148" s="238"/>
      <c r="H148" s="241">
        <v>245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179</v>
      </c>
      <c r="AU148" s="247" t="s">
        <v>82</v>
      </c>
      <c r="AV148" s="14" t="s">
        <v>82</v>
      </c>
      <c r="AW148" s="14" t="s">
        <v>33</v>
      </c>
      <c r="AX148" s="14" t="s">
        <v>80</v>
      </c>
      <c r="AY148" s="247" t="s">
        <v>109</v>
      </c>
    </row>
    <row r="149" s="2" customFormat="1" ht="33" customHeight="1">
      <c r="A149" s="38"/>
      <c r="B149" s="39"/>
      <c r="C149" s="196" t="s">
        <v>291</v>
      </c>
      <c r="D149" s="196" t="s">
        <v>110</v>
      </c>
      <c r="E149" s="197" t="s">
        <v>292</v>
      </c>
      <c r="F149" s="198" t="s">
        <v>293</v>
      </c>
      <c r="G149" s="199" t="s">
        <v>271</v>
      </c>
      <c r="H149" s="200">
        <v>100</v>
      </c>
      <c r="I149" s="201"/>
      <c r="J149" s="200">
        <f>ROUND(I149*H149,1)</f>
        <v>0</v>
      </c>
      <c r="K149" s="198" t="s">
        <v>114</v>
      </c>
      <c r="L149" s="44"/>
      <c r="M149" s="202" t="s">
        <v>19</v>
      </c>
      <c r="N149" s="203" t="s">
        <v>43</v>
      </c>
      <c r="O149" s="84"/>
      <c r="P149" s="204">
        <f>O149*H149</f>
        <v>0</v>
      </c>
      <c r="Q149" s="204">
        <v>0.00012999999999999999</v>
      </c>
      <c r="R149" s="204">
        <f>Q149*H149</f>
        <v>0.012999999999999999</v>
      </c>
      <c r="S149" s="204">
        <v>0</v>
      </c>
      <c r="T149" s="20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6" t="s">
        <v>134</v>
      </c>
      <c r="AT149" s="206" t="s">
        <v>110</v>
      </c>
      <c r="AU149" s="206" t="s">
        <v>82</v>
      </c>
      <c r="AY149" s="17" t="s">
        <v>109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80</v>
      </c>
      <c r="BK149" s="207">
        <f>ROUND(I149*H149,1)</f>
        <v>0</v>
      </c>
      <c r="BL149" s="17" t="s">
        <v>134</v>
      </c>
      <c r="BM149" s="206" t="s">
        <v>294</v>
      </c>
    </row>
    <row r="150" s="2" customFormat="1">
      <c r="A150" s="38"/>
      <c r="B150" s="39"/>
      <c r="C150" s="40"/>
      <c r="D150" s="208" t="s">
        <v>117</v>
      </c>
      <c r="E150" s="40"/>
      <c r="F150" s="209" t="s">
        <v>295</v>
      </c>
      <c r="G150" s="40"/>
      <c r="H150" s="40"/>
      <c r="I150" s="210"/>
      <c r="J150" s="40"/>
      <c r="K150" s="40"/>
      <c r="L150" s="44"/>
      <c r="M150" s="211"/>
      <c r="N150" s="212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117</v>
      </c>
      <c r="AU150" s="17" t="s">
        <v>82</v>
      </c>
    </row>
    <row r="151" s="14" customFormat="1">
      <c r="A151" s="14"/>
      <c r="B151" s="237"/>
      <c r="C151" s="238"/>
      <c r="D151" s="213" t="s">
        <v>179</v>
      </c>
      <c r="E151" s="239" t="s">
        <v>19</v>
      </c>
      <c r="F151" s="240" t="s">
        <v>296</v>
      </c>
      <c r="G151" s="238"/>
      <c r="H151" s="241">
        <v>100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179</v>
      </c>
      <c r="AU151" s="247" t="s">
        <v>82</v>
      </c>
      <c r="AV151" s="14" t="s">
        <v>82</v>
      </c>
      <c r="AW151" s="14" t="s">
        <v>33</v>
      </c>
      <c r="AX151" s="14" t="s">
        <v>80</v>
      </c>
      <c r="AY151" s="247" t="s">
        <v>109</v>
      </c>
    </row>
    <row r="152" s="2" customFormat="1" ht="33" customHeight="1">
      <c r="A152" s="38"/>
      <c r="B152" s="39"/>
      <c r="C152" s="196" t="s">
        <v>297</v>
      </c>
      <c r="D152" s="196" t="s">
        <v>110</v>
      </c>
      <c r="E152" s="197" t="s">
        <v>298</v>
      </c>
      <c r="F152" s="198" t="s">
        <v>299</v>
      </c>
      <c r="G152" s="199" t="s">
        <v>176</v>
      </c>
      <c r="H152" s="200">
        <v>4</v>
      </c>
      <c r="I152" s="201"/>
      <c r="J152" s="200">
        <f>ROUND(I152*H152,1)</f>
        <v>0</v>
      </c>
      <c r="K152" s="198" t="s">
        <v>114</v>
      </c>
      <c r="L152" s="44"/>
      <c r="M152" s="202" t="s">
        <v>19</v>
      </c>
      <c r="N152" s="203" t="s">
        <v>43</v>
      </c>
      <c r="O152" s="84"/>
      <c r="P152" s="204">
        <f>O152*H152</f>
        <v>0</v>
      </c>
      <c r="Q152" s="204">
        <v>0.0014499999999999999</v>
      </c>
      <c r="R152" s="204">
        <f>Q152*H152</f>
        <v>0.0057999999999999996</v>
      </c>
      <c r="S152" s="204">
        <v>0</v>
      </c>
      <c r="T152" s="20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6" t="s">
        <v>134</v>
      </c>
      <c r="AT152" s="206" t="s">
        <v>110</v>
      </c>
      <c r="AU152" s="206" t="s">
        <v>82</v>
      </c>
      <c r="AY152" s="17" t="s">
        <v>109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7" t="s">
        <v>80</v>
      </c>
      <c r="BK152" s="207">
        <f>ROUND(I152*H152,1)</f>
        <v>0</v>
      </c>
      <c r="BL152" s="17" t="s">
        <v>134</v>
      </c>
      <c r="BM152" s="206" t="s">
        <v>300</v>
      </c>
    </row>
    <row r="153" s="2" customFormat="1">
      <c r="A153" s="38"/>
      <c r="B153" s="39"/>
      <c r="C153" s="40"/>
      <c r="D153" s="208" t="s">
        <v>117</v>
      </c>
      <c r="E153" s="40"/>
      <c r="F153" s="209" t="s">
        <v>301</v>
      </c>
      <c r="G153" s="40"/>
      <c r="H153" s="40"/>
      <c r="I153" s="210"/>
      <c r="J153" s="40"/>
      <c r="K153" s="40"/>
      <c r="L153" s="44"/>
      <c r="M153" s="211"/>
      <c r="N153" s="212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117</v>
      </c>
      <c r="AU153" s="17" t="s">
        <v>82</v>
      </c>
    </row>
    <row r="154" s="14" customFormat="1">
      <c r="A154" s="14"/>
      <c r="B154" s="237"/>
      <c r="C154" s="238"/>
      <c r="D154" s="213" t="s">
        <v>179</v>
      </c>
      <c r="E154" s="239" t="s">
        <v>19</v>
      </c>
      <c r="F154" s="240" t="s">
        <v>302</v>
      </c>
      <c r="G154" s="238"/>
      <c r="H154" s="241">
        <v>4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179</v>
      </c>
      <c r="AU154" s="247" t="s">
        <v>82</v>
      </c>
      <c r="AV154" s="14" t="s">
        <v>82</v>
      </c>
      <c r="AW154" s="14" t="s">
        <v>33</v>
      </c>
      <c r="AX154" s="14" t="s">
        <v>80</v>
      </c>
      <c r="AY154" s="247" t="s">
        <v>109</v>
      </c>
    </row>
    <row r="155" s="2" customFormat="1" ht="37.8" customHeight="1">
      <c r="A155" s="38"/>
      <c r="B155" s="39"/>
      <c r="C155" s="196" t="s">
        <v>303</v>
      </c>
      <c r="D155" s="196" t="s">
        <v>110</v>
      </c>
      <c r="E155" s="197" t="s">
        <v>304</v>
      </c>
      <c r="F155" s="198" t="s">
        <v>305</v>
      </c>
      <c r="G155" s="199" t="s">
        <v>271</v>
      </c>
      <c r="H155" s="200">
        <v>1915</v>
      </c>
      <c r="I155" s="201"/>
      <c r="J155" s="200">
        <f>ROUND(I155*H155,1)</f>
        <v>0</v>
      </c>
      <c r="K155" s="198" t="s">
        <v>114</v>
      </c>
      <c r="L155" s="44"/>
      <c r="M155" s="202" t="s">
        <v>19</v>
      </c>
      <c r="N155" s="203" t="s">
        <v>43</v>
      </c>
      <c r="O155" s="84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6" t="s">
        <v>134</v>
      </c>
      <c r="AT155" s="206" t="s">
        <v>110</v>
      </c>
      <c r="AU155" s="206" t="s">
        <v>82</v>
      </c>
      <c r="AY155" s="17" t="s">
        <v>109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7" t="s">
        <v>80</v>
      </c>
      <c r="BK155" s="207">
        <f>ROUND(I155*H155,1)</f>
        <v>0</v>
      </c>
      <c r="BL155" s="17" t="s">
        <v>134</v>
      </c>
      <c r="BM155" s="206" t="s">
        <v>306</v>
      </c>
    </row>
    <row r="156" s="2" customFormat="1">
      <c r="A156" s="38"/>
      <c r="B156" s="39"/>
      <c r="C156" s="40"/>
      <c r="D156" s="208" t="s">
        <v>117</v>
      </c>
      <c r="E156" s="40"/>
      <c r="F156" s="209" t="s">
        <v>307</v>
      </c>
      <c r="G156" s="40"/>
      <c r="H156" s="40"/>
      <c r="I156" s="210"/>
      <c r="J156" s="40"/>
      <c r="K156" s="40"/>
      <c r="L156" s="44"/>
      <c r="M156" s="211"/>
      <c r="N156" s="212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117</v>
      </c>
      <c r="AU156" s="17" t="s">
        <v>82</v>
      </c>
    </row>
    <row r="157" s="14" customFormat="1">
      <c r="A157" s="14"/>
      <c r="B157" s="237"/>
      <c r="C157" s="238"/>
      <c r="D157" s="213" t="s">
        <v>179</v>
      </c>
      <c r="E157" s="239" t="s">
        <v>19</v>
      </c>
      <c r="F157" s="240" t="s">
        <v>308</v>
      </c>
      <c r="G157" s="238"/>
      <c r="H157" s="241">
        <v>1915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179</v>
      </c>
      <c r="AU157" s="247" t="s">
        <v>82</v>
      </c>
      <c r="AV157" s="14" t="s">
        <v>82</v>
      </c>
      <c r="AW157" s="14" t="s">
        <v>33</v>
      </c>
      <c r="AX157" s="14" t="s">
        <v>80</v>
      </c>
      <c r="AY157" s="247" t="s">
        <v>109</v>
      </c>
    </row>
    <row r="158" s="2" customFormat="1" ht="37.8" customHeight="1">
      <c r="A158" s="38"/>
      <c r="B158" s="39"/>
      <c r="C158" s="196" t="s">
        <v>309</v>
      </c>
      <c r="D158" s="196" t="s">
        <v>110</v>
      </c>
      <c r="E158" s="197" t="s">
        <v>310</v>
      </c>
      <c r="F158" s="198" t="s">
        <v>311</v>
      </c>
      <c r="G158" s="199" t="s">
        <v>176</v>
      </c>
      <c r="H158" s="200">
        <v>4</v>
      </c>
      <c r="I158" s="201"/>
      <c r="J158" s="200">
        <f>ROUND(I158*H158,1)</f>
        <v>0</v>
      </c>
      <c r="K158" s="198" t="s">
        <v>114</v>
      </c>
      <c r="L158" s="44"/>
      <c r="M158" s="202" t="s">
        <v>19</v>
      </c>
      <c r="N158" s="203" t="s">
        <v>43</v>
      </c>
      <c r="O158" s="84"/>
      <c r="P158" s="204">
        <f>O158*H158</f>
        <v>0</v>
      </c>
      <c r="Q158" s="204">
        <v>1.0000000000000001E-05</v>
      </c>
      <c r="R158" s="204">
        <f>Q158*H158</f>
        <v>4.0000000000000003E-05</v>
      </c>
      <c r="S158" s="204">
        <v>0</v>
      </c>
      <c r="T158" s="20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6" t="s">
        <v>134</v>
      </c>
      <c r="AT158" s="206" t="s">
        <v>110</v>
      </c>
      <c r="AU158" s="206" t="s">
        <v>82</v>
      </c>
      <c r="AY158" s="17" t="s">
        <v>109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7" t="s">
        <v>80</v>
      </c>
      <c r="BK158" s="207">
        <f>ROUND(I158*H158,1)</f>
        <v>0</v>
      </c>
      <c r="BL158" s="17" t="s">
        <v>134</v>
      </c>
      <c r="BM158" s="206" t="s">
        <v>312</v>
      </c>
    </row>
    <row r="159" s="2" customFormat="1">
      <c r="A159" s="38"/>
      <c r="B159" s="39"/>
      <c r="C159" s="40"/>
      <c r="D159" s="208" t="s">
        <v>117</v>
      </c>
      <c r="E159" s="40"/>
      <c r="F159" s="209" t="s">
        <v>313</v>
      </c>
      <c r="G159" s="40"/>
      <c r="H159" s="40"/>
      <c r="I159" s="210"/>
      <c r="J159" s="40"/>
      <c r="K159" s="40"/>
      <c r="L159" s="44"/>
      <c r="M159" s="211"/>
      <c r="N159" s="212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117</v>
      </c>
      <c r="AU159" s="17" t="s">
        <v>82</v>
      </c>
    </row>
    <row r="160" s="2" customFormat="1" ht="49.05" customHeight="1">
      <c r="A160" s="38"/>
      <c r="B160" s="39"/>
      <c r="C160" s="196" t="s">
        <v>314</v>
      </c>
      <c r="D160" s="196" t="s">
        <v>110</v>
      </c>
      <c r="E160" s="197" t="s">
        <v>315</v>
      </c>
      <c r="F160" s="198" t="s">
        <v>316</v>
      </c>
      <c r="G160" s="199" t="s">
        <v>271</v>
      </c>
      <c r="H160" s="200">
        <v>59</v>
      </c>
      <c r="I160" s="201"/>
      <c r="J160" s="200">
        <f>ROUND(I160*H160,1)</f>
        <v>0</v>
      </c>
      <c r="K160" s="198" t="s">
        <v>114</v>
      </c>
      <c r="L160" s="44"/>
      <c r="M160" s="202" t="s">
        <v>19</v>
      </c>
      <c r="N160" s="203" t="s">
        <v>43</v>
      </c>
      <c r="O160" s="84"/>
      <c r="P160" s="204">
        <f>O160*H160</f>
        <v>0</v>
      </c>
      <c r="Q160" s="204">
        <v>0.15540000000000001</v>
      </c>
      <c r="R160" s="204">
        <f>Q160*H160</f>
        <v>9.1686000000000014</v>
      </c>
      <c r="S160" s="204">
        <v>0</v>
      </c>
      <c r="T160" s="20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6" t="s">
        <v>134</v>
      </c>
      <c r="AT160" s="206" t="s">
        <v>110</v>
      </c>
      <c r="AU160" s="206" t="s">
        <v>82</v>
      </c>
      <c r="AY160" s="17" t="s">
        <v>109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7" t="s">
        <v>80</v>
      </c>
      <c r="BK160" s="207">
        <f>ROUND(I160*H160,1)</f>
        <v>0</v>
      </c>
      <c r="BL160" s="17" t="s">
        <v>134</v>
      </c>
      <c r="BM160" s="206" t="s">
        <v>317</v>
      </c>
    </row>
    <row r="161" s="2" customFormat="1">
      <c r="A161" s="38"/>
      <c r="B161" s="39"/>
      <c r="C161" s="40"/>
      <c r="D161" s="208" t="s">
        <v>117</v>
      </c>
      <c r="E161" s="40"/>
      <c r="F161" s="209" t="s">
        <v>318</v>
      </c>
      <c r="G161" s="40"/>
      <c r="H161" s="40"/>
      <c r="I161" s="210"/>
      <c r="J161" s="40"/>
      <c r="K161" s="40"/>
      <c r="L161" s="44"/>
      <c r="M161" s="211"/>
      <c r="N161" s="212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117</v>
      </c>
      <c r="AU161" s="17" t="s">
        <v>82</v>
      </c>
    </row>
    <row r="162" s="14" customFormat="1">
      <c r="A162" s="14"/>
      <c r="B162" s="237"/>
      <c r="C162" s="238"/>
      <c r="D162" s="213" t="s">
        <v>179</v>
      </c>
      <c r="E162" s="239" t="s">
        <v>19</v>
      </c>
      <c r="F162" s="240" t="s">
        <v>319</v>
      </c>
      <c r="G162" s="238"/>
      <c r="H162" s="241">
        <v>59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179</v>
      </c>
      <c r="AU162" s="247" t="s">
        <v>82</v>
      </c>
      <c r="AV162" s="14" t="s">
        <v>82</v>
      </c>
      <c r="AW162" s="14" t="s">
        <v>33</v>
      </c>
      <c r="AX162" s="14" t="s">
        <v>80</v>
      </c>
      <c r="AY162" s="247" t="s">
        <v>109</v>
      </c>
    </row>
    <row r="163" s="2" customFormat="1" ht="16.5" customHeight="1">
      <c r="A163" s="38"/>
      <c r="B163" s="39"/>
      <c r="C163" s="248" t="s">
        <v>320</v>
      </c>
      <c r="D163" s="248" t="s">
        <v>263</v>
      </c>
      <c r="E163" s="249" t="s">
        <v>321</v>
      </c>
      <c r="F163" s="250" t="s">
        <v>322</v>
      </c>
      <c r="G163" s="251" t="s">
        <v>271</v>
      </c>
      <c r="H163" s="252">
        <v>55</v>
      </c>
      <c r="I163" s="253"/>
      <c r="J163" s="252">
        <f>ROUND(I163*H163,1)</f>
        <v>0</v>
      </c>
      <c r="K163" s="250" t="s">
        <v>114</v>
      </c>
      <c r="L163" s="254"/>
      <c r="M163" s="255" t="s">
        <v>19</v>
      </c>
      <c r="N163" s="256" t="s">
        <v>43</v>
      </c>
      <c r="O163" s="84"/>
      <c r="P163" s="204">
        <f>O163*H163</f>
        <v>0</v>
      </c>
      <c r="Q163" s="204">
        <v>0.080000000000000002</v>
      </c>
      <c r="R163" s="204">
        <f>Q163*H163</f>
        <v>4.4000000000000004</v>
      </c>
      <c r="S163" s="204">
        <v>0</v>
      </c>
      <c r="T163" s="20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6" t="s">
        <v>157</v>
      </c>
      <c r="AT163" s="206" t="s">
        <v>263</v>
      </c>
      <c r="AU163" s="206" t="s">
        <v>82</v>
      </c>
      <c r="AY163" s="17" t="s">
        <v>109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7" t="s">
        <v>80</v>
      </c>
      <c r="BK163" s="207">
        <f>ROUND(I163*H163,1)</f>
        <v>0</v>
      </c>
      <c r="BL163" s="17" t="s">
        <v>134</v>
      </c>
      <c r="BM163" s="206" t="s">
        <v>323</v>
      </c>
    </row>
    <row r="164" s="2" customFormat="1" ht="24.15" customHeight="1">
      <c r="A164" s="38"/>
      <c r="B164" s="39"/>
      <c r="C164" s="248" t="s">
        <v>324</v>
      </c>
      <c r="D164" s="248" t="s">
        <v>263</v>
      </c>
      <c r="E164" s="249" t="s">
        <v>325</v>
      </c>
      <c r="F164" s="250" t="s">
        <v>326</v>
      </c>
      <c r="G164" s="251" t="s">
        <v>271</v>
      </c>
      <c r="H164" s="252">
        <v>6</v>
      </c>
      <c r="I164" s="253"/>
      <c r="J164" s="252">
        <f>ROUND(I164*H164,1)</f>
        <v>0</v>
      </c>
      <c r="K164" s="250" t="s">
        <v>114</v>
      </c>
      <c r="L164" s="254"/>
      <c r="M164" s="255" t="s">
        <v>19</v>
      </c>
      <c r="N164" s="256" t="s">
        <v>43</v>
      </c>
      <c r="O164" s="84"/>
      <c r="P164" s="204">
        <f>O164*H164</f>
        <v>0</v>
      </c>
      <c r="Q164" s="204">
        <v>0.065670000000000006</v>
      </c>
      <c r="R164" s="204">
        <f>Q164*H164</f>
        <v>0.39402000000000004</v>
      </c>
      <c r="S164" s="204">
        <v>0</v>
      </c>
      <c r="T164" s="20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6" t="s">
        <v>157</v>
      </c>
      <c r="AT164" s="206" t="s">
        <v>263</v>
      </c>
      <c r="AU164" s="206" t="s">
        <v>82</v>
      </c>
      <c r="AY164" s="17" t="s">
        <v>109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7" t="s">
        <v>80</v>
      </c>
      <c r="BK164" s="207">
        <f>ROUND(I164*H164,1)</f>
        <v>0</v>
      </c>
      <c r="BL164" s="17" t="s">
        <v>134</v>
      </c>
      <c r="BM164" s="206" t="s">
        <v>327</v>
      </c>
    </row>
    <row r="165" s="14" customFormat="1">
      <c r="A165" s="14"/>
      <c r="B165" s="237"/>
      <c r="C165" s="238"/>
      <c r="D165" s="213" t="s">
        <v>179</v>
      </c>
      <c r="E165" s="238"/>
      <c r="F165" s="240" t="s">
        <v>328</v>
      </c>
      <c r="G165" s="238"/>
      <c r="H165" s="241">
        <v>6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179</v>
      </c>
      <c r="AU165" s="247" t="s">
        <v>82</v>
      </c>
      <c r="AV165" s="14" t="s">
        <v>82</v>
      </c>
      <c r="AW165" s="14" t="s">
        <v>4</v>
      </c>
      <c r="AX165" s="14" t="s">
        <v>80</v>
      </c>
      <c r="AY165" s="247" t="s">
        <v>109</v>
      </c>
    </row>
    <row r="166" s="2" customFormat="1" ht="55.5" customHeight="1">
      <c r="A166" s="38"/>
      <c r="B166" s="39"/>
      <c r="C166" s="196" t="s">
        <v>329</v>
      </c>
      <c r="D166" s="196" t="s">
        <v>110</v>
      </c>
      <c r="E166" s="197" t="s">
        <v>330</v>
      </c>
      <c r="F166" s="198" t="s">
        <v>331</v>
      </c>
      <c r="G166" s="199" t="s">
        <v>271</v>
      </c>
      <c r="H166" s="200">
        <v>1125</v>
      </c>
      <c r="I166" s="201"/>
      <c r="J166" s="200">
        <f>ROUND(I166*H166,1)</f>
        <v>0</v>
      </c>
      <c r="K166" s="198" t="s">
        <v>114</v>
      </c>
      <c r="L166" s="44"/>
      <c r="M166" s="202" t="s">
        <v>19</v>
      </c>
      <c r="N166" s="203" t="s">
        <v>43</v>
      </c>
      <c r="O166" s="84"/>
      <c r="P166" s="204">
        <f>O166*H166</f>
        <v>0</v>
      </c>
      <c r="Q166" s="204">
        <v>0.00027999999999999998</v>
      </c>
      <c r="R166" s="204">
        <f>Q166*H166</f>
        <v>0.31499999999999995</v>
      </c>
      <c r="S166" s="204">
        <v>0</v>
      </c>
      <c r="T166" s="20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6" t="s">
        <v>134</v>
      </c>
      <c r="AT166" s="206" t="s">
        <v>110</v>
      </c>
      <c r="AU166" s="206" t="s">
        <v>82</v>
      </c>
      <c r="AY166" s="17" t="s">
        <v>109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7" t="s">
        <v>80</v>
      </c>
      <c r="BK166" s="207">
        <f>ROUND(I166*H166,1)</f>
        <v>0</v>
      </c>
      <c r="BL166" s="17" t="s">
        <v>134</v>
      </c>
      <c r="BM166" s="206" t="s">
        <v>332</v>
      </c>
    </row>
    <row r="167" s="2" customFormat="1">
      <c r="A167" s="38"/>
      <c r="B167" s="39"/>
      <c r="C167" s="40"/>
      <c r="D167" s="208" t="s">
        <v>117</v>
      </c>
      <c r="E167" s="40"/>
      <c r="F167" s="209" t="s">
        <v>333</v>
      </c>
      <c r="G167" s="40"/>
      <c r="H167" s="40"/>
      <c r="I167" s="210"/>
      <c r="J167" s="40"/>
      <c r="K167" s="40"/>
      <c r="L167" s="44"/>
      <c r="M167" s="211"/>
      <c r="N167" s="212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117</v>
      </c>
      <c r="AU167" s="17" t="s">
        <v>82</v>
      </c>
    </row>
    <row r="168" s="14" customFormat="1">
      <c r="A168" s="14"/>
      <c r="B168" s="237"/>
      <c r="C168" s="238"/>
      <c r="D168" s="213" t="s">
        <v>179</v>
      </c>
      <c r="E168" s="239" t="s">
        <v>19</v>
      </c>
      <c r="F168" s="240" t="s">
        <v>334</v>
      </c>
      <c r="G168" s="238"/>
      <c r="H168" s="241">
        <v>880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179</v>
      </c>
      <c r="AU168" s="247" t="s">
        <v>82</v>
      </c>
      <c r="AV168" s="14" t="s">
        <v>82</v>
      </c>
      <c r="AW168" s="14" t="s">
        <v>33</v>
      </c>
      <c r="AX168" s="14" t="s">
        <v>72</v>
      </c>
      <c r="AY168" s="247" t="s">
        <v>109</v>
      </c>
    </row>
    <row r="169" s="14" customFormat="1">
      <c r="A169" s="14"/>
      <c r="B169" s="237"/>
      <c r="C169" s="238"/>
      <c r="D169" s="213" t="s">
        <v>179</v>
      </c>
      <c r="E169" s="239" t="s">
        <v>19</v>
      </c>
      <c r="F169" s="240" t="s">
        <v>335</v>
      </c>
      <c r="G169" s="238"/>
      <c r="H169" s="241">
        <v>245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179</v>
      </c>
      <c r="AU169" s="247" t="s">
        <v>82</v>
      </c>
      <c r="AV169" s="14" t="s">
        <v>82</v>
      </c>
      <c r="AW169" s="14" t="s">
        <v>33</v>
      </c>
      <c r="AX169" s="14" t="s">
        <v>72</v>
      </c>
      <c r="AY169" s="247" t="s">
        <v>109</v>
      </c>
    </row>
    <row r="170" s="2" customFormat="1" ht="24.15" customHeight="1">
      <c r="A170" s="38"/>
      <c r="B170" s="39"/>
      <c r="C170" s="196" t="s">
        <v>336</v>
      </c>
      <c r="D170" s="196" t="s">
        <v>110</v>
      </c>
      <c r="E170" s="197" t="s">
        <v>337</v>
      </c>
      <c r="F170" s="198" t="s">
        <v>338</v>
      </c>
      <c r="G170" s="199" t="s">
        <v>271</v>
      </c>
      <c r="H170" s="200">
        <v>245</v>
      </c>
      <c r="I170" s="201"/>
      <c r="J170" s="200">
        <f>ROUND(I170*H170,1)</f>
        <v>0</v>
      </c>
      <c r="K170" s="198" t="s">
        <v>114</v>
      </c>
      <c r="L170" s="44"/>
      <c r="M170" s="202" t="s">
        <v>19</v>
      </c>
      <c r="N170" s="203" t="s">
        <v>43</v>
      </c>
      <c r="O170" s="84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6" t="s">
        <v>134</v>
      </c>
      <c r="AT170" s="206" t="s">
        <v>110</v>
      </c>
      <c r="AU170" s="206" t="s">
        <v>82</v>
      </c>
      <c r="AY170" s="17" t="s">
        <v>109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7" t="s">
        <v>80</v>
      </c>
      <c r="BK170" s="207">
        <f>ROUND(I170*H170,1)</f>
        <v>0</v>
      </c>
      <c r="BL170" s="17" t="s">
        <v>134</v>
      </c>
      <c r="BM170" s="206" t="s">
        <v>339</v>
      </c>
    </row>
    <row r="171" s="2" customFormat="1">
      <c r="A171" s="38"/>
      <c r="B171" s="39"/>
      <c r="C171" s="40"/>
      <c r="D171" s="208" t="s">
        <v>117</v>
      </c>
      <c r="E171" s="40"/>
      <c r="F171" s="209" t="s">
        <v>340</v>
      </c>
      <c r="G171" s="40"/>
      <c r="H171" s="40"/>
      <c r="I171" s="210"/>
      <c r="J171" s="40"/>
      <c r="K171" s="40"/>
      <c r="L171" s="44"/>
      <c r="M171" s="211"/>
      <c r="N171" s="212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117</v>
      </c>
      <c r="AU171" s="17" t="s">
        <v>82</v>
      </c>
    </row>
    <row r="172" s="2" customFormat="1" ht="62.7" customHeight="1">
      <c r="A172" s="38"/>
      <c r="B172" s="39"/>
      <c r="C172" s="196" t="s">
        <v>341</v>
      </c>
      <c r="D172" s="196" t="s">
        <v>110</v>
      </c>
      <c r="E172" s="197" t="s">
        <v>342</v>
      </c>
      <c r="F172" s="198" t="s">
        <v>343</v>
      </c>
      <c r="G172" s="199" t="s">
        <v>271</v>
      </c>
      <c r="H172" s="200">
        <v>520</v>
      </c>
      <c r="I172" s="201"/>
      <c r="J172" s="200">
        <f>ROUND(I172*H172,1)</f>
        <v>0</v>
      </c>
      <c r="K172" s="198" t="s">
        <v>114</v>
      </c>
      <c r="L172" s="44"/>
      <c r="M172" s="202" t="s">
        <v>19</v>
      </c>
      <c r="N172" s="203" t="s">
        <v>43</v>
      </c>
      <c r="O172" s="84"/>
      <c r="P172" s="204">
        <f>O172*H172</f>
        <v>0</v>
      </c>
      <c r="Q172" s="204">
        <v>0</v>
      </c>
      <c r="R172" s="204">
        <f>Q172*H172</f>
        <v>0</v>
      </c>
      <c r="S172" s="204">
        <v>0.17199999999999999</v>
      </c>
      <c r="T172" s="205">
        <f>S172*H172</f>
        <v>89.439999999999998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6" t="s">
        <v>134</v>
      </c>
      <c r="AT172" s="206" t="s">
        <v>110</v>
      </c>
      <c r="AU172" s="206" t="s">
        <v>82</v>
      </c>
      <c r="AY172" s="17" t="s">
        <v>109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7" t="s">
        <v>80</v>
      </c>
      <c r="BK172" s="207">
        <f>ROUND(I172*H172,1)</f>
        <v>0</v>
      </c>
      <c r="BL172" s="17" t="s">
        <v>134</v>
      </c>
      <c r="BM172" s="206" t="s">
        <v>344</v>
      </c>
    </row>
    <row r="173" s="2" customFormat="1">
      <c r="A173" s="38"/>
      <c r="B173" s="39"/>
      <c r="C173" s="40"/>
      <c r="D173" s="208" t="s">
        <v>117</v>
      </c>
      <c r="E173" s="40"/>
      <c r="F173" s="209" t="s">
        <v>345</v>
      </c>
      <c r="G173" s="40"/>
      <c r="H173" s="40"/>
      <c r="I173" s="210"/>
      <c r="J173" s="40"/>
      <c r="K173" s="40"/>
      <c r="L173" s="44"/>
      <c r="M173" s="211"/>
      <c r="N173" s="212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117</v>
      </c>
      <c r="AU173" s="17" t="s">
        <v>82</v>
      </c>
    </row>
    <row r="174" s="2" customFormat="1" ht="66.75" customHeight="1">
      <c r="A174" s="38"/>
      <c r="B174" s="39"/>
      <c r="C174" s="196" t="s">
        <v>346</v>
      </c>
      <c r="D174" s="196" t="s">
        <v>110</v>
      </c>
      <c r="E174" s="197" t="s">
        <v>347</v>
      </c>
      <c r="F174" s="198" t="s">
        <v>348</v>
      </c>
      <c r="G174" s="199" t="s">
        <v>176</v>
      </c>
      <c r="H174" s="200">
        <v>455</v>
      </c>
      <c r="I174" s="201"/>
      <c r="J174" s="200">
        <f>ROUND(I174*H174,1)</f>
        <v>0</v>
      </c>
      <c r="K174" s="198" t="s">
        <v>114</v>
      </c>
      <c r="L174" s="44"/>
      <c r="M174" s="202" t="s">
        <v>19</v>
      </c>
      <c r="N174" s="203" t="s">
        <v>43</v>
      </c>
      <c r="O174" s="84"/>
      <c r="P174" s="204">
        <f>O174*H174</f>
        <v>0</v>
      </c>
      <c r="Q174" s="204">
        <v>0</v>
      </c>
      <c r="R174" s="204">
        <f>Q174*H174</f>
        <v>0</v>
      </c>
      <c r="S174" s="204">
        <v>0.126</v>
      </c>
      <c r="T174" s="205">
        <f>S174*H174</f>
        <v>57.329999999999998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6" t="s">
        <v>134</v>
      </c>
      <c r="AT174" s="206" t="s">
        <v>110</v>
      </c>
      <c r="AU174" s="206" t="s">
        <v>82</v>
      </c>
      <c r="AY174" s="17" t="s">
        <v>109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7" t="s">
        <v>80</v>
      </c>
      <c r="BK174" s="207">
        <f>ROUND(I174*H174,1)</f>
        <v>0</v>
      </c>
      <c r="BL174" s="17" t="s">
        <v>134</v>
      </c>
      <c r="BM174" s="206" t="s">
        <v>349</v>
      </c>
    </row>
    <row r="175" s="2" customFormat="1">
      <c r="A175" s="38"/>
      <c r="B175" s="39"/>
      <c r="C175" s="40"/>
      <c r="D175" s="208" t="s">
        <v>117</v>
      </c>
      <c r="E175" s="40"/>
      <c r="F175" s="209" t="s">
        <v>350</v>
      </c>
      <c r="G175" s="40"/>
      <c r="H175" s="40"/>
      <c r="I175" s="210"/>
      <c r="J175" s="40"/>
      <c r="K175" s="40"/>
      <c r="L175" s="44"/>
      <c r="M175" s="211"/>
      <c r="N175" s="212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117</v>
      </c>
      <c r="AU175" s="17" t="s">
        <v>82</v>
      </c>
    </row>
    <row r="176" s="2" customFormat="1" ht="16.5" customHeight="1">
      <c r="A176" s="38"/>
      <c r="B176" s="39"/>
      <c r="C176" s="196" t="s">
        <v>351</v>
      </c>
      <c r="D176" s="196" t="s">
        <v>110</v>
      </c>
      <c r="E176" s="197" t="s">
        <v>352</v>
      </c>
      <c r="F176" s="198" t="s">
        <v>353</v>
      </c>
      <c r="G176" s="199" t="s">
        <v>123</v>
      </c>
      <c r="H176" s="200">
        <v>4</v>
      </c>
      <c r="I176" s="201"/>
      <c r="J176" s="200">
        <f>ROUND(I176*H176,1)</f>
        <v>0</v>
      </c>
      <c r="K176" s="198" t="s">
        <v>19</v>
      </c>
      <c r="L176" s="44"/>
      <c r="M176" s="202" t="s">
        <v>19</v>
      </c>
      <c r="N176" s="203" t="s">
        <v>43</v>
      </c>
      <c r="O176" s="84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6" t="s">
        <v>134</v>
      </c>
      <c r="AT176" s="206" t="s">
        <v>110</v>
      </c>
      <c r="AU176" s="206" t="s">
        <v>82</v>
      </c>
      <c r="AY176" s="17" t="s">
        <v>109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7" t="s">
        <v>80</v>
      </c>
      <c r="BK176" s="207">
        <f>ROUND(I176*H176,1)</f>
        <v>0</v>
      </c>
      <c r="BL176" s="17" t="s">
        <v>134</v>
      </c>
      <c r="BM176" s="206" t="s">
        <v>354</v>
      </c>
    </row>
    <row r="177" s="2" customFormat="1" ht="24.15" customHeight="1">
      <c r="A177" s="38"/>
      <c r="B177" s="39"/>
      <c r="C177" s="196" t="s">
        <v>355</v>
      </c>
      <c r="D177" s="196" t="s">
        <v>110</v>
      </c>
      <c r="E177" s="197" t="s">
        <v>356</v>
      </c>
      <c r="F177" s="198" t="s">
        <v>357</v>
      </c>
      <c r="G177" s="199" t="s">
        <v>271</v>
      </c>
      <c r="H177" s="200">
        <v>4.7999999999999998</v>
      </c>
      <c r="I177" s="201"/>
      <c r="J177" s="200">
        <f>ROUND(I177*H177,1)</f>
        <v>0</v>
      </c>
      <c r="K177" s="198" t="s">
        <v>114</v>
      </c>
      <c r="L177" s="44"/>
      <c r="M177" s="202" t="s">
        <v>19</v>
      </c>
      <c r="N177" s="203" t="s">
        <v>43</v>
      </c>
      <c r="O177" s="84"/>
      <c r="P177" s="204">
        <f>O177*H177</f>
        <v>0</v>
      </c>
      <c r="Q177" s="204">
        <v>0</v>
      </c>
      <c r="R177" s="204">
        <f>Q177*H177</f>
        <v>0</v>
      </c>
      <c r="S177" s="204">
        <v>0.036999999999999998</v>
      </c>
      <c r="T177" s="205">
        <f>S177*H177</f>
        <v>0.17759999999999998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6" t="s">
        <v>134</v>
      </c>
      <c r="AT177" s="206" t="s">
        <v>110</v>
      </c>
      <c r="AU177" s="206" t="s">
        <v>82</v>
      </c>
      <c r="AY177" s="17" t="s">
        <v>109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7" t="s">
        <v>80</v>
      </c>
      <c r="BK177" s="207">
        <f>ROUND(I177*H177,1)</f>
        <v>0</v>
      </c>
      <c r="BL177" s="17" t="s">
        <v>134</v>
      </c>
      <c r="BM177" s="206" t="s">
        <v>358</v>
      </c>
    </row>
    <row r="178" s="2" customFormat="1">
      <c r="A178" s="38"/>
      <c r="B178" s="39"/>
      <c r="C178" s="40"/>
      <c r="D178" s="208" t="s">
        <v>117</v>
      </c>
      <c r="E178" s="40"/>
      <c r="F178" s="209" t="s">
        <v>359</v>
      </c>
      <c r="G178" s="40"/>
      <c r="H178" s="40"/>
      <c r="I178" s="210"/>
      <c r="J178" s="40"/>
      <c r="K178" s="40"/>
      <c r="L178" s="44"/>
      <c r="M178" s="211"/>
      <c r="N178" s="212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117</v>
      </c>
      <c r="AU178" s="17" t="s">
        <v>82</v>
      </c>
    </row>
    <row r="179" s="11" customFormat="1" ht="22.8" customHeight="1">
      <c r="A179" s="11"/>
      <c r="B179" s="182"/>
      <c r="C179" s="183"/>
      <c r="D179" s="184" t="s">
        <v>71</v>
      </c>
      <c r="E179" s="225" t="s">
        <v>360</v>
      </c>
      <c r="F179" s="225" t="s">
        <v>361</v>
      </c>
      <c r="G179" s="183"/>
      <c r="H179" s="183"/>
      <c r="I179" s="186"/>
      <c r="J179" s="226">
        <f>BK179</f>
        <v>0</v>
      </c>
      <c r="K179" s="183"/>
      <c r="L179" s="188"/>
      <c r="M179" s="189"/>
      <c r="N179" s="190"/>
      <c r="O179" s="190"/>
      <c r="P179" s="191">
        <f>SUM(P180:P181)</f>
        <v>0</v>
      </c>
      <c r="Q179" s="190"/>
      <c r="R179" s="191">
        <f>SUM(R180:R181)</f>
        <v>0</v>
      </c>
      <c r="S179" s="190"/>
      <c r="T179" s="192">
        <f>SUM(T180:T181)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193" t="s">
        <v>80</v>
      </c>
      <c r="AT179" s="194" t="s">
        <v>71</v>
      </c>
      <c r="AU179" s="194" t="s">
        <v>80</v>
      </c>
      <c r="AY179" s="193" t="s">
        <v>109</v>
      </c>
      <c r="BK179" s="195">
        <f>SUM(BK180:BK181)</f>
        <v>0</v>
      </c>
    </row>
    <row r="180" s="2" customFormat="1" ht="44.25" customHeight="1">
      <c r="A180" s="38"/>
      <c r="B180" s="39"/>
      <c r="C180" s="196" t="s">
        <v>362</v>
      </c>
      <c r="D180" s="196" t="s">
        <v>110</v>
      </c>
      <c r="E180" s="197" t="s">
        <v>363</v>
      </c>
      <c r="F180" s="198" t="s">
        <v>364</v>
      </c>
      <c r="G180" s="199" t="s">
        <v>208</v>
      </c>
      <c r="H180" s="200">
        <v>118.63</v>
      </c>
      <c r="I180" s="201"/>
      <c r="J180" s="200">
        <f>ROUND(I180*H180,1)</f>
        <v>0</v>
      </c>
      <c r="K180" s="198" t="s">
        <v>114</v>
      </c>
      <c r="L180" s="44"/>
      <c r="M180" s="202" t="s">
        <v>19</v>
      </c>
      <c r="N180" s="203" t="s">
        <v>43</v>
      </c>
      <c r="O180" s="84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6" t="s">
        <v>134</v>
      </c>
      <c r="AT180" s="206" t="s">
        <v>110</v>
      </c>
      <c r="AU180" s="206" t="s">
        <v>82</v>
      </c>
      <c r="AY180" s="17" t="s">
        <v>109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7" t="s">
        <v>80</v>
      </c>
      <c r="BK180" s="207">
        <f>ROUND(I180*H180,1)</f>
        <v>0</v>
      </c>
      <c r="BL180" s="17" t="s">
        <v>134</v>
      </c>
      <c r="BM180" s="206" t="s">
        <v>365</v>
      </c>
    </row>
    <row r="181" s="2" customFormat="1">
      <c r="A181" s="38"/>
      <c r="B181" s="39"/>
      <c r="C181" s="40"/>
      <c r="D181" s="208" t="s">
        <v>117</v>
      </c>
      <c r="E181" s="40"/>
      <c r="F181" s="209" t="s">
        <v>366</v>
      </c>
      <c r="G181" s="40"/>
      <c r="H181" s="40"/>
      <c r="I181" s="210"/>
      <c r="J181" s="40"/>
      <c r="K181" s="40"/>
      <c r="L181" s="44"/>
      <c r="M181" s="211"/>
      <c r="N181" s="212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117</v>
      </c>
      <c r="AU181" s="17" t="s">
        <v>82</v>
      </c>
    </row>
    <row r="182" s="11" customFormat="1" ht="22.8" customHeight="1">
      <c r="A182" s="11"/>
      <c r="B182" s="182"/>
      <c r="C182" s="183"/>
      <c r="D182" s="184" t="s">
        <v>71</v>
      </c>
      <c r="E182" s="225" t="s">
        <v>367</v>
      </c>
      <c r="F182" s="225" t="s">
        <v>368</v>
      </c>
      <c r="G182" s="183"/>
      <c r="H182" s="183"/>
      <c r="I182" s="186"/>
      <c r="J182" s="226">
        <f>BK182</f>
        <v>0</v>
      </c>
      <c r="K182" s="183"/>
      <c r="L182" s="188"/>
      <c r="M182" s="189"/>
      <c r="N182" s="190"/>
      <c r="O182" s="190"/>
      <c r="P182" s="191">
        <f>SUM(P183:P202)</f>
        <v>0</v>
      </c>
      <c r="Q182" s="190"/>
      <c r="R182" s="191">
        <f>SUM(R183:R202)</f>
        <v>0</v>
      </c>
      <c r="S182" s="190"/>
      <c r="T182" s="192">
        <f>SUM(T183:T202)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193" t="s">
        <v>80</v>
      </c>
      <c r="AT182" s="194" t="s">
        <v>71</v>
      </c>
      <c r="AU182" s="194" t="s">
        <v>80</v>
      </c>
      <c r="AY182" s="193" t="s">
        <v>109</v>
      </c>
      <c r="BK182" s="195">
        <f>SUM(BK183:BK202)</f>
        <v>0</v>
      </c>
    </row>
    <row r="183" s="2" customFormat="1" ht="37.8" customHeight="1">
      <c r="A183" s="38"/>
      <c r="B183" s="39"/>
      <c r="C183" s="196" t="s">
        <v>369</v>
      </c>
      <c r="D183" s="196" t="s">
        <v>110</v>
      </c>
      <c r="E183" s="197" t="s">
        <v>370</v>
      </c>
      <c r="F183" s="198" t="s">
        <v>371</v>
      </c>
      <c r="G183" s="199" t="s">
        <v>208</v>
      </c>
      <c r="H183" s="200">
        <v>1014.49</v>
      </c>
      <c r="I183" s="201"/>
      <c r="J183" s="200">
        <f>ROUND(I183*H183,1)</f>
        <v>0</v>
      </c>
      <c r="K183" s="198" t="s">
        <v>114</v>
      </c>
      <c r="L183" s="44"/>
      <c r="M183" s="202" t="s">
        <v>19</v>
      </c>
      <c r="N183" s="203" t="s">
        <v>43</v>
      </c>
      <c r="O183" s="84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6" t="s">
        <v>134</v>
      </c>
      <c r="AT183" s="206" t="s">
        <v>110</v>
      </c>
      <c r="AU183" s="206" t="s">
        <v>82</v>
      </c>
      <c r="AY183" s="17" t="s">
        <v>109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7" t="s">
        <v>80</v>
      </c>
      <c r="BK183" s="207">
        <f>ROUND(I183*H183,1)</f>
        <v>0</v>
      </c>
      <c r="BL183" s="17" t="s">
        <v>134</v>
      </c>
      <c r="BM183" s="206" t="s">
        <v>372</v>
      </c>
    </row>
    <row r="184" s="2" customFormat="1">
      <c r="A184" s="38"/>
      <c r="B184" s="39"/>
      <c r="C184" s="40"/>
      <c r="D184" s="208" t="s">
        <v>117</v>
      </c>
      <c r="E184" s="40"/>
      <c r="F184" s="209" t="s">
        <v>373</v>
      </c>
      <c r="G184" s="40"/>
      <c r="H184" s="40"/>
      <c r="I184" s="210"/>
      <c r="J184" s="40"/>
      <c r="K184" s="40"/>
      <c r="L184" s="44"/>
      <c r="M184" s="211"/>
      <c r="N184" s="212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117</v>
      </c>
      <c r="AU184" s="17" t="s">
        <v>82</v>
      </c>
    </row>
    <row r="185" s="13" customFormat="1">
      <c r="A185" s="13"/>
      <c r="B185" s="227"/>
      <c r="C185" s="228"/>
      <c r="D185" s="213" t="s">
        <v>179</v>
      </c>
      <c r="E185" s="229" t="s">
        <v>19</v>
      </c>
      <c r="F185" s="230" t="s">
        <v>374</v>
      </c>
      <c r="G185" s="228"/>
      <c r="H185" s="229" t="s">
        <v>19</v>
      </c>
      <c r="I185" s="231"/>
      <c r="J185" s="228"/>
      <c r="K185" s="228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179</v>
      </c>
      <c r="AU185" s="236" t="s">
        <v>82</v>
      </c>
      <c r="AV185" s="13" t="s">
        <v>80</v>
      </c>
      <c r="AW185" s="13" t="s">
        <v>33</v>
      </c>
      <c r="AX185" s="13" t="s">
        <v>72</v>
      </c>
      <c r="AY185" s="236" t="s">
        <v>109</v>
      </c>
    </row>
    <row r="186" s="14" customFormat="1">
      <c r="A186" s="14"/>
      <c r="B186" s="237"/>
      <c r="C186" s="238"/>
      <c r="D186" s="213" t="s">
        <v>179</v>
      </c>
      <c r="E186" s="239" t="s">
        <v>19</v>
      </c>
      <c r="F186" s="240" t="s">
        <v>375</v>
      </c>
      <c r="G186" s="238"/>
      <c r="H186" s="241">
        <v>57.329999999999998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179</v>
      </c>
      <c r="AU186" s="247" t="s">
        <v>82</v>
      </c>
      <c r="AV186" s="14" t="s">
        <v>82</v>
      </c>
      <c r="AW186" s="14" t="s">
        <v>33</v>
      </c>
      <c r="AX186" s="14" t="s">
        <v>72</v>
      </c>
      <c r="AY186" s="247" t="s">
        <v>109</v>
      </c>
    </row>
    <row r="187" s="13" customFormat="1">
      <c r="A187" s="13"/>
      <c r="B187" s="227"/>
      <c r="C187" s="228"/>
      <c r="D187" s="213" t="s">
        <v>179</v>
      </c>
      <c r="E187" s="229" t="s">
        <v>19</v>
      </c>
      <c r="F187" s="230" t="s">
        <v>376</v>
      </c>
      <c r="G187" s="228"/>
      <c r="H187" s="229" t="s">
        <v>19</v>
      </c>
      <c r="I187" s="231"/>
      <c r="J187" s="228"/>
      <c r="K187" s="228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179</v>
      </c>
      <c r="AU187" s="236" t="s">
        <v>82</v>
      </c>
      <c r="AV187" s="13" t="s">
        <v>80</v>
      </c>
      <c r="AW187" s="13" t="s">
        <v>33</v>
      </c>
      <c r="AX187" s="13" t="s">
        <v>72</v>
      </c>
      <c r="AY187" s="236" t="s">
        <v>109</v>
      </c>
    </row>
    <row r="188" s="14" customFormat="1">
      <c r="A188" s="14"/>
      <c r="B188" s="237"/>
      <c r="C188" s="238"/>
      <c r="D188" s="213" t="s">
        <v>179</v>
      </c>
      <c r="E188" s="239" t="s">
        <v>19</v>
      </c>
      <c r="F188" s="240" t="s">
        <v>377</v>
      </c>
      <c r="G188" s="238"/>
      <c r="H188" s="241">
        <v>966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179</v>
      </c>
      <c r="AU188" s="247" t="s">
        <v>82</v>
      </c>
      <c r="AV188" s="14" t="s">
        <v>82</v>
      </c>
      <c r="AW188" s="14" t="s">
        <v>33</v>
      </c>
      <c r="AX188" s="14" t="s">
        <v>72</v>
      </c>
      <c r="AY188" s="247" t="s">
        <v>109</v>
      </c>
    </row>
    <row r="189" s="13" customFormat="1">
      <c r="A189" s="13"/>
      <c r="B189" s="227"/>
      <c r="C189" s="228"/>
      <c r="D189" s="213" t="s">
        <v>179</v>
      </c>
      <c r="E189" s="229" t="s">
        <v>19</v>
      </c>
      <c r="F189" s="230" t="s">
        <v>378</v>
      </c>
      <c r="G189" s="228"/>
      <c r="H189" s="229" t="s">
        <v>19</v>
      </c>
      <c r="I189" s="231"/>
      <c r="J189" s="228"/>
      <c r="K189" s="228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179</v>
      </c>
      <c r="AU189" s="236" t="s">
        <v>82</v>
      </c>
      <c r="AV189" s="13" t="s">
        <v>80</v>
      </c>
      <c r="AW189" s="13" t="s">
        <v>33</v>
      </c>
      <c r="AX189" s="13" t="s">
        <v>72</v>
      </c>
      <c r="AY189" s="236" t="s">
        <v>109</v>
      </c>
    </row>
    <row r="190" s="14" customFormat="1">
      <c r="A190" s="14"/>
      <c r="B190" s="237"/>
      <c r="C190" s="238"/>
      <c r="D190" s="213" t="s">
        <v>179</v>
      </c>
      <c r="E190" s="239" t="s">
        <v>19</v>
      </c>
      <c r="F190" s="240" t="s">
        <v>379</v>
      </c>
      <c r="G190" s="238"/>
      <c r="H190" s="241">
        <v>-98.280000000000001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179</v>
      </c>
      <c r="AU190" s="247" t="s">
        <v>82</v>
      </c>
      <c r="AV190" s="14" t="s">
        <v>82</v>
      </c>
      <c r="AW190" s="14" t="s">
        <v>33</v>
      </c>
      <c r="AX190" s="14" t="s">
        <v>72</v>
      </c>
      <c r="AY190" s="247" t="s">
        <v>109</v>
      </c>
    </row>
    <row r="191" s="13" customFormat="1">
      <c r="A191" s="13"/>
      <c r="B191" s="227"/>
      <c r="C191" s="228"/>
      <c r="D191" s="213" t="s">
        <v>179</v>
      </c>
      <c r="E191" s="229" t="s">
        <v>19</v>
      </c>
      <c r="F191" s="230" t="s">
        <v>380</v>
      </c>
      <c r="G191" s="228"/>
      <c r="H191" s="229" t="s">
        <v>19</v>
      </c>
      <c r="I191" s="231"/>
      <c r="J191" s="228"/>
      <c r="K191" s="228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179</v>
      </c>
      <c r="AU191" s="236" t="s">
        <v>82</v>
      </c>
      <c r="AV191" s="13" t="s">
        <v>80</v>
      </c>
      <c r="AW191" s="13" t="s">
        <v>33</v>
      </c>
      <c r="AX191" s="13" t="s">
        <v>72</v>
      </c>
      <c r="AY191" s="236" t="s">
        <v>109</v>
      </c>
    </row>
    <row r="192" s="14" customFormat="1">
      <c r="A192" s="14"/>
      <c r="B192" s="237"/>
      <c r="C192" s="238"/>
      <c r="D192" s="213" t="s">
        <v>179</v>
      </c>
      <c r="E192" s="239" t="s">
        <v>19</v>
      </c>
      <c r="F192" s="240" t="s">
        <v>381</v>
      </c>
      <c r="G192" s="238"/>
      <c r="H192" s="241">
        <v>89.439999999999998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179</v>
      </c>
      <c r="AU192" s="247" t="s">
        <v>82</v>
      </c>
      <c r="AV192" s="14" t="s">
        <v>82</v>
      </c>
      <c r="AW192" s="14" t="s">
        <v>33</v>
      </c>
      <c r="AX192" s="14" t="s">
        <v>72</v>
      </c>
      <c r="AY192" s="247" t="s">
        <v>109</v>
      </c>
    </row>
    <row r="193" s="15" customFormat="1">
      <c r="A193" s="15"/>
      <c r="B193" s="257"/>
      <c r="C193" s="258"/>
      <c r="D193" s="213" t="s">
        <v>179</v>
      </c>
      <c r="E193" s="259" t="s">
        <v>19</v>
      </c>
      <c r="F193" s="260" t="s">
        <v>382</v>
      </c>
      <c r="G193" s="258"/>
      <c r="H193" s="261">
        <v>1014.49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179</v>
      </c>
      <c r="AU193" s="267" t="s">
        <v>82</v>
      </c>
      <c r="AV193" s="15" t="s">
        <v>134</v>
      </c>
      <c r="AW193" s="15" t="s">
        <v>4</v>
      </c>
      <c r="AX193" s="15" t="s">
        <v>80</v>
      </c>
      <c r="AY193" s="267" t="s">
        <v>109</v>
      </c>
    </row>
    <row r="194" s="2" customFormat="1" ht="37.8" customHeight="1">
      <c r="A194" s="38"/>
      <c r="B194" s="39"/>
      <c r="C194" s="196" t="s">
        <v>383</v>
      </c>
      <c r="D194" s="196" t="s">
        <v>110</v>
      </c>
      <c r="E194" s="197" t="s">
        <v>384</v>
      </c>
      <c r="F194" s="198" t="s">
        <v>385</v>
      </c>
      <c r="G194" s="199" t="s">
        <v>208</v>
      </c>
      <c r="H194" s="200">
        <v>14202.860000000001</v>
      </c>
      <c r="I194" s="201"/>
      <c r="J194" s="200">
        <f>ROUND(I194*H194,1)</f>
        <v>0</v>
      </c>
      <c r="K194" s="198" t="s">
        <v>114</v>
      </c>
      <c r="L194" s="44"/>
      <c r="M194" s="202" t="s">
        <v>19</v>
      </c>
      <c r="N194" s="203" t="s">
        <v>43</v>
      </c>
      <c r="O194" s="84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6" t="s">
        <v>134</v>
      </c>
      <c r="AT194" s="206" t="s">
        <v>110</v>
      </c>
      <c r="AU194" s="206" t="s">
        <v>82</v>
      </c>
      <c r="AY194" s="17" t="s">
        <v>109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7" t="s">
        <v>80</v>
      </c>
      <c r="BK194" s="207">
        <f>ROUND(I194*H194,1)</f>
        <v>0</v>
      </c>
      <c r="BL194" s="17" t="s">
        <v>134</v>
      </c>
      <c r="BM194" s="206" t="s">
        <v>386</v>
      </c>
    </row>
    <row r="195" s="2" customFormat="1">
      <c r="A195" s="38"/>
      <c r="B195" s="39"/>
      <c r="C195" s="40"/>
      <c r="D195" s="208" t="s">
        <v>117</v>
      </c>
      <c r="E195" s="40"/>
      <c r="F195" s="209" t="s">
        <v>387</v>
      </c>
      <c r="G195" s="40"/>
      <c r="H195" s="40"/>
      <c r="I195" s="210"/>
      <c r="J195" s="40"/>
      <c r="K195" s="40"/>
      <c r="L195" s="44"/>
      <c r="M195" s="211"/>
      <c r="N195" s="212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117</v>
      </c>
      <c r="AU195" s="17" t="s">
        <v>82</v>
      </c>
    </row>
    <row r="196" s="14" customFormat="1">
      <c r="A196" s="14"/>
      <c r="B196" s="237"/>
      <c r="C196" s="238"/>
      <c r="D196" s="213" t="s">
        <v>179</v>
      </c>
      <c r="E196" s="239" t="s">
        <v>19</v>
      </c>
      <c r="F196" s="240" t="s">
        <v>388</v>
      </c>
      <c r="G196" s="238"/>
      <c r="H196" s="241">
        <v>14202.860000000001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179</v>
      </c>
      <c r="AU196" s="247" t="s">
        <v>82</v>
      </c>
      <c r="AV196" s="14" t="s">
        <v>82</v>
      </c>
      <c r="AW196" s="14" t="s">
        <v>33</v>
      </c>
      <c r="AX196" s="14" t="s">
        <v>80</v>
      </c>
      <c r="AY196" s="247" t="s">
        <v>109</v>
      </c>
    </row>
    <row r="197" s="2" customFormat="1" ht="44.25" customHeight="1">
      <c r="A197" s="38"/>
      <c r="B197" s="39"/>
      <c r="C197" s="196" t="s">
        <v>389</v>
      </c>
      <c r="D197" s="196" t="s">
        <v>110</v>
      </c>
      <c r="E197" s="197" t="s">
        <v>390</v>
      </c>
      <c r="F197" s="198" t="s">
        <v>391</v>
      </c>
      <c r="G197" s="199" t="s">
        <v>208</v>
      </c>
      <c r="H197" s="200">
        <v>146.77000000000001</v>
      </c>
      <c r="I197" s="201"/>
      <c r="J197" s="200">
        <f>ROUND(I197*H197,1)</f>
        <v>0</v>
      </c>
      <c r="K197" s="198" t="s">
        <v>114</v>
      </c>
      <c r="L197" s="44"/>
      <c r="M197" s="202" t="s">
        <v>19</v>
      </c>
      <c r="N197" s="203" t="s">
        <v>43</v>
      </c>
      <c r="O197" s="84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6" t="s">
        <v>134</v>
      </c>
      <c r="AT197" s="206" t="s">
        <v>110</v>
      </c>
      <c r="AU197" s="206" t="s">
        <v>82</v>
      </c>
      <c r="AY197" s="17" t="s">
        <v>109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7" t="s">
        <v>80</v>
      </c>
      <c r="BK197" s="207">
        <f>ROUND(I197*H197,1)</f>
        <v>0</v>
      </c>
      <c r="BL197" s="17" t="s">
        <v>134</v>
      </c>
      <c r="BM197" s="206" t="s">
        <v>392</v>
      </c>
    </row>
    <row r="198" s="2" customFormat="1">
      <c r="A198" s="38"/>
      <c r="B198" s="39"/>
      <c r="C198" s="40"/>
      <c r="D198" s="208" t="s">
        <v>117</v>
      </c>
      <c r="E198" s="40"/>
      <c r="F198" s="209" t="s">
        <v>393</v>
      </c>
      <c r="G198" s="40"/>
      <c r="H198" s="40"/>
      <c r="I198" s="210"/>
      <c r="J198" s="40"/>
      <c r="K198" s="40"/>
      <c r="L198" s="44"/>
      <c r="M198" s="211"/>
      <c r="N198" s="212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117</v>
      </c>
      <c r="AU198" s="17" t="s">
        <v>82</v>
      </c>
    </row>
    <row r="199" s="13" customFormat="1">
      <c r="A199" s="13"/>
      <c r="B199" s="227"/>
      <c r="C199" s="228"/>
      <c r="D199" s="213" t="s">
        <v>179</v>
      </c>
      <c r="E199" s="229" t="s">
        <v>19</v>
      </c>
      <c r="F199" s="230" t="s">
        <v>374</v>
      </c>
      <c r="G199" s="228"/>
      <c r="H199" s="229" t="s">
        <v>19</v>
      </c>
      <c r="I199" s="231"/>
      <c r="J199" s="228"/>
      <c r="K199" s="228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179</v>
      </c>
      <c r="AU199" s="236" t="s">
        <v>82</v>
      </c>
      <c r="AV199" s="13" t="s">
        <v>80</v>
      </c>
      <c r="AW199" s="13" t="s">
        <v>33</v>
      </c>
      <c r="AX199" s="13" t="s">
        <v>72</v>
      </c>
      <c r="AY199" s="236" t="s">
        <v>109</v>
      </c>
    </row>
    <row r="200" s="14" customFormat="1">
      <c r="A200" s="14"/>
      <c r="B200" s="237"/>
      <c r="C200" s="238"/>
      <c r="D200" s="213" t="s">
        <v>179</v>
      </c>
      <c r="E200" s="239" t="s">
        <v>19</v>
      </c>
      <c r="F200" s="240" t="s">
        <v>375</v>
      </c>
      <c r="G200" s="238"/>
      <c r="H200" s="241">
        <v>57.329999999999998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179</v>
      </c>
      <c r="AU200" s="247" t="s">
        <v>82</v>
      </c>
      <c r="AV200" s="14" t="s">
        <v>82</v>
      </c>
      <c r="AW200" s="14" t="s">
        <v>33</v>
      </c>
      <c r="AX200" s="14" t="s">
        <v>72</v>
      </c>
      <c r="AY200" s="247" t="s">
        <v>109</v>
      </c>
    </row>
    <row r="201" s="13" customFormat="1">
      <c r="A201" s="13"/>
      <c r="B201" s="227"/>
      <c r="C201" s="228"/>
      <c r="D201" s="213" t="s">
        <v>179</v>
      </c>
      <c r="E201" s="229" t="s">
        <v>19</v>
      </c>
      <c r="F201" s="230" t="s">
        <v>394</v>
      </c>
      <c r="G201" s="228"/>
      <c r="H201" s="229" t="s">
        <v>19</v>
      </c>
      <c r="I201" s="231"/>
      <c r="J201" s="228"/>
      <c r="K201" s="228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179</v>
      </c>
      <c r="AU201" s="236" t="s">
        <v>82</v>
      </c>
      <c r="AV201" s="13" t="s">
        <v>80</v>
      </c>
      <c r="AW201" s="13" t="s">
        <v>33</v>
      </c>
      <c r="AX201" s="13" t="s">
        <v>72</v>
      </c>
      <c r="AY201" s="236" t="s">
        <v>109</v>
      </c>
    </row>
    <row r="202" s="14" customFormat="1">
      <c r="A202" s="14"/>
      <c r="B202" s="237"/>
      <c r="C202" s="238"/>
      <c r="D202" s="213" t="s">
        <v>179</v>
      </c>
      <c r="E202" s="239" t="s">
        <v>19</v>
      </c>
      <c r="F202" s="240" t="s">
        <v>381</v>
      </c>
      <c r="G202" s="238"/>
      <c r="H202" s="241">
        <v>89.439999999999998</v>
      </c>
      <c r="I202" s="242"/>
      <c r="J202" s="238"/>
      <c r="K202" s="238"/>
      <c r="L202" s="243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179</v>
      </c>
      <c r="AU202" s="247" t="s">
        <v>82</v>
      </c>
      <c r="AV202" s="14" t="s">
        <v>82</v>
      </c>
      <c r="AW202" s="14" t="s">
        <v>33</v>
      </c>
      <c r="AX202" s="14" t="s">
        <v>72</v>
      </c>
      <c r="AY202" s="247" t="s">
        <v>109</v>
      </c>
    </row>
    <row r="203" s="2" customFormat="1" ht="6.96" customHeight="1">
      <c r="A203" s="38"/>
      <c r="B203" s="59"/>
      <c r="C203" s="60"/>
      <c r="D203" s="60"/>
      <c r="E203" s="60"/>
      <c r="F203" s="60"/>
      <c r="G203" s="60"/>
      <c r="H203" s="60"/>
      <c r="I203" s="60"/>
      <c r="J203" s="60"/>
      <c r="K203" s="60"/>
      <c r="L203" s="44"/>
      <c r="M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</sheetData>
  <sheetProtection sheet="1" autoFilter="0" formatColumns="0" formatRows="0" objects="1" scenarios="1" spinCount="100000" saltValue="s+PVDeA4r4VEgRA0XrQ0Vi6Q/uF4McG49W7hkFxa2Z8v5ajptaUx61dz37nbUsWeQ/vLm5iwQe5j8+8/7Odkrg==" hashValue="Nc3sgGNCkP4DrxpaxtMlJ5fMJk7QFo6xqURCHcTWgZoix84BT+t43kT0zO8mBkQH85OpLRCXbCpgU9FnG8wSFg==" algorithmName="SHA-512" password="CC35"/>
  <autoFilter ref="C86:K20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2/113154223"/>
    <hyperlink ref="F95" r:id="rId2" display="https://podminky.urs.cz/item/CS_URS_2022_02/113154323"/>
    <hyperlink ref="F97" r:id="rId3" display="https://podminky.urs.cz/item/CS_URS_2022_02/113154324"/>
    <hyperlink ref="F99" r:id="rId4" display="https://podminky.urs.cz/item/CS_URS_2022_02/133251101"/>
    <hyperlink ref="F103" r:id="rId5" display="https://podminky.urs.cz/item/CS_URS_2022_02/162751117"/>
    <hyperlink ref="F105" r:id="rId6" display="https://podminky.urs.cz/item/CS_URS_2022_02/162751119"/>
    <hyperlink ref="F108" r:id="rId7" display="https://podminky.urs.cz/item/CS_URS_2022_02/171201231"/>
    <hyperlink ref="F112" r:id="rId8" display="https://podminky.urs.cz/item/CS_URS_2022_02/275313711"/>
    <hyperlink ref="F114" r:id="rId9" display="https://podminky.urs.cz/item/CS_URS_2022_02/275351121"/>
    <hyperlink ref="F120" r:id="rId10" display="https://podminky.urs.cz/item/CS_URS_2022_02/275351122"/>
    <hyperlink ref="F123" r:id="rId11" display="https://podminky.urs.cz/item/CS_URS_2022_02/565135101"/>
    <hyperlink ref="F127" r:id="rId12" display="https://podminky.urs.cz/item/CS_URS_2022_02/577135132"/>
    <hyperlink ref="F130" r:id="rId13" display="https://podminky.urs.cz/item/CS_URS_2022_02/577144131"/>
    <hyperlink ref="F132" r:id="rId14" display="https://podminky.urs.cz/item/CS_URS_2022_02/569931132"/>
    <hyperlink ref="F135" r:id="rId15" display="https://podminky.urs.cz/item/CS_URS_2022_02/899231111"/>
    <hyperlink ref="F139" r:id="rId16" display="https://podminky.urs.cz/item/CS_URS_2022_02/911111111"/>
    <hyperlink ref="F143" r:id="rId17" display="https://podminky.urs.cz/item/CS_URS_2022_02/915211112"/>
    <hyperlink ref="F147" r:id="rId18" display="https://podminky.urs.cz/item/CS_URS_2022_02/915211122"/>
    <hyperlink ref="F150" r:id="rId19" display="https://podminky.urs.cz/item/CS_URS_2022_02/915111116"/>
    <hyperlink ref="F153" r:id="rId20" display="https://podminky.urs.cz/item/CS_URS_2022_02/915131116"/>
    <hyperlink ref="F156" r:id="rId21" display="https://podminky.urs.cz/item/CS_URS_2022_02/915611111"/>
    <hyperlink ref="F159" r:id="rId22" display="https://podminky.urs.cz/item/CS_URS_2022_02/915621111"/>
    <hyperlink ref="F161" r:id="rId23" display="https://podminky.urs.cz/item/CS_URS_2022_02/916131213"/>
    <hyperlink ref="F167" r:id="rId24" display="https://podminky.urs.cz/item/CS_URS_2022_02/919121213"/>
    <hyperlink ref="F171" r:id="rId25" display="https://podminky.urs.cz/item/CS_URS_2022_02/919735112"/>
    <hyperlink ref="F173" r:id="rId26" display="https://podminky.urs.cz/item/CS_URS_2022_02/938902151"/>
    <hyperlink ref="F175" r:id="rId27" display="https://podminky.urs.cz/item/CS_URS_2022_02/938909611"/>
    <hyperlink ref="F178" r:id="rId28" display="https://podminky.urs.cz/item/CS_URS_2022_02/976071111"/>
    <hyperlink ref="F181" r:id="rId29" display="https://podminky.urs.cz/item/CS_URS_2022_02/998225111"/>
    <hyperlink ref="F184" r:id="rId30" display="https://podminky.urs.cz/item/CS_URS_2022_02/997221551"/>
    <hyperlink ref="F195" r:id="rId31" display="https://podminky.urs.cz/item/CS_URS_2022_02/997221559"/>
    <hyperlink ref="F198" r:id="rId32" display="https://podminky.urs.cz/item/CS_URS_2022_02/99722165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MITASPC\Mitas</dc:creator>
  <cp:lastModifiedBy>MITASPC\Mitas</cp:lastModifiedBy>
  <dcterms:created xsi:type="dcterms:W3CDTF">2023-01-03T12:57:05Z</dcterms:created>
  <dcterms:modified xsi:type="dcterms:W3CDTF">2023-01-03T12:57:07Z</dcterms:modified>
</cp:coreProperties>
</file>