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ty\Desktop\"/>
    </mc:Choice>
  </mc:AlternateContent>
  <bookViews>
    <workbookView xWindow="0" yWindow="0" windowWidth="0" windowHeight="0"/>
  </bookViews>
  <sheets>
    <sheet name="Rekapitulace stavby" sheetId="1" r:id="rId1"/>
    <sheet name="01 - SO 01 Výměna oken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SO 01 Výměna oken'!$C$90:$K$285</definedName>
    <definedName name="_xlnm.Print_Area" localSheetId="1">'01 - SO 01 Výměna oken'!$C$4:$J$39,'01 - SO 01 Výměna oken'!$C$45:$J$72,'01 - SO 01 Výměna oken'!$C$78:$K$285</definedName>
    <definedName name="_xlnm.Print_Titles" localSheetId="1">'01 - SO 01 Výměna oken'!$90:$90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84"/>
  <c r="BH284"/>
  <c r="BG284"/>
  <c r="BF284"/>
  <c r="T284"/>
  <c r="T283"/>
  <c r="R284"/>
  <c r="R283"/>
  <c r="P284"/>
  <c r="P283"/>
  <c r="BI281"/>
  <c r="BH281"/>
  <c r="BG281"/>
  <c r="BF281"/>
  <c r="T281"/>
  <c r="T280"/>
  <c r="T279"/>
  <c r="R281"/>
  <c r="R280"/>
  <c r="R279"/>
  <c r="P281"/>
  <c r="P280"/>
  <c r="P279"/>
  <c r="BI277"/>
  <c r="BH277"/>
  <c r="BG277"/>
  <c r="BF277"/>
  <c r="T277"/>
  <c r="R277"/>
  <c r="P277"/>
  <c r="BI276"/>
  <c r="BH276"/>
  <c r="BG276"/>
  <c r="BF276"/>
  <c r="T276"/>
  <c r="R276"/>
  <c r="P276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R261"/>
  <c r="P262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2"/>
  <c r="BH122"/>
  <c r="BG122"/>
  <c r="BF122"/>
  <c r="T122"/>
  <c r="R122"/>
  <c r="P122"/>
  <c r="BI113"/>
  <c r="BH113"/>
  <c r="BG113"/>
  <c r="BF113"/>
  <c r="T113"/>
  <c r="R113"/>
  <c r="P113"/>
  <c r="BI107"/>
  <c r="BH107"/>
  <c r="BG107"/>
  <c r="BF107"/>
  <c r="T107"/>
  <c r="R107"/>
  <c r="P107"/>
  <c r="BI102"/>
  <c r="BH102"/>
  <c r="BG102"/>
  <c r="BF102"/>
  <c r="T102"/>
  <c r="R102"/>
  <c r="P102"/>
  <c r="BI94"/>
  <c r="BH94"/>
  <c r="BG94"/>
  <c r="BF94"/>
  <c r="T94"/>
  <c r="R94"/>
  <c r="P94"/>
  <c r="F85"/>
  <c r="E83"/>
  <c r="F52"/>
  <c r="E50"/>
  <c r="J24"/>
  <c r="E24"/>
  <c r="J55"/>
  <c r="J23"/>
  <c r="J21"/>
  <c r="E21"/>
  <c r="J87"/>
  <c r="J20"/>
  <c r="J18"/>
  <c r="E18"/>
  <c r="F88"/>
  <c r="J17"/>
  <c r="J15"/>
  <c r="E15"/>
  <c r="F87"/>
  <c r="J14"/>
  <c r="J12"/>
  <c r="J52"/>
  <c r="E7"/>
  <c r="E81"/>
  <c i="1" r="L50"/>
  <c r="AM50"/>
  <c r="AM49"/>
  <c r="L49"/>
  <c r="AM47"/>
  <c r="L47"/>
  <c r="L45"/>
  <c r="L44"/>
  <c i="2" r="BK244"/>
  <c r="BK231"/>
  <c r="BK259"/>
  <c r="J199"/>
  <c r="J226"/>
  <c r="BK211"/>
  <c r="BK222"/>
  <c r="BK135"/>
  <c r="J107"/>
  <c r="J182"/>
  <c r="BK203"/>
  <c r="J190"/>
  <c r="BK206"/>
  <c r="J256"/>
  <c r="BK284"/>
  <c r="BK113"/>
  <c r="J162"/>
  <c r="J219"/>
  <c r="J224"/>
  <c r="BK229"/>
  <c r="J277"/>
  <c r="J259"/>
  <c r="BK217"/>
  <c r="J210"/>
  <c r="J276"/>
  <c r="J238"/>
  <c r="BK265"/>
  <c r="J187"/>
  <c r="J216"/>
  <c r="BK281"/>
  <c r="BK247"/>
  <c r="BK102"/>
  <c r="J151"/>
  <c r="BK233"/>
  <c r="BK184"/>
  <c r="J170"/>
  <c r="BK225"/>
  <c r="J146"/>
  <c r="J237"/>
  <c r="J129"/>
  <c r="BK212"/>
  <c r="J239"/>
  <c r="J230"/>
  <c r="J168"/>
  <c r="BK172"/>
  <c r="J262"/>
  <c r="BK178"/>
  <c r="J244"/>
  <c r="J175"/>
  <c r="J205"/>
  <c r="BK168"/>
  <c r="BK239"/>
  <c i="1" r="AS54"/>
  <c i="2" r="J235"/>
  <c r="BK207"/>
  <c r="J236"/>
  <c r="J221"/>
  <c r="BK107"/>
  <c r="BK187"/>
  <c r="J184"/>
  <c r="J268"/>
  <c r="J232"/>
  <c r="J141"/>
  <c r="J201"/>
  <c r="BK214"/>
  <c r="J243"/>
  <c r="J284"/>
  <c r="J193"/>
  <c r="J222"/>
  <c r="BK199"/>
  <c r="BK227"/>
  <c r="BK196"/>
  <c r="J215"/>
  <c r="J113"/>
  <c r="BK262"/>
  <c r="BK182"/>
  <c r="J94"/>
  <c r="BK237"/>
  <c r="BK226"/>
  <c r="J102"/>
  <c r="BK236"/>
  <c r="BK216"/>
  <c r="BK156"/>
  <c r="BK230"/>
  <c r="J218"/>
  <c r="BK193"/>
  <c r="BK202"/>
  <c r="J250"/>
  <c r="BK175"/>
  <c r="BK223"/>
  <c r="BK151"/>
  <c r="BK240"/>
  <c r="BK141"/>
  <c r="BK209"/>
  <c r="J223"/>
  <c r="BK183"/>
  <c r="J233"/>
  <c r="J253"/>
  <c r="BK159"/>
  <c r="J203"/>
  <c r="J240"/>
  <c r="BK228"/>
  <c r="BK242"/>
  <c r="BK219"/>
  <c r="J257"/>
  <c r="BK241"/>
  <c r="BK221"/>
  <c r="J228"/>
  <c r="BK208"/>
  <c r="J211"/>
  <c r="BK253"/>
  <c r="BK201"/>
  <c r="J122"/>
  <c r="BK166"/>
  <c r="BK224"/>
  <c r="J204"/>
  <c r="BK238"/>
  <c r="J242"/>
  <c r="J265"/>
  <c r="BK218"/>
  <c r="J213"/>
  <c r="BK204"/>
  <c r="J234"/>
  <c r="J217"/>
  <c r="J159"/>
  <c r="J241"/>
  <c r="BK232"/>
  <c r="J183"/>
  <c r="J208"/>
  <c r="J220"/>
  <c r="BK146"/>
  <c r="J172"/>
  <c r="J227"/>
  <c r="J231"/>
  <c r="BK213"/>
  <c r="BK215"/>
  <c r="BK122"/>
  <c r="BK190"/>
  <c r="J166"/>
  <c r="BK235"/>
  <c r="J212"/>
  <c r="BK234"/>
  <c r="J225"/>
  <c r="J156"/>
  <c r="BK170"/>
  <c r="BK210"/>
  <c r="BK250"/>
  <c r="J178"/>
  <c r="J196"/>
  <c r="BK220"/>
  <c r="J247"/>
  <c r="J209"/>
  <c r="BK162"/>
  <c r="BK257"/>
  <c r="J206"/>
  <c r="J207"/>
  <c r="J214"/>
  <c r="BK205"/>
  <c r="J229"/>
  <c r="J135"/>
  <c r="J281"/>
  <c r="BK243"/>
  <c r="BK256"/>
  <c r="BK129"/>
  <c r="BK94"/>
  <c r="BK268"/>
  <c r="J202"/>
  <c r="BK276"/>
  <c r="BK277"/>
  <c l="1" r="BK93"/>
  <c r="T140"/>
  <c r="P165"/>
  <c r="R93"/>
  <c r="T165"/>
  <c r="P181"/>
  <c r="P93"/>
  <c r="BK140"/>
  <c r="J140"/>
  <c r="J62"/>
  <c r="P140"/>
  <c r="BK165"/>
  <c r="J165"/>
  <c r="J63"/>
  <c r="T181"/>
  <c r="T93"/>
  <c r="R140"/>
  <c r="R165"/>
  <c r="BK181"/>
  <c r="J181"/>
  <c r="J66"/>
  <c r="R181"/>
  <c r="BK261"/>
  <c r="J261"/>
  <c r="J67"/>
  <c r="P261"/>
  <c r="T261"/>
  <c r="BK267"/>
  <c r="J267"/>
  <c r="J68"/>
  <c r="P267"/>
  <c r="R267"/>
  <c r="T267"/>
  <c r="BK177"/>
  <c r="J177"/>
  <c r="J64"/>
  <c r="BK280"/>
  <c r="J280"/>
  <c r="J70"/>
  <c r="BK283"/>
  <c r="J283"/>
  <c r="J71"/>
  <c r="F55"/>
  <c r="J85"/>
  <c r="J88"/>
  <c r="BE102"/>
  <c r="BE122"/>
  <c r="BE141"/>
  <c r="BE146"/>
  <c r="BE159"/>
  <c r="F54"/>
  <c r="BE168"/>
  <c r="BE170"/>
  <c r="BE183"/>
  <c r="BE190"/>
  <c r="BE193"/>
  <c r="BE199"/>
  <c r="BE204"/>
  <c r="BE206"/>
  <c r="BE210"/>
  <c r="BE212"/>
  <c r="BE214"/>
  <c r="BE220"/>
  <c r="BE224"/>
  <c r="BE227"/>
  <c r="BE229"/>
  <c r="BE234"/>
  <c r="BE237"/>
  <c r="BE238"/>
  <c r="BE241"/>
  <c r="BE256"/>
  <c r="BE262"/>
  <c r="BE265"/>
  <c r="BE276"/>
  <c r="BE215"/>
  <c r="BE221"/>
  <c r="BE223"/>
  <c r="BE225"/>
  <c r="BE226"/>
  <c r="BE236"/>
  <c r="BE240"/>
  <c r="BE242"/>
  <c r="BE243"/>
  <c r="BE259"/>
  <c r="BE94"/>
  <c r="BE113"/>
  <c r="BE129"/>
  <c r="BE135"/>
  <c r="BE162"/>
  <c r="BE172"/>
  <c r="BE175"/>
  <c r="BE178"/>
  <c r="BE182"/>
  <c r="BE196"/>
  <c r="BE207"/>
  <c r="BE209"/>
  <c r="BE219"/>
  <c r="BE222"/>
  <c r="BE228"/>
  <c r="BE233"/>
  <c r="BE239"/>
  <c r="BE244"/>
  <c r="BE247"/>
  <c r="BE281"/>
  <c r="E48"/>
  <c r="J54"/>
  <c r="BE107"/>
  <c r="BE151"/>
  <c r="BE156"/>
  <c r="BE166"/>
  <c r="BE184"/>
  <c r="BE187"/>
  <c r="BE201"/>
  <c r="BE202"/>
  <c r="BE203"/>
  <c r="BE205"/>
  <c r="BE208"/>
  <c r="BE211"/>
  <c r="BE213"/>
  <c r="BE216"/>
  <c r="BE217"/>
  <c r="BE218"/>
  <c r="BE230"/>
  <c r="BE231"/>
  <c r="BE232"/>
  <c r="BE235"/>
  <c r="BE250"/>
  <c r="BE253"/>
  <c r="BE257"/>
  <c r="BE268"/>
  <c r="BE277"/>
  <c r="BE284"/>
  <c r="J34"/>
  <c i="1" r="AW55"/>
  <c i="2" r="F34"/>
  <c i="1" r="BA55"/>
  <c r="BA54"/>
  <c r="W30"/>
  <c i="2" r="F37"/>
  <c i="1" r="BD55"/>
  <c r="BD54"/>
  <c r="W33"/>
  <c i="2" r="F35"/>
  <c i="1" r="BB55"/>
  <c r="BB54"/>
  <c r="W31"/>
  <c i="2" r="F36"/>
  <c i="1" r="BC55"/>
  <c r="BC54"/>
  <c r="W32"/>
  <c i="2" l="1" r="T92"/>
  <c r="P92"/>
  <c r="R180"/>
  <c r="T180"/>
  <c r="T91"/>
  <c r="P180"/>
  <c r="R92"/>
  <c r="R91"/>
  <c r="BK92"/>
  <c r="J93"/>
  <c r="J61"/>
  <c r="BK180"/>
  <c r="J180"/>
  <c r="J65"/>
  <c r="BK279"/>
  <c r="J279"/>
  <c r="J69"/>
  <c r="J33"/>
  <c i="1" r="AV55"/>
  <c r="AT55"/>
  <c r="AY54"/>
  <c r="AX54"/>
  <c r="AW54"/>
  <c r="AK30"/>
  <c i="2" r="F33"/>
  <c i="1" r="AZ55"/>
  <c r="AZ54"/>
  <c r="W29"/>
  <c i="2" l="1" r="BK91"/>
  <c r="J91"/>
  <c r="P91"/>
  <c i="1" r="AU55"/>
  <c i="2" r="J92"/>
  <c r="J60"/>
  <c r="J30"/>
  <c i="1" r="AG55"/>
  <c r="AG54"/>
  <c r="AK26"/>
  <c r="AU54"/>
  <c r="AV54"/>
  <c r="AK29"/>
  <c r="AK35"/>
  <c i="2" l="1" r="J39"/>
  <c r="J59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<sst xmlns="http://schemas.openxmlformats.org/spreadsheetml/2006/main">
  <si>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</si>
  <si>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</si>
  <si>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</si>
  <si>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</si>
  <si>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</si>
  <si>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{044fc134-3d6f-44e7-96f2-4cfa123b5d24}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</si>
  <si>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</si>
  <si>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</si>
  <si>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</si>
  <si>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</si>
  <si>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</si>
  <si>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</si>
  <si>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</si>
  <si>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</si>
  <si>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6123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</si>
  <si>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</si>
  <si>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</si>
  <si>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6123 Blovice, Setecká 235 - výměna oken</t>
  </si>
  <si>
    <t>0,1</t>
  </si>
  <si>
    <t>KSO:</t>
  </si>
  <si>
    <t/>
  </si>
  <si>
    <t>CC-CZ:</t>
  </si>
  <si>
    <t>Místo:</t>
  </si>
  <si>
    <t xml:space="preserve"> </t>
  </si>
  <si>
    <t>Datum:</t>
  </si>
  <si>
    <t>28. 4. 2023</t>
  </si>
  <si>
    <t>10</t>
  </si>
  <si>
    <t>100</t>
  </si>
  <si>
    <t>Zadavatel:</t>
  </si>
  <si>
    <t>IČ:</t>
  </si>
  <si>
    <t>DIČ:</t>
  </si>
  <si>
    <t>Uchazeč:</t>
  </si>
  <si>
    <t>Vyplň údaj</t>
  </si>
  <si>
    <t>True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</si>
  <si>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</si>
  <si>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</si>
  <si>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</si>
  <si>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</si>
  <si>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</si>
  <si>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</si>
  <si>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</si>
  <si>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</si>
  <si>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</si>
  <si>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</si>
  <si>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</si>
  <si>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</si>
  <si>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</si>
  <si>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</si>
  <si>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</si>
  <si>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</si>
  <si>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</si>
  <si>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</si>
  <si>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</si>
  <si>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</si>
  <si>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</si>
  <si>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</si>
  <si>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</si>
  <si>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</si>
  <si>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</si>
  <si>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</si>
  <si>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</si>
  <si>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</si>
  <si>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</si>
  <si>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</si>
  <si>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</si>
  <si>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</si>
  <si>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</si>
  <si>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</si>
  <si>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</si>
  <si>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</si>
  <si>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</si>
  <si>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</si>
  <si>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</si>
  <si>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</si>
  <si>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</si>
  <si>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</si>
  <si>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</si>
  <si>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</si>
  <si>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Výměna oken</t>
  </si>
  <si>
    <t>STA</t>
  </si>
  <si>
    <t>{3d34bd63-e158-44b7-9a8e-04a5eaa06477}</t>
  </si>
  <si>
    <t>2</t>
  </si>
  <si>
    <t>KRYCÍ LIST SOUPISU PRACÍ</t>
  </si>
  <si>
    <t>Objekt:</t>
  </si>
  <si>
    <t>01 - SO 01 Výměna oken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</si>
  <si>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</si>
  <si>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</si>
  <si>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</si>
  <si>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</si>
  <si>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</si>
  <si>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</si>
  <si>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</si>
  <si>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</si>
  <si>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</si>
  <si>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</si>
  <si>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</si>
  <si>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</si>
  <si>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</si>
  <si>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</si>
  <si>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</si>
  <si>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</si>
  <si>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</si>
  <si>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</si>
  <si>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</si>
  <si>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</si>
  <si>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</si>
  <si>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</si>
  <si>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</si>
  <si>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</si>
  <si>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</si>
  <si>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</si>
  <si>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</si>
  <si>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</si>
  <si>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</si>
  <si>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</si>
  <si>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</si>
  <si>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</si>
  <si>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</si>
  <si>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</si>
  <si>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</si>
  <si>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612315302</t>
  </si>
  <si>
    <t>Vápenná omítka ostění nebo nadpraží štuková</t>
  </si>
  <si>
    <t>m2</t>
  </si>
  <si>
    <t>CS ÚRS 2023 01</t>
  </si>
  <si>
    <t>4</t>
  </si>
  <si>
    <t>1319728881</t>
  </si>
  <si>
    <t>Online PSC</t>
  </si>
  <si>
    <t>https://podminky.urs.cz/item/CS_URS_2023_01/612315302</t>
  </si>
  <si>
    <t>VV</t>
  </si>
  <si>
    <t>(0,45+0,675*2)*0,50*2+(0,45+1,45*2)*0,50*2+(1,80+1,46*2)*0,50+(1,80+0,57*2)*0,50+(1,26+0,77*2)*0,50+(1,29+0,77*2)*0,50*4+(1,28+0,77*2)*0,50</t>
  </si>
  <si>
    <t>(1,21+0,77*2)*0,50*2+(1,175+0,77*2)*0,50+(1,795*0,76*2)*0,50*4+(1,78+0,765*2)*0,50+(1,795+0,765*2)*0,50+(1,95+2,16*2)*0,50+(1,785+2,36*2)*8</t>
  </si>
  <si>
    <t>(1,795+2,36*2)*0,50+(1,775+2,36*2)*0,50+(1,78+0,56*2)*0,50+(1,795+2,37*2)*0,50*7+(1,80+1,46*2)*0,50+(0,445+1,45*2)*0,50+(2,10+2,42*2)*0,50</t>
  </si>
  <si>
    <t>(0,43+1,45*2)*0,50+(1,785+1,46*2)*0,50*3+(1,67+3,03*2)*0,50+(0,88+1,425*2)*0,50*10+(0,80+2,26*2)*0,50+(0,685+1,47*2)*0,50*2+(0,80+2,26*2)*0,50</t>
  </si>
  <si>
    <t>(0,445+1,46*2)*2+(2,10+2,315*2)*0,50+(1,68+2,51*2)*0,50</t>
  </si>
  <si>
    <t>Součet</t>
  </si>
  <si>
    <t>619991001</t>
  </si>
  <si>
    <t>Zakrytí vnitřních ploch před znečištěním včetně pozdějšího odkrytí podlah fólií přilepenou lepící páskou</t>
  </si>
  <si>
    <t>1566964337</t>
  </si>
  <si>
    <t>https://podminky.urs.cz/item/CS_URS_2023_01/619991001</t>
  </si>
  <si>
    <t>2,45*1,50*4+2,80*1,50*2+3,28*1,50*9+2,80*1,50*6+3,95*1,50+3,80*1,50*11+3,80*1,50*7+2,50*1,50*2+3,10*1,50+3,80*1,50*4+3,70*1,50</t>
  </si>
  <si>
    <t>2,90*1,50*10+2,80*1,50+2,70*1,50*2+2,80*1,50+2,50*1,50*2+4,10*1,50+3,70*1,50</t>
  </si>
  <si>
    <t>3</t>
  </si>
  <si>
    <t>619991011</t>
  </si>
  <si>
    <t>Zakrytí vnitřních ploch před znečištěním včetně pozdějšího odkrytí konstrukcí a prvků obalením fólií a přelepením páskou</t>
  </si>
  <si>
    <t>714535672</t>
  </si>
  <si>
    <t>https://podminky.urs.cz/item/CS_URS_2023_01/619991011</t>
  </si>
  <si>
    <t>0,45*0,675*2+0,45*1,45*2+1,80*1,46+1,80*0,57+1,26*0,77+1,29*0,77*5+1,21*0,77*2+1,175*0,77+1,795*0,76*6</t>
  </si>
  <si>
    <t>1,95*2,16*11+1,78*0,56+(0,73*1,46*2+0,80*2,37)*7+1,80*1,46+0,445*1,45*2+2,10*2,42+1,785*1,46*3</t>
  </si>
  <si>
    <t>1,67*3,03+0,88*1,425*10+0,80*2,26+0,685*1,47*2+0,80*2,26+0,445*1,46*2+2,10*2,315+1,68*2,51</t>
  </si>
  <si>
    <t>622252002</t>
  </si>
  <si>
    <t>Montáž profilů kontaktního zateplení ostatních stěnových, dilatačních apod. lepených do tmelu</t>
  </si>
  <si>
    <t>m</t>
  </si>
  <si>
    <t>-384795396</t>
  </si>
  <si>
    <t>https://podminky.urs.cz/item/CS_URS_2023_01/622252002</t>
  </si>
  <si>
    <t>"špalety"(0,45+0,675*2)*2+(0,45+1,45*2)*2+(1,80+1,46*2)*5+1,80+0,57*2+1,26+0,77*2+(1,29+0,77*2)*2+(1,29+0,77*2)*3+1,28+0,77*2</t>
  </si>
  <si>
    <t>(1,21+0,77*2)*2+1,175+0,77*2+(1,795+0,76*2)*6+1,95+2,16*2+(1,785+2,36*2)*10+1,78+0,56*2+(1,80+2,37*2)*4+1,80+1,46+0,445+1,45*2</t>
  </si>
  <si>
    <t>2,10+2,42*2+0,43+1,45*2+(1,79+1,46*2)*3+1,67+3,03*2+(0,88+1,425*2)*10+0,80+2,26*2+(0,685+1,47*2)*2+0,80+2,26*2+0,445+1,46*2</t>
  </si>
  <si>
    <t>2,10+2,315*2+1,68+2,51*2</t>
  </si>
  <si>
    <t>Mezisoučet</t>
  </si>
  <si>
    <t>"APU lišty"295,82</t>
  </si>
  <si>
    <t>5</t>
  </si>
  <si>
    <t>M</t>
  </si>
  <si>
    <t>63127416</t>
  </si>
  <si>
    <t>profil rohový PVC 23x23mm s výztužnou tkaninou š 100mm pro ETICS</t>
  </si>
  <si>
    <t>8</t>
  </si>
  <si>
    <t>893223702</t>
  </si>
  <si>
    <t>295,82*1,05 'Přepočtené koeficientem množství</t>
  </si>
  <si>
    <t>59051476</t>
  </si>
  <si>
    <t>profil začišťovací PVC 9mm s výztužnou tkaninou pro ostění ETICS</t>
  </si>
  <si>
    <t>93630663</t>
  </si>
  <si>
    <t>7</t>
  </si>
  <si>
    <t>632450124</t>
  </si>
  <si>
    <t>Potěr cementový vyrovnávací ze suchých směsí v pásu o průměrné (střední) tl. přes 40 do 50 mm</t>
  </si>
  <si>
    <t>-2020053137</t>
  </si>
  <si>
    <t>https://podminky.urs.cz/item/CS_URS_2023_01/632450124</t>
  </si>
  <si>
    <t>"vyrovnání parapetů"(0,45*4+1,80+1,80+1,26+1,29*5+1,28+1,21*2+1,175+1,795*6+1,785*10+1,78+0,73*2*6+1,80+0,445+0,43)*0,30</t>
  </si>
  <si>
    <t>(1,80*3+0,72*2+1,67+0,88*10+0,685*2+0,445*2+1,68)*0,30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</si>
  <si>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</si>
  <si>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</si>
  <si>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</si>
  <si>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</si>
  <si>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1617191574</t>
  </si>
  <si>
    <t>https://podminky.urs.cz/item/CS_URS_2023_01/949101111</t>
  </si>
  <si>
    <t>952901111</t>
  </si>
  <si>
    <t>Vyčištění budov nebo objektů před předáním do užívání budov bytové nebo občanské výstavby, světlé výšky podlaží do 4 m</t>
  </si>
  <si>
    <t>-460599655</t>
  </si>
  <si>
    <t>https://podminky.urs.cz/item/CS_URS_2023_01/952901111</t>
  </si>
  <si>
    <t>968062374</t>
  </si>
  <si>
    <t>Vybourání dřevěných rámů oken s křídly, dveřních zárubní, vrat, stěn, ostění nebo obkladů rámů oken s křídly zdvojených, plochy do 1 m2</t>
  </si>
  <si>
    <t>-812135210</t>
  </si>
  <si>
    <t>https://podminky.urs.cz/item/CS_URS_2023_01/968062374</t>
  </si>
  <si>
    <t>0,45*0,675*2+0,45*1,45*2+1,26*0,77+1,29*0,77*5+1,28*0,77+1,21*0,77*2+1,175*0,77+0,80*1,46*2*6+0,445*1,45+0,43*1,45+0,73*1,46*2+0,685*1,47+0,685*1,47</t>
  </si>
  <si>
    <t>0,445*1,46</t>
  </si>
  <si>
    <t>11</t>
  </si>
  <si>
    <t>968062375</t>
  </si>
  <si>
    <t>Vybourání dřevěných rámů oken s křídly, dveřních zárubní, vrat, stěn, ostění nebo obkladů rámů oken s křídly zdvojených, plochy do 2 m2</t>
  </si>
  <si>
    <t>-1680537015</t>
  </si>
  <si>
    <t>https://podminky.urs.cz/item/CS_URS_2023_01/968062375</t>
  </si>
  <si>
    <t>1,795*0,76*6+0,795*2,37*7+0,88*1,425*10+0,80*2,26+0,80*2,26</t>
  </si>
  <si>
    <t>12</t>
  </si>
  <si>
    <t>968062376</t>
  </si>
  <si>
    <t>Vybourání dřevěných rámů oken s křídly, dveřních zárubní, vrat, stěn, ostění nebo obkladů rámů oken s křídly zdvojených, plochy do 4 m2</t>
  </si>
  <si>
    <t>652670834</t>
  </si>
  <si>
    <t>https://podminky.urs.cz/item/CS_URS_2023_01/968062376</t>
  </si>
  <si>
    <t>1,80*1,46+1,80*1,46+1,785*1,46*3</t>
  </si>
  <si>
    <t>13</t>
  </si>
  <si>
    <t>968062377</t>
  </si>
  <si>
    <t>Vybourání dřevěných rámů oken s křídly, dveřních zárubní, vrat, stěn, ostění nebo obkladů rámů oken s křídly zdvojených, plochy přes 4 m2</t>
  </si>
  <si>
    <t>-1612788194</t>
  </si>
  <si>
    <t>https://podminky.urs.cz/item/CS_URS_2023_01/968062377</t>
  </si>
  <si>
    <t>1,95*2,16+1,785*2,36*9+1,775*2,36+2,10*2,42+1,67*3,03+2,10*2,315+1,68*2,51</t>
  </si>
  <si>
    <t>997</t>
  </si>
  <si>
    <t>Přesun sutě</t>
  </si>
  <si>
    <t>14</t>
  </si>
  <si>
    <t>997002611</t>
  </si>
  <si>
    <t>Nakládání suti a vybouraných hmot na dopravní prostředek pro vodorovné přemístění</t>
  </si>
  <si>
    <t>t</t>
  </si>
  <si>
    <t>-1035918350</t>
  </si>
  <si>
    <t>https://podminky.urs.cz/item/CS_URS_2023_01/997002611</t>
  </si>
  <si>
    <t>997013212</t>
  </si>
  <si>
    <t>Vnitrostaveništní doprava suti a vybouraných hmot vodorovně do 50 m svisle ručně pro budovy a haly výšky přes 6 do 9 m</t>
  </si>
  <si>
    <t>-756735035</t>
  </si>
  <si>
    <t>https://podminky.urs.cz/item/CS_URS_2023_01/997013212</t>
  </si>
  <si>
    <t>16</t>
  </si>
  <si>
    <t>997013501</t>
  </si>
  <si>
    <t>Odvoz suti a vybouraných hmot na skládku nebo meziskládku se složením, na vzdálenost do 1 km</t>
  </si>
  <si>
    <t>-81833074</t>
  </si>
  <si>
    <t>https://podminky.urs.cz/item/CS_URS_2023_01/997013501</t>
  </si>
  <si>
    <t>17</t>
  </si>
  <si>
    <t>997013509</t>
  </si>
  <si>
    <t>Odvoz suti a vybouraných hmot na skládku nebo meziskládku se složením, na vzdálenost Příplatek k ceně za každý další i započatý 1 km přes 1 km</t>
  </si>
  <si>
    <t>1523395428</t>
  </si>
  <si>
    <t>https://podminky.urs.cz/item/CS_URS_2023_01/997013509</t>
  </si>
  <si>
    <t>5,78*10</t>
  </si>
  <si>
    <t>18</t>
  </si>
  <si>
    <t>997013631</t>
  </si>
  <si>
    <t>Poplatek za uložení stavebního odpadu na skládce (skládkovné) směsného stavebního a demoličního zatříděného do Katalogu odpadů pod kódem 17 09 04</t>
  </si>
  <si>
    <t>1009943959</t>
  </si>
  <si>
    <t>https://podminky.urs.cz/item/CS_URS_2023_01/997013631</t>
  </si>
  <si>
    <t>998</t>
  </si>
  <si>
    <t>Přesun hmot</t>
  </si>
  <si>
    <t>19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</si>
  <si>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</si>
  <si>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</si>
  <si>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-218864697</t>
  </si>
  <si>
    <t>https://podminky.urs.cz/item/CS_URS_2023_01/998018002</t>
  </si>
  <si>
    <t>PSV</t>
  </si>
  <si>
    <t>Práce a dodávky PSV</t>
  </si>
  <si>
    <t>766</t>
  </si>
  <si>
    <t>Konstrukce truhlářské</t>
  </si>
  <si>
    <t>20</t>
  </si>
  <si>
    <t>611122</t>
  </si>
  <si>
    <t>Plastové trojdílné okno 1785x2360 , pol19,s příčníkem a podélníkem, zasklení trojsklo, čiré sklo , pevné zasklení , vnější parapet stávající + npvě řešená přechodová lišta + UV stabilní klemp. tmel, podkladový profil 30 mm</t>
  </si>
  <si>
    <t>-2017362405</t>
  </si>
  <si>
    <t>611123</t>
  </si>
  <si>
    <t>ks</t>
  </si>
  <si>
    <t>436658958</t>
  </si>
  <si>
    <t>22</t>
  </si>
  <si>
    <t>766441811</t>
  </si>
  <si>
    <t>Demontáž parapetních desek dřevěných nebo plastových šířky do 300 mm, délky do 1000 mm</t>
  </si>
  <si>
    <t>kus</t>
  </si>
  <si>
    <t>1060110387</t>
  </si>
  <si>
    <t>https://podminky.urs.cz/item/CS_URS_2023_01/766441811</t>
  </si>
  <si>
    <t>1+1+1+1+2*3+2*2*2+0,73*2+0,445+0,43+0,73*2+0,88*10+0,685*2+0,445*2</t>
  </si>
  <si>
    <t>23</t>
  </si>
  <si>
    <t>766441821</t>
  </si>
  <si>
    <t>Demontáž parapetních desek dřevěných nebo plastových šířky do 300 mm, délky přes 1000 do 2000 mm</t>
  </si>
  <si>
    <t>115576682</t>
  </si>
  <si>
    <t>https://podminky.urs.cz/item/CS_URS_2023_01/766441821</t>
  </si>
  <si>
    <t>1+1+1+2+3+1+2+1+1+1+2+1+1+1+2+2+1+3+1+1+1+1+2+1+1+1</t>
  </si>
  <si>
    <t>24</t>
  </si>
  <si>
    <t>766441823</t>
  </si>
  <si>
    <t>Demontáž parapetních desek dřevěných nebo plastových šířky do 300 mm, délky přes 2000 mm</t>
  </si>
  <si>
    <t>2072609897</t>
  </si>
  <si>
    <t>https://podminky.urs.cz/item/CS_URS_2023_01/766441823</t>
  </si>
  <si>
    <t>1+1</t>
  </si>
  <si>
    <t>25</t>
  </si>
  <si>
    <t>766622131</t>
  </si>
  <si>
    <t>Montáž oken plastových včetně montáže rámu plochy přes 1 m2 otevíravých do zdiva, výšky do 1,5 m</t>
  </si>
  <si>
    <t>-1992547292</t>
  </si>
  <si>
    <t>https://podminky.urs.cz/item/CS_URS_2023_01/766622131</t>
  </si>
  <si>
    <t>1,80*1,46++1,795*0,76*6+1,80*1,46+1,785*1,46*3</t>
  </si>
  <si>
    <t>26</t>
  </si>
  <si>
    <t>766622132</t>
  </si>
  <si>
    <t>Montáž oken plastových včetně montáže rámu plochy přes 1 m2 otevíravých do zdiva, výšky přes 1,5 do 2,5 m</t>
  </si>
  <si>
    <t>139540241</t>
  </si>
  <si>
    <t>https://podminky.urs.cz/item/CS_URS_2023_01/766622132</t>
  </si>
  <si>
    <t>1,785*2,36*10</t>
  </si>
  <si>
    <t>27</t>
  </si>
  <si>
    <t>766622133</t>
  </si>
  <si>
    <t>Montáž oken plastových včetně montáže rámu plochy přes 1 m2 otevíravých do zdiva, výšky přes 2,5 m</t>
  </si>
  <si>
    <t>1549007212</t>
  </si>
  <si>
    <t>https://podminky.urs.cz/item/CS_URS_2023_01/766622133</t>
  </si>
  <si>
    <t>28</t>
  </si>
  <si>
    <t>611101</t>
  </si>
  <si>
    <t xml:space="preserve">Plastové jednodílné okno 450x675 mm, pol.1, zasklení trojsklo, mléčné sklo, otevíravé, sklápěcí, vnější parapet  stávající + npvě řešená přechodová lišta + UV stabilní klemp. tmel, podkladový profil 30 mm</t>
  </si>
  <si>
    <t>32</t>
  </si>
  <si>
    <t>1902729008</t>
  </si>
  <si>
    <t>29</t>
  </si>
  <si>
    <t>611102</t>
  </si>
  <si>
    <t xml:space="preserve">Plastové jednodílné okno 450x675 mm, pol.2, zasklení trojsklo, mléčné sklo, otevíravé, sklápěcí, vnější parapet  stávající + npvě řešená přechodová lišta + UV stabilní klemp. tmel, podkladový profil 30 mm</t>
  </si>
  <si>
    <t>-1015660486</t>
  </si>
  <si>
    <t>30</t>
  </si>
  <si>
    <t>611103</t>
  </si>
  <si>
    <t xml:space="preserve">Plastové jednodílné okno 450x1450 mm, pol.3, zasklení trojsklo,čiré  sklo, otevíravé, sklápěcí, vnější parapet  stávající + npvě řešená přechodová lišta + UV stabilní klemp. tmel, podkladový profil 30 mm</t>
  </si>
  <si>
    <t>-1601869353</t>
  </si>
  <si>
    <t>31</t>
  </si>
  <si>
    <t>611104</t>
  </si>
  <si>
    <t xml:space="preserve">Plastové trojdílné okno 1790x2360  mm, pol.21, zasklení trojsklo, čiré  sklo, otevíravé, sklápěcí, vnější parapet  stávající + npvě řešená přechodová lišta + UV stabilní klemp. tmel, podkladový profil 30 mm</t>
  </si>
  <si>
    <t>-763390878</t>
  </si>
  <si>
    <t>611105</t>
  </si>
  <si>
    <t xml:space="preserve">Plastové trojdílné  okno 1800x1460, pol.5, zasklení trojsklo, čiré sklo , otevíravé, sklápěcí, vnější parapet  stávající + npvě řešená přechodová lišta + UV stabilní klemp. tmel, podkladový profil 30 mm</t>
  </si>
  <si>
    <t>-1226118769</t>
  </si>
  <si>
    <t>33</t>
  </si>
  <si>
    <t>611106</t>
  </si>
  <si>
    <t xml:space="preserve">Plastové jednodílné okno 1800x570 , pol.6, zasklení trojsklo, čiré , otevíravé, sklápěcí, vnější parapet  stávající + npvě řešená přechodová lišta + UV stabilní klemp. tmel, podkladový profil 30 mm</t>
  </si>
  <si>
    <t>-443523997</t>
  </si>
  <si>
    <t>34</t>
  </si>
  <si>
    <t>611107</t>
  </si>
  <si>
    <t xml:space="preserve">Plastové jednodílné okno 1260x770  , pol.7, zasklení trojsklo, čiré sklo, pevné zaskleníí, vnější parapet  stávající + npvě řešená přechodová lišta + UV stabilní klemp. tmel, podkladový profil 30 mm</t>
  </si>
  <si>
    <t>1082636155</t>
  </si>
  <si>
    <t>35</t>
  </si>
  <si>
    <t>611108</t>
  </si>
  <si>
    <t xml:space="preserve">Plastové jednodílné okno 1290x770  , pol.8, zasklení trojsklo, čiré  sklo,  sklápěcí, vnější parapet  stávající + npvě řešená přechodová lišta + UV stabilní klemp. tmel, podkladový profil 30 mm</t>
  </si>
  <si>
    <t>1444424079</t>
  </si>
  <si>
    <t>36</t>
  </si>
  <si>
    <t>611109</t>
  </si>
  <si>
    <t xml:space="preserve">Plastové jednodílné okno 1290x770  , pol.9, zasklení trojsklo, čiré sklo , pevné zasklení í, vnější parapet  stávající + npvě řešená přechodová lišta + UV stabilní klemp. tmel, podkladový profil 30 mm</t>
  </si>
  <si>
    <t>-1384081916</t>
  </si>
  <si>
    <t>37</t>
  </si>
  <si>
    <t>611110</t>
  </si>
  <si>
    <t xml:space="preserve">Plastové jednodílné okno 1280x770  , pol.10, zasklení trojsklo, čiré ,pevné zasklení , vnější parapet  stávající + npvě řešená přechodová lišta + UV stabilní klemp. tmel, podkladový profil 30 mm </t>
  </si>
  <si>
    <t>-1112615741</t>
  </si>
  <si>
    <t>38</t>
  </si>
  <si>
    <t>611111</t>
  </si>
  <si>
    <t xml:space="preserve">Plastové jednodílné okno 1210x770 mm , pol.11, zasklení trojsklo, čiré sklo, pevné zasklení , vnější parapet  stávající + npvě řešená přechodová lišta + UV stabilní klemp. tmel, podkladový profil 30 mm</t>
  </si>
  <si>
    <t>-962380839</t>
  </si>
  <si>
    <t>39</t>
  </si>
  <si>
    <t>611112</t>
  </si>
  <si>
    <t xml:space="preserve">Plastové jednodílné okno 1175x770  , pol.12, zasklení trojsklo, čiré sklo,  sklápěcí, vnější parapet  stávající + npvě řešená přechodová lišta + UV stabilní klemp. tmel, podkladový profil 30 mm</t>
  </si>
  <si>
    <t>1421372548</t>
  </si>
  <si>
    <t>40</t>
  </si>
  <si>
    <t>611113</t>
  </si>
  <si>
    <t xml:space="preserve">Plastové jednodílné okno 1795x760  , pol.13, zasklení trojsklo, čiré ,  sklápěcí, vnější parapet  stávající + npvě řešená přechodová lišta + UV stabilní klemp. tmel, podkladový profil 30 mm</t>
  </si>
  <si>
    <t>508284429</t>
  </si>
  <si>
    <t>41</t>
  </si>
  <si>
    <t>611114</t>
  </si>
  <si>
    <t xml:space="preserve">Plastové jednodílné okno 1795x760 , pol.14, zasklení trojsklo, čiré , pevné zasklení , vnější parapet  stávající + npvě řešená přechodová lišta + UV stabilní klemp. tmel, podkladový profil 30 mm</t>
  </si>
  <si>
    <t>-824806720</t>
  </si>
  <si>
    <t>42</t>
  </si>
  <si>
    <t>611115</t>
  </si>
  <si>
    <t xml:space="preserve">Plastové jednodílné okno 1790x765 , pol.15, zasklení trojsklo, čiré , otevíravé, sklápěcí, vnější parapet  stávající + npvě řešená přechodová lišta + UV stabilní klemp. tmel, podkladový profil 30 mm</t>
  </si>
  <si>
    <t>1791782512</t>
  </si>
  <si>
    <t>43</t>
  </si>
  <si>
    <t>611116</t>
  </si>
  <si>
    <t xml:space="preserve">Plastové jednodílné okno 1780x765 , pol16, zasklení trojsklo, čiré sklo ,  sklápěcí, vnější parapet  stávající + npvě řešená přechodová lišta + UV stabilní klemp. tmel, podkladový profil 30 mm</t>
  </si>
  <si>
    <t>-9821925</t>
  </si>
  <si>
    <t>44</t>
  </si>
  <si>
    <t>611117</t>
  </si>
  <si>
    <t xml:space="preserve">Plastové jednodílné okno 1795x765  , pol17, zasklení trojsklo, čiré sklo ,  sklápěcí, vnější parapet  stávající + npvě řešená přechodová lišta + UV stabilní klemp. tmel, podkladový profil 30 mm</t>
  </si>
  <si>
    <t>387821808</t>
  </si>
  <si>
    <t>45</t>
  </si>
  <si>
    <t>611118</t>
  </si>
  <si>
    <t xml:space="preserve">Plastové dvoukřídlé  dveře 1950x2160  , pol18,otevírání ven, plná výplň, kování s panikovoz klikou, zapuštěný práh, samozavírač + stavěč - obě křídla,  podkladový profil 30 mm</t>
  </si>
  <si>
    <t>-210036429</t>
  </si>
  <si>
    <t>46</t>
  </si>
  <si>
    <t>611119</t>
  </si>
  <si>
    <t xml:space="preserve">Plastové trojdílné  okno 1785x2360  , pol19,s příčníkem a podélníkem,  zasklení trojsklo, čiré sklo , pevné zasklení , vnější parapet  stávající + npvě řešená přechodová lišta + UV stabilní klemp. tmel, podkladový profil 30 mm</t>
  </si>
  <si>
    <t>1191720073</t>
  </si>
  <si>
    <t>47</t>
  </si>
  <si>
    <t>611120</t>
  </si>
  <si>
    <t xml:space="preserve">Plastové trojdílné  okno 1785x2360  , pol20 ,s příčníkem a podélníkem,  zasklení trojsklo, čiré sklo , pevné zasklení , vnější parapet  stávající + npvě řešená přechodová lišta + UV stabilní klemp. tmel, podkladový profil 30 mm</t>
  </si>
  <si>
    <t>1767879977</t>
  </si>
  <si>
    <t>49</t>
  </si>
  <si>
    <t xml:space="preserve">Plastové trojdílné  okno 1790x2360  , pol22,s příčníkem a podélníkem,  zasklení trojsklo, čiré sklo , pevné zasklení + sklápěcí , vnější parapet  stávající + npvě řešená přechodová lišta + UV stabilní klemp. tmel, podkladový profil 30 mm</t>
  </si>
  <si>
    <t>-419052115</t>
  </si>
  <si>
    <t>50</t>
  </si>
  <si>
    <t xml:space="preserve">Plastové trojdílné  okno 1795x2360  , pol23,s příčníkem a podélníkem,  zasklení trojsklo, čiré sklo , pevné zasklení , vnější parapet  stávající + npvě řešená přechodová lišta + UV stabilní klemp. tmel, podkladový profil 30 mm</t>
  </si>
  <si>
    <t>1221805959</t>
  </si>
  <si>
    <t>51</t>
  </si>
  <si>
    <t>611124</t>
  </si>
  <si>
    <t xml:space="preserve">Plastové trojdílné  okno 1775x2360  , pol24,s příčníkem a podélníkem,  zasklení trojsklo, čiré sklo , pevné zasklení , vnější parapet  stávající + npvě řešená přechodová lišta + UV stabilní klemp. tmel, podkladový profil 30 mm</t>
  </si>
  <si>
    <t>-978653154</t>
  </si>
  <si>
    <t>52</t>
  </si>
  <si>
    <t>611125</t>
  </si>
  <si>
    <t xml:space="preserve">Plastové jednodíůné   okno 1780x560  , pol25,  zasklení trojsklo, čiré sklo , pevné zasklení , vnější parapet  stávající + npvě řešená přechodová lišta + UV stabilní klemp. tmel, podkladový profil 30 mm</t>
  </si>
  <si>
    <t>-634497848</t>
  </si>
  <si>
    <t>53</t>
  </si>
  <si>
    <t>611126</t>
  </si>
  <si>
    <t xml:space="preserve">Plastová sestava dvou oken a jednokřídlových balkonových dveří 1795x2370   , pol26 ,  zasklení trojsklo, čiré sklo , pevné zasklení , vnější parapet  stávající + npvě řešená přechodová lišta + UV stabilní klemp. tmel, podkladový profil 30 mm</t>
  </si>
  <si>
    <t>553861281</t>
  </si>
  <si>
    <t>54</t>
  </si>
  <si>
    <t>611127</t>
  </si>
  <si>
    <t xml:space="preserve">Plastová sestava dvou oken a jednokřídlových balkonových dveří 1800x2370   , pol27 ,  zasklení trojsklo, čiré sklo , pevné zasklení , vnější parapet  stávající + npvě řešená přechodová lišta + UV stabilní klemp. tmel, podkladový profil 30 mm</t>
  </si>
  <si>
    <t>139202871</t>
  </si>
  <si>
    <t>55</t>
  </si>
  <si>
    <t>611128</t>
  </si>
  <si>
    <t xml:space="preserve">Plastová sestava dvou oken a jednokřídlových balkonových dveří 1805x2370   , pol28 ,  zasklení trojsklo, čiré sklo , pevné zasklení , vnější parapet  stávající + npvě řešená přechodová lišta + UV stabilní klemp. tmel, podkladový profil 30 mm</t>
  </si>
  <si>
    <t>1807141667</t>
  </si>
  <si>
    <t>56</t>
  </si>
  <si>
    <t>611129</t>
  </si>
  <si>
    <t xml:space="preserve">Plastové trojdílné  okno 1800x1460   , pol29, dva sloupky,   zasklení trojsklo, čiré sklo , sklápěcí í , vnější parapet  stávající + npvě řešená přechodová lišta + UV stabilní klemp. tmel, podkladový profil 30 mm</t>
  </si>
  <si>
    <t>1809163460</t>
  </si>
  <si>
    <t>57</t>
  </si>
  <si>
    <t>611130</t>
  </si>
  <si>
    <t xml:space="preserve">Plastové jednodílné okno 445x1450  , pol.30, zasklení trojsklo, čiré , sklápěcí  , vnější parapet  stávající + npvě řešená přechodová lišta + UV stabilní klemp. tmel, podkladový profil 30 mm</t>
  </si>
  <si>
    <t>643824128</t>
  </si>
  <si>
    <t>58</t>
  </si>
  <si>
    <t>611131</t>
  </si>
  <si>
    <t>Plastové dvojdílné vchodové dveře s příčníkem 2100x2420 , pol. 31, sestava otevírání ven, zsklení bezpečnostním trojsklem, čiré sklo, kování s panikovou klikou, zaouštěný oráh, samozavářač + stavšč obě křídla, podkladový profil 30 mm</t>
  </si>
  <si>
    <t>-439663987</t>
  </si>
  <si>
    <t>59</t>
  </si>
  <si>
    <t>611132</t>
  </si>
  <si>
    <t xml:space="preserve">Plastové jednodílné okno 430x1450  , pol.32, zasklení trojsklo, čiré , sklápěcí  , vnější parapet  stávající + npvě řešená přechodová lišta + UV stabilní klemp. tmel, podkladový profil 30 mm</t>
  </si>
  <si>
    <t>-852804788</t>
  </si>
  <si>
    <t>60</t>
  </si>
  <si>
    <t>611133</t>
  </si>
  <si>
    <t xml:space="preserve">Plastová sestava dvou oken a jednokřídlových balkonových dveří 1800x2375   , pol35 ,  zasklení trojsklo, čiré sklo , pevné zasklení , vnější parapet  stávající + npvě řešená přechodová lišta + UV stabilní klemp. tmel, podkladový profil 30 mm</t>
  </si>
  <si>
    <t>-720548613</t>
  </si>
  <si>
    <t>61</t>
  </si>
  <si>
    <t>611136</t>
  </si>
  <si>
    <t xml:space="preserve">Plastové trojdílné  okno 1670x3030  , pol 36,s příčníkem a sloupkem ,  zasklení trojsklo, čiré sklo , pevné zasklení  , vnější parapet  stávající + npvě řešená přechodová lišta + UV stabilní klemp. tmel, podkladový profil 30 mm</t>
  </si>
  <si>
    <t>640356814</t>
  </si>
  <si>
    <t>62</t>
  </si>
  <si>
    <t>611137</t>
  </si>
  <si>
    <t xml:space="preserve">Plastové dvoudílné okno s příčníkem a skosením,     880x1425, pol. 37,  zasklení trojsklo, čiré sklo, otevíravé, sklápěcí, vnější parapet stávající + nově řešená plechová přechodová lišta + UV stabilní klemp. tmel, podkladový profil 30 mm</t>
  </si>
  <si>
    <t>878012684</t>
  </si>
  <si>
    <t>63</t>
  </si>
  <si>
    <t>611138</t>
  </si>
  <si>
    <t xml:space="preserve">Plastové  jednokřídlové  balkononové dveře 800x2260    , pol38 ,  zasklení trojsklo, čiré sklo ,otevíravé  , vnější parapet  stávající + npvě řešená přechodová lišta + UV stabilní klemp. tmel, podkladový profil 30 mm</t>
  </si>
  <si>
    <t>1500795636</t>
  </si>
  <si>
    <t>64</t>
  </si>
  <si>
    <t>611141</t>
  </si>
  <si>
    <t xml:space="preserve">Plastové  jednokřídlové  balkononové dveře 800x2260    , pol41 ,  zasklení trojsklo, čiré sklo ,otevíravé a sklápěcí , vnější parapet  stávající + npvě řešená přechodová lišta + UV stabilní klemp. tmel, podkladový profil 30 mm</t>
  </si>
  <si>
    <t>-1871671142</t>
  </si>
  <si>
    <t>65</t>
  </si>
  <si>
    <t>611139</t>
  </si>
  <si>
    <t xml:space="preserve">Plastové jednodílné okno 685x1470  , pol.39, zasklení trojsklo, čiré , otevíravé a sklápěcí  , vnější parapet  stávající + npvě řešená přechodová lišta + UV stabilní klemp. tmel, podkladový profil 30 mm</t>
  </si>
  <si>
    <t>-1643564845</t>
  </si>
  <si>
    <t>66</t>
  </si>
  <si>
    <t>611140</t>
  </si>
  <si>
    <t xml:space="preserve">Plastové jednodílné okno 685x1470  , pol.40, zasklení trojsklo, čiré , otevíravé a sklápěcí  , vnější parapet  stávající + npvě řešená přechodová lišta + UV stabilní klemp. tmel, podkladový profil 30 mm</t>
  </si>
  <si>
    <t>1583960963</t>
  </si>
  <si>
    <t>67</t>
  </si>
  <si>
    <t>611142</t>
  </si>
  <si>
    <t xml:space="preserve">Plastové jednodílné okno 445x1460   , pol.42, zasklení trojsklo, čiré , otevíravé a sklápěcí  , vnější parapet  stávající + npvě řešená přechodová lišta + UV stabilní klemp. tmel, podkladový profil 30 mm</t>
  </si>
  <si>
    <t>1019446692</t>
  </si>
  <si>
    <t>68</t>
  </si>
  <si>
    <t>611143</t>
  </si>
  <si>
    <t>Plastové dvojdílné vchodové dveře s příčníkem 2100x2315 , pol. 43, sestava otevírání ven, zsklení bezpečnostním trojsklem, čiré sklo, kování s panikovou klikou, zaouštěný oráh, samozavářač + stavšč obě křídla, podkladový profil 30 mm</t>
  </si>
  <si>
    <t>1105026096</t>
  </si>
  <si>
    <t>69</t>
  </si>
  <si>
    <t>611144</t>
  </si>
  <si>
    <t>Plastové čtyřdílné okno s příčníkem a slouplem, 1680x2510 zasklení trojsklo, čiré sklo, pevné zasklení, vnější parapet stávající + nově řešená přechodová lišta + UV stabilní klamp. tmel, podkladový profil 30 mm</t>
  </si>
  <si>
    <t>1231836703</t>
  </si>
  <si>
    <t>81</t>
  </si>
  <si>
    <t>611145</t>
  </si>
  <si>
    <t xml:space="preserve">Plastové trojdílné  okno- 2 sloupky,  1785x1460  zasklení trojsklo, čiré sklo, 1/3 otevíravé- pravé, 2/3 pevné zasklení poz. 33</t>
  </si>
  <si>
    <t>2078514368</t>
  </si>
  <si>
    <t>82</t>
  </si>
  <si>
    <t>611146</t>
  </si>
  <si>
    <t xml:space="preserve">Plastové trojdílné  okno- 2 sloupky,  1790x1460  zasklení trojsklo, čiré sklo, 1/3 otevíravé- pravé, 2/3 pevné zasklení poz. 33</t>
  </si>
  <si>
    <t>528614644</t>
  </si>
  <si>
    <t>70</t>
  </si>
  <si>
    <t>766622216</t>
  </si>
  <si>
    <t>Montáž oken plastových plochy do 1 m2 včetně montáže rámu otevíravých do zdiva</t>
  </si>
  <si>
    <t>-1682516899</t>
  </si>
  <si>
    <t>https://podminky.urs.cz/item/CS_URS_2023_01/766622216</t>
  </si>
  <si>
    <t>1+1+1+1+1+2+3+1+2+1+2*7++1+1+10+1+1+2</t>
  </si>
  <si>
    <t>71</t>
  </si>
  <si>
    <t>766641131</t>
  </si>
  <si>
    <t>Montáž balkónových dveří dřevěných nebo plastových včetně rámu zdvojených do zdiva jednokřídlových bez nadsvětlíku</t>
  </si>
  <si>
    <t>419291382</t>
  </si>
  <si>
    <t>https://podminky.urs.cz/item/CS_URS_2023_01/766641131</t>
  </si>
  <si>
    <t>3+2+1+1</t>
  </si>
  <si>
    <t>72</t>
  </si>
  <si>
    <t>766660451</t>
  </si>
  <si>
    <t>Montáž dveřních křídel dřevěných nebo plastových vchodových dveří včetně rámu do zdiva dvoukřídlových bez nadsvětlíku</t>
  </si>
  <si>
    <t>752129478</t>
  </si>
  <si>
    <t>https://podminky.urs.cz/item/CS_URS_2023_01/766660451</t>
  </si>
  <si>
    <t>1+1+1</t>
  </si>
  <si>
    <t>73</t>
  </si>
  <si>
    <t>766694116</t>
  </si>
  <si>
    <t>Montáž ostatních truhlářských konstrukcí parapetních desek dřevěných nebo plastových šířky do 300 mm</t>
  </si>
  <si>
    <t>1206349492</t>
  </si>
  <si>
    <t>https://podminky.urs.cz/item/CS_URS_2023_01/766694116</t>
  </si>
  <si>
    <t>0,50*4+1,85*2+1,35*7+1,25*3+1,85*6+2,0+1,85*11+0,80*2*6+1,85+0,55*2+1,85*3+0,85*2+1,75+0,95*10+0,85+0,75*2+0,55*2+1,75</t>
  </si>
  <si>
    <t>74</t>
  </si>
  <si>
    <t>61140080</t>
  </si>
  <si>
    <t>parapet plastový vnitřní – š 300mm, barva bílá</t>
  </si>
  <si>
    <t>214045124</t>
  </si>
  <si>
    <t>75</t>
  </si>
  <si>
    <t>61140076</t>
  </si>
  <si>
    <t>koncovka k parapetu oboustranná š 600mm, barva bílá</t>
  </si>
  <si>
    <t>752861846</t>
  </si>
  <si>
    <t>1+1+1+1+1+1+1+2+3+1+2+1+1+1+2+1+1+1+2+2+1+3+1+1+1+2*3+2*2+2+1+1+1+1+2+1+2+1+10+1+1+2+1</t>
  </si>
  <si>
    <t>76</t>
  </si>
  <si>
    <t>998766202</t>
  </si>
  <si>
    <t>Přesun hmot pro konstrukce truhlářské stanovený procentní sazbou (%) z ceny vodorovná dopravní vzdálenost do 50 m v objektech výšky přes 6 do 12 m</t>
  </si>
  <si>
    <t>%</t>
  </si>
  <si>
    <t>1732075765</t>
  </si>
  <si>
    <t>https://podminky.urs.cz/item/CS_URS_2023_01/998766202</t>
  </si>
  <si>
    <t>784</t>
  </si>
  <si>
    <t>Dokončovací práce - malby a tapety</t>
  </si>
  <si>
    <t>77</t>
  </si>
  <si>
    <t>784181101</t>
  </si>
  <si>
    <t>Penetrace podkladu jednonásobná základní akrylátová bezbarvá v místnostech výšky do 3,80 m</t>
  </si>
  <si>
    <t>1808185648</t>
  </si>
  <si>
    <t>https://podminky.urs.cz/item/CS_URS_2023_01/784181101</t>
  </si>
  <si>
    <t>"špalety"177,47</t>
  </si>
  <si>
    <t>78</t>
  </si>
  <si>
    <t>784211101</t>
  </si>
  <si>
    <t>Malby z malířských směsí oděruvzdorných za mokra dvojnásobné, bílé za mokra oděruvzdorné výborně v místnostech výšky do 3,80 m</t>
  </si>
  <si>
    <t>-709126305</t>
  </si>
  <si>
    <t>https://podminky.urs.cz/item/CS_URS_2023_01/784211101</t>
  </si>
  <si>
    <t>786</t>
  </si>
  <si>
    <t>Dokončovací práce - čalounické úpravy</t>
  </si>
  <si>
    <t>83</t>
  </si>
  <si>
    <t>786624111.R</t>
  </si>
  <si>
    <t>Montáž zastiňujících žaluzií lamelových do oken zdvojených otevíravých, sklápěcích nebo vyklápěcích dřevěných</t>
  </si>
  <si>
    <t>-1816870688</t>
  </si>
  <si>
    <t>0,45*0,675*2+0,45+1,45+1,79*2,36+1,80*1,46+1,80*0,57+1,26*0,77+1,29*0,77*2</t>
  </si>
  <si>
    <t>1,29*0,77*3+1,28*0,77+1,21*0,77*2+1,115*0,77+1,795*0,76+1,795*0,76+1,79*0,765</t>
  </si>
  <si>
    <t>1,78*0,765+1,795*0,765+1,95*2,16+1,785*2,36*2+1,375*2,36*2+1,79*2,36*3</t>
  </si>
  <si>
    <t>1,795*2,37+1,775*2,36+1,78*0,56+1,795*2,37*3+1,80*2,37*2+1,805*2,37+1,80*1,46</t>
  </si>
  <si>
    <t>0,445*1,45+2,10*2,42+0,43*1,45+1,80*2,375+1,67*3,03+0,88*1,425*10+0,80*2,260*2</t>
  </si>
  <si>
    <t>0,685*1,47*2+0,445*1,46*2+2,10*2,315+1,60*2,51+1,785*1,45*2+1,79*1,46</t>
  </si>
  <si>
    <t>85</t>
  </si>
  <si>
    <t>7861001</t>
  </si>
  <si>
    <t xml:space="preserve">Dodádvka žaluzií </t>
  </si>
  <si>
    <t>-1918503448</t>
  </si>
  <si>
    <t>84</t>
  </si>
  <si>
    <t>998786202</t>
  </si>
  <si>
    <t>Přesun hmot pro stínění a čalounické úpravy stanovený procentní sazbou (%) z ceny vodorovná dopravní vzdálenost do 50 m v objektech výšky přes 6 do 12 m</t>
  </si>
  <si>
    <t>-2117838287</t>
  </si>
  <si>
    <t>https://podminky.urs.cz/item/CS_URS_2023_01/998786202</t>
  </si>
  <si>
    <t>VRN</t>
  </si>
  <si>
    <t>Vedlejší rozpočtové náklady</t>
  </si>
  <si>
    <t>VRN3</t>
  </si>
  <si>
    <t>Zařízení staveniště</t>
  </si>
  <si>
    <t>79</t>
  </si>
  <si>
    <t>030001000</t>
  </si>
  <si>
    <t>Kč</t>
  </si>
  <si>
    <t>1024</t>
  </si>
  <si>
    <t>1901963798</t>
  </si>
  <si>
    <t>https://podminky.urs.cz/item/CS_URS_2023_01/030001000</t>
  </si>
  <si>
    <t>VRN7</t>
  </si>
  <si>
    <t>Provozní vlivy</t>
  </si>
  <si>
    <t>80</t>
  </si>
  <si>
    <t>070001000</t>
  </si>
  <si>
    <t>571223258</t>
  </si>
  <si>
    <t>https://podminky.urs.cz/item/CS_URS_2023_01/070001000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</si>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</sst>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4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315302" TargetMode="External" /><Relationship Id="rId2" Type="http://schemas.openxmlformats.org/officeDocument/2006/relationships/hyperlink" Target="https://podminky.urs.cz/item/CS_URS_2023_01/619991001" TargetMode="External" /><Relationship Id="rId3" Type="http://schemas.openxmlformats.org/officeDocument/2006/relationships/hyperlink" Target="https://podminky.urs.cz/item/CS_URS_2023_01/619991011" TargetMode="External" /><Relationship Id="rId4" Type="http://schemas.openxmlformats.org/officeDocument/2006/relationships/hyperlink" Target="https://podminky.urs.cz/item/CS_URS_2023_01/622252002" TargetMode="External" /><Relationship Id="rId5" Type="http://schemas.openxmlformats.org/officeDocument/2006/relationships/hyperlink" Target="https://podminky.urs.cz/item/CS_URS_2023_01/632450124" TargetMode="External" /><Relationship Id="rId6" Type="http://schemas.openxmlformats.org/officeDocument/2006/relationships/hyperlink" Target="https://podminky.urs.cz/item/CS_URS_2023_01/949101111" TargetMode="External" /><Relationship Id="rId7" Type="http://schemas.openxmlformats.org/officeDocument/2006/relationships/hyperlink" Target="https://podminky.urs.cz/item/CS_URS_2023_01/952901111" TargetMode="External" /><Relationship Id="rId8" Type="http://schemas.openxmlformats.org/officeDocument/2006/relationships/hyperlink" Target="https://podminky.urs.cz/item/CS_URS_2023_01/968062374" TargetMode="External" /><Relationship Id="rId9" Type="http://schemas.openxmlformats.org/officeDocument/2006/relationships/hyperlink" Target="https://podminky.urs.cz/item/CS_URS_2023_01/968062375" TargetMode="External" /><Relationship Id="rId10" Type="http://schemas.openxmlformats.org/officeDocument/2006/relationships/hyperlink" Target="https://podminky.urs.cz/item/CS_URS_2023_01/968062376" TargetMode="External" /><Relationship Id="rId11" Type="http://schemas.openxmlformats.org/officeDocument/2006/relationships/hyperlink" Target="https://podminky.urs.cz/item/CS_URS_2023_01/968062377" TargetMode="External" /><Relationship Id="rId12" Type="http://schemas.openxmlformats.org/officeDocument/2006/relationships/hyperlink" Target="https://podminky.urs.cz/item/CS_URS_2023_01/997002611" TargetMode="External" /><Relationship Id="rId13" Type="http://schemas.openxmlformats.org/officeDocument/2006/relationships/hyperlink" Target="https://podminky.urs.cz/item/CS_URS_2023_01/997013212" TargetMode="External" /><Relationship Id="rId14" Type="http://schemas.openxmlformats.org/officeDocument/2006/relationships/hyperlink" Target="https://podminky.urs.cz/item/CS_URS_2023_01/997013501" TargetMode="External" /><Relationship Id="rId15" Type="http://schemas.openxmlformats.org/officeDocument/2006/relationships/hyperlink" Target="https://podminky.urs.cz/item/CS_URS_2023_01/997013509" TargetMode="External" /><Relationship Id="rId16" Type="http://schemas.openxmlformats.org/officeDocument/2006/relationships/hyperlink" Target="https://podminky.urs.cz/item/CS_URS_2023_01/997013631" TargetMode="External" /><Relationship Id="rId17" Type="http://schemas.openxmlformats.org/officeDocument/2006/relationships/hyperlink" Target="https://podminky.urs.cz/item/CS_URS_2023_01/998018002" TargetMode="External" /><Relationship Id="rId18" Type="http://schemas.openxmlformats.org/officeDocument/2006/relationships/hyperlink" Target="https://podminky.urs.cz/item/CS_URS_2023_01/766441811" TargetMode="External" /><Relationship Id="rId19" Type="http://schemas.openxmlformats.org/officeDocument/2006/relationships/hyperlink" Target="https://podminky.urs.cz/item/CS_URS_2023_01/766441821" TargetMode="External" /><Relationship Id="rId20" Type="http://schemas.openxmlformats.org/officeDocument/2006/relationships/hyperlink" Target="https://podminky.urs.cz/item/CS_URS_2023_01/766441823" TargetMode="External" /><Relationship Id="rId21" Type="http://schemas.openxmlformats.org/officeDocument/2006/relationships/hyperlink" Target="https://podminky.urs.cz/item/CS_URS_2023_01/766622131" TargetMode="External" /><Relationship Id="rId22" Type="http://schemas.openxmlformats.org/officeDocument/2006/relationships/hyperlink" Target="https://podminky.urs.cz/item/CS_URS_2023_01/766622132" TargetMode="External" /><Relationship Id="rId23" Type="http://schemas.openxmlformats.org/officeDocument/2006/relationships/hyperlink" Target="https://podminky.urs.cz/item/CS_URS_2023_01/766622133" TargetMode="External" /><Relationship Id="rId24" Type="http://schemas.openxmlformats.org/officeDocument/2006/relationships/hyperlink" Target="https://podminky.urs.cz/item/CS_URS_2023_01/766622216" TargetMode="External" /><Relationship Id="rId25" Type="http://schemas.openxmlformats.org/officeDocument/2006/relationships/hyperlink" Target="https://podminky.urs.cz/item/CS_URS_2023_01/766641131" TargetMode="External" /><Relationship Id="rId26" Type="http://schemas.openxmlformats.org/officeDocument/2006/relationships/hyperlink" Target="https://podminky.urs.cz/item/CS_URS_2023_01/766660451" TargetMode="External" /><Relationship Id="rId27" Type="http://schemas.openxmlformats.org/officeDocument/2006/relationships/hyperlink" Target="https://podminky.urs.cz/item/CS_URS_2023_01/766694116" TargetMode="External" /><Relationship Id="rId28" Type="http://schemas.openxmlformats.org/officeDocument/2006/relationships/hyperlink" Target="https://podminky.urs.cz/item/CS_URS_2023_01/998766202" TargetMode="External" /><Relationship Id="rId29" Type="http://schemas.openxmlformats.org/officeDocument/2006/relationships/hyperlink" Target="https://podminky.urs.cz/item/CS_URS_2023_01/784181101" TargetMode="External" /><Relationship Id="rId30" Type="http://schemas.openxmlformats.org/officeDocument/2006/relationships/hyperlink" Target="https://podminky.urs.cz/item/CS_URS_2023_01/784211101" TargetMode="External" /><Relationship Id="rId31" Type="http://schemas.openxmlformats.org/officeDocument/2006/relationships/hyperlink" Target="https://podminky.urs.cz/item/CS_URS_2023_01/998786202" TargetMode="External" /><Relationship Id="rId32" Type="http://schemas.openxmlformats.org/officeDocument/2006/relationships/hyperlink" Target="https://podminky.urs.cz/item/CS_URS_2023_01/030001000" TargetMode="External" /><Relationship Id="rId33" Type="http://schemas.openxmlformats.org/officeDocument/2006/relationships/hyperlink" Target="https://podminky.urs.cz/item/CS_URS_2023_01/070001000" TargetMode="External" /><Relationship Id="rId3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E4" s="26" t="s">
        <v>12</v>
      </c>
      <c r="BS4" s="18" t="s">
        <v>6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8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26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27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23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33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8</v>
      </c>
    </row>
    <row r="20" s="1" customFormat="1" ht="18.48" customHeight="1">
      <c r="B20" s="22"/>
      <c r="C20" s="23"/>
      <c r="D20" s="23"/>
      <c r="E20" s="28" t="s">
        <v>23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6123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6123 Blovice, Setecká 235 - výměna oken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28. 4. 2023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28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34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ROUND(AS55,2)</f>
        <v>0</v>
      </c>
      <c r="AT54" s="107">
        <f>ROUND(SUM(AV54:AW54),0)</f>
        <v>0</v>
      </c>
      <c r="AU54" s="108">
        <f>ROUND(AU55,5)</f>
        <v>0</v>
      </c>
      <c r="AV54" s="107">
        <f>ROUND(AZ54*L29,0)</f>
        <v>0</v>
      </c>
      <c r="AW54" s="107">
        <f>ROUND(BA54*L30,0)</f>
        <v>0</v>
      </c>
      <c r="AX54" s="107">
        <f>ROUND(BB54*L29,0)</f>
        <v>0</v>
      </c>
      <c r="AY54" s="107">
        <f>ROUND(BC54*L30,0)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20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SO 01 Výměna oken'!J30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ROUND(SUM(AV55:AW55),0)</f>
        <v>0</v>
      </c>
      <c r="AU55" s="122">
        <f>'01 - SO 01 Výměna oken'!P91</f>
        <v>0</v>
      </c>
      <c r="AV55" s="121">
        <f>'01 - SO 01 Výměna oken'!J33</f>
        <v>0</v>
      </c>
      <c r="AW55" s="121">
        <f>'01 - SO 01 Výměna oken'!J34</f>
        <v>0</v>
      </c>
      <c r="AX55" s="121">
        <f>'01 - SO 01 Výměna oken'!J35</f>
        <v>0</v>
      </c>
      <c r="AY55" s="121">
        <f>'01 - SO 01 Výměna oken'!J36</f>
        <v>0</v>
      </c>
      <c r="AZ55" s="121">
        <f>'01 - SO 01 Výměna oken'!F33</f>
        <v>0</v>
      </c>
      <c r="BA55" s="121">
        <f>'01 - SO 01 Výměna oken'!F34</f>
        <v>0</v>
      </c>
      <c r="BB55" s="121">
        <f>'01 - SO 01 Výměna oken'!F35</f>
        <v>0</v>
      </c>
      <c r="BC55" s="121">
        <f>'01 - SO 01 Výměna oken'!F36</f>
        <v>0</v>
      </c>
      <c r="BD55" s="123">
        <f>'01 - SO 01 Výměna oken'!F37</f>
        <v>0</v>
      </c>
      <c r="BE55" s="7"/>
      <c r="BT55" s="124" t="s">
        <v>8</v>
      </c>
      <c r="BV55" s="124" t="s">
        <v>74</v>
      </c>
      <c r="BW55" s="124" t="s">
        <v>80</v>
      </c>
      <c r="BX55" s="124" t="s">
        <v>5</v>
      </c>
      <c r="CL55" s="124" t="s">
        <v>20</v>
      </c>
      <c r="CM55" s="124" t="s">
        <v>81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BUU65qnm0csV87ffP2ACpVr6mxxhSxCFy6jz4EaQq5rlCpKrGWtLlBxRM7w6E6sNc3CGJcJ5CEAzI63EL6k+zA==" hashValue="Ma36itd9rV6aV3T1h/49nWhaQuC8RczwvSBk3Dz01LYBsvsJZL8bQaw8R6/3drrUZMbvzb7bmliUPSP2mQkiC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SO 01 Výměna oke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81</v>
      </c>
    </row>
    <row r="4" s="1" customFormat="1" ht="24.96" customHeight="1">
      <c r="B4" s="21"/>
      <c r="D4" s="127" t="s">
        <v>82</v>
      </c>
      <c r="L4" s="21"/>
      <c r="M4" s="128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6123 Blovice, Setecká 235 - výměna oken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83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84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19</v>
      </c>
      <c r="E11" s="39"/>
      <c r="F11" s="133" t="s">
        <v>20</v>
      </c>
      <c r="G11" s="39"/>
      <c r="H11" s="39"/>
      <c r="I11" s="129" t="s">
        <v>21</v>
      </c>
      <c r="J11" s="133" t="s">
        <v>20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22</v>
      </c>
      <c r="E12" s="39"/>
      <c r="F12" s="133" t="s">
        <v>23</v>
      </c>
      <c r="G12" s="39"/>
      <c r="H12" s="39"/>
      <c r="I12" s="129" t="s">
        <v>24</v>
      </c>
      <c r="J12" s="134" t="str">
        <f>'Rekapitulace stavby'!AN8</f>
        <v>28. 4. 2023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28</v>
      </c>
      <c r="E14" s="39"/>
      <c r="F14" s="39"/>
      <c r="G14" s="39"/>
      <c r="H14" s="39"/>
      <c r="I14" s="129" t="s">
        <v>29</v>
      </c>
      <c r="J14" s="133" t="str">
        <f>IF('Rekapitulace stavby'!AN10="","",'Rekapitulace stavby'!AN10)</f>
        <v/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tr">
        <f>IF('Rekapitulace stavby'!E11="","",'Rekapitulace stavby'!E11)</f>
        <v xml:space="preserve"> </v>
      </c>
      <c r="F15" s="39"/>
      <c r="G15" s="39"/>
      <c r="H15" s="39"/>
      <c r="I15" s="129" t="s">
        <v>30</v>
      </c>
      <c r="J15" s="133" t="str">
        <f>IF('Rekapitulace stavby'!AN11="","",'Rekapitulace stavby'!AN11)</f>
        <v/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31</v>
      </c>
      <c r="E17" s="39"/>
      <c r="F17" s="39"/>
      <c r="G17" s="39"/>
      <c r="H17" s="39"/>
      <c r="I17" s="129" t="s">
        <v>29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30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34</v>
      </c>
      <c r="E20" s="39"/>
      <c r="F20" s="39"/>
      <c r="G20" s="39"/>
      <c r="H20" s="39"/>
      <c r="I20" s="129" t="s">
        <v>29</v>
      </c>
      <c r="J20" s="133" t="str">
        <f>IF('Rekapitulace stavby'!AN16="","",'Rekapitulace stavby'!AN16)</f>
        <v/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tr">
        <f>IF('Rekapitulace stavby'!E17="","",'Rekapitulace stavby'!E17)</f>
        <v xml:space="preserve"> </v>
      </c>
      <c r="F21" s="39"/>
      <c r="G21" s="39"/>
      <c r="H21" s="39"/>
      <c r="I21" s="129" t="s">
        <v>30</v>
      </c>
      <c r="J21" s="133" t="str">
        <f>IF('Rekapitulace stavby'!AN17="","",'Rekapitulace stavby'!AN17)</f>
        <v/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35</v>
      </c>
      <c r="E23" s="39"/>
      <c r="F23" s="39"/>
      <c r="G23" s="39"/>
      <c r="H23" s="39"/>
      <c r="I23" s="129" t="s">
        <v>29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30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36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20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38</v>
      </c>
      <c r="E30" s="39"/>
      <c r="F30" s="39"/>
      <c r="G30" s="39"/>
      <c r="H30" s="39"/>
      <c r="I30" s="39"/>
      <c r="J30" s="141">
        <f>ROUND(J91,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40</v>
      </c>
      <c r="G32" s="39"/>
      <c r="H32" s="39"/>
      <c r="I32" s="142" t="s">
        <v>39</v>
      </c>
      <c r="J32" s="142" t="s">
        <v>41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42</v>
      </c>
      <c r="E33" s="129" t="s">
        <v>43</v>
      </c>
      <c r="F33" s="144">
        <f>ROUND((SUM(BE91:BE285)),  2)</f>
        <v>0</v>
      </c>
      <c r="G33" s="39"/>
      <c r="H33" s="39"/>
      <c r="I33" s="145">
        <v>0.20999999999999999</v>
      </c>
      <c r="J33" s="144">
        <f>ROUND(((SUM(BE91:BE285))*I33),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44</v>
      </c>
      <c r="F34" s="144">
        <f>ROUND((SUM(BF91:BF285)),  2)</f>
        <v>0</v>
      </c>
      <c r="G34" s="39"/>
      <c r="H34" s="39"/>
      <c r="I34" s="145">
        <v>0.14999999999999999</v>
      </c>
      <c r="J34" s="144">
        <f>ROUND(((SUM(BF91:BF285))*I34),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45</v>
      </c>
      <c r="F35" s="144">
        <f>ROUND((SUM(BG91:BG285)),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46</v>
      </c>
      <c r="F36" s="144">
        <f>ROUND((SUM(BH91:BH285)),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47</v>
      </c>
      <c r="F37" s="144">
        <f>ROUND((SUM(BI91:BI285)),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48</v>
      </c>
      <c r="E39" s="148"/>
      <c r="F39" s="148"/>
      <c r="G39" s="149" t="s">
        <v>49</v>
      </c>
      <c r="H39" s="150" t="s">
        <v>50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6123 Blovice, Setecká 235 - výměna oken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SO 01 Výměna oken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 xml:space="preserve"> </v>
      </c>
      <c r="G52" s="41"/>
      <c r="H52" s="41"/>
      <c r="I52" s="33" t="s">
        <v>24</v>
      </c>
      <c r="J52" s="73" t="str">
        <f>IF(J12="","",J12)</f>
        <v>28. 4. 2023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28</v>
      </c>
      <c r="D54" s="41"/>
      <c r="E54" s="41"/>
      <c r="F54" s="28" t="str">
        <f>E15</f>
        <v xml:space="preserve"> </v>
      </c>
      <c r="G54" s="41"/>
      <c r="H54" s="41"/>
      <c r="I54" s="33" t="s">
        <v>34</v>
      </c>
      <c r="J54" s="37" t="str">
        <f>E21</f>
        <v xml:space="preserve"> 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86</v>
      </c>
      <c r="D57" s="159"/>
      <c r="E57" s="159"/>
      <c r="F57" s="159"/>
      <c r="G57" s="159"/>
      <c r="H57" s="159"/>
      <c r="I57" s="159"/>
      <c r="J57" s="160" t="s">
        <v>87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70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2"/>
      <c r="C60" s="163"/>
      <c r="D60" s="164" t="s">
        <v>89</v>
      </c>
      <c r="E60" s="165"/>
      <c r="F60" s="165"/>
      <c r="G60" s="165"/>
      <c r="H60" s="165"/>
      <c r="I60" s="165"/>
      <c r="J60" s="166">
        <f>J92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90</v>
      </c>
      <c r="E61" s="171"/>
      <c r="F61" s="171"/>
      <c r="G61" s="171"/>
      <c r="H61" s="171"/>
      <c r="I61" s="171"/>
      <c r="J61" s="172">
        <f>J93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91</v>
      </c>
      <c r="E62" s="171"/>
      <c r="F62" s="171"/>
      <c r="G62" s="171"/>
      <c r="H62" s="171"/>
      <c r="I62" s="171"/>
      <c r="J62" s="172">
        <f>J140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92</v>
      </c>
      <c r="E63" s="171"/>
      <c r="F63" s="171"/>
      <c r="G63" s="171"/>
      <c r="H63" s="171"/>
      <c r="I63" s="171"/>
      <c r="J63" s="172">
        <f>J165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93</v>
      </c>
      <c r="E64" s="171"/>
      <c r="F64" s="171"/>
      <c r="G64" s="171"/>
      <c r="H64" s="171"/>
      <c r="I64" s="171"/>
      <c r="J64" s="172">
        <f>J177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94</v>
      </c>
      <c r="E65" s="165"/>
      <c r="F65" s="165"/>
      <c r="G65" s="165"/>
      <c r="H65" s="165"/>
      <c r="I65" s="165"/>
      <c r="J65" s="166">
        <f>J180</f>
        <v>0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95</v>
      </c>
      <c r="E66" s="171"/>
      <c r="F66" s="171"/>
      <c r="G66" s="171"/>
      <c r="H66" s="171"/>
      <c r="I66" s="171"/>
      <c r="J66" s="172">
        <f>J181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96</v>
      </c>
      <c r="E67" s="171"/>
      <c r="F67" s="171"/>
      <c r="G67" s="171"/>
      <c r="H67" s="171"/>
      <c r="I67" s="171"/>
      <c r="J67" s="172">
        <f>J261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97</v>
      </c>
      <c r="E68" s="171"/>
      <c r="F68" s="171"/>
      <c r="G68" s="171"/>
      <c r="H68" s="171"/>
      <c r="I68" s="171"/>
      <c r="J68" s="172">
        <f>J267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2"/>
      <c r="C69" s="163"/>
      <c r="D69" s="164" t="s">
        <v>98</v>
      </c>
      <c r="E69" s="165"/>
      <c r="F69" s="165"/>
      <c r="G69" s="165"/>
      <c r="H69" s="165"/>
      <c r="I69" s="165"/>
      <c r="J69" s="166">
        <f>J279</f>
        <v>0</v>
      </c>
      <c r="K69" s="163"/>
      <c r="L69" s="167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8"/>
      <c r="C70" s="169"/>
      <c r="D70" s="170" t="s">
        <v>99</v>
      </c>
      <c r="E70" s="171"/>
      <c r="F70" s="171"/>
      <c r="G70" s="171"/>
      <c r="H70" s="171"/>
      <c r="I70" s="171"/>
      <c r="J70" s="172">
        <f>J280</f>
        <v>0</v>
      </c>
      <c r="K70" s="169"/>
      <c r="L70" s="17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8"/>
      <c r="C71" s="169"/>
      <c r="D71" s="170" t="s">
        <v>100</v>
      </c>
      <c r="E71" s="171"/>
      <c r="F71" s="171"/>
      <c r="G71" s="171"/>
      <c r="H71" s="171"/>
      <c r="I71" s="171"/>
      <c r="J71" s="172">
        <f>J283</f>
        <v>0</v>
      </c>
      <c r="K71" s="169"/>
      <c r="L71" s="17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101</v>
      </c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57" t="str">
        <f>E7</f>
        <v>6123 Blovice, Setecká 235 - výměna oken</v>
      </c>
      <c r="F81" s="33"/>
      <c r="G81" s="33"/>
      <c r="H81" s="33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83</v>
      </c>
      <c r="D82" s="41"/>
      <c r="E82" s="41"/>
      <c r="F82" s="41"/>
      <c r="G82" s="41"/>
      <c r="H82" s="41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01 - SO 01 Výměna oken</v>
      </c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22</v>
      </c>
      <c r="D85" s="41"/>
      <c r="E85" s="41"/>
      <c r="F85" s="28" t="str">
        <f>F12</f>
        <v xml:space="preserve"> </v>
      </c>
      <c r="G85" s="41"/>
      <c r="H85" s="41"/>
      <c r="I85" s="33" t="s">
        <v>24</v>
      </c>
      <c r="J85" s="73" t="str">
        <f>IF(J12="","",J12)</f>
        <v>28. 4. 2023</v>
      </c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28</v>
      </c>
      <c r="D87" s="41"/>
      <c r="E87" s="41"/>
      <c r="F87" s="28" t="str">
        <f>E15</f>
        <v xml:space="preserve"> </v>
      </c>
      <c r="G87" s="41"/>
      <c r="H87" s="41"/>
      <c r="I87" s="33" t="s">
        <v>34</v>
      </c>
      <c r="J87" s="37" t="str">
        <f>E21</f>
        <v xml:space="preserve"> </v>
      </c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IF(E18="","",E18)</f>
        <v>Vyplň údaj</v>
      </c>
      <c r="G88" s="41"/>
      <c r="H88" s="41"/>
      <c r="I88" s="33" t="s">
        <v>35</v>
      </c>
      <c r="J88" s="37" t="str">
        <f>E24</f>
        <v xml:space="preserve"> </v>
      </c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1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4"/>
      <c r="B90" s="175"/>
      <c r="C90" s="176" t="s">
        <v>102</v>
      </c>
      <c r="D90" s="177" t="s">
        <v>57</v>
      </c>
      <c r="E90" s="177" t="s">
        <v>53</v>
      </c>
      <c r="F90" s="177" t="s">
        <v>54</v>
      </c>
      <c r="G90" s="177" t="s">
        <v>103</v>
      </c>
      <c r="H90" s="177" t="s">
        <v>104</v>
      </c>
      <c r="I90" s="177" t="s">
        <v>105</v>
      </c>
      <c r="J90" s="177" t="s">
        <v>87</v>
      </c>
      <c r="K90" s="178" t="s">
        <v>106</v>
      </c>
      <c r="L90" s="179"/>
      <c r="M90" s="93" t="s">
        <v>20</v>
      </c>
      <c r="N90" s="94" t="s">
        <v>42</v>
      </c>
      <c r="O90" s="94" t="s">
        <v>107</v>
      </c>
      <c r="P90" s="94" t="s">
        <v>108</v>
      </c>
      <c r="Q90" s="94" t="s">
        <v>109</v>
      </c>
      <c r="R90" s="94" t="s">
        <v>110</v>
      </c>
      <c r="S90" s="94" t="s">
        <v>111</v>
      </c>
      <c r="T90" s="95" t="s">
        <v>112</v>
      </c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</row>
    <row r="91" s="2" customFormat="1" ht="22.8" customHeight="1">
      <c r="A91" s="39"/>
      <c r="B91" s="40"/>
      <c r="C91" s="100" t="s">
        <v>113</v>
      </c>
      <c r="D91" s="41"/>
      <c r="E91" s="41"/>
      <c r="F91" s="41"/>
      <c r="G91" s="41"/>
      <c r="H91" s="41"/>
      <c r="I91" s="41"/>
      <c r="J91" s="180">
        <f>BK91</f>
        <v>0</v>
      </c>
      <c r="K91" s="41"/>
      <c r="L91" s="45"/>
      <c r="M91" s="96"/>
      <c r="N91" s="181"/>
      <c r="O91" s="97"/>
      <c r="P91" s="182">
        <f>P92+P180+P279</f>
        <v>0</v>
      </c>
      <c r="Q91" s="97"/>
      <c r="R91" s="182">
        <f>R92+R180+R279</f>
        <v>8.7490553999999996</v>
      </c>
      <c r="S91" s="97"/>
      <c r="T91" s="183">
        <f>T92+T180+T279</f>
        <v>5.7807000000000004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88</v>
      </c>
      <c r="BK91" s="184">
        <f>BK92+BK180+BK279</f>
        <v>0</v>
      </c>
    </row>
    <row r="92" s="12" customFormat="1" ht="25.92" customHeight="1">
      <c r="A92" s="12"/>
      <c r="B92" s="185"/>
      <c r="C92" s="186"/>
      <c r="D92" s="187" t="s">
        <v>71</v>
      </c>
      <c r="E92" s="188" t="s">
        <v>114</v>
      </c>
      <c r="F92" s="188" t="s">
        <v>115</v>
      </c>
      <c r="G92" s="186"/>
      <c r="H92" s="186"/>
      <c r="I92" s="189"/>
      <c r="J92" s="190">
        <f>BK92</f>
        <v>0</v>
      </c>
      <c r="K92" s="186"/>
      <c r="L92" s="191"/>
      <c r="M92" s="192"/>
      <c r="N92" s="193"/>
      <c r="O92" s="193"/>
      <c r="P92" s="194">
        <f>P93+P140+P165+P177</f>
        <v>0</v>
      </c>
      <c r="Q92" s="193"/>
      <c r="R92" s="194">
        <f>R93+R140+R165+R177</f>
        <v>8.4668867999999993</v>
      </c>
      <c r="S92" s="193"/>
      <c r="T92" s="195">
        <f>T93+T140+T165+T177</f>
        <v>5.4881200000000003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6" t="s">
        <v>8</v>
      </c>
      <c r="AT92" s="197" t="s">
        <v>71</v>
      </c>
      <c r="AU92" s="197" t="s">
        <v>72</v>
      </c>
      <c r="AY92" s="196" t="s">
        <v>116</v>
      </c>
      <c r="BK92" s="198">
        <f>BK93+BK140+BK165+BK177</f>
        <v>0</v>
      </c>
    </row>
    <row r="93" s="12" customFormat="1" ht="22.8" customHeight="1">
      <c r="A93" s="12"/>
      <c r="B93" s="185"/>
      <c r="C93" s="186"/>
      <c r="D93" s="187" t="s">
        <v>71</v>
      </c>
      <c r="E93" s="199" t="s">
        <v>117</v>
      </c>
      <c r="F93" s="199" t="s">
        <v>118</v>
      </c>
      <c r="G93" s="186"/>
      <c r="H93" s="186"/>
      <c r="I93" s="189"/>
      <c r="J93" s="200">
        <f>BK93</f>
        <v>0</v>
      </c>
      <c r="K93" s="186"/>
      <c r="L93" s="191"/>
      <c r="M93" s="192"/>
      <c r="N93" s="193"/>
      <c r="O93" s="193"/>
      <c r="P93" s="194">
        <f>SUM(P94:P139)</f>
        <v>0</v>
      </c>
      <c r="Q93" s="193"/>
      <c r="R93" s="194">
        <f>SUM(R94:R139)</f>
        <v>8.4123491000000001</v>
      </c>
      <c r="S93" s="193"/>
      <c r="T93" s="195">
        <f>SUM(T94:T139)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6" t="s">
        <v>8</v>
      </c>
      <c r="AT93" s="197" t="s">
        <v>71</v>
      </c>
      <c r="AU93" s="197" t="s">
        <v>8</v>
      </c>
      <c r="AY93" s="196" t="s">
        <v>116</v>
      </c>
      <c r="BK93" s="198">
        <f>SUM(BK94:BK139)</f>
        <v>0</v>
      </c>
    </row>
    <row r="94" s="2" customFormat="1" ht="16.5" customHeight="1">
      <c r="A94" s="39"/>
      <c r="B94" s="40"/>
      <c r="C94" s="201" t="s">
        <v>8</v>
      </c>
      <c r="D94" s="201" t="s">
        <v>119</v>
      </c>
      <c r="E94" s="202" t="s">
        <v>120</v>
      </c>
      <c r="F94" s="203" t="s">
        <v>121</v>
      </c>
      <c r="G94" s="204" t="s">
        <v>122</v>
      </c>
      <c r="H94" s="205">
        <v>177.47</v>
      </c>
      <c r="I94" s="206"/>
      <c r="J94" s="205">
        <f>ROUND(I94*H94,0)</f>
        <v>0</v>
      </c>
      <c r="K94" s="203" t="s">
        <v>123</v>
      </c>
      <c r="L94" s="45"/>
      <c r="M94" s="207" t="s">
        <v>20</v>
      </c>
      <c r="N94" s="208" t="s">
        <v>43</v>
      </c>
      <c r="O94" s="85"/>
      <c r="P94" s="209">
        <f>O94*H94</f>
        <v>0</v>
      </c>
      <c r="Q94" s="209">
        <v>0.032730000000000002</v>
      </c>
      <c r="R94" s="209">
        <f>Q94*H94</f>
        <v>5.8085931000000004</v>
      </c>
      <c r="S94" s="209">
        <v>0</v>
      </c>
      <c r="T94" s="210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1" t="s">
        <v>124</v>
      </c>
      <c r="AT94" s="211" t="s">
        <v>119</v>
      </c>
      <c r="AU94" s="211" t="s">
        <v>81</v>
      </c>
      <c r="AY94" s="18" t="s">
        <v>116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8" t="s">
        <v>8</v>
      </c>
      <c r="BK94" s="212">
        <f>ROUND(I94*H94,0)</f>
        <v>0</v>
      </c>
      <c r="BL94" s="18" t="s">
        <v>124</v>
      </c>
      <c r="BM94" s="211" t="s">
        <v>125</v>
      </c>
    </row>
    <row r="95" s="2" customFormat="1">
      <c r="A95" s="39"/>
      <c r="B95" s="40"/>
      <c r="C95" s="41"/>
      <c r="D95" s="213" t="s">
        <v>126</v>
      </c>
      <c r="E95" s="41"/>
      <c r="F95" s="214" t="s">
        <v>127</v>
      </c>
      <c r="G95" s="41"/>
      <c r="H95" s="41"/>
      <c r="I95" s="215"/>
      <c r="J95" s="41"/>
      <c r="K95" s="41"/>
      <c r="L95" s="45"/>
      <c r="M95" s="216"/>
      <c r="N95" s="217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126</v>
      </c>
      <c r="AU95" s="18" t="s">
        <v>81</v>
      </c>
    </row>
    <row r="96" s="13" customFormat="1">
      <c r="A96" s="13"/>
      <c r="B96" s="218"/>
      <c r="C96" s="219"/>
      <c r="D96" s="220" t="s">
        <v>128</v>
      </c>
      <c r="E96" s="221" t="s">
        <v>20</v>
      </c>
      <c r="F96" s="222" t="s">
        <v>129</v>
      </c>
      <c r="G96" s="219"/>
      <c r="H96" s="223">
        <v>17.449999999999999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128</v>
      </c>
      <c r="AU96" s="229" t="s">
        <v>81</v>
      </c>
      <c r="AV96" s="13" t="s">
        <v>81</v>
      </c>
      <c r="AW96" s="13" t="s">
        <v>33</v>
      </c>
      <c r="AX96" s="13" t="s">
        <v>72</v>
      </c>
      <c r="AY96" s="229" t="s">
        <v>116</v>
      </c>
    </row>
    <row r="97" s="13" customFormat="1">
      <c r="A97" s="13"/>
      <c r="B97" s="218"/>
      <c r="C97" s="219"/>
      <c r="D97" s="220" t="s">
        <v>128</v>
      </c>
      <c r="E97" s="221" t="s">
        <v>20</v>
      </c>
      <c r="F97" s="222" t="s">
        <v>130</v>
      </c>
      <c r="G97" s="219"/>
      <c r="H97" s="223">
        <v>68.060000000000002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128</v>
      </c>
      <c r="AU97" s="229" t="s">
        <v>81</v>
      </c>
      <c r="AV97" s="13" t="s">
        <v>81</v>
      </c>
      <c r="AW97" s="13" t="s">
        <v>33</v>
      </c>
      <c r="AX97" s="13" t="s">
        <v>72</v>
      </c>
      <c r="AY97" s="229" t="s">
        <v>116</v>
      </c>
    </row>
    <row r="98" s="13" customFormat="1">
      <c r="A98" s="13"/>
      <c r="B98" s="218"/>
      <c r="C98" s="219"/>
      <c r="D98" s="220" t="s">
        <v>128</v>
      </c>
      <c r="E98" s="221" t="s">
        <v>20</v>
      </c>
      <c r="F98" s="222" t="s">
        <v>131</v>
      </c>
      <c r="G98" s="219"/>
      <c r="H98" s="223">
        <v>38.329999999999998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128</v>
      </c>
      <c r="AU98" s="229" t="s">
        <v>81</v>
      </c>
      <c r="AV98" s="13" t="s">
        <v>81</v>
      </c>
      <c r="AW98" s="13" t="s">
        <v>33</v>
      </c>
      <c r="AX98" s="13" t="s">
        <v>72</v>
      </c>
      <c r="AY98" s="229" t="s">
        <v>116</v>
      </c>
    </row>
    <row r="99" s="13" customFormat="1">
      <c r="A99" s="13"/>
      <c r="B99" s="218"/>
      <c r="C99" s="219"/>
      <c r="D99" s="220" t="s">
        <v>128</v>
      </c>
      <c r="E99" s="221" t="s">
        <v>20</v>
      </c>
      <c r="F99" s="222" t="s">
        <v>132</v>
      </c>
      <c r="G99" s="219"/>
      <c r="H99" s="223">
        <v>40.18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128</v>
      </c>
      <c r="AU99" s="229" t="s">
        <v>81</v>
      </c>
      <c r="AV99" s="13" t="s">
        <v>81</v>
      </c>
      <c r="AW99" s="13" t="s">
        <v>33</v>
      </c>
      <c r="AX99" s="13" t="s">
        <v>72</v>
      </c>
      <c r="AY99" s="229" t="s">
        <v>116</v>
      </c>
    </row>
    <row r="100" s="13" customFormat="1">
      <c r="A100" s="13"/>
      <c r="B100" s="218"/>
      <c r="C100" s="219"/>
      <c r="D100" s="220" t="s">
        <v>128</v>
      </c>
      <c r="E100" s="221" t="s">
        <v>20</v>
      </c>
      <c r="F100" s="222" t="s">
        <v>133</v>
      </c>
      <c r="G100" s="219"/>
      <c r="H100" s="223">
        <v>13.449999999999999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128</v>
      </c>
      <c r="AU100" s="229" t="s">
        <v>81</v>
      </c>
      <c r="AV100" s="13" t="s">
        <v>81</v>
      </c>
      <c r="AW100" s="13" t="s">
        <v>33</v>
      </c>
      <c r="AX100" s="13" t="s">
        <v>72</v>
      </c>
      <c r="AY100" s="229" t="s">
        <v>116</v>
      </c>
    </row>
    <row r="101" s="14" customFormat="1">
      <c r="A101" s="14"/>
      <c r="B101" s="230"/>
      <c r="C101" s="231"/>
      <c r="D101" s="220" t="s">
        <v>128</v>
      </c>
      <c r="E101" s="232" t="s">
        <v>20</v>
      </c>
      <c r="F101" s="233" t="s">
        <v>134</v>
      </c>
      <c r="G101" s="231"/>
      <c r="H101" s="234">
        <v>177.47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128</v>
      </c>
      <c r="AU101" s="240" t="s">
        <v>81</v>
      </c>
      <c r="AV101" s="14" t="s">
        <v>124</v>
      </c>
      <c r="AW101" s="14" t="s">
        <v>33</v>
      </c>
      <c r="AX101" s="14" t="s">
        <v>8</v>
      </c>
      <c r="AY101" s="240" t="s">
        <v>116</v>
      </c>
    </row>
    <row r="102" s="2" customFormat="1" ht="21.75" customHeight="1">
      <c r="A102" s="39"/>
      <c r="B102" s="40"/>
      <c r="C102" s="201" t="s">
        <v>81</v>
      </c>
      <c r="D102" s="201" t="s">
        <v>119</v>
      </c>
      <c r="E102" s="202" t="s">
        <v>135</v>
      </c>
      <c r="F102" s="203" t="s">
        <v>136</v>
      </c>
      <c r="G102" s="204" t="s">
        <v>122</v>
      </c>
      <c r="H102" s="205">
        <v>320.81</v>
      </c>
      <c r="I102" s="206"/>
      <c r="J102" s="205">
        <f>ROUND(I102*H102,0)</f>
        <v>0</v>
      </c>
      <c r="K102" s="203" t="s">
        <v>123</v>
      </c>
      <c r="L102" s="45"/>
      <c r="M102" s="207" t="s">
        <v>20</v>
      </c>
      <c r="N102" s="208" t="s">
        <v>43</v>
      </c>
      <c r="O102" s="85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1" t="s">
        <v>124</v>
      </c>
      <c r="AT102" s="211" t="s">
        <v>119</v>
      </c>
      <c r="AU102" s="211" t="s">
        <v>81</v>
      </c>
      <c r="AY102" s="18" t="s">
        <v>116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8" t="s">
        <v>8</v>
      </c>
      <c r="BK102" s="212">
        <f>ROUND(I102*H102,0)</f>
        <v>0</v>
      </c>
      <c r="BL102" s="18" t="s">
        <v>124</v>
      </c>
      <c r="BM102" s="211" t="s">
        <v>137</v>
      </c>
    </row>
    <row r="103" s="2" customFormat="1">
      <c r="A103" s="39"/>
      <c r="B103" s="40"/>
      <c r="C103" s="41"/>
      <c r="D103" s="213" t="s">
        <v>126</v>
      </c>
      <c r="E103" s="41"/>
      <c r="F103" s="214" t="s">
        <v>138</v>
      </c>
      <c r="G103" s="41"/>
      <c r="H103" s="41"/>
      <c r="I103" s="215"/>
      <c r="J103" s="41"/>
      <c r="K103" s="41"/>
      <c r="L103" s="45"/>
      <c r="M103" s="216"/>
      <c r="N103" s="217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126</v>
      </c>
      <c r="AU103" s="18" t="s">
        <v>81</v>
      </c>
    </row>
    <row r="104" s="13" customFormat="1">
      <c r="A104" s="13"/>
      <c r="B104" s="218"/>
      <c r="C104" s="219"/>
      <c r="D104" s="220" t="s">
        <v>128</v>
      </c>
      <c r="E104" s="221" t="s">
        <v>20</v>
      </c>
      <c r="F104" s="222" t="s">
        <v>139</v>
      </c>
      <c r="G104" s="219"/>
      <c r="H104" s="223">
        <v>241.61000000000001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128</v>
      </c>
      <c r="AU104" s="229" t="s">
        <v>81</v>
      </c>
      <c r="AV104" s="13" t="s">
        <v>81</v>
      </c>
      <c r="AW104" s="13" t="s">
        <v>33</v>
      </c>
      <c r="AX104" s="13" t="s">
        <v>72</v>
      </c>
      <c r="AY104" s="229" t="s">
        <v>116</v>
      </c>
    </row>
    <row r="105" s="13" customFormat="1">
      <c r="A105" s="13"/>
      <c r="B105" s="218"/>
      <c r="C105" s="219"/>
      <c r="D105" s="220" t="s">
        <v>128</v>
      </c>
      <c r="E105" s="221" t="s">
        <v>20</v>
      </c>
      <c r="F105" s="222" t="s">
        <v>140</v>
      </c>
      <c r="G105" s="219"/>
      <c r="H105" s="223">
        <v>79.200000000000003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128</v>
      </c>
      <c r="AU105" s="229" t="s">
        <v>81</v>
      </c>
      <c r="AV105" s="13" t="s">
        <v>81</v>
      </c>
      <c r="AW105" s="13" t="s">
        <v>33</v>
      </c>
      <c r="AX105" s="13" t="s">
        <v>72</v>
      </c>
      <c r="AY105" s="229" t="s">
        <v>116</v>
      </c>
    </row>
    <row r="106" s="14" customFormat="1">
      <c r="A106" s="14"/>
      <c r="B106" s="230"/>
      <c r="C106" s="231"/>
      <c r="D106" s="220" t="s">
        <v>128</v>
      </c>
      <c r="E106" s="232" t="s">
        <v>20</v>
      </c>
      <c r="F106" s="233" t="s">
        <v>134</v>
      </c>
      <c r="G106" s="231"/>
      <c r="H106" s="234">
        <v>320.81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0" t="s">
        <v>128</v>
      </c>
      <c r="AU106" s="240" t="s">
        <v>81</v>
      </c>
      <c r="AV106" s="14" t="s">
        <v>124</v>
      </c>
      <c r="AW106" s="14" t="s">
        <v>33</v>
      </c>
      <c r="AX106" s="14" t="s">
        <v>8</v>
      </c>
      <c r="AY106" s="240" t="s">
        <v>116</v>
      </c>
    </row>
    <row r="107" s="2" customFormat="1" ht="24.15" customHeight="1">
      <c r="A107" s="39"/>
      <c r="B107" s="40"/>
      <c r="C107" s="201" t="s">
        <v>141</v>
      </c>
      <c r="D107" s="201" t="s">
        <v>119</v>
      </c>
      <c r="E107" s="202" t="s">
        <v>142</v>
      </c>
      <c r="F107" s="203" t="s">
        <v>143</v>
      </c>
      <c r="G107" s="204" t="s">
        <v>122</v>
      </c>
      <c r="H107" s="205">
        <v>148.41</v>
      </c>
      <c r="I107" s="206"/>
      <c r="J107" s="205">
        <f>ROUND(I107*H107,0)</f>
        <v>0</v>
      </c>
      <c r="K107" s="203" t="s">
        <v>123</v>
      </c>
      <c r="L107" s="45"/>
      <c r="M107" s="207" t="s">
        <v>20</v>
      </c>
      <c r="N107" s="208" t="s">
        <v>43</v>
      </c>
      <c r="O107" s="85"/>
      <c r="P107" s="209">
        <f>O107*H107</f>
        <v>0</v>
      </c>
      <c r="Q107" s="209">
        <v>0</v>
      </c>
      <c r="R107" s="209">
        <f>Q107*H107</f>
        <v>0</v>
      </c>
      <c r="S107" s="209">
        <v>0</v>
      </c>
      <c r="T107" s="210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1" t="s">
        <v>124</v>
      </c>
      <c r="AT107" s="211" t="s">
        <v>119</v>
      </c>
      <c r="AU107" s="211" t="s">
        <v>81</v>
      </c>
      <c r="AY107" s="18" t="s">
        <v>116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8" t="s">
        <v>8</v>
      </c>
      <c r="BK107" s="212">
        <f>ROUND(I107*H107,0)</f>
        <v>0</v>
      </c>
      <c r="BL107" s="18" t="s">
        <v>124</v>
      </c>
      <c r="BM107" s="211" t="s">
        <v>144</v>
      </c>
    </row>
    <row r="108" s="2" customFormat="1">
      <c r="A108" s="39"/>
      <c r="B108" s="40"/>
      <c r="C108" s="41"/>
      <c r="D108" s="213" t="s">
        <v>126</v>
      </c>
      <c r="E108" s="41"/>
      <c r="F108" s="214" t="s">
        <v>145</v>
      </c>
      <c r="G108" s="41"/>
      <c r="H108" s="41"/>
      <c r="I108" s="215"/>
      <c r="J108" s="41"/>
      <c r="K108" s="41"/>
      <c r="L108" s="45"/>
      <c r="M108" s="216"/>
      <c r="N108" s="217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126</v>
      </c>
      <c r="AU108" s="18" t="s">
        <v>81</v>
      </c>
    </row>
    <row r="109" s="13" customFormat="1">
      <c r="A109" s="13"/>
      <c r="B109" s="218"/>
      <c r="C109" s="219"/>
      <c r="D109" s="220" t="s">
        <v>128</v>
      </c>
      <c r="E109" s="221" t="s">
        <v>20</v>
      </c>
      <c r="F109" s="222" t="s">
        <v>146</v>
      </c>
      <c r="G109" s="219"/>
      <c r="H109" s="223">
        <v>22.460000000000001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128</v>
      </c>
      <c r="AU109" s="229" t="s">
        <v>81</v>
      </c>
      <c r="AV109" s="13" t="s">
        <v>81</v>
      </c>
      <c r="AW109" s="13" t="s">
        <v>33</v>
      </c>
      <c r="AX109" s="13" t="s">
        <v>72</v>
      </c>
      <c r="AY109" s="229" t="s">
        <v>116</v>
      </c>
    </row>
    <row r="110" s="13" customFormat="1">
      <c r="A110" s="13"/>
      <c r="B110" s="218"/>
      <c r="C110" s="219"/>
      <c r="D110" s="220" t="s">
        <v>128</v>
      </c>
      <c r="E110" s="221" t="s">
        <v>20</v>
      </c>
      <c r="F110" s="222" t="s">
        <v>147</v>
      </c>
      <c r="G110" s="219"/>
      <c r="H110" s="223">
        <v>92.340000000000003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128</v>
      </c>
      <c r="AU110" s="229" t="s">
        <v>81</v>
      </c>
      <c r="AV110" s="13" t="s">
        <v>81</v>
      </c>
      <c r="AW110" s="13" t="s">
        <v>33</v>
      </c>
      <c r="AX110" s="13" t="s">
        <v>72</v>
      </c>
      <c r="AY110" s="229" t="s">
        <v>116</v>
      </c>
    </row>
    <row r="111" s="13" customFormat="1">
      <c r="A111" s="13"/>
      <c r="B111" s="218"/>
      <c r="C111" s="219"/>
      <c r="D111" s="220" t="s">
        <v>128</v>
      </c>
      <c r="E111" s="221" t="s">
        <v>20</v>
      </c>
      <c r="F111" s="222" t="s">
        <v>148</v>
      </c>
      <c r="G111" s="219"/>
      <c r="H111" s="223">
        <v>33.609999999999999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128</v>
      </c>
      <c r="AU111" s="229" t="s">
        <v>81</v>
      </c>
      <c r="AV111" s="13" t="s">
        <v>81</v>
      </c>
      <c r="AW111" s="13" t="s">
        <v>33</v>
      </c>
      <c r="AX111" s="13" t="s">
        <v>72</v>
      </c>
      <c r="AY111" s="229" t="s">
        <v>116</v>
      </c>
    </row>
    <row r="112" s="14" customFormat="1">
      <c r="A112" s="14"/>
      <c r="B112" s="230"/>
      <c r="C112" s="231"/>
      <c r="D112" s="220" t="s">
        <v>128</v>
      </c>
      <c r="E112" s="232" t="s">
        <v>20</v>
      </c>
      <c r="F112" s="233" t="s">
        <v>134</v>
      </c>
      <c r="G112" s="231"/>
      <c r="H112" s="234">
        <v>148.41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128</v>
      </c>
      <c r="AU112" s="240" t="s">
        <v>81</v>
      </c>
      <c r="AV112" s="14" t="s">
        <v>124</v>
      </c>
      <c r="AW112" s="14" t="s">
        <v>33</v>
      </c>
      <c r="AX112" s="14" t="s">
        <v>8</v>
      </c>
      <c r="AY112" s="240" t="s">
        <v>116</v>
      </c>
    </row>
    <row r="113" s="2" customFormat="1" ht="16.5" customHeight="1">
      <c r="A113" s="39"/>
      <c r="B113" s="40"/>
      <c r="C113" s="201" t="s">
        <v>124</v>
      </c>
      <c r="D113" s="201" t="s">
        <v>119</v>
      </c>
      <c r="E113" s="202" t="s">
        <v>149</v>
      </c>
      <c r="F113" s="203" t="s">
        <v>150</v>
      </c>
      <c r="G113" s="204" t="s">
        <v>151</v>
      </c>
      <c r="H113" s="205">
        <v>591.63999999999999</v>
      </c>
      <c r="I113" s="206"/>
      <c r="J113" s="205">
        <f>ROUND(I113*H113,0)</f>
        <v>0</v>
      </c>
      <c r="K113" s="203" t="s">
        <v>123</v>
      </c>
      <c r="L113" s="45"/>
      <c r="M113" s="207" t="s">
        <v>20</v>
      </c>
      <c r="N113" s="208" t="s">
        <v>43</v>
      </c>
      <c r="O113" s="85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1" t="s">
        <v>124</v>
      </c>
      <c r="AT113" s="211" t="s">
        <v>119</v>
      </c>
      <c r="AU113" s="211" t="s">
        <v>81</v>
      </c>
      <c r="AY113" s="18" t="s">
        <v>116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8" t="s">
        <v>8</v>
      </c>
      <c r="BK113" s="212">
        <f>ROUND(I113*H113,0)</f>
        <v>0</v>
      </c>
      <c r="BL113" s="18" t="s">
        <v>124</v>
      </c>
      <c r="BM113" s="211" t="s">
        <v>152</v>
      </c>
    </row>
    <row r="114" s="2" customFormat="1">
      <c r="A114" s="39"/>
      <c r="B114" s="40"/>
      <c r="C114" s="41"/>
      <c r="D114" s="213" t="s">
        <v>126</v>
      </c>
      <c r="E114" s="41"/>
      <c r="F114" s="214" t="s">
        <v>153</v>
      </c>
      <c r="G114" s="41"/>
      <c r="H114" s="41"/>
      <c r="I114" s="215"/>
      <c r="J114" s="41"/>
      <c r="K114" s="41"/>
      <c r="L114" s="45"/>
      <c r="M114" s="216"/>
      <c r="N114" s="217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126</v>
      </c>
      <c r="AU114" s="18" t="s">
        <v>81</v>
      </c>
    </row>
    <row r="115" s="13" customFormat="1">
      <c r="A115" s="13"/>
      <c r="B115" s="218"/>
      <c r="C115" s="219"/>
      <c r="D115" s="220" t="s">
        <v>128</v>
      </c>
      <c r="E115" s="221" t="s">
        <v>20</v>
      </c>
      <c r="F115" s="222" t="s">
        <v>154</v>
      </c>
      <c r="G115" s="219"/>
      <c r="H115" s="223">
        <v>56.609999999999999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128</v>
      </c>
      <c r="AU115" s="229" t="s">
        <v>81</v>
      </c>
      <c r="AV115" s="13" t="s">
        <v>81</v>
      </c>
      <c r="AW115" s="13" t="s">
        <v>33</v>
      </c>
      <c r="AX115" s="13" t="s">
        <v>72</v>
      </c>
      <c r="AY115" s="229" t="s">
        <v>116</v>
      </c>
    </row>
    <row r="116" s="13" customFormat="1">
      <c r="A116" s="13"/>
      <c r="B116" s="218"/>
      <c r="C116" s="219"/>
      <c r="D116" s="220" t="s">
        <v>128</v>
      </c>
      <c r="E116" s="221" t="s">
        <v>20</v>
      </c>
      <c r="F116" s="222" t="s">
        <v>155</v>
      </c>
      <c r="G116" s="219"/>
      <c r="H116" s="223">
        <v>135.09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128</v>
      </c>
      <c r="AU116" s="229" t="s">
        <v>81</v>
      </c>
      <c r="AV116" s="13" t="s">
        <v>81</v>
      </c>
      <c r="AW116" s="13" t="s">
        <v>33</v>
      </c>
      <c r="AX116" s="13" t="s">
        <v>72</v>
      </c>
      <c r="AY116" s="229" t="s">
        <v>116</v>
      </c>
    </row>
    <row r="117" s="13" customFormat="1">
      <c r="A117" s="13"/>
      <c r="B117" s="218"/>
      <c r="C117" s="219"/>
      <c r="D117" s="220" t="s">
        <v>128</v>
      </c>
      <c r="E117" s="221" t="s">
        <v>20</v>
      </c>
      <c r="F117" s="222" t="s">
        <v>156</v>
      </c>
      <c r="G117" s="219"/>
      <c r="H117" s="223">
        <v>90.689999999999998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128</v>
      </c>
      <c r="AU117" s="229" t="s">
        <v>81</v>
      </c>
      <c r="AV117" s="13" t="s">
        <v>81</v>
      </c>
      <c r="AW117" s="13" t="s">
        <v>33</v>
      </c>
      <c r="AX117" s="13" t="s">
        <v>72</v>
      </c>
      <c r="AY117" s="229" t="s">
        <v>116</v>
      </c>
    </row>
    <row r="118" s="13" customFormat="1">
      <c r="A118" s="13"/>
      <c r="B118" s="218"/>
      <c r="C118" s="219"/>
      <c r="D118" s="220" t="s">
        <v>128</v>
      </c>
      <c r="E118" s="221" t="s">
        <v>20</v>
      </c>
      <c r="F118" s="222" t="s">
        <v>157</v>
      </c>
      <c r="G118" s="219"/>
      <c r="H118" s="223">
        <v>13.43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128</v>
      </c>
      <c r="AU118" s="229" t="s">
        <v>81</v>
      </c>
      <c r="AV118" s="13" t="s">
        <v>81</v>
      </c>
      <c r="AW118" s="13" t="s">
        <v>33</v>
      </c>
      <c r="AX118" s="13" t="s">
        <v>72</v>
      </c>
      <c r="AY118" s="229" t="s">
        <v>116</v>
      </c>
    </row>
    <row r="119" s="15" customFormat="1">
      <c r="A119" s="15"/>
      <c r="B119" s="241"/>
      <c r="C119" s="242"/>
      <c r="D119" s="220" t="s">
        <v>128</v>
      </c>
      <c r="E119" s="243" t="s">
        <v>20</v>
      </c>
      <c r="F119" s="244" t="s">
        <v>158</v>
      </c>
      <c r="G119" s="242"/>
      <c r="H119" s="245">
        <v>295.81999999999999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1" t="s">
        <v>128</v>
      </c>
      <c r="AU119" s="251" t="s">
        <v>81</v>
      </c>
      <c r="AV119" s="15" t="s">
        <v>141</v>
      </c>
      <c r="AW119" s="15" t="s">
        <v>33</v>
      </c>
      <c r="AX119" s="15" t="s">
        <v>72</v>
      </c>
      <c r="AY119" s="251" t="s">
        <v>116</v>
      </c>
    </row>
    <row r="120" s="13" customFormat="1">
      <c r="A120" s="13"/>
      <c r="B120" s="218"/>
      <c r="C120" s="219"/>
      <c r="D120" s="220" t="s">
        <v>128</v>
      </c>
      <c r="E120" s="221" t="s">
        <v>20</v>
      </c>
      <c r="F120" s="222" t="s">
        <v>159</v>
      </c>
      <c r="G120" s="219"/>
      <c r="H120" s="223">
        <v>295.81999999999999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128</v>
      </c>
      <c r="AU120" s="229" t="s">
        <v>81</v>
      </c>
      <c r="AV120" s="13" t="s">
        <v>81</v>
      </c>
      <c r="AW120" s="13" t="s">
        <v>33</v>
      </c>
      <c r="AX120" s="13" t="s">
        <v>72</v>
      </c>
      <c r="AY120" s="229" t="s">
        <v>116</v>
      </c>
    </row>
    <row r="121" s="14" customFormat="1">
      <c r="A121" s="14"/>
      <c r="B121" s="230"/>
      <c r="C121" s="231"/>
      <c r="D121" s="220" t="s">
        <v>128</v>
      </c>
      <c r="E121" s="232" t="s">
        <v>20</v>
      </c>
      <c r="F121" s="233" t="s">
        <v>134</v>
      </c>
      <c r="G121" s="231"/>
      <c r="H121" s="234">
        <v>591.63999999999999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128</v>
      </c>
      <c r="AU121" s="240" t="s">
        <v>81</v>
      </c>
      <c r="AV121" s="14" t="s">
        <v>124</v>
      </c>
      <c r="AW121" s="14" t="s">
        <v>33</v>
      </c>
      <c r="AX121" s="14" t="s">
        <v>8</v>
      </c>
      <c r="AY121" s="240" t="s">
        <v>116</v>
      </c>
    </row>
    <row r="122" s="2" customFormat="1" ht="16.5" customHeight="1">
      <c r="A122" s="39"/>
      <c r="B122" s="40"/>
      <c r="C122" s="252" t="s">
        <v>160</v>
      </c>
      <c r="D122" s="252" t="s">
        <v>161</v>
      </c>
      <c r="E122" s="253" t="s">
        <v>162</v>
      </c>
      <c r="F122" s="254" t="s">
        <v>163</v>
      </c>
      <c r="G122" s="255" t="s">
        <v>151</v>
      </c>
      <c r="H122" s="256">
        <v>310.61000000000001</v>
      </c>
      <c r="I122" s="257"/>
      <c r="J122" s="256">
        <f>ROUND(I122*H122,0)</f>
        <v>0</v>
      </c>
      <c r="K122" s="254" t="s">
        <v>123</v>
      </c>
      <c r="L122" s="258"/>
      <c r="M122" s="259" t="s">
        <v>20</v>
      </c>
      <c r="N122" s="260" t="s">
        <v>43</v>
      </c>
      <c r="O122" s="85"/>
      <c r="P122" s="209">
        <f>O122*H122</f>
        <v>0</v>
      </c>
      <c r="Q122" s="209">
        <v>0.00012</v>
      </c>
      <c r="R122" s="209">
        <f>Q122*H122</f>
        <v>0.037273199999999999</v>
      </c>
      <c r="S122" s="209">
        <v>0</v>
      </c>
      <c r="T122" s="21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1" t="s">
        <v>164</v>
      </c>
      <c r="AT122" s="211" t="s">
        <v>161</v>
      </c>
      <c r="AU122" s="211" t="s">
        <v>81</v>
      </c>
      <c r="AY122" s="18" t="s">
        <v>116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8" t="s">
        <v>8</v>
      </c>
      <c r="BK122" s="212">
        <f>ROUND(I122*H122,0)</f>
        <v>0</v>
      </c>
      <c r="BL122" s="18" t="s">
        <v>124</v>
      </c>
      <c r="BM122" s="211" t="s">
        <v>165</v>
      </c>
    </row>
    <row r="123" s="13" customFormat="1">
      <c r="A123" s="13"/>
      <c r="B123" s="218"/>
      <c r="C123" s="219"/>
      <c r="D123" s="220" t="s">
        <v>128</v>
      </c>
      <c r="E123" s="221" t="s">
        <v>20</v>
      </c>
      <c r="F123" s="222" t="s">
        <v>154</v>
      </c>
      <c r="G123" s="219"/>
      <c r="H123" s="223">
        <v>56.609999999999999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128</v>
      </c>
      <c r="AU123" s="229" t="s">
        <v>81</v>
      </c>
      <c r="AV123" s="13" t="s">
        <v>81</v>
      </c>
      <c r="AW123" s="13" t="s">
        <v>33</v>
      </c>
      <c r="AX123" s="13" t="s">
        <v>72</v>
      </c>
      <c r="AY123" s="229" t="s">
        <v>116</v>
      </c>
    </row>
    <row r="124" s="13" customFormat="1">
      <c r="A124" s="13"/>
      <c r="B124" s="218"/>
      <c r="C124" s="219"/>
      <c r="D124" s="220" t="s">
        <v>128</v>
      </c>
      <c r="E124" s="221" t="s">
        <v>20</v>
      </c>
      <c r="F124" s="222" t="s">
        <v>155</v>
      </c>
      <c r="G124" s="219"/>
      <c r="H124" s="223">
        <v>135.09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128</v>
      </c>
      <c r="AU124" s="229" t="s">
        <v>81</v>
      </c>
      <c r="AV124" s="13" t="s">
        <v>81</v>
      </c>
      <c r="AW124" s="13" t="s">
        <v>33</v>
      </c>
      <c r="AX124" s="13" t="s">
        <v>72</v>
      </c>
      <c r="AY124" s="229" t="s">
        <v>116</v>
      </c>
    </row>
    <row r="125" s="13" customFormat="1">
      <c r="A125" s="13"/>
      <c r="B125" s="218"/>
      <c r="C125" s="219"/>
      <c r="D125" s="220" t="s">
        <v>128</v>
      </c>
      <c r="E125" s="221" t="s">
        <v>20</v>
      </c>
      <c r="F125" s="222" t="s">
        <v>156</v>
      </c>
      <c r="G125" s="219"/>
      <c r="H125" s="223">
        <v>90.689999999999998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128</v>
      </c>
      <c r="AU125" s="229" t="s">
        <v>81</v>
      </c>
      <c r="AV125" s="13" t="s">
        <v>81</v>
      </c>
      <c r="AW125" s="13" t="s">
        <v>33</v>
      </c>
      <c r="AX125" s="13" t="s">
        <v>72</v>
      </c>
      <c r="AY125" s="229" t="s">
        <v>116</v>
      </c>
    </row>
    <row r="126" s="13" customFormat="1">
      <c r="A126" s="13"/>
      <c r="B126" s="218"/>
      <c r="C126" s="219"/>
      <c r="D126" s="220" t="s">
        <v>128</v>
      </c>
      <c r="E126" s="221" t="s">
        <v>20</v>
      </c>
      <c r="F126" s="222" t="s">
        <v>157</v>
      </c>
      <c r="G126" s="219"/>
      <c r="H126" s="223">
        <v>13.43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128</v>
      </c>
      <c r="AU126" s="229" t="s">
        <v>81</v>
      </c>
      <c r="AV126" s="13" t="s">
        <v>81</v>
      </c>
      <c r="AW126" s="13" t="s">
        <v>33</v>
      </c>
      <c r="AX126" s="13" t="s">
        <v>72</v>
      </c>
      <c r="AY126" s="229" t="s">
        <v>116</v>
      </c>
    </row>
    <row r="127" s="14" customFormat="1">
      <c r="A127" s="14"/>
      <c r="B127" s="230"/>
      <c r="C127" s="231"/>
      <c r="D127" s="220" t="s">
        <v>128</v>
      </c>
      <c r="E127" s="232" t="s">
        <v>20</v>
      </c>
      <c r="F127" s="233" t="s">
        <v>134</v>
      </c>
      <c r="G127" s="231"/>
      <c r="H127" s="234">
        <v>295.81999999999999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0" t="s">
        <v>128</v>
      </c>
      <c r="AU127" s="240" t="s">
        <v>81</v>
      </c>
      <c r="AV127" s="14" t="s">
        <v>124</v>
      </c>
      <c r="AW127" s="14" t="s">
        <v>33</v>
      </c>
      <c r="AX127" s="14" t="s">
        <v>8</v>
      </c>
      <c r="AY127" s="240" t="s">
        <v>116</v>
      </c>
    </row>
    <row r="128" s="13" customFormat="1">
      <c r="A128" s="13"/>
      <c r="B128" s="218"/>
      <c r="C128" s="219"/>
      <c r="D128" s="220" t="s">
        <v>128</v>
      </c>
      <c r="E128" s="219"/>
      <c r="F128" s="222" t="s">
        <v>166</v>
      </c>
      <c r="G128" s="219"/>
      <c r="H128" s="223">
        <v>310.61000000000001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128</v>
      </c>
      <c r="AU128" s="229" t="s">
        <v>81</v>
      </c>
      <c r="AV128" s="13" t="s">
        <v>81</v>
      </c>
      <c r="AW128" s="13" t="s">
        <v>4</v>
      </c>
      <c r="AX128" s="13" t="s">
        <v>8</v>
      </c>
      <c r="AY128" s="229" t="s">
        <v>116</v>
      </c>
    </row>
    <row r="129" s="2" customFormat="1" ht="16.5" customHeight="1">
      <c r="A129" s="39"/>
      <c r="B129" s="40"/>
      <c r="C129" s="252" t="s">
        <v>117</v>
      </c>
      <c r="D129" s="252" t="s">
        <v>161</v>
      </c>
      <c r="E129" s="253" t="s">
        <v>167</v>
      </c>
      <c r="F129" s="254" t="s">
        <v>168</v>
      </c>
      <c r="G129" s="255" t="s">
        <v>151</v>
      </c>
      <c r="H129" s="256">
        <v>295.81999999999999</v>
      </c>
      <c r="I129" s="257"/>
      <c r="J129" s="256">
        <f>ROUND(I129*H129,0)</f>
        <v>0</v>
      </c>
      <c r="K129" s="254" t="s">
        <v>123</v>
      </c>
      <c r="L129" s="258"/>
      <c r="M129" s="259" t="s">
        <v>20</v>
      </c>
      <c r="N129" s="260" t="s">
        <v>43</v>
      </c>
      <c r="O129" s="85"/>
      <c r="P129" s="209">
        <f>O129*H129</f>
        <v>0</v>
      </c>
      <c r="Q129" s="209">
        <v>4.0000000000000003E-05</v>
      </c>
      <c r="R129" s="209">
        <f>Q129*H129</f>
        <v>0.011832800000000001</v>
      </c>
      <c r="S129" s="209">
        <v>0</v>
      </c>
      <c r="T129" s="2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1" t="s">
        <v>164</v>
      </c>
      <c r="AT129" s="211" t="s">
        <v>161</v>
      </c>
      <c r="AU129" s="211" t="s">
        <v>81</v>
      </c>
      <c r="AY129" s="18" t="s">
        <v>116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8" t="s">
        <v>8</v>
      </c>
      <c r="BK129" s="212">
        <f>ROUND(I129*H129,0)</f>
        <v>0</v>
      </c>
      <c r="BL129" s="18" t="s">
        <v>124</v>
      </c>
      <c r="BM129" s="211" t="s">
        <v>169</v>
      </c>
    </row>
    <row r="130" s="13" customFormat="1">
      <c r="A130" s="13"/>
      <c r="B130" s="218"/>
      <c r="C130" s="219"/>
      <c r="D130" s="220" t="s">
        <v>128</v>
      </c>
      <c r="E130" s="221" t="s">
        <v>20</v>
      </c>
      <c r="F130" s="222" t="s">
        <v>154</v>
      </c>
      <c r="G130" s="219"/>
      <c r="H130" s="223">
        <v>56.609999999999999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128</v>
      </c>
      <c r="AU130" s="229" t="s">
        <v>81</v>
      </c>
      <c r="AV130" s="13" t="s">
        <v>81</v>
      </c>
      <c r="AW130" s="13" t="s">
        <v>33</v>
      </c>
      <c r="AX130" s="13" t="s">
        <v>72</v>
      </c>
      <c r="AY130" s="229" t="s">
        <v>116</v>
      </c>
    </row>
    <row r="131" s="13" customFormat="1">
      <c r="A131" s="13"/>
      <c r="B131" s="218"/>
      <c r="C131" s="219"/>
      <c r="D131" s="220" t="s">
        <v>128</v>
      </c>
      <c r="E131" s="221" t="s">
        <v>20</v>
      </c>
      <c r="F131" s="222" t="s">
        <v>155</v>
      </c>
      <c r="G131" s="219"/>
      <c r="H131" s="223">
        <v>135.09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128</v>
      </c>
      <c r="AU131" s="229" t="s">
        <v>81</v>
      </c>
      <c r="AV131" s="13" t="s">
        <v>81</v>
      </c>
      <c r="AW131" s="13" t="s">
        <v>33</v>
      </c>
      <c r="AX131" s="13" t="s">
        <v>72</v>
      </c>
      <c r="AY131" s="229" t="s">
        <v>116</v>
      </c>
    </row>
    <row r="132" s="13" customFormat="1">
      <c r="A132" s="13"/>
      <c r="B132" s="218"/>
      <c r="C132" s="219"/>
      <c r="D132" s="220" t="s">
        <v>128</v>
      </c>
      <c r="E132" s="221" t="s">
        <v>20</v>
      </c>
      <c r="F132" s="222" t="s">
        <v>156</v>
      </c>
      <c r="G132" s="219"/>
      <c r="H132" s="223">
        <v>90.689999999999998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128</v>
      </c>
      <c r="AU132" s="229" t="s">
        <v>81</v>
      </c>
      <c r="AV132" s="13" t="s">
        <v>81</v>
      </c>
      <c r="AW132" s="13" t="s">
        <v>33</v>
      </c>
      <c r="AX132" s="13" t="s">
        <v>72</v>
      </c>
      <c r="AY132" s="229" t="s">
        <v>116</v>
      </c>
    </row>
    <row r="133" s="13" customFormat="1">
      <c r="A133" s="13"/>
      <c r="B133" s="218"/>
      <c r="C133" s="219"/>
      <c r="D133" s="220" t="s">
        <v>128</v>
      </c>
      <c r="E133" s="221" t="s">
        <v>20</v>
      </c>
      <c r="F133" s="222" t="s">
        <v>157</v>
      </c>
      <c r="G133" s="219"/>
      <c r="H133" s="223">
        <v>13.43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128</v>
      </c>
      <c r="AU133" s="229" t="s">
        <v>81</v>
      </c>
      <c r="AV133" s="13" t="s">
        <v>81</v>
      </c>
      <c r="AW133" s="13" t="s">
        <v>33</v>
      </c>
      <c r="AX133" s="13" t="s">
        <v>72</v>
      </c>
      <c r="AY133" s="229" t="s">
        <v>116</v>
      </c>
    </row>
    <row r="134" s="14" customFormat="1">
      <c r="A134" s="14"/>
      <c r="B134" s="230"/>
      <c r="C134" s="231"/>
      <c r="D134" s="220" t="s">
        <v>128</v>
      </c>
      <c r="E134" s="232" t="s">
        <v>20</v>
      </c>
      <c r="F134" s="233" t="s">
        <v>134</v>
      </c>
      <c r="G134" s="231"/>
      <c r="H134" s="234">
        <v>295.81999999999999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128</v>
      </c>
      <c r="AU134" s="240" t="s">
        <v>81</v>
      </c>
      <c r="AV134" s="14" t="s">
        <v>124</v>
      </c>
      <c r="AW134" s="14" t="s">
        <v>33</v>
      </c>
      <c r="AX134" s="14" t="s">
        <v>8</v>
      </c>
      <c r="AY134" s="240" t="s">
        <v>116</v>
      </c>
    </row>
    <row r="135" s="2" customFormat="1" ht="21.75" customHeight="1">
      <c r="A135" s="39"/>
      <c r="B135" s="40"/>
      <c r="C135" s="201" t="s">
        <v>170</v>
      </c>
      <c r="D135" s="201" t="s">
        <v>119</v>
      </c>
      <c r="E135" s="202" t="s">
        <v>171</v>
      </c>
      <c r="F135" s="203" t="s">
        <v>172</v>
      </c>
      <c r="G135" s="204" t="s">
        <v>122</v>
      </c>
      <c r="H135" s="205">
        <v>24.329999999999998</v>
      </c>
      <c r="I135" s="206"/>
      <c r="J135" s="205">
        <f>ROUND(I135*H135,0)</f>
        <v>0</v>
      </c>
      <c r="K135" s="203" t="s">
        <v>123</v>
      </c>
      <c r="L135" s="45"/>
      <c r="M135" s="207" t="s">
        <v>20</v>
      </c>
      <c r="N135" s="208" t="s">
        <v>43</v>
      </c>
      <c r="O135" s="85"/>
      <c r="P135" s="209">
        <f>O135*H135</f>
        <v>0</v>
      </c>
      <c r="Q135" s="209">
        <v>0.105</v>
      </c>
      <c r="R135" s="209">
        <f>Q135*H135</f>
        <v>2.5546499999999996</v>
      </c>
      <c r="S135" s="209">
        <v>0</v>
      </c>
      <c r="T135" s="21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1" t="s">
        <v>124</v>
      </c>
      <c r="AT135" s="211" t="s">
        <v>119</v>
      </c>
      <c r="AU135" s="211" t="s">
        <v>81</v>
      </c>
      <c r="AY135" s="18" t="s">
        <v>116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8" t="s">
        <v>8</v>
      </c>
      <c r="BK135" s="212">
        <f>ROUND(I135*H135,0)</f>
        <v>0</v>
      </c>
      <c r="BL135" s="18" t="s">
        <v>124</v>
      </c>
      <c r="BM135" s="211" t="s">
        <v>173</v>
      </c>
    </row>
    <row r="136" s="2" customFormat="1">
      <c r="A136" s="39"/>
      <c r="B136" s="40"/>
      <c r="C136" s="41"/>
      <c r="D136" s="213" t="s">
        <v>126</v>
      </c>
      <c r="E136" s="41"/>
      <c r="F136" s="214" t="s">
        <v>174</v>
      </c>
      <c r="G136" s="41"/>
      <c r="H136" s="41"/>
      <c r="I136" s="215"/>
      <c r="J136" s="41"/>
      <c r="K136" s="41"/>
      <c r="L136" s="45"/>
      <c r="M136" s="216"/>
      <c r="N136" s="217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126</v>
      </c>
      <c r="AU136" s="18" t="s">
        <v>81</v>
      </c>
    </row>
    <row r="137" s="13" customFormat="1">
      <c r="A137" s="13"/>
      <c r="B137" s="218"/>
      <c r="C137" s="219"/>
      <c r="D137" s="220" t="s">
        <v>128</v>
      </c>
      <c r="E137" s="221" t="s">
        <v>20</v>
      </c>
      <c r="F137" s="222" t="s">
        <v>175</v>
      </c>
      <c r="G137" s="219"/>
      <c r="H137" s="223">
        <v>17.949999999999999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128</v>
      </c>
      <c r="AU137" s="229" t="s">
        <v>81</v>
      </c>
      <c r="AV137" s="13" t="s">
        <v>81</v>
      </c>
      <c r="AW137" s="13" t="s">
        <v>33</v>
      </c>
      <c r="AX137" s="13" t="s">
        <v>72</v>
      </c>
      <c r="AY137" s="229" t="s">
        <v>116</v>
      </c>
    </row>
    <row r="138" s="13" customFormat="1">
      <c r="A138" s="13"/>
      <c r="B138" s="218"/>
      <c r="C138" s="219"/>
      <c r="D138" s="220" t="s">
        <v>128</v>
      </c>
      <c r="E138" s="221" t="s">
        <v>20</v>
      </c>
      <c r="F138" s="222" t="s">
        <v>176</v>
      </c>
      <c r="G138" s="219"/>
      <c r="H138" s="223">
        <v>6.3799999999999999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128</v>
      </c>
      <c r="AU138" s="229" t="s">
        <v>81</v>
      </c>
      <c r="AV138" s="13" t="s">
        <v>81</v>
      </c>
      <c r="AW138" s="13" t="s">
        <v>33</v>
      </c>
      <c r="AX138" s="13" t="s">
        <v>72</v>
      </c>
      <c r="AY138" s="229" t="s">
        <v>116</v>
      </c>
    </row>
    <row r="139" s="14" customFormat="1">
      <c r="A139" s="14"/>
      <c r="B139" s="230"/>
      <c r="C139" s="231"/>
      <c r="D139" s="220" t="s">
        <v>128</v>
      </c>
      <c r="E139" s="232" t="s">
        <v>20</v>
      </c>
      <c r="F139" s="233" t="s">
        <v>134</v>
      </c>
      <c r="G139" s="231"/>
      <c r="H139" s="234">
        <v>24.329999999999998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0" t="s">
        <v>128</v>
      </c>
      <c r="AU139" s="240" t="s">
        <v>81</v>
      </c>
      <c r="AV139" s="14" t="s">
        <v>124</v>
      </c>
      <c r="AW139" s="14" t="s">
        <v>33</v>
      </c>
      <c r="AX139" s="14" t="s">
        <v>8</v>
      </c>
      <c r="AY139" s="240" t="s">
        <v>116</v>
      </c>
    </row>
    <row r="140" s="12" customFormat="1" ht="22.8" customHeight="1">
      <c r="A140" s="12"/>
      <c r="B140" s="185"/>
      <c r="C140" s="186"/>
      <c r="D140" s="187" t="s">
        <v>71</v>
      </c>
      <c r="E140" s="199" t="s">
        <v>177</v>
      </c>
      <c r="F140" s="199" t="s">
        <v>178</v>
      </c>
      <c r="G140" s="186"/>
      <c r="H140" s="186"/>
      <c r="I140" s="189"/>
      <c r="J140" s="200">
        <f>BK140</f>
        <v>0</v>
      </c>
      <c r="K140" s="186"/>
      <c r="L140" s="191"/>
      <c r="M140" s="192"/>
      <c r="N140" s="193"/>
      <c r="O140" s="193"/>
      <c r="P140" s="194">
        <f>SUM(P141:P164)</f>
        <v>0</v>
      </c>
      <c r="Q140" s="193"/>
      <c r="R140" s="194">
        <f>SUM(R141:R164)</f>
        <v>0.054537699999999995</v>
      </c>
      <c r="S140" s="193"/>
      <c r="T140" s="195">
        <f>SUM(T141:T164)</f>
        <v>5.4881200000000003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6" t="s">
        <v>8</v>
      </c>
      <c r="AT140" s="197" t="s">
        <v>71</v>
      </c>
      <c r="AU140" s="197" t="s">
        <v>8</v>
      </c>
      <c r="AY140" s="196" t="s">
        <v>116</v>
      </c>
      <c r="BK140" s="198">
        <f>SUM(BK141:BK164)</f>
        <v>0</v>
      </c>
    </row>
    <row r="141" s="2" customFormat="1" ht="24.15" customHeight="1">
      <c r="A141" s="39"/>
      <c r="B141" s="40"/>
      <c r="C141" s="201" t="s">
        <v>164</v>
      </c>
      <c r="D141" s="201" t="s">
        <v>119</v>
      </c>
      <c r="E141" s="202" t="s">
        <v>179</v>
      </c>
      <c r="F141" s="203" t="s">
        <v>180</v>
      </c>
      <c r="G141" s="204" t="s">
        <v>122</v>
      </c>
      <c r="H141" s="205">
        <v>320.81</v>
      </c>
      <c r="I141" s="206"/>
      <c r="J141" s="205">
        <f>ROUND(I141*H141,0)</f>
        <v>0</v>
      </c>
      <c r="K141" s="203" t="s">
        <v>123</v>
      </c>
      <c r="L141" s="45"/>
      <c r="M141" s="207" t="s">
        <v>20</v>
      </c>
      <c r="N141" s="208" t="s">
        <v>43</v>
      </c>
      <c r="O141" s="85"/>
      <c r="P141" s="209">
        <f>O141*H141</f>
        <v>0</v>
      </c>
      <c r="Q141" s="209">
        <v>0.00012999999999999999</v>
      </c>
      <c r="R141" s="209">
        <f>Q141*H141</f>
        <v>0.041705299999999994</v>
      </c>
      <c r="S141" s="209">
        <v>0</v>
      </c>
      <c r="T141" s="21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1" t="s">
        <v>124</v>
      </c>
      <c r="AT141" s="211" t="s">
        <v>119</v>
      </c>
      <c r="AU141" s="211" t="s">
        <v>81</v>
      </c>
      <c r="AY141" s="18" t="s">
        <v>116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8" t="s">
        <v>8</v>
      </c>
      <c r="BK141" s="212">
        <f>ROUND(I141*H141,0)</f>
        <v>0</v>
      </c>
      <c r="BL141" s="18" t="s">
        <v>124</v>
      </c>
      <c r="BM141" s="211" t="s">
        <v>181</v>
      </c>
    </row>
    <row r="142" s="2" customFormat="1">
      <c r="A142" s="39"/>
      <c r="B142" s="40"/>
      <c r="C142" s="41"/>
      <c r="D142" s="213" t="s">
        <v>126</v>
      </c>
      <c r="E142" s="41"/>
      <c r="F142" s="214" t="s">
        <v>182</v>
      </c>
      <c r="G142" s="41"/>
      <c r="H142" s="41"/>
      <c r="I142" s="215"/>
      <c r="J142" s="41"/>
      <c r="K142" s="41"/>
      <c r="L142" s="45"/>
      <c r="M142" s="216"/>
      <c r="N142" s="217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126</v>
      </c>
      <c r="AU142" s="18" t="s">
        <v>81</v>
      </c>
    </row>
    <row r="143" s="13" customFormat="1">
      <c r="A143" s="13"/>
      <c r="B143" s="218"/>
      <c r="C143" s="219"/>
      <c r="D143" s="220" t="s">
        <v>128</v>
      </c>
      <c r="E143" s="221" t="s">
        <v>20</v>
      </c>
      <c r="F143" s="222" t="s">
        <v>139</v>
      </c>
      <c r="G143" s="219"/>
      <c r="H143" s="223">
        <v>241.61000000000001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128</v>
      </c>
      <c r="AU143" s="229" t="s">
        <v>81</v>
      </c>
      <c r="AV143" s="13" t="s">
        <v>81</v>
      </c>
      <c r="AW143" s="13" t="s">
        <v>33</v>
      </c>
      <c r="AX143" s="13" t="s">
        <v>72</v>
      </c>
      <c r="AY143" s="229" t="s">
        <v>116</v>
      </c>
    </row>
    <row r="144" s="13" customFormat="1">
      <c r="A144" s="13"/>
      <c r="B144" s="218"/>
      <c r="C144" s="219"/>
      <c r="D144" s="220" t="s">
        <v>128</v>
      </c>
      <c r="E144" s="221" t="s">
        <v>20</v>
      </c>
      <c r="F144" s="222" t="s">
        <v>140</v>
      </c>
      <c r="G144" s="219"/>
      <c r="H144" s="223">
        <v>79.200000000000003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128</v>
      </c>
      <c r="AU144" s="229" t="s">
        <v>81</v>
      </c>
      <c r="AV144" s="13" t="s">
        <v>81</v>
      </c>
      <c r="AW144" s="13" t="s">
        <v>33</v>
      </c>
      <c r="AX144" s="13" t="s">
        <v>72</v>
      </c>
      <c r="AY144" s="229" t="s">
        <v>116</v>
      </c>
    </row>
    <row r="145" s="14" customFormat="1">
      <c r="A145" s="14"/>
      <c r="B145" s="230"/>
      <c r="C145" s="231"/>
      <c r="D145" s="220" t="s">
        <v>128</v>
      </c>
      <c r="E145" s="232" t="s">
        <v>20</v>
      </c>
      <c r="F145" s="233" t="s">
        <v>134</v>
      </c>
      <c r="G145" s="231"/>
      <c r="H145" s="234">
        <v>320.81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0" t="s">
        <v>128</v>
      </c>
      <c r="AU145" s="240" t="s">
        <v>81</v>
      </c>
      <c r="AV145" s="14" t="s">
        <v>124</v>
      </c>
      <c r="AW145" s="14" t="s">
        <v>33</v>
      </c>
      <c r="AX145" s="14" t="s">
        <v>8</v>
      </c>
      <c r="AY145" s="240" t="s">
        <v>116</v>
      </c>
    </row>
    <row r="146" s="2" customFormat="1" ht="24.15" customHeight="1">
      <c r="A146" s="39"/>
      <c r="B146" s="40"/>
      <c r="C146" s="201" t="s">
        <v>177</v>
      </c>
      <c r="D146" s="201" t="s">
        <v>119</v>
      </c>
      <c r="E146" s="202" t="s">
        <v>183</v>
      </c>
      <c r="F146" s="203" t="s">
        <v>184</v>
      </c>
      <c r="G146" s="204" t="s">
        <v>122</v>
      </c>
      <c r="H146" s="205">
        <v>320.81</v>
      </c>
      <c r="I146" s="206"/>
      <c r="J146" s="205">
        <f>ROUND(I146*H146,0)</f>
        <v>0</v>
      </c>
      <c r="K146" s="203" t="s">
        <v>123</v>
      </c>
      <c r="L146" s="45"/>
      <c r="M146" s="207" t="s">
        <v>20</v>
      </c>
      <c r="N146" s="208" t="s">
        <v>43</v>
      </c>
      <c r="O146" s="85"/>
      <c r="P146" s="209">
        <f>O146*H146</f>
        <v>0</v>
      </c>
      <c r="Q146" s="209">
        <v>4.0000000000000003E-05</v>
      </c>
      <c r="R146" s="209">
        <f>Q146*H146</f>
        <v>0.012832400000000001</v>
      </c>
      <c r="S146" s="209">
        <v>0</v>
      </c>
      <c r="T146" s="21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1" t="s">
        <v>124</v>
      </c>
      <c r="AT146" s="211" t="s">
        <v>119</v>
      </c>
      <c r="AU146" s="211" t="s">
        <v>81</v>
      </c>
      <c r="AY146" s="18" t="s">
        <v>116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8" t="s">
        <v>8</v>
      </c>
      <c r="BK146" s="212">
        <f>ROUND(I146*H146,0)</f>
        <v>0</v>
      </c>
      <c r="BL146" s="18" t="s">
        <v>124</v>
      </c>
      <c r="BM146" s="211" t="s">
        <v>185</v>
      </c>
    </row>
    <row r="147" s="2" customFormat="1">
      <c r="A147" s="39"/>
      <c r="B147" s="40"/>
      <c r="C147" s="41"/>
      <c r="D147" s="213" t="s">
        <v>126</v>
      </c>
      <c r="E147" s="41"/>
      <c r="F147" s="214" t="s">
        <v>186</v>
      </c>
      <c r="G147" s="41"/>
      <c r="H147" s="41"/>
      <c r="I147" s="215"/>
      <c r="J147" s="41"/>
      <c r="K147" s="41"/>
      <c r="L147" s="45"/>
      <c r="M147" s="216"/>
      <c r="N147" s="217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126</v>
      </c>
      <c r="AU147" s="18" t="s">
        <v>81</v>
      </c>
    </row>
    <row r="148" s="13" customFormat="1">
      <c r="A148" s="13"/>
      <c r="B148" s="218"/>
      <c r="C148" s="219"/>
      <c r="D148" s="220" t="s">
        <v>128</v>
      </c>
      <c r="E148" s="221" t="s">
        <v>20</v>
      </c>
      <c r="F148" s="222" t="s">
        <v>139</v>
      </c>
      <c r="G148" s="219"/>
      <c r="H148" s="223">
        <v>241.61000000000001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128</v>
      </c>
      <c r="AU148" s="229" t="s">
        <v>81</v>
      </c>
      <c r="AV148" s="13" t="s">
        <v>81</v>
      </c>
      <c r="AW148" s="13" t="s">
        <v>33</v>
      </c>
      <c r="AX148" s="13" t="s">
        <v>72</v>
      </c>
      <c r="AY148" s="229" t="s">
        <v>116</v>
      </c>
    </row>
    <row r="149" s="13" customFormat="1">
      <c r="A149" s="13"/>
      <c r="B149" s="218"/>
      <c r="C149" s="219"/>
      <c r="D149" s="220" t="s">
        <v>128</v>
      </c>
      <c r="E149" s="221" t="s">
        <v>20</v>
      </c>
      <c r="F149" s="222" t="s">
        <v>140</v>
      </c>
      <c r="G149" s="219"/>
      <c r="H149" s="223">
        <v>79.200000000000003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128</v>
      </c>
      <c r="AU149" s="229" t="s">
        <v>81</v>
      </c>
      <c r="AV149" s="13" t="s">
        <v>81</v>
      </c>
      <c r="AW149" s="13" t="s">
        <v>33</v>
      </c>
      <c r="AX149" s="13" t="s">
        <v>72</v>
      </c>
      <c r="AY149" s="229" t="s">
        <v>116</v>
      </c>
    </row>
    <row r="150" s="14" customFormat="1">
      <c r="A150" s="14"/>
      <c r="B150" s="230"/>
      <c r="C150" s="231"/>
      <c r="D150" s="220" t="s">
        <v>128</v>
      </c>
      <c r="E150" s="232" t="s">
        <v>20</v>
      </c>
      <c r="F150" s="233" t="s">
        <v>134</v>
      </c>
      <c r="G150" s="231"/>
      <c r="H150" s="234">
        <v>320.81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0" t="s">
        <v>128</v>
      </c>
      <c r="AU150" s="240" t="s">
        <v>81</v>
      </c>
      <c r="AV150" s="14" t="s">
        <v>124</v>
      </c>
      <c r="AW150" s="14" t="s">
        <v>33</v>
      </c>
      <c r="AX150" s="14" t="s">
        <v>8</v>
      </c>
      <c r="AY150" s="240" t="s">
        <v>116</v>
      </c>
    </row>
    <row r="151" s="2" customFormat="1" ht="24.15" customHeight="1">
      <c r="A151" s="39"/>
      <c r="B151" s="40"/>
      <c r="C151" s="201" t="s">
        <v>26</v>
      </c>
      <c r="D151" s="201" t="s">
        <v>119</v>
      </c>
      <c r="E151" s="202" t="s">
        <v>187</v>
      </c>
      <c r="F151" s="203" t="s">
        <v>188</v>
      </c>
      <c r="G151" s="204" t="s">
        <v>122</v>
      </c>
      <c r="H151" s="205">
        <v>31.68</v>
      </c>
      <c r="I151" s="206"/>
      <c r="J151" s="205">
        <f>ROUND(I151*H151,0)</f>
        <v>0</v>
      </c>
      <c r="K151" s="203" t="s">
        <v>123</v>
      </c>
      <c r="L151" s="45"/>
      <c r="M151" s="207" t="s">
        <v>20</v>
      </c>
      <c r="N151" s="208" t="s">
        <v>43</v>
      </c>
      <c r="O151" s="85"/>
      <c r="P151" s="209">
        <f>O151*H151</f>
        <v>0</v>
      </c>
      <c r="Q151" s="209">
        <v>0</v>
      </c>
      <c r="R151" s="209">
        <f>Q151*H151</f>
        <v>0</v>
      </c>
      <c r="S151" s="209">
        <v>0.048000000000000001</v>
      </c>
      <c r="T151" s="210">
        <f>S151*H151</f>
        <v>1.52064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1" t="s">
        <v>124</v>
      </c>
      <c r="AT151" s="211" t="s">
        <v>119</v>
      </c>
      <c r="AU151" s="211" t="s">
        <v>81</v>
      </c>
      <c r="AY151" s="18" t="s">
        <v>116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8" t="s">
        <v>8</v>
      </c>
      <c r="BK151" s="212">
        <f>ROUND(I151*H151,0)</f>
        <v>0</v>
      </c>
      <c r="BL151" s="18" t="s">
        <v>124</v>
      </c>
      <c r="BM151" s="211" t="s">
        <v>189</v>
      </c>
    </row>
    <row r="152" s="2" customFormat="1">
      <c r="A152" s="39"/>
      <c r="B152" s="40"/>
      <c r="C152" s="41"/>
      <c r="D152" s="213" t="s">
        <v>126</v>
      </c>
      <c r="E152" s="41"/>
      <c r="F152" s="214" t="s">
        <v>190</v>
      </c>
      <c r="G152" s="41"/>
      <c r="H152" s="41"/>
      <c r="I152" s="215"/>
      <c r="J152" s="41"/>
      <c r="K152" s="41"/>
      <c r="L152" s="45"/>
      <c r="M152" s="216"/>
      <c r="N152" s="217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126</v>
      </c>
      <c r="AU152" s="18" t="s">
        <v>81</v>
      </c>
    </row>
    <row r="153" s="13" customFormat="1">
      <c r="A153" s="13"/>
      <c r="B153" s="218"/>
      <c r="C153" s="219"/>
      <c r="D153" s="220" t="s">
        <v>128</v>
      </c>
      <c r="E153" s="221" t="s">
        <v>20</v>
      </c>
      <c r="F153" s="222" t="s">
        <v>191</v>
      </c>
      <c r="G153" s="219"/>
      <c r="H153" s="223">
        <v>31.030000000000001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128</v>
      </c>
      <c r="AU153" s="229" t="s">
        <v>81</v>
      </c>
      <c r="AV153" s="13" t="s">
        <v>81</v>
      </c>
      <c r="AW153" s="13" t="s">
        <v>33</v>
      </c>
      <c r="AX153" s="13" t="s">
        <v>72</v>
      </c>
      <c r="AY153" s="229" t="s">
        <v>116</v>
      </c>
    </row>
    <row r="154" s="13" customFormat="1">
      <c r="A154" s="13"/>
      <c r="B154" s="218"/>
      <c r="C154" s="219"/>
      <c r="D154" s="220" t="s">
        <v>128</v>
      </c>
      <c r="E154" s="221" t="s">
        <v>20</v>
      </c>
      <c r="F154" s="222" t="s">
        <v>192</v>
      </c>
      <c r="G154" s="219"/>
      <c r="H154" s="223">
        <v>0.65000000000000002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128</v>
      </c>
      <c r="AU154" s="229" t="s">
        <v>81</v>
      </c>
      <c r="AV154" s="13" t="s">
        <v>81</v>
      </c>
      <c r="AW154" s="13" t="s">
        <v>33</v>
      </c>
      <c r="AX154" s="13" t="s">
        <v>72</v>
      </c>
      <c r="AY154" s="229" t="s">
        <v>116</v>
      </c>
    </row>
    <row r="155" s="14" customFormat="1">
      <c r="A155" s="14"/>
      <c r="B155" s="230"/>
      <c r="C155" s="231"/>
      <c r="D155" s="220" t="s">
        <v>128</v>
      </c>
      <c r="E155" s="232" t="s">
        <v>20</v>
      </c>
      <c r="F155" s="233" t="s">
        <v>134</v>
      </c>
      <c r="G155" s="231"/>
      <c r="H155" s="234">
        <v>31.68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128</v>
      </c>
      <c r="AU155" s="240" t="s">
        <v>81</v>
      </c>
      <c r="AV155" s="14" t="s">
        <v>124</v>
      </c>
      <c r="AW155" s="14" t="s">
        <v>33</v>
      </c>
      <c r="AX155" s="14" t="s">
        <v>8</v>
      </c>
      <c r="AY155" s="240" t="s">
        <v>116</v>
      </c>
    </row>
    <row r="156" s="2" customFormat="1" ht="24.15" customHeight="1">
      <c r="A156" s="39"/>
      <c r="B156" s="40"/>
      <c r="C156" s="201" t="s">
        <v>193</v>
      </c>
      <c r="D156" s="201" t="s">
        <v>119</v>
      </c>
      <c r="E156" s="202" t="s">
        <v>194</v>
      </c>
      <c r="F156" s="203" t="s">
        <v>195</v>
      </c>
      <c r="G156" s="204" t="s">
        <v>122</v>
      </c>
      <c r="H156" s="205">
        <v>37.530000000000001</v>
      </c>
      <c r="I156" s="206"/>
      <c r="J156" s="205">
        <f>ROUND(I156*H156,0)</f>
        <v>0</v>
      </c>
      <c r="K156" s="203" t="s">
        <v>123</v>
      </c>
      <c r="L156" s="45"/>
      <c r="M156" s="207" t="s">
        <v>20</v>
      </c>
      <c r="N156" s="208" t="s">
        <v>43</v>
      </c>
      <c r="O156" s="85"/>
      <c r="P156" s="209">
        <f>O156*H156</f>
        <v>0</v>
      </c>
      <c r="Q156" s="209">
        <v>0</v>
      </c>
      <c r="R156" s="209">
        <f>Q156*H156</f>
        <v>0</v>
      </c>
      <c r="S156" s="209">
        <v>0.037999999999999999</v>
      </c>
      <c r="T156" s="210">
        <f>S156*H156</f>
        <v>1.42614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1" t="s">
        <v>124</v>
      </c>
      <c r="AT156" s="211" t="s">
        <v>119</v>
      </c>
      <c r="AU156" s="211" t="s">
        <v>81</v>
      </c>
      <c r="AY156" s="18" t="s">
        <v>116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8" t="s">
        <v>8</v>
      </c>
      <c r="BK156" s="212">
        <f>ROUND(I156*H156,0)</f>
        <v>0</v>
      </c>
      <c r="BL156" s="18" t="s">
        <v>124</v>
      </c>
      <c r="BM156" s="211" t="s">
        <v>196</v>
      </c>
    </row>
    <row r="157" s="2" customFormat="1">
      <c r="A157" s="39"/>
      <c r="B157" s="40"/>
      <c r="C157" s="41"/>
      <c r="D157" s="213" t="s">
        <v>126</v>
      </c>
      <c r="E157" s="41"/>
      <c r="F157" s="214" t="s">
        <v>197</v>
      </c>
      <c r="G157" s="41"/>
      <c r="H157" s="41"/>
      <c r="I157" s="215"/>
      <c r="J157" s="41"/>
      <c r="K157" s="41"/>
      <c r="L157" s="45"/>
      <c r="M157" s="216"/>
      <c r="N157" s="217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126</v>
      </c>
      <c r="AU157" s="18" t="s">
        <v>81</v>
      </c>
    </row>
    <row r="158" s="13" customFormat="1">
      <c r="A158" s="13"/>
      <c r="B158" s="218"/>
      <c r="C158" s="219"/>
      <c r="D158" s="220" t="s">
        <v>128</v>
      </c>
      <c r="E158" s="221" t="s">
        <v>20</v>
      </c>
      <c r="F158" s="222" t="s">
        <v>198</v>
      </c>
      <c r="G158" s="219"/>
      <c r="H158" s="223">
        <v>37.530000000000001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9" t="s">
        <v>128</v>
      </c>
      <c r="AU158" s="229" t="s">
        <v>81</v>
      </c>
      <c r="AV158" s="13" t="s">
        <v>81</v>
      </c>
      <c r="AW158" s="13" t="s">
        <v>33</v>
      </c>
      <c r="AX158" s="13" t="s">
        <v>8</v>
      </c>
      <c r="AY158" s="229" t="s">
        <v>116</v>
      </c>
    </row>
    <row r="159" s="2" customFormat="1" ht="24.15" customHeight="1">
      <c r="A159" s="39"/>
      <c r="B159" s="40"/>
      <c r="C159" s="201" t="s">
        <v>199</v>
      </c>
      <c r="D159" s="201" t="s">
        <v>119</v>
      </c>
      <c r="E159" s="202" t="s">
        <v>200</v>
      </c>
      <c r="F159" s="203" t="s">
        <v>201</v>
      </c>
      <c r="G159" s="204" t="s">
        <v>122</v>
      </c>
      <c r="H159" s="205">
        <v>13.07</v>
      </c>
      <c r="I159" s="206"/>
      <c r="J159" s="205">
        <f>ROUND(I159*H159,0)</f>
        <v>0</v>
      </c>
      <c r="K159" s="203" t="s">
        <v>123</v>
      </c>
      <c r="L159" s="45"/>
      <c r="M159" s="207" t="s">
        <v>20</v>
      </c>
      <c r="N159" s="208" t="s">
        <v>43</v>
      </c>
      <c r="O159" s="85"/>
      <c r="P159" s="209">
        <f>O159*H159</f>
        <v>0</v>
      </c>
      <c r="Q159" s="209">
        <v>0</v>
      </c>
      <c r="R159" s="209">
        <f>Q159*H159</f>
        <v>0</v>
      </c>
      <c r="S159" s="209">
        <v>0.034000000000000002</v>
      </c>
      <c r="T159" s="210">
        <f>S159*H159</f>
        <v>0.44438000000000005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1" t="s">
        <v>124</v>
      </c>
      <c r="AT159" s="211" t="s">
        <v>119</v>
      </c>
      <c r="AU159" s="211" t="s">
        <v>81</v>
      </c>
      <c r="AY159" s="18" t="s">
        <v>116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8" t="s">
        <v>8</v>
      </c>
      <c r="BK159" s="212">
        <f>ROUND(I159*H159,0)</f>
        <v>0</v>
      </c>
      <c r="BL159" s="18" t="s">
        <v>124</v>
      </c>
      <c r="BM159" s="211" t="s">
        <v>202</v>
      </c>
    </row>
    <row r="160" s="2" customFormat="1">
      <c r="A160" s="39"/>
      <c r="B160" s="40"/>
      <c r="C160" s="41"/>
      <c r="D160" s="213" t="s">
        <v>126</v>
      </c>
      <c r="E160" s="41"/>
      <c r="F160" s="214" t="s">
        <v>203</v>
      </c>
      <c r="G160" s="41"/>
      <c r="H160" s="41"/>
      <c r="I160" s="215"/>
      <c r="J160" s="41"/>
      <c r="K160" s="41"/>
      <c r="L160" s="45"/>
      <c r="M160" s="216"/>
      <c r="N160" s="217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126</v>
      </c>
      <c r="AU160" s="18" t="s">
        <v>81</v>
      </c>
    </row>
    <row r="161" s="13" customFormat="1">
      <c r="A161" s="13"/>
      <c r="B161" s="218"/>
      <c r="C161" s="219"/>
      <c r="D161" s="220" t="s">
        <v>128</v>
      </c>
      <c r="E161" s="221" t="s">
        <v>20</v>
      </c>
      <c r="F161" s="222" t="s">
        <v>204</v>
      </c>
      <c r="G161" s="219"/>
      <c r="H161" s="223">
        <v>13.07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9" t="s">
        <v>128</v>
      </c>
      <c r="AU161" s="229" t="s">
        <v>81</v>
      </c>
      <c r="AV161" s="13" t="s">
        <v>81</v>
      </c>
      <c r="AW161" s="13" t="s">
        <v>33</v>
      </c>
      <c r="AX161" s="13" t="s">
        <v>8</v>
      </c>
      <c r="AY161" s="229" t="s">
        <v>116</v>
      </c>
    </row>
    <row r="162" s="2" customFormat="1" ht="24.15" customHeight="1">
      <c r="A162" s="39"/>
      <c r="B162" s="40"/>
      <c r="C162" s="201" t="s">
        <v>205</v>
      </c>
      <c r="D162" s="201" t="s">
        <v>119</v>
      </c>
      <c r="E162" s="202" t="s">
        <v>206</v>
      </c>
      <c r="F162" s="203" t="s">
        <v>207</v>
      </c>
      <c r="G162" s="204" t="s">
        <v>122</v>
      </c>
      <c r="H162" s="205">
        <v>65.530000000000001</v>
      </c>
      <c r="I162" s="206"/>
      <c r="J162" s="205">
        <f>ROUND(I162*H162,0)</f>
        <v>0</v>
      </c>
      <c r="K162" s="203" t="s">
        <v>123</v>
      </c>
      <c r="L162" s="45"/>
      <c r="M162" s="207" t="s">
        <v>20</v>
      </c>
      <c r="N162" s="208" t="s">
        <v>43</v>
      </c>
      <c r="O162" s="85"/>
      <c r="P162" s="209">
        <f>O162*H162</f>
        <v>0</v>
      </c>
      <c r="Q162" s="209">
        <v>0</v>
      </c>
      <c r="R162" s="209">
        <f>Q162*H162</f>
        <v>0</v>
      </c>
      <c r="S162" s="209">
        <v>0.032000000000000001</v>
      </c>
      <c r="T162" s="210">
        <f>S162*H162</f>
        <v>2.0969600000000002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1" t="s">
        <v>124</v>
      </c>
      <c r="AT162" s="211" t="s">
        <v>119</v>
      </c>
      <c r="AU162" s="211" t="s">
        <v>81</v>
      </c>
      <c r="AY162" s="18" t="s">
        <v>116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8" t="s">
        <v>8</v>
      </c>
      <c r="BK162" s="212">
        <f>ROUND(I162*H162,0)</f>
        <v>0</v>
      </c>
      <c r="BL162" s="18" t="s">
        <v>124</v>
      </c>
      <c r="BM162" s="211" t="s">
        <v>208</v>
      </c>
    </row>
    <row r="163" s="2" customFormat="1">
      <c r="A163" s="39"/>
      <c r="B163" s="40"/>
      <c r="C163" s="41"/>
      <c r="D163" s="213" t="s">
        <v>126</v>
      </c>
      <c r="E163" s="41"/>
      <c r="F163" s="214" t="s">
        <v>209</v>
      </c>
      <c r="G163" s="41"/>
      <c r="H163" s="41"/>
      <c r="I163" s="215"/>
      <c r="J163" s="41"/>
      <c r="K163" s="41"/>
      <c r="L163" s="45"/>
      <c r="M163" s="216"/>
      <c r="N163" s="217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126</v>
      </c>
      <c r="AU163" s="18" t="s">
        <v>81</v>
      </c>
    </row>
    <row r="164" s="13" customFormat="1">
      <c r="A164" s="13"/>
      <c r="B164" s="218"/>
      <c r="C164" s="219"/>
      <c r="D164" s="220" t="s">
        <v>128</v>
      </c>
      <c r="E164" s="221" t="s">
        <v>20</v>
      </c>
      <c r="F164" s="222" t="s">
        <v>210</v>
      </c>
      <c r="G164" s="219"/>
      <c r="H164" s="223">
        <v>65.530000000000001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128</v>
      </c>
      <c r="AU164" s="229" t="s">
        <v>81</v>
      </c>
      <c r="AV164" s="13" t="s">
        <v>81</v>
      </c>
      <c r="AW164" s="13" t="s">
        <v>33</v>
      </c>
      <c r="AX164" s="13" t="s">
        <v>8</v>
      </c>
      <c r="AY164" s="229" t="s">
        <v>116</v>
      </c>
    </row>
    <row r="165" s="12" customFormat="1" ht="22.8" customHeight="1">
      <c r="A165" s="12"/>
      <c r="B165" s="185"/>
      <c r="C165" s="186"/>
      <c r="D165" s="187" t="s">
        <v>71</v>
      </c>
      <c r="E165" s="199" t="s">
        <v>211</v>
      </c>
      <c r="F165" s="199" t="s">
        <v>212</v>
      </c>
      <c r="G165" s="186"/>
      <c r="H165" s="186"/>
      <c r="I165" s="189"/>
      <c r="J165" s="200">
        <f>BK165</f>
        <v>0</v>
      </c>
      <c r="K165" s="186"/>
      <c r="L165" s="191"/>
      <c r="M165" s="192"/>
      <c r="N165" s="193"/>
      <c r="O165" s="193"/>
      <c r="P165" s="194">
        <f>SUM(P166:P176)</f>
        <v>0</v>
      </c>
      <c r="Q165" s="193"/>
      <c r="R165" s="194">
        <f>SUM(R166:R176)</f>
        <v>0</v>
      </c>
      <c r="S165" s="193"/>
      <c r="T165" s="195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6" t="s">
        <v>8</v>
      </c>
      <c r="AT165" s="197" t="s">
        <v>71</v>
      </c>
      <c r="AU165" s="197" t="s">
        <v>8</v>
      </c>
      <c r="AY165" s="196" t="s">
        <v>116</v>
      </c>
      <c r="BK165" s="198">
        <f>SUM(BK166:BK176)</f>
        <v>0</v>
      </c>
    </row>
    <row r="166" s="2" customFormat="1" ht="16.5" customHeight="1">
      <c r="A166" s="39"/>
      <c r="B166" s="40"/>
      <c r="C166" s="201" t="s">
        <v>213</v>
      </c>
      <c r="D166" s="201" t="s">
        <v>119</v>
      </c>
      <c r="E166" s="202" t="s">
        <v>214</v>
      </c>
      <c r="F166" s="203" t="s">
        <v>215</v>
      </c>
      <c r="G166" s="204" t="s">
        <v>216</v>
      </c>
      <c r="H166" s="205">
        <v>5.7800000000000002</v>
      </c>
      <c r="I166" s="206"/>
      <c r="J166" s="205">
        <f>ROUND(I166*H166,0)</f>
        <v>0</v>
      </c>
      <c r="K166" s="203" t="s">
        <v>123</v>
      </c>
      <c r="L166" s="45"/>
      <c r="M166" s="207" t="s">
        <v>20</v>
      </c>
      <c r="N166" s="208" t="s">
        <v>43</v>
      </c>
      <c r="O166" s="85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1" t="s">
        <v>124</v>
      </c>
      <c r="AT166" s="211" t="s">
        <v>119</v>
      </c>
      <c r="AU166" s="211" t="s">
        <v>81</v>
      </c>
      <c r="AY166" s="18" t="s">
        <v>116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8" t="s">
        <v>8</v>
      </c>
      <c r="BK166" s="212">
        <f>ROUND(I166*H166,0)</f>
        <v>0</v>
      </c>
      <c r="BL166" s="18" t="s">
        <v>124</v>
      </c>
      <c r="BM166" s="211" t="s">
        <v>217</v>
      </c>
    </row>
    <row r="167" s="2" customFormat="1">
      <c r="A167" s="39"/>
      <c r="B167" s="40"/>
      <c r="C167" s="41"/>
      <c r="D167" s="213" t="s">
        <v>126</v>
      </c>
      <c r="E167" s="41"/>
      <c r="F167" s="214" t="s">
        <v>218</v>
      </c>
      <c r="G167" s="41"/>
      <c r="H167" s="41"/>
      <c r="I167" s="215"/>
      <c r="J167" s="41"/>
      <c r="K167" s="41"/>
      <c r="L167" s="45"/>
      <c r="M167" s="216"/>
      <c r="N167" s="217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126</v>
      </c>
      <c r="AU167" s="18" t="s">
        <v>81</v>
      </c>
    </row>
    <row r="168" s="2" customFormat="1" ht="24.15" customHeight="1">
      <c r="A168" s="39"/>
      <c r="B168" s="40"/>
      <c r="C168" s="201" t="s">
        <v>9</v>
      </c>
      <c r="D168" s="201" t="s">
        <v>119</v>
      </c>
      <c r="E168" s="202" t="s">
        <v>219</v>
      </c>
      <c r="F168" s="203" t="s">
        <v>220</v>
      </c>
      <c r="G168" s="204" t="s">
        <v>216</v>
      </c>
      <c r="H168" s="205">
        <v>5.7800000000000002</v>
      </c>
      <c r="I168" s="206"/>
      <c r="J168" s="205">
        <f>ROUND(I168*H168,0)</f>
        <v>0</v>
      </c>
      <c r="K168" s="203" t="s">
        <v>123</v>
      </c>
      <c r="L168" s="45"/>
      <c r="M168" s="207" t="s">
        <v>20</v>
      </c>
      <c r="N168" s="208" t="s">
        <v>43</v>
      </c>
      <c r="O168" s="85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1" t="s">
        <v>124</v>
      </c>
      <c r="AT168" s="211" t="s">
        <v>119</v>
      </c>
      <c r="AU168" s="211" t="s">
        <v>81</v>
      </c>
      <c r="AY168" s="18" t="s">
        <v>116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8" t="s">
        <v>8</v>
      </c>
      <c r="BK168" s="212">
        <f>ROUND(I168*H168,0)</f>
        <v>0</v>
      </c>
      <c r="BL168" s="18" t="s">
        <v>124</v>
      </c>
      <c r="BM168" s="211" t="s">
        <v>221</v>
      </c>
    </row>
    <row r="169" s="2" customFormat="1">
      <c r="A169" s="39"/>
      <c r="B169" s="40"/>
      <c r="C169" s="41"/>
      <c r="D169" s="213" t="s">
        <v>126</v>
      </c>
      <c r="E169" s="41"/>
      <c r="F169" s="214" t="s">
        <v>222</v>
      </c>
      <c r="G169" s="41"/>
      <c r="H169" s="41"/>
      <c r="I169" s="215"/>
      <c r="J169" s="41"/>
      <c r="K169" s="41"/>
      <c r="L169" s="45"/>
      <c r="M169" s="216"/>
      <c r="N169" s="217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126</v>
      </c>
      <c r="AU169" s="18" t="s">
        <v>81</v>
      </c>
    </row>
    <row r="170" s="2" customFormat="1" ht="21.75" customHeight="1">
      <c r="A170" s="39"/>
      <c r="B170" s="40"/>
      <c r="C170" s="201" t="s">
        <v>223</v>
      </c>
      <c r="D170" s="201" t="s">
        <v>119</v>
      </c>
      <c r="E170" s="202" t="s">
        <v>224</v>
      </c>
      <c r="F170" s="203" t="s">
        <v>225</v>
      </c>
      <c r="G170" s="204" t="s">
        <v>216</v>
      </c>
      <c r="H170" s="205">
        <v>5.7800000000000002</v>
      </c>
      <c r="I170" s="206"/>
      <c r="J170" s="205">
        <f>ROUND(I170*H170,0)</f>
        <v>0</v>
      </c>
      <c r="K170" s="203" t="s">
        <v>123</v>
      </c>
      <c r="L170" s="45"/>
      <c r="M170" s="207" t="s">
        <v>20</v>
      </c>
      <c r="N170" s="208" t="s">
        <v>43</v>
      </c>
      <c r="O170" s="85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1" t="s">
        <v>124</v>
      </c>
      <c r="AT170" s="211" t="s">
        <v>119</v>
      </c>
      <c r="AU170" s="211" t="s">
        <v>81</v>
      </c>
      <c r="AY170" s="18" t="s">
        <v>116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8" t="s">
        <v>8</v>
      </c>
      <c r="BK170" s="212">
        <f>ROUND(I170*H170,0)</f>
        <v>0</v>
      </c>
      <c r="BL170" s="18" t="s">
        <v>124</v>
      </c>
      <c r="BM170" s="211" t="s">
        <v>226</v>
      </c>
    </row>
    <row r="171" s="2" customFormat="1">
      <c r="A171" s="39"/>
      <c r="B171" s="40"/>
      <c r="C171" s="41"/>
      <c r="D171" s="213" t="s">
        <v>126</v>
      </c>
      <c r="E171" s="41"/>
      <c r="F171" s="214" t="s">
        <v>227</v>
      </c>
      <c r="G171" s="41"/>
      <c r="H171" s="41"/>
      <c r="I171" s="215"/>
      <c r="J171" s="41"/>
      <c r="K171" s="41"/>
      <c r="L171" s="45"/>
      <c r="M171" s="216"/>
      <c r="N171" s="217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126</v>
      </c>
      <c r="AU171" s="18" t="s">
        <v>81</v>
      </c>
    </row>
    <row r="172" s="2" customFormat="1" ht="24.15" customHeight="1">
      <c r="A172" s="39"/>
      <c r="B172" s="40"/>
      <c r="C172" s="201" t="s">
        <v>228</v>
      </c>
      <c r="D172" s="201" t="s">
        <v>119</v>
      </c>
      <c r="E172" s="202" t="s">
        <v>229</v>
      </c>
      <c r="F172" s="203" t="s">
        <v>230</v>
      </c>
      <c r="G172" s="204" t="s">
        <v>216</v>
      </c>
      <c r="H172" s="205">
        <v>57.799999999999997</v>
      </c>
      <c r="I172" s="206"/>
      <c r="J172" s="205">
        <f>ROUND(I172*H172,0)</f>
        <v>0</v>
      </c>
      <c r="K172" s="203" t="s">
        <v>123</v>
      </c>
      <c r="L172" s="45"/>
      <c r="M172" s="207" t="s">
        <v>20</v>
      </c>
      <c r="N172" s="208" t="s">
        <v>43</v>
      </c>
      <c r="O172" s="85"/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1" t="s">
        <v>124</v>
      </c>
      <c r="AT172" s="211" t="s">
        <v>119</v>
      </c>
      <c r="AU172" s="211" t="s">
        <v>81</v>
      </c>
      <c r="AY172" s="18" t="s">
        <v>116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8" t="s">
        <v>8</v>
      </c>
      <c r="BK172" s="212">
        <f>ROUND(I172*H172,0)</f>
        <v>0</v>
      </c>
      <c r="BL172" s="18" t="s">
        <v>124</v>
      </c>
      <c r="BM172" s="211" t="s">
        <v>231</v>
      </c>
    </row>
    <row r="173" s="2" customFormat="1">
      <c r="A173" s="39"/>
      <c r="B173" s="40"/>
      <c r="C173" s="41"/>
      <c r="D173" s="213" t="s">
        <v>126</v>
      </c>
      <c r="E173" s="41"/>
      <c r="F173" s="214" t="s">
        <v>232</v>
      </c>
      <c r="G173" s="41"/>
      <c r="H173" s="41"/>
      <c r="I173" s="215"/>
      <c r="J173" s="41"/>
      <c r="K173" s="41"/>
      <c r="L173" s="45"/>
      <c r="M173" s="216"/>
      <c r="N173" s="217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126</v>
      </c>
      <c r="AU173" s="18" t="s">
        <v>81</v>
      </c>
    </row>
    <row r="174" s="13" customFormat="1">
      <c r="A174" s="13"/>
      <c r="B174" s="218"/>
      <c r="C174" s="219"/>
      <c r="D174" s="220" t="s">
        <v>128</v>
      </c>
      <c r="E174" s="221" t="s">
        <v>20</v>
      </c>
      <c r="F174" s="222" t="s">
        <v>233</v>
      </c>
      <c r="G174" s="219"/>
      <c r="H174" s="223">
        <v>57.799999999999997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128</v>
      </c>
      <c r="AU174" s="229" t="s">
        <v>81</v>
      </c>
      <c r="AV174" s="13" t="s">
        <v>81</v>
      </c>
      <c r="AW174" s="13" t="s">
        <v>33</v>
      </c>
      <c r="AX174" s="13" t="s">
        <v>8</v>
      </c>
      <c r="AY174" s="229" t="s">
        <v>116</v>
      </c>
    </row>
    <row r="175" s="2" customFormat="1" ht="24.15" customHeight="1">
      <c r="A175" s="39"/>
      <c r="B175" s="40"/>
      <c r="C175" s="201" t="s">
        <v>234</v>
      </c>
      <c r="D175" s="201" t="s">
        <v>119</v>
      </c>
      <c r="E175" s="202" t="s">
        <v>235</v>
      </c>
      <c r="F175" s="203" t="s">
        <v>236</v>
      </c>
      <c r="G175" s="204" t="s">
        <v>216</v>
      </c>
      <c r="H175" s="205">
        <v>5.7800000000000002</v>
      </c>
      <c r="I175" s="206"/>
      <c r="J175" s="205">
        <f>ROUND(I175*H175,0)</f>
        <v>0</v>
      </c>
      <c r="K175" s="203" t="s">
        <v>123</v>
      </c>
      <c r="L175" s="45"/>
      <c r="M175" s="207" t="s">
        <v>20</v>
      </c>
      <c r="N175" s="208" t="s">
        <v>43</v>
      </c>
      <c r="O175" s="85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1" t="s">
        <v>124</v>
      </c>
      <c r="AT175" s="211" t="s">
        <v>119</v>
      </c>
      <c r="AU175" s="211" t="s">
        <v>81</v>
      </c>
      <c r="AY175" s="18" t="s">
        <v>116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8" t="s">
        <v>8</v>
      </c>
      <c r="BK175" s="212">
        <f>ROUND(I175*H175,0)</f>
        <v>0</v>
      </c>
      <c r="BL175" s="18" t="s">
        <v>124</v>
      </c>
      <c r="BM175" s="211" t="s">
        <v>237</v>
      </c>
    </row>
    <row r="176" s="2" customFormat="1">
      <c r="A176" s="39"/>
      <c r="B176" s="40"/>
      <c r="C176" s="41"/>
      <c r="D176" s="213" t="s">
        <v>126</v>
      </c>
      <c r="E176" s="41"/>
      <c r="F176" s="214" t="s">
        <v>238</v>
      </c>
      <c r="G176" s="41"/>
      <c r="H176" s="41"/>
      <c r="I176" s="215"/>
      <c r="J176" s="41"/>
      <c r="K176" s="41"/>
      <c r="L176" s="45"/>
      <c r="M176" s="216"/>
      <c r="N176" s="217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126</v>
      </c>
      <c r="AU176" s="18" t="s">
        <v>81</v>
      </c>
    </row>
    <row r="177" s="12" customFormat="1" ht="22.8" customHeight="1">
      <c r="A177" s="12"/>
      <c r="B177" s="185"/>
      <c r="C177" s="186"/>
      <c r="D177" s="187" t="s">
        <v>71</v>
      </c>
      <c r="E177" s="199" t="s">
        <v>239</v>
      </c>
      <c r="F177" s="199" t="s">
        <v>240</v>
      </c>
      <c r="G177" s="186"/>
      <c r="H177" s="186"/>
      <c r="I177" s="189"/>
      <c r="J177" s="200">
        <f>BK177</f>
        <v>0</v>
      </c>
      <c r="K177" s="186"/>
      <c r="L177" s="191"/>
      <c r="M177" s="192"/>
      <c r="N177" s="193"/>
      <c r="O177" s="193"/>
      <c r="P177" s="194">
        <f>SUM(P178:P179)</f>
        <v>0</v>
      </c>
      <c r="Q177" s="193"/>
      <c r="R177" s="194">
        <f>SUM(R178:R179)</f>
        <v>0</v>
      </c>
      <c r="S177" s="193"/>
      <c r="T177" s="195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6" t="s">
        <v>8</v>
      </c>
      <c r="AT177" s="197" t="s">
        <v>71</v>
      </c>
      <c r="AU177" s="197" t="s">
        <v>8</v>
      </c>
      <c r="AY177" s="196" t="s">
        <v>116</v>
      </c>
      <c r="BK177" s="198">
        <f>SUM(BK178:BK179)</f>
        <v>0</v>
      </c>
    </row>
    <row r="178" s="2" customFormat="1" ht="33" customHeight="1">
      <c r="A178" s="39"/>
      <c r="B178" s="40"/>
      <c r="C178" s="201" t="s">
        <v>241</v>
      </c>
      <c r="D178" s="201" t="s">
        <v>119</v>
      </c>
      <c r="E178" s="202" t="s">
        <v>242</v>
      </c>
      <c r="F178" s="203" t="s">
        <v>243</v>
      </c>
      <c r="G178" s="204" t="s">
        <v>216</v>
      </c>
      <c r="H178" s="205">
        <v>8.4700000000000006</v>
      </c>
      <c r="I178" s="206"/>
      <c r="J178" s="205">
        <f>ROUND(I178*H178,0)</f>
        <v>0</v>
      </c>
      <c r="K178" s="203" t="s">
        <v>123</v>
      </c>
      <c r="L178" s="45"/>
      <c r="M178" s="207" t="s">
        <v>20</v>
      </c>
      <c r="N178" s="208" t="s">
        <v>43</v>
      </c>
      <c r="O178" s="85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1" t="s">
        <v>124</v>
      </c>
      <c r="AT178" s="211" t="s">
        <v>119</v>
      </c>
      <c r="AU178" s="211" t="s">
        <v>81</v>
      </c>
      <c r="AY178" s="18" t="s">
        <v>116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8" t="s">
        <v>8</v>
      </c>
      <c r="BK178" s="212">
        <f>ROUND(I178*H178,0)</f>
        <v>0</v>
      </c>
      <c r="BL178" s="18" t="s">
        <v>124</v>
      </c>
      <c r="BM178" s="211" t="s">
        <v>244</v>
      </c>
    </row>
    <row r="179" s="2" customFormat="1">
      <c r="A179" s="39"/>
      <c r="B179" s="40"/>
      <c r="C179" s="41"/>
      <c r="D179" s="213" t="s">
        <v>126</v>
      </c>
      <c r="E179" s="41"/>
      <c r="F179" s="214" t="s">
        <v>245</v>
      </c>
      <c r="G179" s="41"/>
      <c r="H179" s="41"/>
      <c r="I179" s="215"/>
      <c r="J179" s="41"/>
      <c r="K179" s="41"/>
      <c r="L179" s="45"/>
      <c r="M179" s="216"/>
      <c r="N179" s="217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126</v>
      </c>
      <c r="AU179" s="18" t="s">
        <v>81</v>
      </c>
    </row>
    <row r="180" s="12" customFormat="1" ht="25.92" customHeight="1">
      <c r="A180" s="12"/>
      <c r="B180" s="185"/>
      <c r="C180" s="186"/>
      <c r="D180" s="187" t="s">
        <v>71</v>
      </c>
      <c r="E180" s="188" t="s">
        <v>246</v>
      </c>
      <c r="F180" s="188" t="s">
        <v>247</v>
      </c>
      <c r="G180" s="186"/>
      <c r="H180" s="186"/>
      <c r="I180" s="189"/>
      <c r="J180" s="190">
        <f>BK180</f>
        <v>0</v>
      </c>
      <c r="K180" s="186"/>
      <c r="L180" s="191"/>
      <c r="M180" s="192"/>
      <c r="N180" s="193"/>
      <c r="O180" s="193"/>
      <c r="P180" s="194">
        <f>P181+P261+P267</f>
        <v>0</v>
      </c>
      <c r="Q180" s="193"/>
      <c r="R180" s="194">
        <f>R181+R261+R267</f>
        <v>0.28216859999999999</v>
      </c>
      <c r="S180" s="193"/>
      <c r="T180" s="195">
        <f>T181+T261+T267</f>
        <v>0.29258000000000001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96" t="s">
        <v>81</v>
      </c>
      <c r="AT180" s="197" t="s">
        <v>71</v>
      </c>
      <c r="AU180" s="197" t="s">
        <v>72</v>
      </c>
      <c r="AY180" s="196" t="s">
        <v>116</v>
      </c>
      <c r="BK180" s="198">
        <f>BK181+BK261+BK267</f>
        <v>0</v>
      </c>
    </row>
    <row r="181" s="12" customFormat="1" ht="22.8" customHeight="1">
      <c r="A181" s="12"/>
      <c r="B181" s="185"/>
      <c r="C181" s="186"/>
      <c r="D181" s="187" t="s">
        <v>71</v>
      </c>
      <c r="E181" s="199" t="s">
        <v>248</v>
      </c>
      <c r="F181" s="199" t="s">
        <v>249</v>
      </c>
      <c r="G181" s="186"/>
      <c r="H181" s="186"/>
      <c r="I181" s="189"/>
      <c r="J181" s="200">
        <f>BK181</f>
        <v>0</v>
      </c>
      <c r="K181" s="186"/>
      <c r="L181" s="191"/>
      <c r="M181" s="192"/>
      <c r="N181" s="193"/>
      <c r="O181" s="193"/>
      <c r="P181" s="194">
        <f>SUM(P182:P260)</f>
        <v>0</v>
      </c>
      <c r="Q181" s="193"/>
      <c r="R181" s="194">
        <f>SUM(R182:R260)</f>
        <v>0.2005324</v>
      </c>
      <c r="S181" s="193"/>
      <c r="T181" s="195">
        <f>SUM(T182:T260)</f>
        <v>0.29258000000000001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6" t="s">
        <v>81</v>
      </c>
      <c r="AT181" s="197" t="s">
        <v>71</v>
      </c>
      <c r="AU181" s="197" t="s">
        <v>8</v>
      </c>
      <c r="AY181" s="196" t="s">
        <v>116</v>
      </c>
      <c r="BK181" s="198">
        <f>SUM(BK182:BK260)</f>
        <v>0</v>
      </c>
    </row>
    <row r="182" s="2" customFormat="1" ht="37.8" customHeight="1">
      <c r="A182" s="39"/>
      <c r="B182" s="40"/>
      <c r="C182" s="201" t="s">
        <v>250</v>
      </c>
      <c r="D182" s="201" t="s">
        <v>119</v>
      </c>
      <c r="E182" s="202" t="s">
        <v>251</v>
      </c>
      <c r="F182" s="203" t="s">
        <v>252</v>
      </c>
      <c r="G182" s="204" t="s">
        <v>20</v>
      </c>
      <c r="H182" s="205">
        <v>3</v>
      </c>
      <c r="I182" s="206"/>
      <c r="J182" s="205">
        <f>ROUND(I182*H182,0)</f>
        <v>0</v>
      </c>
      <c r="K182" s="203" t="s">
        <v>20</v>
      </c>
      <c r="L182" s="45"/>
      <c r="M182" s="207" t="s">
        <v>20</v>
      </c>
      <c r="N182" s="208" t="s">
        <v>43</v>
      </c>
      <c r="O182" s="85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1" t="s">
        <v>223</v>
      </c>
      <c r="AT182" s="211" t="s">
        <v>119</v>
      </c>
      <c r="AU182" s="211" t="s">
        <v>81</v>
      </c>
      <c r="AY182" s="18" t="s">
        <v>116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8" t="s">
        <v>8</v>
      </c>
      <c r="BK182" s="212">
        <f>ROUND(I182*H182,0)</f>
        <v>0</v>
      </c>
      <c r="BL182" s="18" t="s">
        <v>223</v>
      </c>
      <c r="BM182" s="211" t="s">
        <v>253</v>
      </c>
    </row>
    <row r="183" s="2" customFormat="1" ht="37.8" customHeight="1">
      <c r="A183" s="39"/>
      <c r="B183" s="40"/>
      <c r="C183" s="201" t="s">
        <v>7</v>
      </c>
      <c r="D183" s="201" t="s">
        <v>119</v>
      </c>
      <c r="E183" s="202" t="s">
        <v>254</v>
      </c>
      <c r="F183" s="203" t="s">
        <v>252</v>
      </c>
      <c r="G183" s="204" t="s">
        <v>255</v>
      </c>
      <c r="H183" s="205">
        <v>1</v>
      </c>
      <c r="I183" s="206"/>
      <c r="J183" s="205">
        <f>ROUND(I183*H183,0)</f>
        <v>0</v>
      </c>
      <c r="K183" s="203" t="s">
        <v>20</v>
      </c>
      <c r="L183" s="45"/>
      <c r="M183" s="207" t="s">
        <v>20</v>
      </c>
      <c r="N183" s="208" t="s">
        <v>43</v>
      </c>
      <c r="O183" s="85"/>
      <c r="P183" s="209">
        <f>O183*H183</f>
        <v>0</v>
      </c>
      <c r="Q183" s="209">
        <v>0</v>
      </c>
      <c r="R183" s="209">
        <f>Q183*H183</f>
        <v>0</v>
      </c>
      <c r="S183" s="209">
        <v>0</v>
      </c>
      <c r="T183" s="21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1" t="s">
        <v>223</v>
      </c>
      <c r="AT183" s="211" t="s">
        <v>119</v>
      </c>
      <c r="AU183" s="211" t="s">
        <v>81</v>
      </c>
      <c r="AY183" s="18" t="s">
        <v>116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8" t="s">
        <v>8</v>
      </c>
      <c r="BK183" s="212">
        <f>ROUND(I183*H183,0)</f>
        <v>0</v>
      </c>
      <c r="BL183" s="18" t="s">
        <v>223</v>
      </c>
      <c r="BM183" s="211" t="s">
        <v>256</v>
      </c>
    </row>
    <row r="184" s="2" customFormat="1" ht="16.5" customHeight="1">
      <c r="A184" s="39"/>
      <c r="B184" s="40"/>
      <c r="C184" s="201" t="s">
        <v>257</v>
      </c>
      <c r="D184" s="201" t="s">
        <v>119</v>
      </c>
      <c r="E184" s="202" t="s">
        <v>258</v>
      </c>
      <c r="F184" s="203" t="s">
        <v>259</v>
      </c>
      <c r="G184" s="204" t="s">
        <v>260</v>
      </c>
      <c r="H184" s="205">
        <v>32.859999999999999</v>
      </c>
      <c r="I184" s="206"/>
      <c r="J184" s="205">
        <f>ROUND(I184*H184,0)</f>
        <v>0</v>
      </c>
      <c r="K184" s="203" t="s">
        <v>123</v>
      </c>
      <c r="L184" s="45"/>
      <c r="M184" s="207" t="s">
        <v>20</v>
      </c>
      <c r="N184" s="208" t="s">
        <v>43</v>
      </c>
      <c r="O184" s="85"/>
      <c r="P184" s="209">
        <f>O184*H184</f>
        <v>0</v>
      </c>
      <c r="Q184" s="209">
        <v>0</v>
      </c>
      <c r="R184" s="209">
        <f>Q184*H184</f>
        <v>0</v>
      </c>
      <c r="S184" s="209">
        <v>0.0030000000000000001</v>
      </c>
      <c r="T184" s="210">
        <f>S184*H184</f>
        <v>0.098580000000000001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1" t="s">
        <v>223</v>
      </c>
      <c r="AT184" s="211" t="s">
        <v>119</v>
      </c>
      <c r="AU184" s="211" t="s">
        <v>81</v>
      </c>
      <c r="AY184" s="18" t="s">
        <v>116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8" t="s">
        <v>8</v>
      </c>
      <c r="BK184" s="212">
        <f>ROUND(I184*H184,0)</f>
        <v>0</v>
      </c>
      <c r="BL184" s="18" t="s">
        <v>223</v>
      </c>
      <c r="BM184" s="211" t="s">
        <v>261</v>
      </c>
    </row>
    <row r="185" s="2" customFormat="1">
      <c r="A185" s="39"/>
      <c r="B185" s="40"/>
      <c r="C185" s="41"/>
      <c r="D185" s="213" t="s">
        <v>126</v>
      </c>
      <c r="E185" s="41"/>
      <c r="F185" s="214" t="s">
        <v>262</v>
      </c>
      <c r="G185" s="41"/>
      <c r="H185" s="41"/>
      <c r="I185" s="215"/>
      <c r="J185" s="41"/>
      <c r="K185" s="41"/>
      <c r="L185" s="45"/>
      <c r="M185" s="216"/>
      <c r="N185" s="217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126</v>
      </c>
      <c r="AU185" s="18" t="s">
        <v>81</v>
      </c>
    </row>
    <row r="186" s="13" customFormat="1">
      <c r="A186" s="13"/>
      <c r="B186" s="218"/>
      <c r="C186" s="219"/>
      <c r="D186" s="220" t="s">
        <v>128</v>
      </c>
      <c r="E186" s="221" t="s">
        <v>20</v>
      </c>
      <c r="F186" s="222" t="s">
        <v>263</v>
      </c>
      <c r="G186" s="219"/>
      <c r="H186" s="223">
        <v>32.859999999999999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128</v>
      </c>
      <c r="AU186" s="229" t="s">
        <v>81</v>
      </c>
      <c r="AV186" s="13" t="s">
        <v>81</v>
      </c>
      <c r="AW186" s="13" t="s">
        <v>33</v>
      </c>
      <c r="AX186" s="13" t="s">
        <v>8</v>
      </c>
      <c r="AY186" s="229" t="s">
        <v>116</v>
      </c>
    </row>
    <row r="187" s="2" customFormat="1" ht="21.75" customHeight="1">
      <c r="A187" s="39"/>
      <c r="B187" s="40"/>
      <c r="C187" s="201" t="s">
        <v>264</v>
      </c>
      <c r="D187" s="201" t="s">
        <v>119</v>
      </c>
      <c r="E187" s="202" t="s">
        <v>265</v>
      </c>
      <c r="F187" s="203" t="s">
        <v>266</v>
      </c>
      <c r="G187" s="204" t="s">
        <v>260</v>
      </c>
      <c r="H187" s="205">
        <v>36</v>
      </c>
      <c r="I187" s="206"/>
      <c r="J187" s="205">
        <f>ROUND(I187*H187,0)</f>
        <v>0</v>
      </c>
      <c r="K187" s="203" t="s">
        <v>123</v>
      </c>
      <c r="L187" s="45"/>
      <c r="M187" s="207" t="s">
        <v>20</v>
      </c>
      <c r="N187" s="208" t="s">
        <v>43</v>
      </c>
      <c r="O187" s="85"/>
      <c r="P187" s="209">
        <f>O187*H187</f>
        <v>0</v>
      </c>
      <c r="Q187" s="209">
        <v>0</v>
      </c>
      <c r="R187" s="209">
        <f>Q187*H187</f>
        <v>0</v>
      </c>
      <c r="S187" s="209">
        <v>0.0050000000000000001</v>
      </c>
      <c r="T187" s="210">
        <f>S187*H187</f>
        <v>0.17999999999999999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1" t="s">
        <v>223</v>
      </c>
      <c r="AT187" s="211" t="s">
        <v>119</v>
      </c>
      <c r="AU187" s="211" t="s">
        <v>81</v>
      </c>
      <c r="AY187" s="18" t="s">
        <v>116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8" t="s">
        <v>8</v>
      </c>
      <c r="BK187" s="212">
        <f>ROUND(I187*H187,0)</f>
        <v>0</v>
      </c>
      <c r="BL187" s="18" t="s">
        <v>223</v>
      </c>
      <c r="BM187" s="211" t="s">
        <v>267</v>
      </c>
    </row>
    <row r="188" s="2" customFormat="1">
      <c r="A188" s="39"/>
      <c r="B188" s="40"/>
      <c r="C188" s="41"/>
      <c r="D188" s="213" t="s">
        <v>126</v>
      </c>
      <c r="E188" s="41"/>
      <c r="F188" s="214" t="s">
        <v>268</v>
      </c>
      <c r="G188" s="41"/>
      <c r="H188" s="41"/>
      <c r="I188" s="215"/>
      <c r="J188" s="41"/>
      <c r="K188" s="41"/>
      <c r="L188" s="45"/>
      <c r="M188" s="216"/>
      <c r="N188" s="217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126</v>
      </c>
      <c r="AU188" s="18" t="s">
        <v>81</v>
      </c>
    </row>
    <row r="189" s="13" customFormat="1">
      <c r="A189" s="13"/>
      <c r="B189" s="218"/>
      <c r="C189" s="219"/>
      <c r="D189" s="220" t="s">
        <v>128</v>
      </c>
      <c r="E189" s="221" t="s">
        <v>20</v>
      </c>
      <c r="F189" s="222" t="s">
        <v>269</v>
      </c>
      <c r="G189" s="219"/>
      <c r="H189" s="223">
        <v>36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128</v>
      </c>
      <c r="AU189" s="229" t="s">
        <v>81</v>
      </c>
      <c r="AV189" s="13" t="s">
        <v>81</v>
      </c>
      <c r="AW189" s="13" t="s">
        <v>33</v>
      </c>
      <c r="AX189" s="13" t="s">
        <v>8</v>
      </c>
      <c r="AY189" s="229" t="s">
        <v>116</v>
      </c>
    </row>
    <row r="190" s="2" customFormat="1" ht="16.5" customHeight="1">
      <c r="A190" s="39"/>
      <c r="B190" s="40"/>
      <c r="C190" s="201" t="s">
        <v>270</v>
      </c>
      <c r="D190" s="201" t="s">
        <v>119</v>
      </c>
      <c r="E190" s="202" t="s">
        <v>271</v>
      </c>
      <c r="F190" s="203" t="s">
        <v>272</v>
      </c>
      <c r="G190" s="204" t="s">
        <v>260</v>
      </c>
      <c r="H190" s="205">
        <v>2</v>
      </c>
      <c r="I190" s="206"/>
      <c r="J190" s="205">
        <f>ROUND(I190*H190,0)</f>
        <v>0</v>
      </c>
      <c r="K190" s="203" t="s">
        <v>123</v>
      </c>
      <c r="L190" s="45"/>
      <c r="M190" s="207" t="s">
        <v>20</v>
      </c>
      <c r="N190" s="208" t="s">
        <v>43</v>
      </c>
      <c r="O190" s="85"/>
      <c r="P190" s="209">
        <f>O190*H190</f>
        <v>0</v>
      </c>
      <c r="Q190" s="209">
        <v>0</v>
      </c>
      <c r="R190" s="209">
        <f>Q190*H190</f>
        <v>0</v>
      </c>
      <c r="S190" s="209">
        <v>0.0070000000000000001</v>
      </c>
      <c r="T190" s="210">
        <f>S190*H190</f>
        <v>0.014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1" t="s">
        <v>223</v>
      </c>
      <c r="AT190" s="211" t="s">
        <v>119</v>
      </c>
      <c r="AU190" s="211" t="s">
        <v>81</v>
      </c>
      <c r="AY190" s="18" t="s">
        <v>116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8" t="s">
        <v>8</v>
      </c>
      <c r="BK190" s="212">
        <f>ROUND(I190*H190,0)</f>
        <v>0</v>
      </c>
      <c r="BL190" s="18" t="s">
        <v>223</v>
      </c>
      <c r="BM190" s="211" t="s">
        <v>273</v>
      </c>
    </row>
    <row r="191" s="2" customFormat="1">
      <c r="A191" s="39"/>
      <c r="B191" s="40"/>
      <c r="C191" s="41"/>
      <c r="D191" s="213" t="s">
        <v>126</v>
      </c>
      <c r="E191" s="41"/>
      <c r="F191" s="214" t="s">
        <v>274</v>
      </c>
      <c r="G191" s="41"/>
      <c r="H191" s="41"/>
      <c r="I191" s="215"/>
      <c r="J191" s="41"/>
      <c r="K191" s="41"/>
      <c r="L191" s="45"/>
      <c r="M191" s="216"/>
      <c r="N191" s="217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126</v>
      </c>
      <c r="AU191" s="18" t="s">
        <v>81</v>
      </c>
    </row>
    <row r="192" s="13" customFormat="1">
      <c r="A192" s="13"/>
      <c r="B192" s="218"/>
      <c r="C192" s="219"/>
      <c r="D192" s="220" t="s">
        <v>128</v>
      </c>
      <c r="E192" s="221" t="s">
        <v>20</v>
      </c>
      <c r="F192" s="222" t="s">
        <v>275</v>
      </c>
      <c r="G192" s="219"/>
      <c r="H192" s="223">
        <v>2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128</v>
      </c>
      <c r="AU192" s="229" t="s">
        <v>81</v>
      </c>
      <c r="AV192" s="13" t="s">
        <v>81</v>
      </c>
      <c r="AW192" s="13" t="s">
        <v>33</v>
      </c>
      <c r="AX192" s="13" t="s">
        <v>8</v>
      </c>
      <c r="AY192" s="229" t="s">
        <v>116</v>
      </c>
    </row>
    <row r="193" s="2" customFormat="1" ht="21.75" customHeight="1">
      <c r="A193" s="39"/>
      <c r="B193" s="40"/>
      <c r="C193" s="201" t="s">
        <v>276</v>
      </c>
      <c r="D193" s="201" t="s">
        <v>119</v>
      </c>
      <c r="E193" s="202" t="s">
        <v>277</v>
      </c>
      <c r="F193" s="203" t="s">
        <v>278</v>
      </c>
      <c r="G193" s="204" t="s">
        <v>122</v>
      </c>
      <c r="H193" s="205">
        <v>21.260000000000002</v>
      </c>
      <c r="I193" s="206"/>
      <c r="J193" s="205">
        <f>ROUND(I193*H193,0)</f>
        <v>0</v>
      </c>
      <c r="K193" s="203" t="s">
        <v>123</v>
      </c>
      <c r="L193" s="45"/>
      <c r="M193" s="207" t="s">
        <v>20</v>
      </c>
      <c r="N193" s="208" t="s">
        <v>43</v>
      </c>
      <c r="O193" s="85"/>
      <c r="P193" s="209">
        <f>O193*H193</f>
        <v>0</v>
      </c>
      <c r="Q193" s="209">
        <v>0.00027</v>
      </c>
      <c r="R193" s="209">
        <f>Q193*H193</f>
        <v>0.0057402000000000009</v>
      </c>
      <c r="S193" s="209">
        <v>0</v>
      </c>
      <c r="T193" s="21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1" t="s">
        <v>223</v>
      </c>
      <c r="AT193" s="211" t="s">
        <v>119</v>
      </c>
      <c r="AU193" s="211" t="s">
        <v>81</v>
      </c>
      <c r="AY193" s="18" t="s">
        <v>116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8" t="s">
        <v>8</v>
      </c>
      <c r="BK193" s="212">
        <f>ROUND(I193*H193,0)</f>
        <v>0</v>
      </c>
      <c r="BL193" s="18" t="s">
        <v>223</v>
      </c>
      <c r="BM193" s="211" t="s">
        <v>279</v>
      </c>
    </row>
    <row r="194" s="2" customFormat="1">
      <c r="A194" s="39"/>
      <c r="B194" s="40"/>
      <c r="C194" s="41"/>
      <c r="D194" s="213" t="s">
        <v>126</v>
      </c>
      <c r="E194" s="41"/>
      <c r="F194" s="214" t="s">
        <v>280</v>
      </c>
      <c r="G194" s="41"/>
      <c r="H194" s="41"/>
      <c r="I194" s="215"/>
      <c r="J194" s="41"/>
      <c r="K194" s="41"/>
      <c r="L194" s="45"/>
      <c r="M194" s="216"/>
      <c r="N194" s="217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126</v>
      </c>
      <c r="AU194" s="18" t="s">
        <v>81</v>
      </c>
    </row>
    <row r="195" s="13" customFormat="1">
      <c r="A195" s="13"/>
      <c r="B195" s="218"/>
      <c r="C195" s="219"/>
      <c r="D195" s="220" t="s">
        <v>128</v>
      </c>
      <c r="E195" s="221" t="s">
        <v>20</v>
      </c>
      <c r="F195" s="222" t="s">
        <v>281</v>
      </c>
      <c r="G195" s="219"/>
      <c r="H195" s="223">
        <v>21.260000000000002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9" t="s">
        <v>128</v>
      </c>
      <c r="AU195" s="229" t="s">
        <v>81</v>
      </c>
      <c r="AV195" s="13" t="s">
        <v>81</v>
      </c>
      <c r="AW195" s="13" t="s">
        <v>33</v>
      </c>
      <c r="AX195" s="13" t="s">
        <v>8</v>
      </c>
      <c r="AY195" s="229" t="s">
        <v>116</v>
      </c>
    </row>
    <row r="196" s="2" customFormat="1" ht="21.75" customHeight="1">
      <c r="A196" s="39"/>
      <c r="B196" s="40"/>
      <c r="C196" s="201" t="s">
        <v>282</v>
      </c>
      <c r="D196" s="201" t="s">
        <v>119</v>
      </c>
      <c r="E196" s="202" t="s">
        <v>283</v>
      </c>
      <c r="F196" s="203" t="s">
        <v>284</v>
      </c>
      <c r="G196" s="204" t="s">
        <v>122</v>
      </c>
      <c r="H196" s="205">
        <v>42.130000000000003</v>
      </c>
      <c r="I196" s="206"/>
      <c r="J196" s="205">
        <f>ROUND(I196*H196,0)</f>
        <v>0</v>
      </c>
      <c r="K196" s="203" t="s">
        <v>123</v>
      </c>
      <c r="L196" s="45"/>
      <c r="M196" s="207" t="s">
        <v>20</v>
      </c>
      <c r="N196" s="208" t="s">
        <v>43</v>
      </c>
      <c r="O196" s="85"/>
      <c r="P196" s="209">
        <f>O196*H196</f>
        <v>0</v>
      </c>
      <c r="Q196" s="209">
        <v>0.00025999999999999998</v>
      </c>
      <c r="R196" s="209">
        <f>Q196*H196</f>
        <v>0.0109538</v>
      </c>
      <c r="S196" s="209">
        <v>0</v>
      </c>
      <c r="T196" s="21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1" t="s">
        <v>223</v>
      </c>
      <c r="AT196" s="211" t="s">
        <v>119</v>
      </c>
      <c r="AU196" s="211" t="s">
        <v>81</v>
      </c>
      <c r="AY196" s="18" t="s">
        <v>116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8" t="s">
        <v>8</v>
      </c>
      <c r="BK196" s="212">
        <f>ROUND(I196*H196,0)</f>
        <v>0</v>
      </c>
      <c r="BL196" s="18" t="s">
        <v>223</v>
      </c>
      <c r="BM196" s="211" t="s">
        <v>285</v>
      </c>
    </row>
    <row r="197" s="2" customFormat="1">
      <c r="A197" s="39"/>
      <c r="B197" s="40"/>
      <c r="C197" s="41"/>
      <c r="D197" s="213" t="s">
        <v>126</v>
      </c>
      <c r="E197" s="41"/>
      <c r="F197" s="214" t="s">
        <v>286</v>
      </c>
      <c r="G197" s="41"/>
      <c r="H197" s="41"/>
      <c r="I197" s="215"/>
      <c r="J197" s="41"/>
      <c r="K197" s="41"/>
      <c r="L197" s="45"/>
      <c r="M197" s="216"/>
      <c r="N197" s="217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126</v>
      </c>
      <c r="AU197" s="18" t="s">
        <v>81</v>
      </c>
    </row>
    <row r="198" s="13" customFormat="1">
      <c r="A198" s="13"/>
      <c r="B198" s="218"/>
      <c r="C198" s="219"/>
      <c r="D198" s="220" t="s">
        <v>128</v>
      </c>
      <c r="E198" s="221" t="s">
        <v>20</v>
      </c>
      <c r="F198" s="222" t="s">
        <v>287</v>
      </c>
      <c r="G198" s="219"/>
      <c r="H198" s="223">
        <v>42.130000000000003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9" t="s">
        <v>128</v>
      </c>
      <c r="AU198" s="229" t="s">
        <v>81</v>
      </c>
      <c r="AV198" s="13" t="s">
        <v>81</v>
      </c>
      <c r="AW198" s="13" t="s">
        <v>33</v>
      </c>
      <c r="AX198" s="13" t="s">
        <v>8</v>
      </c>
      <c r="AY198" s="229" t="s">
        <v>116</v>
      </c>
    </row>
    <row r="199" s="2" customFormat="1" ht="21.75" customHeight="1">
      <c r="A199" s="39"/>
      <c r="B199" s="40"/>
      <c r="C199" s="201" t="s">
        <v>288</v>
      </c>
      <c r="D199" s="201" t="s">
        <v>119</v>
      </c>
      <c r="E199" s="202" t="s">
        <v>289</v>
      </c>
      <c r="F199" s="203" t="s">
        <v>290</v>
      </c>
      <c r="G199" s="204" t="s">
        <v>122</v>
      </c>
      <c r="H199" s="205">
        <v>13.92</v>
      </c>
      <c r="I199" s="206"/>
      <c r="J199" s="205">
        <f>ROUND(I199*H199,0)</f>
        <v>0</v>
      </c>
      <c r="K199" s="203" t="s">
        <v>123</v>
      </c>
      <c r="L199" s="45"/>
      <c r="M199" s="207" t="s">
        <v>20</v>
      </c>
      <c r="N199" s="208" t="s">
        <v>43</v>
      </c>
      <c r="O199" s="85"/>
      <c r="P199" s="209">
        <f>O199*H199</f>
        <v>0</v>
      </c>
      <c r="Q199" s="209">
        <v>0.00027</v>
      </c>
      <c r="R199" s="209">
        <f>Q199*H199</f>
        <v>0.0037583999999999998</v>
      </c>
      <c r="S199" s="209">
        <v>0</v>
      </c>
      <c r="T199" s="21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1" t="s">
        <v>223</v>
      </c>
      <c r="AT199" s="211" t="s">
        <v>119</v>
      </c>
      <c r="AU199" s="211" t="s">
        <v>81</v>
      </c>
      <c r="AY199" s="18" t="s">
        <v>116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8" t="s">
        <v>8</v>
      </c>
      <c r="BK199" s="212">
        <f>ROUND(I199*H199,0)</f>
        <v>0</v>
      </c>
      <c r="BL199" s="18" t="s">
        <v>223</v>
      </c>
      <c r="BM199" s="211" t="s">
        <v>291</v>
      </c>
    </row>
    <row r="200" s="2" customFormat="1">
      <c r="A200" s="39"/>
      <c r="B200" s="40"/>
      <c r="C200" s="41"/>
      <c r="D200" s="213" t="s">
        <v>126</v>
      </c>
      <c r="E200" s="41"/>
      <c r="F200" s="214" t="s">
        <v>292</v>
      </c>
      <c r="G200" s="41"/>
      <c r="H200" s="41"/>
      <c r="I200" s="215"/>
      <c r="J200" s="41"/>
      <c r="K200" s="41"/>
      <c r="L200" s="45"/>
      <c r="M200" s="216"/>
      <c r="N200" s="217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126</v>
      </c>
      <c r="AU200" s="18" t="s">
        <v>81</v>
      </c>
    </row>
    <row r="201" s="2" customFormat="1" ht="33" customHeight="1">
      <c r="A201" s="39"/>
      <c r="B201" s="40"/>
      <c r="C201" s="252" t="s">
        <v>293</v>
      </c>
      <c r="D201" s="252" t="s">
        <v>161</v>
      </c>
      <c r="E201" s="253" t="s">
        <v>294</v>
      </c>
      <c r="F201" s="254" t="s">
        <v>295</v>
      </c>
      <c r="G201" s="255" t="s">
        <v>255</v>
      </c>
      <c r="H201" s="256">
        <v>1</v>
      </c>
      <c r="I201" s="257"/>
      <c r="J201" s="256">
        <f>ROUND(I201*H201,0)</f>
        <v>0</v>
      </c>
      <c r="K201" s="254" t="s">
        <v>20</v>
      </c>
      <c r="L201" s="258"/>
      <c r="M201" s="259" t="s">
        <v>20</v>
      </c>
      <c r="N201" s="260" t="s">
        <v>43</v>
      </c>
      <c r="O201" s="85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1" t="s">
        <v>296</v>
      </c>
      <c r="AT201" s="211" t="s">
        <v>161</v>
      </c>
      <c r="AU201" s="211" t="s">
        <v>81</v>
      </c>
      <c r="AY201" s="18" t="s">
        <v>116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8" t="s">
        <v>8</v>
      </c>
      <c r="BK201" s="212">
        <f>ROUND(I201*H201,0)</f>
        <v>0</v>
      </c>
      <c r="BL201" s="18" t="s">
        <v>223</v>
      </c>
      <c r="BM201" s="211" t="s">
        <v>297</v>
      </c>
    </row>
    <row r="202" s="2" customFormat="1" ht="33" customHeight="1">
      <c r="A202" s="39"/>
      <c r="B202" s="40"/>
      <c r="C202" s="252" t="s">
        <v>298</v>
      </c>
      <c r="D202" s="252" t="s">
        <v>161</v>
      </c>
      <c r="E202" s="253" t="s">
        <v>299</v>
      </c>
      <c r="F202" s="254" t="s">
        <v>300</v>
      </c>
      <c r="G202" s="255" t="s">
        <v>255</v>
      </c>
      <c r="H202" s="256">
        <v>1</v>
      </c>
      <c r="I202" s="257"/>
      <c r="J202" s="256">
        <f>ROUND(I202*H202,0)</f>
        <v>0</v>
      </c>
      <c r="K202" s="254" t="s">
        <v>20</v>
      </c>
      <c r="L202" s="258"/>
      <c r="M202" s="259" t="s">
        <v>20</v>
      </c>
      <c r="N202" s="260" t="s">
        <v>43</v>
      </c>
      <c r="O202" s="85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1" t="s">
        <v>296</v>
      </c>
      <c r="AT202" s="211" t="s">
        <v>161</v>
      </c>
      <c r="AU202" s="211" t="s">
        <v>81</v>
      </c>
      <c r="AY202" s="18" t="s">
        <v>116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8" t="s">
        <v>8</v>
      </c>
      <c r="BK202" s="212">
        <f>ROUND(I202*H202,0)</f>
        <v>0</v>
      </c>
      <c r="BL202" s="18" t="s">
        <v>223</v>
      </c>
      <c r="BM202" s="211" t="s">
        <v>301</v>
      </c>
    </row>
    <row r="203" s="2" customFormat="1" ht="33" customHeight="1">
      <c r="A203" s="39"/>
      <c r="B203" s="40"/>
      <c r="C203" s="252" t="s">
        <v>302</v>
      </c>
      <c r="D203" s="252" t="s">
        <v>161</v>
      </c>
      <c r="E203" s="253" t="s">
        <v>303</v>
      </c>
      <c r="F203" s="254" t="s">
        <v>304</v>
      </c>
      <c r="G203" s="255" t="s">
        <v>255</v>
      </c>
      <c r="H203" s="256">
        <v>1</v>
      </c>
      <c r="I203" s="257"/>
      <c r="J203" s="256">
        <f>ROUND(I203*H203,0)</f>
        <v>0</v>
      </c>
      <c r="K203" s="254" t="s">
        <v>20</v>
      </c>
      <c r="L203" s="258"/>
      <c r="M203" s="259" t="s">
        <v>20</v>
      </c>
      <c r="N203" s="260" t="s">
        <v>43</v>
      </c>
      <c r="O203" s="85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1" t="s">
        <v>296</v>
      </c>
      <c r="AT203" s="211" t="s">
        <v>161</v>
      </c>
      <c r="AU203" s="211" t="s">
        <v>81</v>
      </c>
      <c r="AY203" s="18" t="s">
        <v>116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8" t="s">
        <v>8</v>
      </c>
      <c r="BK203" s="212">
        <f>ROUND(I203*H203,0)</f>
        <v>0</v>
      </c>
      <c r="BL203" s="18" t="s">
        <v>223</v>
      </c>
      <c r="BM203" s="211" t="s">
        <v>305</v>
      </c>
    </row>
    <row r="204" s="2" customFormat="1" ht="33" customHeight="1">
      <c r="A204" s="39"/>
      <c r="B204" s="40"/>
      <c r="C204" s="252" t="s">
        <v>306</v>
      </c>
      <c r="D204" s="252" t="s">
        <v>161</v>
      </c>
      <c r="E204" s="253" t="s">
        <v>307</v>
      </c>
      <c r="F204" s="254" t="s">
        <v>308</v>
      </c>
      <c r="G204" s="255" t="s">
        <v>255</v>
      </c>
      <c r="H204" s="256">
        <v>1</v>
      </c>
      <c r="I204" s="257"/>
      <c r="J204" s="256">
        <f>ROUND(I204*H204,0)</f>
        <v>0</v>
      </c>
      <c r="K204" s="254" t="s">
        <v>20</v>
      </c>
      <c r="L204" s="258"/>
      <c r="M204" s="259" t="s">
        <v>20</v>
      </c>
      <c r="N204" s="260" t="s">
        <v>43</v>
      </c>
      <c r="O204" s="85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1" t="s">
        <v>296</v>
      </c>
      <c r="AT204" s="211" t="s">
        <v>161</v>
      </c>
      <c r="AU204" s="211" t="s">
        <v>81</v>
      </c>
      <c r="AY204" s="18" t="s">
        <v>116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8" t="s">
        <v>8</v>
      </c>
      <c r="BK204" s="212">
        <f>ROUND(I204*H204,0)</f>
        <v>0</v>
      </c>
      <c r="BL204" s="18" t="s">
        <v>223</v>
      </c>
      <c r="BM204" s="211" t="s">
        <v>309</v>
      </c>
    </row>
    <row r="205" s="2" customFormat="1" ht="33" customHeight="1">
      <c r="A205" s="39"/>
      <c r="B205" s="40"/>
      <c r="C205" s="252" t="s">
        <v>296</v>
      </c>
      <c r="D205" s="252" t="s">
        <v>161</v>
      </c>
      <c r="E205" s="253" t="s">
        <v>310</v>
      </c>
      <c r="F205" s="254" t="s">
        <v>311</v>
      </c>
      <c r="G205" s="255" t="s">
        <v>255</v>
      </c>
      <c r="H205" s="256">
        <v>1</v>
      </c>
      <c r="I205" s="257"/>
      <c r="J205" s="256">
        <f>ROUND(I205*H205,0)</f>
        <v>0</v>
      </c>
      <c r="K205" s="254" t="s">
        <v>20</v>
      </c>
      <c r="L205" s="258"/>
      <c r="M205" s="259" t="s">
        <v>20</v>
      </c>
      <c r="N205" s="260" t="s">
        <v>43</v>
      </c>
      <c r="O205" s="85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1" t="s">
        <v>296</v>
      </c>
      <c r="AT205" s="211" t="s">
        <v>161</v>
      </c>
      <c r="AU205" s="211" t="s">
        <v>81</v>
      </c>
      <c r="AY205" s="18" t="s">
        <v>116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8" t="s">
        <v>8</v>
      </c>
      <c r="BK205" s="212">
        <f>ROUND(I205*H205,0)</f>
        <v>0</v>
      </c>
      <c r="BL205" s="18" t="s">
        <v>223</v>
      </c>
      <c r="BM205" s="211" t="s">
        <v>312</v>
      </c>
    </row>
    <row r="206" s="2" customFormat="1" ht="33" customHeight="1">
      <c r="A206" s="39"/>
      <c r="B206" s="40"/>
      <c r="C206" s="252" t="s">
        <v>313</v>
      </c>
      <c r="D206" s="252" t="s">
        <v>161</v>
      </c>
      <c r="E206" s="253" t="s">
        <v>314</v>
      </c>
      <c r="F206" s="254" t="s">
        <v>315</v>
      </c>
      <c r="G206" s="255" t="s">
        <v>255</v>
      </c>
      <c r="H206" s="256">
        <v>1</v>
      </c>
      <c r="I206" s="257"/>
      <c r="J206" s="256">
        <f>ROUND(I206*H206,0)</f>
        <v>0</v>
      </c>
      <c r="K206" s="254" t="s">
        <v>20</v>
      </c>
      <c r="L206" s="258"/>
      <c r="M206" s="259" t="s">
        <v>20</v>
      </c>
      <c r="N206" s="260" t="s">
        <v>43</v>
      </c>
      <c r="O206" s="85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1" t="s">
        <v>296</v>
      </c>
      <c r="AT206" s="211" t="s">
        <v>161</v>
      </c>
      <c r="AU206" s="211" t="s">
        <v>81</v>
      </c>
      <c r="AY206" s="18" t="s">
        <v>116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8" t="s">
        <v>8</v>
      </c>
      <c r="BK206" s="212">
        <f>ROUND(I206*H206,0)</f>
        <v>0</v>
      </c>
      <c r="BL206" s="18" t="s">
        <v>223</v>
      </c>
      <c r="BM206" s="211" t="s">
        <v>316</v>
      </c>
    </row>
    <row r="207" s="2" customFormat="1" ht="33" customHeight="1">
      <c r="A207" s="39"/>
      <c r="B207" s="40"/>
      <c r="C207" s="252" t="s">
        <v>317</v>
      </c>
      <c r="D207" s="252" t="s">
        <v>161</v>
      </c>
      <c r="E207" s="253" t="s">
        <v>318</v>
      </c>
      <c r="F207" s="254" t="s">
        <v>319</v>
      </c>
      <c r="G207" s="255" t="s">
        <v>255</v>
      </c>
      <c r="H207" s="256">
        <v>1</v>
      </c>
      <c r="I207" s="257"/>
      <c r="J207" s="256">
        <f>ROUND(I207*H207,0)</f>
        <v>0</v>
      </c>
      <c r="K207" s="254" t="s">
        <v>20</v>
      </c>
      <c r="L207" s="258"/>
      <c r="M207" s="259" t="s">
        <v>20</v>
      </c>
      <c r="N207" s="260" t="s">
        <v>43</v>
      </c>
      <c r="O207" s="85"/>
      <c r="P207" s="209">
        <f>O207*H207</f>
        <v>0</v>
      </c>
      <c r="Q207" s="209">
        <v>0</v>
      </c>
      <c r="R207" s="209">
        <f>Q207*H207</f>
        <v>0</v>
      </c>
      <c r="S207" s="209">
        <v>0</v>
      </c>
      <c r="T207" s="21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1" t="s">
        <v>296</v>
      </c>
      <c r="AT207" s="211" t="s">
        <v>161</v>
      </c>
      <c r="AU207" s="211" t="s">
        <v>81</v>
      </c>
      <c r="AY207" s="18" t="s">
        <v>116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8" t="s">
        <v>8</v>
      </c>
      <c r="BK207" s="212">
        <f>ROUND(I207*H207,0)</f>
        <v>0</v>
      </c>
      <c r="BL207" s="18" t="s">
        <v>223</v>
      </c>
      <c r="BM207" s="211" t="s">
        <v>320</v>
      </c>
    </row>
    <row r="208" s="2" customFormat="1" ht="33" customHeight="1">
      <c r="A208" s="39"/>
      <c r="B208" s="40"/>
      <c r="C208" s="252" t="s">
        <v>321</v>
      </c>
      <c r="D208" s="252" t="s">
        <v>161</v>
      </c>
      <c r="E208" s="253" t="s">
        <v>322</v>
      </c>
      <c r="F208" s="254" t="s">
        <v>323</v>
      </c>
      <c r="G208" s="255" t="s">
        <v>255</v>
      </c>
      <c r="H208" s="256">
        <v>2</v>
      </c>
      <c r="I208" s="257"/>
      <c r="J208" s="256">
        <f>ROUND(I208*H208,0)</f>
        <v>0</v>
      </c>
      <c r="K208" s="254" t="s">
        <v>20</v>
      </c>
      <c r="L208" s="258"/>
      <c r="M208" s="259" t="s">
        <v>20</v>
      </c>
      <c r="N208" s="260" t="s">
        <v>43</v>
      </c>
      <c r="O208" s="85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1" t="s">
        <v>296</v>
      </c>
      <c r="AT208" s="211" t="s">
        <v>161</v>
      </c>
      <c r="AU208" s="211" t="s">
        <v>81</v>
      </c>
      <c r="AY208" s="18" t="s">
        <v>116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8" t="s">
        <v>8</v>
      </c>
      <c r="BK208" s="212">
        <f>ROUND(I208*H208,0)</f>
        <v>0</v>
      </c>
      <c r="BL208" s="18" t="s">
        <v>223</v>
      </c>
      <c r="BM208" s="211" t="s">
        <v>324</v>
      </c>
    </row>
    <row r="209" s="2" customFormat="1" ht="33" customHeight="1">
      <c r="A209" s="39"/>
      <c r="B209" s="40"/>
      <c r="C209" s="252" t="s">
        <v>325</v>
      </c>
      <c r="D209" s="252" t="s">
        <v>161</v>
      </c>
      <c r="E209" s="253" t="s">
        <v>326</v>
      </c>
      <c r="F209" s="254" t="s">
        <v>327</v>
      </c>
      <c r="G209" s="255" t="s">
        <v>255</v>
      </c>
      <c r="H209" s="256">
        <v>3</v>
      </c>
      <c r="I209" s="257"/>
      <c r="J209" s="256">
        <f>ROUND(I209*H209,0)</f>
        <v>0</v>
      </c>
      <c r="K209" s="254" t="s">
        <v>20</v>
      </c>
      <c r="L209" s="258"/>
      <c r="M209" s="259" t="s">
        <v>20</v>
      </c>
      <c r="N209" s="260" t="s">
        <v>43</v>
      </c>
      <c r="O209" s="85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1" t="s">
        <v>296</v>
      </c>
      <c r="AT209" s="211" t="s">
        <v>161</v>
      </c>
      <c r="AU209" s="211" t="s">
        <v>81</v>
      </c>
      <c r="AY209" s="18" t="s">
        <v>116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8" t="s">
        <v>8</v>
      </c>
      <c r="BK209" s="212">
        <f>ROUND(I209*H209,0)</f>
        <v>0</v>
      </c>
      <c r="BL209" s="18" t="s">
        <v>223</v>
      </c>
      <c r="BM209" s="211" t="s">
        <v>328</v>
      </c>
    </row>
    <row r="210" s="2" customFormat="1" ht="33" customHeight="1">
      <c r="A210" s="39"/>
      <c r="B210" s="40"/>
      <c r="C210" s="252" t="s">
        <v>329</v>
      </c>
      <c r="D210" s="252" t="s">
        <v>161</v>
      </c>
      <c r="E210" s="253" t="s">
        <v>330</v>
      </c>
      <c r="F210" s="254" t="s">
        <v>331</v>
      </c>
      <c r="G210" s="255" t="s">
        <v>255</v>
      </c>
      <c r="H210" s="256">
        <v>1</v>
      </c>
      <c r="I210" s="257"/>
      <c r="J210" s="256">
        <f>ROUND(I210*H210,0)</f>
        <v>0</v>
      </c>
      <c r="K210" s="254" t="s">
        <v>20</v>
      </c>
      <c r="L210" s="258"/>
      <c r="M210" s="259" t="s">
        <v>20</v>
      </c>
      <c r="N210" s="260" t="s">
        <v>43</v>
      </c>
      <c r="O210" s="85"/>
      <c r="P210" s="209">
        <f>O210*H210</f>
        <v>0</v>
      </c>
      <c r="Q210" s="209">
        <v>0</v>
      </c>
      <c r="R210" s="209">
        <f>Q210*H210</f>
        <v>0</v>
      </c>
      <c r="S210" s="209">
        <v>0</v>
      </c>
      <c r="T210" s="21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1" t="s">
        <v>296</v>
      </c>
      <c r="AT210" s="211" t="s">
        <v>161</v>
      </c>
      <c r="AU210" s="211" t="s">
        <v>81</v>
      </c>
      <c r="AY210" s="18" t="s">
        <v>116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8" t="s">
        <v>8</v>
      </c>
      <c r="BK210" s="212">
        <f>ROUND(I210*H210,0)</f>
        <v>0</v>
      </c>
      <c r="BL210" s="18" t="s">
        <v>223</v>
      </c>
      <c r="BM210" s="211" t="s">
        <v>332</v>
      </c>
    </row>
    <row r="211" s="2" customFormat="1" ht="33" customHeight="1">
      <c r="A211" s="39"/>
      <c r="B211" s="40"/>
      <c r="C211" s="252" t="s">
        <v>333</v>
      </c>
      <c r="D211" s="252" t="s">
        <v>161</v>
      </c>
      <c r="E211" s="253" t="s">
        <v>334</v>
      </c>
      <c r="F211" s="254" t="s">
        <v>335</v>
      </c>
      <c r="G211" s="255" t="s">
        <v>255</v>
      </c>
      <c r="H211" s="256">
        <v>2</v>
      </c>
      <c r="I211" s="257"/>
      <c r="J211" s="256">
        <f>ROUND(I211*H211,0)</f>
        <v>0</v>
      </c>
      <c r="K211" s="254" t="s">
        <v>20</v>
      </c>
      <c r="L211" s="258"/>
      <c r="M211" s="259" t="s">
        <v>20</v>
      </c>
      <c r="N211" s="260" t="s">
        <v>43</v>
      </c>
      <c r="O211" s="85"/>
      <c r="P211" s="209">
        <f>O211*H211</f>
        <v>0</v>
      </c>
      <c r="Q211" s="209">
        <v>0</v>
      </c>
      <c r="R211" s="209">
        <f>Q211*H211</f>
        <v>0</v>
      </c>
      <c r="S211" s="209">
        <v>0</v>
      </c>
      <c r="T211" s="21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1" t="s">
        <v>296</v>
      </c>
      <c r="AT211" s="211" t="s">
        <v>161</v>
      </c>
      <c r="AU211" s="211" t="s">
        <v>81</v>
      </c>
      <c r="AY211" s="18" t="s">
        <v>116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8" t="s">
        <v>8</v>
      </c>
      <c r="BK211" s="212">
        <f>ROUND(I211*H211,0)</f>
        <v>0</v>
      </c>
      <c r="BL211" s="18" t="s">
        <v>223</v>
      </c>
      <c r="BM211" s="211" t="s">
        <v>336</v>
      </c>
    </row>
    <row r="212" s="2" customFormat="1" ht="33" customHeight="1">
      <c r="A212" s="39"/>
      <c r="B212" s="40"/>
      <c r="C212" s="252" t="s">
        <v>337</v>
      </c>
      <c r="D212" s="252" t="s">
        <v>161</v>
      </c>
      <c r="E212" s="253" t="s">
        <v>338</v>
      </c>
      <c r="F212" s="254" t="s">
        <v>339</v>
      </c>
      <c r="G212" s="255" t="s">
        <v>255</v>
      </c>
      <c r="H212" s="256">
        <v>1</v>
      </c>
      <c r="I212" s="257"/>
      <c r="J212" s="256">
        <f>ROUND(I212*H212,0)</f>
        <v>0</v>
      </c>
      <c r="K212" s="254" t="s">
        <v>20</v>
      </c>
      <c r="L212" s="258"/>
      <c r="M212" s="259" t="s">
        <v>20</v>
      </c>
      <c r="N212" s="260" t="s">
        <v>43</v>
      </c>
      <c r="O212" s="85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1" t="s">
        <v>296</v>
      </c>
      <c r="AT212" s="211" t="s">
        <v>161</v>
      </c>
      <c r="AU212" s="211" t="s">
        <v>81</v>
      </c>
      <c r="AY212" s="18" t="s">
        <v>116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8" t="s">
        <v>8</v>
      </c>
      <c r="BK212" s="212">
        <f>ROUND(I212*H212,0)</f>
        <v>0</v>
      </c>
      <c r="BL212" s="18" t="s">
        <v>223</v>
      </c>
      <c r="BM212" s="211" t="s">
        <v>340</v>
      </c>
    </row>
    <row r="213" s="2" customFormat="1" ht="24.15" customHeight="1">
      <c r="A213" s="39"/>
      <c r="B213" s="40"/>
      <c r="C213" s="252" t="s">
        <v>341</v>
      </c>
      <c r="D213" s="252" t="s">
        <v>161</v>
      </c>
      <c r="E213" s="253" t="s">
        <v>342</v>
      </c>
      <c r="F213" s="254" t="s">
        <v>343</v>
      </c>
      <c r="G213" s="255" t="s">
        <v>255</v>
      </c>
      <c r="H213" s="256">
        <v>1</v>
      </c>
      <c r="I213" s="257"/>
      <c r="J213" s="256">
        <f>ROUND(I213*H213,0)</f>
        <v>0</v>
      </c>
      <c r="K213" s="254" t="s">
        <v>20</v>
      </c>
      <c r="L213" s="258"/>
      <c r="M213" s="259" t="s">
        <v>20</v>
      </c>
      <c r="N213" s="260" t="s">
        <v>43</v>
      </c>
      <c r="O213" s="85"/>
      <c r="P213" s="209">
        <f>O213*H213</f>
        <v>0</v>
      </c>
      <c r="Q213" s="209">
        <v>0</v>
      </c>
      <c r="R213" s="209">
        <f>Q213*H213</f>
        <v>0</v>
      </c>
      <c r="S213" s="209">
        <v>0</v>
      </c>
      <c r="T213" s="21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1" t="s">
        <v>296</v>
      </c>
      <c r="AT213" s="211" t="s">
        <v>161</v>
      </c>
      <c r="AU213" s="211" t="s">
        <v>81</v>
      </c>
      <c r="AY213" s="18" t="s">
        <v>116</v>
      </c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s="18" t="s">
        <v>8</v>
      </c>
      <c r="BK213" s="212">
        <f>ROUND(I213*H213,0)</f>
        <v>0</v>
      </c>
      <c r="BL213" s="18" t="s">
        <v>223</v>
      </c>
      <c r="BM213" s="211" t="s">
        <v>344</v>
      </c>
    </row>
    <row r="214" s="2" customFormat="1" ht="33" customHeight="1">
      <c r="A214" s="39"/>
      <c r="B214" s="40"/>
      <c r="C214" s="252" t="s">
        <v>345</v>
      </c>
      <c r="D214" s="252" t="s">
        <v>161</v>
      </c>
      <c r="E214" s="253" t="s">
        <v>346</v>
      </c>
      <c r="F214" s="254" t="s">
        <v>347</v>
      </c>
      <c r="G214" s="255" t="s">
        <v>255</v>
      </c>
      <c r="H214" s="256">
        <v>1</v>
      </c>
      <c r="I214" s="257"/>
      <c r="J214" s="256">
        <f>ROUND(I214*H214,0)</f>
        <v>0</v>
      </c>
      <c r="K214" s="254" t="s">
        <v>20</v>
      </c>
      <c r="L214" s="258"/>
      <c r="M214" s="259" t="s">
        <v>20</v>
      </c>
      <c r="N214" s="260" t="s">
        <v>43</v>
      </c>
      <c r="O214" s="85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1" t="s">
        <v>296</v>
      </c>
      <c r="AT214" s="211" t="s">
        <v>161</v>
      </c>
      <c r="AU214" s="211" t="s">
        <v>81</v>
      </c>
      <c r="AY214" s="18" t="s">
        <v>116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8" t="s">
        <v>8</v>
      </c>
      <c r="BK214" s="212">
        <f>ROUND(I214*H214,0)</f>
        <v>0</v>
      </c>
      <c r="BL214" s="18" t="s">
        <v>223</v>
      </c>
      <c r="BM214" s="211" t="s">
        <v>348</v>
      </c>
    </row>
    <row r="215" s="2" customFormat="1" ht="33" customHeight="1">
      <c r="A215" s="39"/>
      <c r="B215" s="40"/>
      <c r="C215" s="252" t="s">
        <v>349</v>
      </c>
      <c r="D215" s="252" t="s">
        <v>161</v>
      </c>
      <c r="E215" s="253" t="s">
        <v>350</v>
      </c>
      <c r="F215" s="254" t="s">
        <v>351</v>
      </c>
      <c r="G215" s="255" t="s">
        <v>255</v>
      </c>
      <c r="H215" s="256">
        <v>2</v>
      </c>
      <c r="I215" s="257"/>
      <c r="J215" s="256">
        <f>ROUND(I215*H215,0)</f>
        <v>0</v>
      </c>
      <c r="K215" s="254" t="s">
        <v>20</v>
      </c>
      <c r="L215" s="258"/>
      <c r="M215" s="259" t="s">
        <v>20</v>
      </c>
      <c r="N215" s="260" t="s">
        <v>43</v>
      </c>
      <c r="O215" s="85"/>
      <c r="P215" s="209">
        <f>O215*H215</f>
        <v>0</v>
      </c>
      <c r="Q215" s="209">
        <v>0</v>
      </c>
      <c r="R215" s="209">
        <f>Q215*H215</f>
        <v>0</v>
      </c>
      <c r="S215" s="209">
        <v>0</v>
      </c>
      <c r="T215" s="21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1" t="s">
        <v>296</v>
      </c>
      <c r="AT215" s="211" t="s">
        <v>161</v>
      </c>
      <c r="AU215" s="211" t="s">
        <v>81</v>
      </c>
      <c r="AY215" s="18" t="s">
        <v>116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8" t="s">
        <v>8</v>
      </c>
      <c r="BK215" s="212">
        <f>ROUND(I215*H215,0)</f>
        <v>0</v>
      </c>
      <c r="BL215" s="18" t="s">
        <v>223</v>
      </c>
      <c r="BM215" s="211" t="s">
        <v>352</v>
      </c>
    </row>
    <row r="216" s="2" customFormat="1" ht="33" customHeight="1">
      <c r="A216" s="39"/>
      <c r="B216" s="40"/>
      <c r="C216" s="252" t="s">
        <v>353</v>
      </c>
      <c r="D216" s="252" t="s">
        <v>161</v>
      </c>
      <c r="E216" s="253" t="s">
        <v>354</v>
      </c>
      <c r="F216" s="254" t="s">
        <v>355</v>
      </c>
      <c r="G216" s="255" t="s">
        <v>255</v>
      </c>
      <c r="H216" s="256">
        <v>1</v>
      </c>
      <c r="I216" s="257"/>
      <c r="J216" s="256">
        <f>ROUND(I216*H216,0)</f>
        <v>0</v>
      </c>
      <c r="K216" s="254" t="s">
        <v>20</v>
      </c>
      <c r="L216" s="258"/>
      <c r="M216" s="259" t="s">
        <v>20</v>
      </c>
      <c r="N216" s="260" t="s">
        <v>43</v>
      </c>
      <c r="O216" s="85"/>
      <c r="P216" s="209">
        <f>O216*H216</f>
        <v>0</v>
      </c>
      <c r="Q216" s="209">
        <v>0</v>
      </c>
      <c r="R216" s="209">
        <f>Q216*H216</f>
        <v>0</v>
      </c>
      <c r="S216" s="209">
        <v>0</v>
      </c>
      <c r="T216" s="21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1" t="s">
        <v>296</v>
      </c>
      <c r="AT216" s="211" t="s">
        <v>161</v>
      </c>
      <c r="AU216" s="211" t="s">
        <v>81</v>
      </c>
      <c r="AY216" s="18" t="s">
        <v>116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8" t="s">
        <v>8</v>
      </c>
      <c r="BK216" s="212">
        <f>ROUND(I216*H216,0)</f>
        <v>0</v>
      </c>
      <c r="BL216" s="18" t="s">
        <v>223</v>
      </c>
      <c r="BM216" s="211" t="s">
        <v>356</v>
      </c>
    </row>
    <row r="217" s="2" customFormat="1" ht="33" customHeight="1">
      <c r="A217" s="39"/>
      <c r="B217" s="40"/>
      <c r="C217" s="252" t="s">
        <v>357</v>
      </c>
      <c r="D217" s="252" t="s">
        <v>161</v>
      </c>
      <c r="E217" s="253" t="s">
        <v>358</v>
      </c>
      <c r="F217" s="254" t="s">
        <v>359</v>
      </c>
      <c r="G217" s="255" t="s">
        <v>255</v>
      </c>
      <c r="H217" s="256">
        <v>1</v>
      </c>
      <c r="I217" s="257"/>
      <c r="J217" s="256">
        <f>ROUND(I217*H217,0)</f>
        <v>0</v>
      </c>
      <c r="K217" s="254" t="s">
        <v>20</v>
      </c>
      <c r="L217" s="258"/>
      <c r="M217" s="259" t="s">
        <v>20</v>
      </c>
      <c r="N217" s="260" t="s">
        <v>43</v>
      </c>
      <c r="O217" s="85"/>
      <c r="P217" s="209">
        <f>O217*H217</f>
        <v>0</v>
      </c>
      <c r="Q217" s="209">
        <v>0</v>
      </c>
      <c r="R217" s="209">
        <f>Q217*H217</f>
        <v>0</v>
      </c>
      <c r="S217" s="209">
        <v>0</v>
      </c>
      <c r="T217" s="21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1" t="s">
        <v>296</v>
      </c>
      <c r="AT217" s="211" t="s">
        <v>161</v>
      </c>
      <c r="AU217" s="211" t="s">
        <v>81</v>
      </c>
      <c r="AY217" s="18" t="s">
        <v>116</v>
      </c>
      <c r="BE217" s="212">
        <f>IF(N217="základní",J217,0)</f>
        <v>0</v>
      </c>
      <c r="BF217" s="212">
        <f>IF(N217="snížená",J217,0)</f>
        <v>0</v>
      </c>
      <c r="BG217" s="212">
        <f>IF(N217="zákl. přenesená",J217,0)</f>
        <v>0</v>
      </c>
      <c r="BH217" s="212">
        <f>IF(N217="sníž. přenesená",J217,0)</f>
        <v>0</v>
      </c>
      <c r="BI217" s="212">
        <f>IF(N217="nulová",J217,0)</f>
        <v>0</v>
      </c>
      <c r="BJ217" s="18" t="s">
        <v>8</v>
      </c>
      <c r="BK217" s="212">
        <f>ROUND(I217*H217,0)</f>
        <v>0</v>
      </c>
      <c r="BL217" s="18" t="s">
        <v>223</v>
      </c>
      <c r="BM217" s="211" t="s">
        <v>360</v>
      </c>
    </row>
    <row r="218" s="2" customFormat="1" ht="24.15" customHeight="1">
      <c r="A218" s="39"/>
      <c r="B218" s="40"/>
      <c r="C218" s="252" t="s">
        <v>361</v>
      </c>
      <c r="D218" s="252" t="s">
        <v>161</v>
      </c>
      <c r="E218" s="253" t="s">
        <v>362</v>
      </c>
      <c r="F218" s="254" t="s">
        <v>363</v>
      </c>
      <c r="G218" s="255" t="s">
        <v>255</v>
      </c>
      <c r="H218" s="256">
        <v>1</v>
      </c>
      <c r="I218" s="257"/>
      <c r="J218" s="256">
        <f>ROUND(I218*H218,0)</f>
        <v>0</v>
      </c>
      <c r="K218" s="254" t="s">
        <v>20</v>
      </c>
      <c r="L218" s="258"/>
      <c r="M218" s="259" t="s">
        <v>20</v>
      </c>
      <c r="N218" s="260" t="s">
        <v>43</v>
      </c>
      <c r="O218" s="85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1" t="s">
        <v>296</v>
      </c>
      <c r="AT218" s="211" t="s">
        <v>161</v>
      </c>
      <c r="AU218" s="211" t="s">
        <v>81</v>
      </c>
      <c r="AY218" s="18" t="s">
        <v>116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8" t="s">
        <v>8</v>
      </c>
      <c r="BK218" s="212">
        <f>ROUND(I218*H218,0)</f>
        <v>0</v>
      </c>
      <c r="BL218" s="18" t="s">
        <v>223</v>
      </c>
      <c r="BM218" s="211" t="s">
        <v>364</v>
      </c>
    </row>
    <row r="219" s="2" customFormat="1" ht="37.8" customHeight="1">
      <c r="A219" s="39"/>
      <c r="B219" s="40"/>
      <c r="C219" s="252" t="s">
        <v>365</v>
      </c>
      <c r="D219" s="252" t="s">
        <v>161</v>
      </c>
      <c r="E219" s="253" t="s">
        <v>366</v>
      </c>
      <c r="F219" s="254" t="s">
        <v>367</v>
      </c>
      <c r="G219" s="255" t="s">
        <v>255</v>
      </c>
      <c r="H219" s="256">
        <v>2</v>
      </c>
      <c r="I219" s="257"/>
      <c r="J219" s="256">
        <f>ROUND(I219*H219,0)</f>
        <v>0</v>
      </c>
      <c r="K219" s="254" t="s">
        <v>20</v>
      </c>
      <c r="L219" s="258"/>
      <c r="M219" s="259" t="s">
        <v>20</v>
      </c>
      <c r="N219" s="260" t="s">
        <v>43</v>
      </c>
      <c r="O219" s="85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1" t="s">
        <v>296</v>
      </c>
      <c r="AT219" s="211" t="s">
        <v>161</v>
      </c>
      <c r="AU219" s="211" t="s">
        <v>81</v>
      </c>
      <c r="AY219" s="18" t="s">
        <v>116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18" t="s">
        <v>8</v>
      </c>
      <c r="BK219" s="212">
        <f>ROUND(I219*H219,0)</f>
        <v>0</v>
      </c>
      <c r="BL219" s="18" t="s">
        <v>223</v>
      </c>
      <c r="BM219" s="211" t="s">
        <v>368</v>
      </c>
    </row>
    <row r="220" s="2" customFormat="1" ht="37.8" customHeight="1">
      <c r="A220" s="39"/>
      <c r="B220" s="40"/>
      <c r="C220" s="252" t="s">
        <v>369</v>
      </c>
      <c r="D220" s="252" t="s">
        <v>161</v>
      </c>
      <c r="E220" s="253" t="s">
        <v>370</v>
      </c>
      <c r="F220" s="254" t="s">
        <v>371</v>
      </c>
      <c r="G220" s="255" t="s">
        <v>255</v>
      </c>
      <c r="H220" s="256">
        <v>2</v>
      </c>
      <c r="I220" s="257"/>
      <c r="J220" s="256">
        <f>ROUND(I220*H220,0)</f>
        <v>0</v>
      </c>
      <c r="K220" s="254" t="s">
        <v>20</v>
      </c>
      <c r="L220" s="258"/>
      <c r="M220" s="259" t="s">
        <v>20</v>
      </c>
      <c r="N220" s="260" t="s">
        <v>43</v>
      </c>
      <c r="O220" s="85"/>
      <c r="P220" s="209">
        <f>O220*H220</f>
        <v>0</v>
      </c>
      <c r="Q220" s="209">
        <v>0</v>
      </c>
      <c r="R220" s="209">
        <f>Q220*H220</f>
        <v>0</v>
      </c>
      <c r="S220" s="209">
        <v>0</v>
      </c>
      <c r="T220" s="21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1" t="s">
        <v>296</v>
      </c>
      <c r="AT220" s="211" t="s">
        <v>161</v>
      </c>
      <c r="AU220" s="211" t="s">
        <v>81</v>
      </c>
      <c r="AY220" s="18" t="s">
        <v>116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8" t="s">
        <v>8</v>
      </c>
      <c r="BK220" s="212">
        <f>ROUND(I220*H220,0)</f>
        <v>0</v>
      </c>
      <c r="BL220" s="18" t="s">
        <v>223</v>
      </c>
      <c r="BM220" s="211" t="s">
        <v>372</v>
      </c>
    </row>
    <row r="221" s="2" customFormat="1" ht="37.8" customHeight="1">
      <c r="A221" s="39"/>
      <c r="B221" s="40"/>
      <c r="C221" s="252" t="s">
        <v>373</v>
      </c>
      <c r="D221" s="252" t="s">
        <v>161</v>
      </c>
      <c r="E221" s="253" t="s">
        <v>251</v>
      </c>
      <c r="F221" s="254" t="s">
        <v>374</v>
      </c>
      <c r="G221" s="255" t="s">
        <v>255</v>
      </c>
      <c r="H221" s="256">
        <v>3</v>
      </c>
      <c r="I221" s="257"/>
      <c r="J221" s="256">
        <f>ROUND(I221*H221,0)</f>
        <v>0</v>
      </c>
      <c r="K221" s="254" t="s">
        <v>20</v>
      </c>
      <c r="L221" s="258"/>
      <c r="M221" s="259" t="s">
        <v>20</v>
      </c>
      <c r="N221" s="260" t="s">
        <v>43</v>
      </c>
      <c r="O221" s="85"/>
      <c r="P221" s="209">
        <f>O221*H221</f>
        <v>0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1" t="s">
        <v>296</v>
      </c>
      <c r="AT221" s="211" t="s">
        <v>161</v>
      </c>
      <c r="AU221" s="211" t="s">
        <v>81</v>
      </c>
      <c r="AY221" s="18" t="s">
        <v>116</v>
      </c>
      <c r="BE221" s="212">
        <f>IF(N221="základní",J221,0)</f>
        <v>0</v>
      </c>
      <c r="BF221" s="212">
        <f>IF(N221="snížená",J221,0)</f>
        <v>0</v>
      </c>
      <c r="BG221" s="212">
        <f>IF(N221="zákl. přenesená",J221,0)</f>
        <v>0</v>
      </c>
      <c r="BH221" s="212">
        <f>IF(N221="sníž. přenesená",J221,0)</f>
        <v>0</v>
      </c>
      <c r="BI221" s="212">
        <f>IF(N221="nulová",J221,0)</f>
        <v>0</v>
      </c>
      <c r="BJ221" s="18" t="s">
        <v>8</v>
      </c>
      <c r="BK221" s="212">
        <f>ROUND(I221*H221,0)</f>
        <v>0</v>
      </c>
      <c r="BL221" s="18" t="s">
        <v>223</v>
      </c>
      <c r="BM221" s="211" t="s">
        <v>375</v>
      </c>
    </row>
    <row r="222" s="2" customFormat="1" ht="37.8" customHeight="1">
      <c r="A222" s="39"/>
      <c r="B222" s="40"/>
      <c r="C222" s="252" t="s">
        <v>376</v>
      </c>
      <c r="D222" s="252" t="s">
        <v>161</v>
      </c>
      <c r="E222" s="253" t="s">
        <v>254</v>
      </c>
      <c r="F222" s="254" t="s">
        <v>377</v>
      </c>
      <c r="G222" s="255" t="s">
        <v>255</v>
      </c>
      <c r="H222" s="256">
        <v>1</v>
      </c>
      <c r="I222" s="257"/>
      <c r="J222" s="256">
        <f>ROUND(I222*H222,0)</f>
        <v>0</v>
      </c>
      <c r="K222" s="254" t="s">
        <v>20</v>
      </c>
      <c r="L222" s="258"/>
      <c r="M222" s="259" t="s">
        <v>20</v>
      </c>
      <c r="N222" s="260" t="s">
        <v>43</v>
      </c>
      <c r="O222" s="85"/>
      <c r="P222" s="209">
        <f>O222*H222</f>
        <v>0</v>
      </c>
      <c r="Q222" s="209">
        <v>0</v>
      </c>
      <c r="R222" s="209">
        <f>Q222*H222</f>
        <v>0</v>
      </c>
      <c r="S222" s="209">
        <v>0</v>
      </c>
      <c r="T222" s="21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1" t="s">
        <v>296</v>
      </c>
      <c r="AT222" s="211" t="s">
        <v>161</v>
      </c>
      <c r="AU222" s="211" t="s">
        <v>81</v>
      </c>
      <c r="AY222" s="18" t="s">
        <v>116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8" t="s">
        <v>8</v>
      </c>
      <c r="BK222" s="212">
        <f>ROUND(I222*H222,0)</f>
        <v>0</v>
      </c>
      <c r="BL222" s="18" t="s">
        <v>223</v>
      </c>
      <c r="BM222" s="211" t="s">
        <v>378</v>
      </c>
    </row>
    <row r="223" s="2" customFormat="1" ht="37.8" customHeight="1">
      <c r="A223" s="39"/>
      <c r="B223" s="40"/>
      <c r="C223" s="252" t="s">
        <v>379</v>
      </c>
      <c r="D223" s="252" t="s">
        <v>161</v>
      </c>
      <c r="E223" s="253" t="s">
        <v>380</v>
      </c>
      <c r="F223" s="254" t="s">
        <v>381</v>
      </c>
      <c r="G223" s="255" t="s">
        <v>255</v>
      </c>
      <c r="H223" s="256">
        <v>1</v>
      </c>
      <c r="I223" s="257"/>
      <c r="J223" s="256">
        <f>ROUND(I223*H223,0)</f>
        <v>0</v>
      </c>
      <c r="K223" s="254" t="s">
        <v>20</v>
      </c>
      <c r="L223" s="258"/>
      <c r="M223" s="259" t="s">
        <v>20</v>
      </c>
      <c r="N223" s="260" t="s">
        <v>43</v>
      </c>
      <c r="O223" s="85"/>
      <c r="P223" s="209">
        <f>O223*H223</f>
        <v>0</v>
      </c>
      <c r="Q223" s="209">
        <v>0</v>
      </c>
      <c r="R223" s="209">
        <f>Q223*H223</f>
        <v>0</v>
      </c>
      <c r="S223" s="209">
        <v>0</v>
      </c>
      <c r="T223" s="21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1" t="s">
        <v>296</v>
      </c>
      <c r="AT223" s="211" t="s">
        <v>161</v>
      </c>
      <c r="AU223" s="211" t="s">
        <v>81</v>
      </c>
      <c r="AY223" s="18" t="s">
        <v>116</v>
      </c>
      <c r="BE223" s="212">
        <f>IF(N223="základní",J223,0)</f>
        <v>0</v>
      </c>
      <c r="BF223" s="212">
        <f>IF(N223="snížená",J223,0)</f>
        <v>0</v>
      </c>
      <c r="BG223" s="212">
        <f>IF(N223="zákl. přenesená",J223,0)</f>
        <v>0</v>
      </c>
      <c r="BH223" s="212">
        <f>IF(N223="sníž. přenesená",J223,0)</f>
        <v>0</v>
      </c>
      <c r="BI223" s="212">
        <f>IF(N223="nulová",J223,0)</f>
        <v>0</v>
      </c>
      <c r="BJ223" s="18" t="s">
        <v>8</v>
      </c>
      <c r="BK223" s="212">
        <f>ROUND(I223*H223,0)</f>
        <v>0</v>
      </c>
      <c r="BL223" s="18" t="s">
        <v>223</v>
      </c>
      <c r="BM223" s="211" t="s">
        <v>382</v>
      </c>
    </row>
    <row r="224" s="2" customFormat="1" ht="33" customHeight="1">
      <c r="A224" s="39"/>
      <c r="B224" s="40"/>
      <c r="C224" s="252" t="s">
        <v>383</v>
      </c>
      <c r="D224" s="252" t="s">
        <v>161</v>
      </c>
      <c r="E224" s="253" t="s">
        <v>384</v>
      </c>
      <c r="F224" s="254" t="s">
        <v>385</v>
      </c>
      <c r="G224" s="255" t="s">
        <v>255</v>
      </c>
      <c r="H224" s="256">
        <v>1</v>
      </c>
      <c r="I224" s="257"/>
      <c r="J224" s="256">
        <f>ROUND(I224*H224,0)</f>
        <v>0</v>
      </c>
      <c r="K224" s="254" t="s">
        <v>20</v>
      </c>
      <c r="L224" s="258"/>
      <c r="M224" s="259" t="s">
        <v>20</v>
      </c>
      <c r="N224" s="260" t="s">
        <v>43</v>
      </c>
      <c r="O224" s="85"/>
      <c r="P224" s="209">
        <f>O224*H224</f>
        <v>0</v>
      </c>
      <c r="Q224" s="209">
        <v>0</v>
      </c>
      <c r="R224" s="209">
        <f>Q224*H224</f>
        <v>0</v>
      </c>
      <c r="S224" s="209">
        <v>0</v>
      </c>
      <c r="T224" s="21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1" t="s">
        <v>296</v>
      </c>
      <c r="AT224" s="211" t="s">
        <v>161</v>
      </c>
      <c r="AU224" s="211" t="s">
        <v>81</v>
      </c>
      <c r="AY224" s="18" t="s">
        <v>116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18" t="s">
        <v>8</v>
      </c>
      <c r="BK224" s="212">
        <f>ROUND(I224*H224,0)</f>
        <v>0</v>
      </c>
      <c r="BL224" s="18" t="s">
        <v>223</v>
      </c>
      <c r="BM224" s="211" t="s">
        <v>386</v>
      </c>
    </row>
    <row r="225" s="2" customFormat="1" ht="37.8" customHeight="1">
      <c r="A225" s="39"/>
      <c r="B225" s="40"/>
      <c r="C225" s="252" t="s">
        <v>387</v>
      </c>
      <c r="D225" s="252" t="s">
        <v>161</v>
      </c>
      <c r="E225" s="253" t="s">
        <v>388</v>
      </c>
      <c r="F225" s="254" t="s">
        <v>389</v>
      </c>
      <c r="G225" s="255" t="s">
        <v>255</v>
      </c>
      <c r="H225" s="256">
        <v>3</v>
      </c>
      <c r="I225" s="257"/>
      <c r="J225" s="256">
        <f>ROUND(I225*H225,0)</f>
        <v>0</v>
      </c>
      <c r="K225" s="254" t="s">
        <v>20</v>
      </c>
      <c r="L225" s="258"/>
      <c r="M225" s="259" t="s">
        <v>20</v>
      </c>
      <c r="N225" s="260" t="s">
        <v>43</v>
      </c>
      <c r="O225" s="85"/>
      <c r="P225" s="209">
        <f>O225*H225</f>
        <v>0</v>
      </c>
      <c r="Q225" s="209">
        <v>0</v>
      </c>
      <c r="R225" s="209">
        <f>Q225*H225</f>
        <v>0</v>
      </c>
      <c r="S225" s="209">
        <v>0</v>
      </c>
      <c r="T225" s="21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1" t="s">
        <v>296</v>
      </c>
      <c r="AT225" s="211" t="s">
        <v>161</v>
      </c>
      <c r="AU225" s="211" t="s">
        <v>81</v>
      </c>
      <c r="AY225" s="18" t="s">
        <v>116</v>
      </c>
      <c r="BE225" s="212">
        <f>IF(N225="základní",J225,0)</f>
        <v>0</v>
      </c>
      <c r="BF225" s="212">
        <f>IF(N225="snížená",J225,0)</f>
        <v>0</v>
      </c>
      <c r="BG225" s="212">
        <f>IF(N225="zákl. přenesená",J225,0)</f>
        <v>0</v>
      </c>
      <c r="BH225" s="212">
        <f>IF(N225="sníž. přenesená",J225,0)</f>
        <v>0</v>
      </c>
      <c r="BI225" s="212">
        <f>IF(N225="nulová",J225,0)</f>
        <v>0</v>
      </c>
      <c r="BJ225" s="18" t="s">
        <v>8</v>
      </c>
      <c r="BK225" s="212">
        <f>ROUND(I225*H225,0)</f>
        <v>0</v>
      </c>
      <c r="BL225" s="18" t="s">
        <v>223</v>
      </c>
      <c r="BM225" s="211" t="s">
        <v>390</v>
      </c>
    </row>
    <row r="226" s="2" customFormat="1" ht="37.8" customHeight="1">
      <c r="A226" s="39"/>
      <c r="B226" s="40"/>
      <c r="C226" s="252" t="s">
        <v>391</v>
      </c>
      <c r="D226" s="252" t="s">
        <v>161</v>
      </c>
      <c r="E226" s="253" t="s">
        <v>392</v>
      </c>
      <c r="F226" s="254" t="s">
        <v>393</v>
      </c>
      <c r="G226" s="255" t="s">
        <v>255</v>
      </c>
      <c r="H226" s="256">
        <v>2</v>
      </c>
      <c r="I226" s="257"/>
      <c r="J226" s="256">
        <f>ROUND(I226*H226,0)</f>
        <v>0</v>
      </c>
      <c r="K226" s="254" t="s">
        <v>20</v>
      </c>
      <c r="L226" s="258"/>
      <c r="M226" s="259" t="s">
        <v>20</v>
      </c>
      <c r="N226" s="260" t="s">
        <v>43</v>
      </c>
      <c r="O226" s="85"/>
      <c r="P226" s="209">
        <f>O226*H226</f>
        <v>0</v>
      </c>
      <c r="Q226" s="209">
        <v>0</v>
      </c>
      <c r="R226" s="209">
        <f>Q226*H226</f>
        <v>0</v>
      </c>
      <c r="S226" s="209">
        <v>0</v>
      </c>
      <c r="T226" s="21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1" t="s">
        <v>296</v>
      </c>
      <c r="AT226" s="211" t="s">
        <v>161</v>
      </c>
      <c r="AU226" s="211" t="s">
        <v>81</v>
      </c>
      <c r="AY226" s="18" t="s">
        <v>116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8" t="s">
        <v>8</v>
      </c>
      <c r="BK226" s="212">
        <f>ROUND(I226*H226,0)</f>
        <v>0</v>
      </c>
      <c r="BL226" s="18" t="s">
        <v>223</v>
      </c>
      <c r="BM226" s="211" t="s">
        <v>394</v>
      </c>
    </row>
    <row r="227" s="2" customFormat="1" ht="37.8" customHeight="1">
      <c r="A227" s="39"/>
      <c r="B227" s="40"/>
      <c r="C227" s="252" t="s">
        <v>395</v>
      </c>
      <c r="D227" s="252" t="s">
        <v>161</v>
      </c>
      <c r="E227" s="253" t="s">
        <v>396</v>
      </c>
      <c r="F227" s="254" t="s">
        <v>397</v>
      </c>
      <c r="G227" s="255" t="s">
        <v>255</v>
      </c>
      <c r="H227" s="256">
        <v>1</v>
      </c>
      <c r="I227" s="257"/>
      <c r="J227" s="256">
        <f>ROUND(I227*H227,0)</f>
        <v>0</v>
      </c>
      <c r="K227" s="254" t="s">
        <v>20</v>
      </c>
      <c r="L227" s="258"/>
      <c r="M227" s="259" t="s">
        <v>20</v>
      </c>
      <c r="N227" s="260" t="s">
        <v>43</v>
      </c>
      <c r="O227" s="85"/>
      <c r="P227" s="209">
        <f>O227*H227</f>
        <v>0</v>
      </c>
      <c r="Q227" s="209">
        <v>0</v>
      </c>
      <c r="R227" s="209">
        <f>Q227*H227</f>
        <v>0</v>
      </c>
      <c r="S227" s="209">
        <v>0</v>
      </c>
      <c r="T227" s="21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1" t="s">
        <v>296</v>
      </c>
      <c r="AT227" s="211" t="s">
        <v>161</v>
      </c>
      <c r="AU227" s="211" t="s">
        <v>81</v>
      </c>
      <c r="AY227" s="18" t="s">
        <v>116</v>
      </c>
      <c r="BE227" s="212">
        <f>IF(N227="základní",J227,0)</f>
        <v>0</v>
      </c>
      <c r="BF227" s="212">
        <f>IF(N227="snížená",J227,0)</f>
        <v>0</v>
      </c>
      <c r="BG227" s="212">
        <f>IF(N227="zákl. přenesená",J227,0)</f>
        <v>0</v>
      </c>
      <c r="BH227" s="212">
        <f>IF(N227="sníž. přenesená",J227,0)</f>
        <v>0</v>
      </c>
      <c r="BI227" s="212">
        <f>IF(N227="nulová",J227,0)</f>
        <v>0</v>
      </c>
      <c r="BJ227" s="18" t="s">
        <v>8</v>
      </c>
      <c r="BK227" s="212">
        <f>ROUND(I227*H227,0)</f>
        <v>0</v>
      </c>
      <c r="BL227" s="18" t="s">
        <v>223</v>
      </c>
      <c r="BM227" s="211" t="s">
        <v>398</v>
      </c>
    </row>
    <row r="228" s="2" customFormat="1" ht="33" customHeight="1">
      <c r="A228" s="39"/>
      <c r="B228" s="40"/>
      <c r="C228" s="252" t="s">
        <v>399</v>
      </c>
      <c r="D228" s="252" t="s">
        <v>161</v>
      </c>
      <c r="E228" s="253" t="s">
        <v>400</v>
      </c>
      <c r="F228" s="254" t="s">
        <v>401</v>
      </c>
      <c r="G228" s="255" t="s">
        <v>255</v>
      </c>
      <c r="H228" s="256">
        <v>1</v>
      </c>
      <c r="I228" s="257"/>
      <c r="J228" s="256">
        <f>ROUND(I228*H228,0)</f>
        <v>0</v>
      </c>
      <c r="K228" s="254" t="s">
        <v>20</v>
      </c>
      <c r="L228" s="258"/>
      <c r="M228" s="259" t="s">
        <v>20</v>
      </c>
      <c r="N228" s="260" t="s">
        <v>43</v>
      </c>
      <c r="O228" s="85"/>
      <c r="P228" s="209">
        <f>O228*H228</f>
        <v>0</v>
      </c>
      <c r="Q228" s="209">
        <v>0</v>
      </c>
      <c r="R228" s="209">
        <f>Q228*H228</f>
        <v>0</v>
      </c>
      <c r="S228" s="209">
        <v>0</v>
      </c>
      <c r="T228" s="21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1" t="s">
        <v>296</v>
      </c>
      <c r="AT228" s="211" t="s">
        <v>161</v>
      </c>
      <c r="AU228" s="211" t="s">
        <v>81</v>
      </c>
      <c r="AY228" s="18" t="s">
        <v>116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8" t="s">
        <v>8</v>
      </c>
      <c r="BK228" s="212">
        <f>ROUND(I228*H228,0)</f>
        <v>0</v>
      </c>
      <c r="BL228" s="18" t="s">
        <v>223</v>
      </c>
      <c r="BM228" s="211" t="s">
        <v>402</v>
      </c>
    </row>
    <row r="229" s="2" customFormat="1" ht="24.15" customHeight="1">
      <c r="A229" s="39"/>
      <c r="B229" s="40"/>
      <c r="C229" s="252" t="s">
        <v>403</v>
      </c>
      <c r="D229" s="252" t="s">
        <v>161</v>
      </c>
      <c r="E229" s="253" t="s">
        <v>404</v>
      </c>
      <c r="F229" s="254" t="s">
        <v>405</v>
      </c>
      <c r="G229" s="255" t="s">
        <v>255</v>
      </c>
      <c r="H229" s="256">
        <v>1</v>
      </c>
      <c r="I229" s="257"/>
      <c r="J229" s="256">
        <f>ROUND(I229*H229,0)</f>
        <v>0</v>
      </c>
      <c r="K229" s="254" t="s">
        <v>20</v>
      </c>
      <c r="L229" s="258"/>
      <c r="M229" s="259" t="s">
        <v>20</v>
      </c>
      <c r="N229" s="260" t="s">
        <v>43</v>
      </c>
      <c r="O229" s="85"/>
      <c r="P229" s="209">
        <f>O229*H229</f>
        <v>0</v>
      </c>
      <c r="Q229" s="209">
        <v>0</v>
      </c>
      <c r="R229" s="209">
        <f>Q229*H229</f>
        <v>0</v>
      </c>
      <c r="S229" s="209">
        <v>0</v>
      </c>
      <c r="T229" s="21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1" t="s">
        <v>296</v>
      </c>
      <c r="AT229" s="211" t="s">
        <v>161</v>
      </c>
      <c r="AU229" s="211" t="s">
        <v>81</v>
      </c>
      <c r="AY229" s="18" t="s">
        <v>116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8" t="s">
        <v>8</v>
      </c>
      <c r="BK229" s="212">
        <f>ROUND(I229*H229,0)</f>
        <v>0</v>
      </c>
      <c r="BL229" s="18" t="s">
        <v>223</v>
      </c>
      <c r="BM229" s="211" t="s">
        <v>406</v>
      </c>
    </row>
    <row r="230" s="2" customFormat="1" ht="37.8" customHeight="1">
      <c r="A230" s="39"/>
      <c r="B230" s="40"/>
      <c r="C230" s="252" t="s">
        <v>407</v>
      </c>
      <c r="D230" s="252" t="s">
        <v>161</v>
      </c>
      <c r="E230" s="253" t="s">
        <v>408</v>
      </c>
      <c r="F230" s="254" t="s">
        <v>409</v>
      </c>
      <c r="G230" s="255" t="s">
        <v>255</v>
      </c>
      <c r="H230" s="256">
        <v>1</v>
      </c>
      <c r="I230" s="257"/>
      <c r="J230" s="256">
        <f>ROUND(I230*H230,0)</f>
        <v>0</v>
      </c>
      <c r="K230" s="254" t="s">
        <v>20</v>
      </c>
      <c r="L230" s="258"/>
      <c r="M230" s="259" t="s">
        <v>20</v>
      </c>
      <c r="N230" s="260" t="s">
        <v>43</v>
      </c>
      <c r="O230" s="85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1" t="s">
        <v>296</v>
      </c>
      <c r="AT230" s="211" t="s">
        <v>161</v>
      </c>
      <c r="AU230" s="211" t="s">
        <v>81</v>
      </c>
      <c r="AY230" s="18" t="s">
        <v>116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8" t="s">
        <v>8</v>
      </c>
      <c r="BK230" s="212">
        <f>ROUND(I230*H230,0)</f>
        <v>0</v>
      </c>
      <c r="BL230" s="18" t="s">
        <v>223</v>
      </c>
      <c r="BM230" s="211" t="s">
        <v>410</v>
      </c>
    </row>
    <row r="231" s="2" customFormat="1" ht="24.15" customHeight="1">
      <c r="A231" s="39"/>
      <c r="B231" s="40"/>
      <c r="C231" s="252" t="s">
        <v>411</v>
      </c>
      <c r="D231" s="252" t="s">
        <v>161</v>
      </c>
      <c r="E231" s="253" t="s">
        <v>412</v>
      </c>
      <c r="F231" s="254" t="s">
        <v>413</v>
      </c>
      <c r="G231" s="255" t="s">
        <v>255</v>
      </c>
      <c r="H231" s="256">
        <v>1</v>
      </c>
      <c r="I231" s="257"/>
      <c r="J231" s="256">
        <f>ROUND(I231*H231,0)</f>
        <v>0</v>
      </c>
      <c r="K231" s="254" t="s">
        <v>20</v>
      </c>
      <c r="L231" s="258"/>
      <c r="M231" s="259" t="s">
        <v>20</v>
      </c>
      <c r="N231" s="260" t="s">
        <v>43</v>
      </c>
      <c r="O231" s="85"/>
      <c r="P231" s="209">
        <f>O231*H231</f>
        <v>0</v>
      </c>
      <c r="Q231" s="209">
        <v>0</v>
      </c>
      <c r="R231" s="209">
        <f>Q231*H231</f>
        <v>0</v>
      </c>
      <c r="S231" s="209">
        <v>0</v>
      </c>
      <c r="T231" s="21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1" t="s">
        <v>296</v>
      </c>
      <c r="AT231" s="211" t="s">
        <v>161</v>
      </c>
      <c r="AU231" s="211" t="s">
        <v>81</v>
      </c>
      <c r="AY231" s="18" t="s">
        <v>116</v>
      </c>
      <c r="BE231" s="212">
        <f>IF(N231="základní",J231,0)</f>
        <v>0</v>
      </c>
      <c r="BF231" s="212">
        <f>IF(N231="snížená",J231,0)</f>
        <v>0</v>
      </c>
      <c r="BG231" s="212">
        <f>IF(N231="zákl. přenesená",J231,0)</f>
        <v>0</v>
      </c>
      <c r="BH231" s="212">
        <f>IF(N231="sníž. přenesená",J231,0)</f>
        <v>0</v>
      </c>
      <c r="BI231" s="212">
        <f>IF(N231="nulová",J231,0)</f>
        <v>0</v>
      </c>
      <c r="BJ231" s="18" t="s">
        <v>8</v>
      </c>
      <c r="BK231" s="212">
        <f>ROUND(I231*H231,0)</f>
        <v>0</v>
      </c>
      <c r="BL231" s="18" t="s">
        <v>223</v>
      </c>
      <c r="BM231" s="211" t="s">
        <v>414</v>
      </c>
    </row>
    <row r="232" s="2" customFormat="1" ht="37.8" customHeight="1">
      <c r="A232" s="39"/>
      <c r="B232" s="40"/>
      <c r="C232" s="252" t="s">
        <v>415</v>
      </c>
      <c r="D232" s="252" t="s">
        <v>161</v>
      </c>
      <c r="E232" s="253" t="s">
        <v>416</v>
      </c>
      <c r="F232" s="254" t="s">
        <v>417</v>
      </c>
      <c r="G232" s="255" t="s">
        <v>255</v>
      </c>
      <c r="H232" s="256">
        <v>1</v>
      </c>
      <c r="I232" s="257"/>
      <c r="J232" s="256">
        <f>ROUND(I232*H232,0)</f>
        <v>0</v>
      </c>
      <c r="K232" s="254" t="s">
        <v>20</v>
      </c>
      <c r="L232" s="258"/>
      <c r="M232" s="259" t="s">
        <v>20</v>
      </c>
      <c r="N232" s="260" t="s">
        <v>43</v>
      </c>
      <c r="O232" s="85"/>
      <c r="P232" s="209">
        <f>O232*H232</f>
        <v>0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1" t="s">
        <v>296</v>
      </c>
      <c r="AT232" s="211" t="s">
        <v>161</v>
      </c>
      <c r="AU232" s="211" t="s">
        <v>81</v>
      </c>
      <c r="AY232" s="18" t="s">
        <v>116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8" t="s">
        <v>8</v>
      </c>
      <c r="BK232" s="212">
        <f>ROUND(I232*H232,0)</f>
        <v>0</v>
      </c>
      <c r="BL232" s="18" t="s">
        <v>223</v>
      </c>
      <c r="BM232" s="211" t="s">
        <v>418</v>
      </c>
    </row>
    <row r="233" s="2" customFormat="1" ht="37.8" customHeight="1">
      <c r="A233" s="39"/>
      <c r="B233" s="40"/>
      <c r="C233" s="252" t="s">
        <v>419</v>
      </c>
      <c r="D233" s="252" t="s">
        <v>161</v>
      </c>
      <c r="E233" s="253" t="s">
        <v>420</v>
      </c>
      <c r="F233" s="254" t="s">
        <v>421</v>
      </c>
      <c r="G233" s="255" t="s">
        <v>255</v>
      </c>
      <c r="H233" s="256">
        <v>1</v>
      </c>
      <c r="I233" s="257"/>
      <c r="J233" s="256">
        <f>ROUND(I233*H233,0)</f>
        <v>0</v>
      </c>
      <c r="K233" s="254" t="s">
        <v>20</v>
      </c>
      <c r="L233" s="258"/>
      <c r="M233" s="259" t="s">
        <v>20</v>
      </c>
      <c r="N233" s="260" t="s">
        <v>43</v>
      </c>
      <c r="O233" s="85"/>
      <c r="P233" s="209">
        <f>O233*H233</f>
        <v>0</v>
      </c>
      <c r="Q233" s="209">
        <v>0</v>
      </c>
      <c r="R233" s="209">
        <f>Q233*H233</f>
        <v>0</v>
      </c>
      <c r="S233" s="209">
        <v>0</v>
      </c>
      <c r="T233" s="21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1" t="s">
        <v>296</v>
      </c>
      <c r="AT233" s="211" t="s">
        <v>161</v>
      </c>
      <c r="AU233" s="211" t="s">
        <v>81</v>
      </c>
      <c r="AY233" s="18" t="s">
        <v>116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8" t="s">
        <v>8</v>
      </c>
      <c r="BK233" s="212">
        <f>ROUND(I233*H233,0)</f>
        <v>0</v>
      </c>
      <c r="BL233" s="18" t="s">
        <v>223</v>
      </c>
      <c r="BM233" s="211" t="s">
        <v>422</v>
      </c>
    </row>
    <row r="234" s="2" customFormat="1" ht="37.8" customHeight="1">
      <c r="A234" s="39"/>
      <c r="B234" s="40"/>
      <c r="C234" s="252" t="s">
        <v>423</v>
      </c>
      <c r="D234" s="252" t="s">
        <v>161</v>
      </c>
      <c r="E234" s="253" t="s">
        <v>424</v>
      </c>
      <c r="F234" s="254" t="s">
        <v>425</v>
      </c>
      <c r="G234" s="255" t="s">
        <v>255</v>
      </c>
      <c r="H234" s="256">
        <v>10</v>
      </c>
      <c r="I234" s="257"/>
      <c r="J234" s="256">
        <f>ROUND(I234*H234,0)</f>
        <v>0</v>
      </c>
      <c r="K234" s="254" t="s">
        <v>20</v>
      </c>
      <c r="L234" s="258"/>
      <c r="M234" s="259" t="s">
        <v>20</v>
      </c>
      <c r="N234" s="260" t="s">
        <v>43</v>
      </c>
      <c r="O234" s="85"/>
      <c r="P234" s="209">
        <f>O234*H234</f>
        <v>0</v>
      </c>
      <c r="Q234" s="209">
        <v>0</v>
      </c>
      <c r="R234" s="209">
        <f>Q234*H234</f>
        <v>0</v>
      </c>
      <c r="S234" s="209">
        <v>0</v>
      </c>
      <c r="T234" s="21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1" t="s">
        <v>296</v>
      </c>
      <c r="AT234" s="211" t="s">
        <v>161</v>
      </c>
      <c r="AU234" s="211" t="s">
        <v>81</v>
      </c>
      <c r="AY234" s="18" t="s">
        <v>116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8" t="s">
        <v>8</v>
      </c>
      <c r="BK234" s="212">
        <f>ROUND(I234*H234,0)</f>
        <v>0</v>
      </c>
      <c r="BL234" s="18" t="s">
        <v>223</v>
      </c>
      <c r="BM234" s="211" t="s">
        <v>426</v>
      </c>
    </row>
    <row r="235" s="2" customFormat="1" ht="33" customHeight="1">
      <c r="A235" s="39"/>
      <c r="B235" s="40"/>
      <c r="C235" s="252" t="s">
        <v>427</v>
      </c>
      <c r="D235" s="252" t="s">
        <v>161</v>
      </c>
      <c r="E235" s="253" t="s">
        <v>428</v>
      </c>
      <c r="F235" s="254" t="s">
        <v>429</v>
      </c>
      <c r="G235" s="255" t="s">
        <v>255</v>
      </c>
      <c r="H235" s="256">
        <v>1</v>
      </c>
      <c r="I235" s="257"/>
      <c r="J235" s="256">
        <f>ROUND(I235*H235,0)</f>
        <v>0</v>
      </c>
      <c r="K235" s="254" t="s">
        <v>20</v>
      </c>
      <c r="L235" s="258"/>
      <c r="M235" s="259" t="s">
        <v>20</v>
      </c>
      <c r="N235" s="260" t="s">
        <v>43</v>
      </c>
      <c r="O235" s="85"/>
      <c r="P235" s="209">
        <f>O235*H235</f>
        <v>0</v>
      </c>
      <c r="Q235" s="209">
        <v>0</v>
      </c>
      <c r="R235" s="209">
        <f>Q235*H235</f>
        <v>0</v>
      </c>
      <c r="S235" s="209">
        <v>0</v>
      </c>
      <c r="T235" s="21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1" t="s">
        <v>296</v>
      </c>
      <c r="AT235" s="211" t="s">
        <v>161</v>
      </c>
      <c r="AU235" s="211" t="s">
        <v>81</v>
      </c>
      <c r="AY235" s="18" t="s">
        <v>116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8" t="s">
        <v>8</v>
      </c>
      <c r="BK235" s="212">
        <f>ROUND(I235*H235,0)</f>
        <v>0</v>
      </c>
      <c r="BL235" s="18" t="s">
        <v>223</v>
      </c>
      <c r="BM235" s="211" t="s">
        <v>430</v>
      </c>
    </row>
    <row r="236" s="2" customFormat="1" ht="37.8" customHeight="1">
      <c r="A236" s="39"/>
      <c r="B236" s="40"/>
      <c r="C236" s="252" t="s">
        <v>431</v>
      </c>
      <c r="D236" s="252" t="s">
        <v>161</v>
      </c>
      <c r="E236" s="253" t="s">
        <v>432</v>
      </c>
      <c r="F236" s="254" t="s">
        <v>433</v>
      </c>
      <c r="G236" s="255" t="s">
        <v>255</v>
      </c>
      <c r="H236" s="256">
        <v>1</v>
      </c>
      <c r="I236" s="257"/>
      <c r="J236" s="256">
        <f>ROUND(I236*H236,0)</f>
        <v>0</v>
      </c>
      <c r="K236" s="254" t="s">
        <v>20</v>
      </c>
      <c r="L236" s="258"/>
      <c r="M236" s="259" t="s">
        <v>20</v>
      </c>
      <c r="N236" s="260" t="s">
        <v>43</v>
      </c>
      <c r="O236" s="85"/>
      <c r="P236" s="209">
        <f>O236*H236</f>
        <v>0</v>
      </c>
      <c r="Q236" s="209">
        <v>0</v>
      </c>
      <c r="R236" s="209">
        <f>Q236*H236</f>
        <v>0</v>
      </c>
      <c r="S236" s="209">
        <v>0</v>
      </c>
      <c r="T236" s="21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1" t="s">
        <v>296</v>
      </c>
      <c r="AT236" s="211" t="s">
        <v>161</v>
      </c>
      <c r="AU236" s="211" t="s">
        <v>81</v>
      </c>
      <c r="AY236" s="18" t="s">
        <v>116</v>
      </c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s="18" t="s">
        <v>8</v>
      </c>
      <c r="BK236" s="212">
        <f>ROUND(I236*H236,0)</f>
        <v>0</v>
      </c>
      <c r="BL236" s="18" t="s">
        <v>223</v>
      </c>
      <c r="BM236" s="211" t="s">
        <v>434</v>
      </c>
    </row>
    <row r="237" s="2" customFormat="1" ht="33" customHeight="1">
      <c r="A237" s="39"/>
      <c r="B237" s="40"/>
      <c r="C237" s="252" t="s">
        <v>435</v>
      </c>
      <c r="D237" s="252" t="s">
        <v>161</v>
      </c>
      <c r="E237" s="253" t="s">
        <v>436</v>
      </c>
      <c r="F237" s="254" t="s">
        <v>437</v>
      </c>
      <c r="G237" s="255" t="s">
        <v>255</v>
      </c>
      <c r="H237" s="256">
        <v>1</v>
      </c>
      <c r="I237" s="257"/>
      <c r="J237" s="256">
        <f>ROUND(I237*H237,0)</f>
        <v>0</v>
      </c>
      <c r="K237" s="254" t="s">
        <v>20</v>
      </c>
      <c r="L237" s="258"/>
      <c r="M237" s="259" t="s">
        <v>20</v>
      </c>
      <c r="N237" s="260" t="s">
        <v>43</v>
      </c>
      <c r="O237" s="85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1" t="s">
        <v>296</v>
      </c>
      <c r="AT237" s="211" t="s">
        <v>161</v>
      </c>
      <c r="AU237" s="211" t="s">
        <v>81</v>
      </c>
      <c r="AY237" s="18" t="s">
        <v>116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18" t="s">
        <v>8</v>
      </c>
      <c r="BK237" s="212">
        <f>ROUND(I237*H237,0)</f>
        <v>0</v>
      </c>
      <c r="BL237" s="18" t="s">
        <v>223</v>
      </c>
      <c r="BM237" s="211" t="s">
        <v>438</v>
      </c>
    </row>
    <row r="238" s="2" customFormat="1" ht="33" customHeight="1">
      <c r="A238" s="39"/>
      <c r="B238" s="40"/>
      <c r="C238" s="252" t="s">
        <v>439</v>
      </c>
      <c r="D238" s="252" t="s">
        <v>161</v>
      </c>
      <c r="E238" s="253" t="s">
        <v>440</v>
      </c>
      <c r="F238" s="254" t="s">
        <v>441</v>
      </c>
      <c r="G238" s="255" t="s">
        <v>255</v>
      </c>
      <c r="H238" s="256">
        <v>1</v>
      </c>
      <c r="I238" s="257"/>
      <c r="J238" s="256">
        <f>ROUND(I238*H238,0)</f>
        <v>0</v>
      </c>
      <c r="K238" s="254" t="s">
        <v>20</v>
      </c>
      <c r="L238" s="258"/>
      <c r="M238" s="259" t="s">
        <v>20</v>
      </c>
      <c r="N238" s="260" t="s">
        <v>43</v>
      </c>
      <c r="O238" s="85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1" t="s">
        <v>296</v>
      </c>
      <c r="AT238" s="211" t="s">
        <v>161</v>
      </c>
      <c r="AU238" s="211" t="s">
        <v>81</v>
      </c>
      <c r="AY238" s="18" t="s">
        <v>116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8" t="s">
        <v>8</v>
      </c>
      <c r="BK238" s="212">
        <f>ROUND(I238*H238,0)</f>
        <v>0</v>
      </c>
      <c r="BL238" s="18" t="s">
        <v>223</v>
      </c>
      <c r="BM238" s="211" t="s">
        <v>442</v>
      </c>
    </row>
    <row r="239" s="2" customFormat="1" ht="33" customHeight="1">
      <c r="A239" s="39"/>
      <c r="B239" s="40"/>
      <c r="C239" s="252" t="s">
        <v>443</v>
      </c>
      <c r="D239" s="252" t="s">
        <v>161</v>
      </c>
      <c r="E239" s="253" t="s">
        <v>444</v>
      </c>
      <c r="F239" s="254" t="s">
        <v>445</v>
      </c>
      <c r="G239" s="255" t="s">
        <v>255</v>
      </c>
      <c r="H239" s="256">
        <v>2</v>
      </c>
      <c r="I239" s="257"/>
      <c r="J239" s="256">
        <f>ROUND(I239*H239,0)</f>
        <v>0</v>
      </c>
      <c r="K239" s="254" t="s">
        <v>20</v>
      </c>
      <c r="L239" s="258"/>
      <c r="M239" s="259" t="s">
        <v>20</v>
      </c>
      <c r="N239" s="260" t="s">
        <v>43</v>
      </c>
      <c r="O239" s="85"/>
      <c r="P239" s="209">
        <f>O239*H239</f>
        <v>0</v>
      </c>
      <c r="Q239" s="209">
        <v>0</v>
      </c>
      <c r="R239" s="209">
        <f>Q239*H239</f>
        <v>0</v>
      </c>
      <c r="S239" s="209">
        <v>0</v>
      </c>
      <c r="T239" s="21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1" t="s">
        <v>296</v>
      </c>
      <c r="AT239" s="211" t="s">
        <v>161</v>
      </c>
      <c r="AU239" s="211" t="s">
        <v>81</v>
      </c>
      <c r="AY239" s="18" t="s">
        <v>116</v>
      </c>
      <c r="BE239" s="212">
        <f>IF(N239="základní",J239,0)</f>
        <v>0</v>
      </c>
      <c r="BF239" s="212">
        <f>IF(N239="snížená",J239,0)</f>
        <v>0</v>
      </c>
      <c r="BG239" s="212">
        <f>IF(N239="zákl. přenesená",J239,0)</f>
        <v>0</v>
      </c>
      <c r="BH239" s="212">
        <f>IF(N239="sníž. přenesená",J239,0)</f>
        <v>0</v>
      </c>
      <c r="BI239" s="212">
        <f>IF(N239="nulová",J239,0)</f>
        <v>0</v>
      </c>
      <c r="BJ239" s="18" t="s">
        <v>8</v>
      </c>
      <c r="BK239" s="212">
        <f>ROUND(I239*H239,0)</f>
        <v>0</v>
      </c>
      <c r="BL239" s="18" t="s">
        <v>223</v>
      </c>
      <c r="BM239" s="211" t="s">
        <v>446</v>
      </c>
    </row>
    <row r="240" s="2" customFormat="1" ht="37.8" customHeight="1">
      <c r="A240" s="39"/>
      <c r="B240" s="40"/>
      <c r="C240" s="252" t="s">
        <v>447</v>
      </c>
      <c r="D240" s="252" t="s">
        <v>161</v>
      </c>
      <c r="E240" s="253" t="s">
        <v>448</v>
      </c>
      <c r="F240" s="254" t="s">
        <v>449</v>
      </c>
      <c r="G240" s="255" t="s">
        <v>255</v>
      </c>
      <c r="H240" s="256">
        <v>1</v>
      </c>
      <c r="I240" s="257"/>
      <c r="J240" s="256">
        <f>ROUND(I240*H240,0)</f>
        <v>0</v>
      </c>
      <c r="K240" s="254" t="s">
        <v>20</v>
      </c>
      <c r="L240" s="258"/>
      <c r="M240" s="259" t="s">
        <v>20</v>
      </c>
      <c r="N240" s="260" t="s">
        <v>43</v>
      </c>
      <c r="O240" s="85"/>
      <c r="P240" s="209">
        <f>O240*H240</f>
        <v>0</v>
      </c>
      <c r="Q240" s="209">
        <v>0</v>
      </c>
      <c r="R240" s="209">
        <f>Q240*H240</f>
        <v>0</v>
      </c>
      <c r="S240" s="209">
        <v>0</v>
      </c>
      <c r="T240" s="21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1" t="s">
        <v>296</v>
      </c>
      <c r="AT240" s="211" t="s">
        <v>161</v>
      </c>
      <c r="AU240" s="211" t="s">
        <v>81</v>
      </c>
      <c r="AY240" s="18" t="s">
        <v>116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8" t="s">
        <v>8</v>
      </c>
      <c r="BK240" s="212">
        <f>ROUND(I240*H240,0)</f>
        <v>0</v>
      </c>
      <c r="BL240" s="18" t="s">
        <v>223</v>
      </c>
      <c r="BM240" s="211" t="s">
        <v>450</v>
      </c>
    </row>
    <row r="241" s="2" customFormat="1" ht="33" customHeight="1">
      <c r="A241" s="39"/>
      <c r="B241" s="40"/>
      <c r="C241" s="252" t="s">
        <v>451</v>
      </c>
      <c r="D241" s="252" t="s">
        <v>161</v>
      </c>
      <c r="E241" s="253" t="s">
        <v>452</v>
      </c>
      <c r="F241" s="254" t="s">
        <v>453</v>
      </c>
      <c r="G241" s="255" t="s">
        <v>255</v>
      </c>
      <c r="H241" s="256">
        <v>1</v>
      </c>
      <c r="I241" s="257"/>
      <c r="J241" s="256">
        <f>ROUND(I241*H241,0)</f>
        <v>0</v>
      </c>
      <c r="K241" s="254" t="s">
        <v>20</v>
      </c>
      <c r="L241" s="258"/>
      <c r="M241" s="259" t="s">
        <v>20</v>
      </c>
      <c r="N241" s="260" t="s">
        <v>43</v>
      </c>
      <c r="O241" s="85"/>
      <c r="P241" s="209">
        <f>O241*H241</f>
        <v>0</v>
      </c>
      <c r="Q241" s="209">
        <v>0</v>
      </c>
      <c r="R241" s="209">
        <f>Q241*H241</f>
        <v>0</v>
      </c>
      <c r="S241" s="209">
        <v>0</v>
      </c>
      <c r="T241" s="21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1" t="s">
        <v>296</v>
      </c>
      <c r="AT241" s="211" t="s">
        <v>161</v>
      </c>
      <c r="AU241" s="211" t="s">
        <v>81</v>
      </c>
      <c r="AY241" s="18" t="s">
        <v>116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18" t="s">
        <v>8</v>
      </c>
      <c r="BK241" s="212">
        <f>ROUND(I241*H241,0)</f>
        <v>0</v>
      </c>
      <c r="BL241" s="18" t="s">
        <v>223</v>
      </c>
      <c r="BM241" s="211" t="s">
        <v>454</v>
      </c>
    </row>
    <row r="242" s="2" customFormat="1" ht="24.15" customHeight="1">
      <c r="A242" s="39"/>
      <c r="B242" s="40"/>
      <c r="C242" s="252" t="s">
        <v>455</v>
      </c>
      <c r="D242" s="252" t="s">
        <v>161</v>
      </c>
      <c r="E242" s="253" t="s">
        <v>456</v>
      </c>
      <c r="F242" s="254" t="s">
        <v>457</v>
      </c>
      <c r="G242" s="255" t="s">
        <v>255</v>
      </c>
      <c r="H242" s="256">
        <v>2</v>
      </c>
      <c r="I242" s="257"/>
      <c r="J242" s="256">
        <f>ROUND(I242*H242,0)</f>
        <v>0</v>
      </c>
      <c r="K242" s="254" t="s">
        <v>20</v>
      </c>
      <c r="L242" s="258"/>
      <c r="M242" s="259" t="s">
        <v>20</v>
      </c>
      <c r="N242" s="260" t="s">
        <v>43</v>
      </c>
      <c r="O242" s="85"/>
      <c r="P242" s="209">
        <f>O242*H242</f>
        <v>0</v>
      </c>
      <c r="Q242" s="209">
        <v>0</v>
      </c>
      <c r="R242" s="209">
        <f>Q242*H242</f>
        <v>0</v>
      </c>
      <c r="S242" s="209">
        <v>0</v>
      </c>
      <c r="T242" s="21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1" t="s">
        <v>296</v>
      </c>
      <c r="AT242" s="211" t="s">
        <v>161</v>
      </c>
      <c r="AU242" s="211" t="s">
        <v>81</v>
      </c>
      <c r="AY242" s="18" t="s">
        <v>116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8" t="s">
        <v>8</v>
      </c>
      <c r="BK242" s="212">
        <f>ROUND(I242*H242,0)</f>
        <v>0</v>
      </c>
      <c r="BL242" s="18" t="s">
        <v>223</v>
      </c>
      <c r="BM242" s="211" t="s">
        <v>458</v>
      </c>
    </row>
    <row r="243" s="2" customFormat="1" ht="24.15" customHeight="1">
      <c r="A243" s="39"/>
      <c r="B243" s="40"/>
      <c r="C243" s="252" t="s">
        <v>459</v>
      </c>
      <c r="D243" s="252" t="s">
        <v>161</v>
      </c>
      <c r="E243" s="253" t="s">
        <v>460</v>
      </c>
      <c r="F243" s="254" t="s">
        <v>461</v>
      </c>
      <c r="G243" s="255" t="s">
        <v>255</v>
      </c>
      <c r="H243" s="256">
        <v>1</v>
      </c>
      <c r="I243" s="257"/>
      <c r="J243" s="256">
        <f>ROUND(I243*H243,0)</f>
        <v>0</v>
      </c>
      <c r="K243" s="254" t="s">
        <v>20</v>
      </c>
      <c r="L243" s="258"/>
      <c r="M243" s="259" t="s">
        <v>20</v>
      </c>
      <c r="N243" s="260" t="s">
        <v>43</v>
      </c>
      <c r="O243" s="85"/>
      <c r="P243" s="209">
        <f>O243*H243</f>
        <v>0</v>
      </c>
      <c r="Q243" s="209">
        <v>0</v>
      </c>
      <c r="R243" s="209">
        <f>Q243*H243</f>
        <v>0</v>
      </c>
      <c r="S243" s="209">
        <v>0</v>
      </c>
      <c r="T243" s="21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1" t="s">
        <v>296</v>
      </c>
      <c r="AT243" s="211" t="s">
        <v>161</v>
      </c>
      <c r="AU243" s="211" t="s">
        <v>81</v>
      </c>
      <c r="AY243" s="18" t="s">
        <v>116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18" t="s">
        <v>8</v>
      </c>
      <c r="BK243" s="212">
        <f>ROUND(I243*H243,0)</f>
        <v>0</v>
      </c>
      <c r="BL243" s="18" t="s">
        <v>223</v>
      </c>
      <c r="BM243" s="211" t="s">
        <v>462</v>
      </c>
    </row>
    <row r="244" s="2" customFormat="1" ht="16.5" customHeight="1">
      <c r="A244" s="39"/>
      <c r="B244" s="40"/>
      <c r="C244" s="201" t="s">
        <v>463</v>
      </c>
      <c r="D244" s="201" t="s">
        <v>119</v>
      </c>
      <c r="E244" s="202" t="s">
        <v>464</v>
      </c>
      <c r="F244" s="203" t="s">
        <v>465</v>
      </c>
      <c r="G244" s="204" t="s">
        <v>260</v>
      </c>
      <c r="H244" s="205">
        <v>44</v>
      </c>
      <c r="I244" s="206"/>
      <c r="J244" s="205">
        <f>ROUND(I244*H244,0)</f>
        <v>0</v>
      </c>
      <c r="K244" s="203" t="s">
        <v>123</v>
      </c>
      <c r="L244" s="45"/>
      <c r="M244" s="207" t="s">
        <v>20</v>
      </c>
      <c r="N244" s="208" t="s">
        <v>43</v>
      </c>
      <c r="O244" s="85"/>
      <c r="P244" s="209">
        <f>O244*H244</f>
        <v>0</v>
      </c>
      <c r="Q244" s="209">
        <v>0.00027</v>
      </c>
      <c r="R244" s="209">
        <f>Q244*H244</f>
        <v>0.01188</v>
      </c>
      <c r="S244" s="209">
        <v>0</v>
      </c>
      <c r="T244" s="21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1" t="s">
        <v>223</v>
      </c>
      <c r="AT244" s="211" t="s">
        <v>119</v>
      </c>
      <c r="AU244" s="211" t="s">
        <v>81</v>
      </c>
      <c r="AY244" s="18" t="s">
        <v>116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18" t="s">
        <v>8</v>
      </c>
      <c r="BK244" s="212">
        <f>ROUND(I244*H244,0)</f>
        <v>0</v>
      </c>
      <c r="BL244" s="18" t="s">
        <v>223</v>
      </c>
      <c r="BM244" s="211" t="s">
        <v>466</v>
      </c>
    </row>
    <row r="245" s="2" customFormat="1">
      <c r="A245" s="39"/>
      <c r="B245" s="40"/>
      <c r="C245" s="41"/>
      <c r="D245" s="213" t="s">
        <v>126</v>
      </c>
      <c r="E245" s="41"/>
      <c r="F245" s="214" t="s">
        <v>467</v>
      </c>
      <c r="G245" s="41"/>
      <c r="H245" s="41"/>
      <c r="I245" s="215"/>
      <c r="J245" s="41"/>
      <c r="K245" s="41"/>
      <c r="L245" s="45"/>
      <c r="M245" s="216"/>
      <c r="N245" s="217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126</v>
      </c>
      <c r="AU245" s="18" t="s">
        <v>81</v>
      </c>
    </row>
    <row r="246" s="13" customFormat="1">
      <c r="A246" s="13"/>
      <c r="B246" s="218"/>
      <c r="C246" s="219"/>
      <c r="D246" s="220" t="s">
        <v>128</v>
      </c>
      <c r="E246" s="221" t="s">
        <v>20</v>
      </c>
      <c r="F246" s="222" t="s">
        <v>468</v>
      </c>
      <c r="G246" s="219"/>
      <c r="H246" s="223">
        <v>44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9" t="s">
        <v>128</v>
      </c>
      <c r="AU246" s="229" t="s">
        <v>81</v>
      </c>
      <c r="AV246" s="13" t="s">
        <v>81</v>
      </c>
      <c r="AW246" s="13" t="s">
        <v>33</v>
      </c>
      <c r="AX246" s="13" t="s">
        <v>8</v>
      </c>
      <c r="AY246" s="229" t="s">
        <v>116</v>
      </c>
    </row>
    <row r="247" s="2" customFormat="1" ht="24.15" customHeight="1">
      <c r="A247" s="39"/>
      <c r="B247" s="40"/>
      <c r="C247" s="201" t="s">
        <v>469</v>
      </c>
      <c r="D247" s="201" t="s">
        <v>119</v>
      </c>
      <c r="E247" s="202" t="s">
        <v>470</v>
      </c>
      <c r="F247" s="203" t="s">
        <v>471</v>
      </c>
      <c r="G247" s="204" t="s">
        <v>260</v>
      </c>
      <c r="H247" s="205">
        <v>7</v>
      </c>
      <c r="I247" s="206"/>
      <c r="J247" s="205">
        <f>ROUND(I247*H247,0)</f>
        <v>0</v>
      </c>
      <c r="K247" s="203" t="s">
        <v>123</v>
      </c>
      <c r="L247" s="45"/>
      <c r="M247" s="207" t="s">
        <v>20</v>
      </c>
      <c r="N247" s="208" t="s">
        <v>43</v>
      </c>
      <c r="O247" s="85"/>
      <c r="P247" s="209">
        <f>O247*H247</f>
        <v>0</v>
      </c>
      <c r="Q247" s="209">
        <v>0.00025999999999999998</v>
      </c>
      <c r="R247" s="209">
        <f>Q247*H247</f>
        <v>0.0018199999999999998</v>
      </c>
      <c r="S247" s="209">
        <v>0</v>
      </c>
      <c r="T247" s="21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1" t="s">
        <v>223</v>
      </c>
      <c r="AT247" s="211" t="s">
        <v>119</v>
      </c>
      <c r="AU247" s="211" t="s">
        <v>81</v>
      </c>
      <c r="AY247" s="18" t="s">
        <v>116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8" t="s">
        <v>8</v>
      </c>
      <c r="BK247" s="212">
        <f>ROUND(I247*H247,0)</f>
        <v>0</v>
      </c>
      <c r="BL247" s="18" t="s">
        <v>223</v>
      </c>
      <c r="BM247" s="211" t="s">
        <v>472</v>
      </c>
    </row>
    <row r="248" s="2" customFormat="1">
      <c r="A248" s="39"/>
      <c r="B248" s="40"/>
      <c r="C248" s="41"/>
      <c r="D248" s="213" t="s">
        <v>126</v>
      </c>
      <c r="E248" s="41"/>
      <c r="F248" s="214" t="s">
        <v>473</v>
      </c>
      <c r="G248" s="41"/>
      <c r="H248" s="41"/>
      <c r="I248" s="215"/>
      <c r="J248" s="41"/>
      <c r="K248" s="41"/>
      <c r="L248" s="45"/>
      <c r="M248" s="216"/>
      <c r="N248" s="217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126</v>
      </c>
      <c r="AU248" s="18" t="s">
        <v>81</v>
      </c>
    </row>
    <row r="249" s="13" customFormat="1">
      <c r="A249" s="13"/>
      <c r="B249" s="218"/>
      <c r="C249" s="219"/>
      <c r="D249" s="220" t="s">
        <v>128</v>
      </c>
      <c r="E249" s="221" t="s">
        <v>20</v>
      </c>
      <c r="F249" s="222" t="s">
        <v>474</v>
      </c>
      <c r="G249" s="219"/>
      <c r="H249" s="223">
        <v>7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9" t="s">
        <v>128</v>
      </c>
      <c r="AU249" s="229" t="s">
        <v>81</v>
      </c>
      <c r="AV249" s="13" t="s">
        <v>81</v>
      </c>
      <c r="AW249" s="13" t="s">
        <v>33</v>
      </c>
      <c r="AX249" s="13" t="s">
        <v>8</v>
      </c>
      <c r="AY249" s="229" t="s">
        <v>116</v>
      </c>
    </row>
    <row r="250" s="2" customFormat="1" ht="24.15" customHeight="1">
      <c r="A250" s="39"/>
      <c r="B250" s="40"/>
      <c r="C250" s="201" t="s">
        <v>475</v>
      </c>
      <c r="D250" s="201" t="s">
        <v>119</v>
      </c>
      <c r="E250" s="202" t="s">
        <v>476</v>
      </c>
      <c r="F250" s="203" t="s">
        <v>477</v>
      </c>
      <c r="G250" s="204" t="s">
        <v>260</v>
      </c>
      <c r="H250" s="205">
        <v>3</v>
      </c>
      <c r="I250" s="206"/>
      <c r="J250" s="205">
        <f>ROUND(I250*H250,0)</f>
        <v>0</v>
      </c>
      <c r="K250" s="203" t="s">
        <v>123</v>
      </c>
      <c r="L250" s="45"/>
      <c r="M250" s="207" t="s">
        <v>20</v>
      </c>
      <c r="N250" s="208" t="s">
        <v>43</v>
      </c>
      <c r="O250" s="85"/>
      <c r="P250" s="209">
        <f>O250*H250</f>
        <v>0</v>
      </c>
      <c r="Q250" s="209">
        <v>0.00088000000000000003</v>
      </c>
      <c r="R250" s="209">
        <f>Q250*H250</f>
        <v>0.00264</v>
      </c>
      <c r="S250" s="209">
        <v>0</v>
      </c>
      <c r="T250" s="21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1" t="s">
        <v>223</v>
      </c>
      <c r="AT250" s="211" t="s">
        <v>119</v>
      </c>
      <c r="AU250" s="211" t="s">
        <v>81</v>
      </c>
      <c r="AY250" s="18" t="s">
        <v>116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8" t="s">
        <v>8</v>
      </c>
      <c r="BK250" s="212">
        <f>ROUND(I250*H250,0)</f>
        <v>0</v>
      </c>
      <c r="BL250" s="18" t="s">
        <v>223</v>
      </c>
      <c r="BM250" s="211" t="s">
        <v>478</v>
      </c>
    </row>
    <row r="251" s="2" customFormat="1">
      <c r="A251" s="39"/>
      <c r="B251" s="40"/>
      <c r="C251" s="41"/>
      <c r="D251" s="213" t="s">
        <v>126</v>
      </c>
      <c r="E251" s="41"/>
      <c r="F251" s="214" t="s">
        <v>479</v>
      </c>
      <c r="G251" s="41"/>
      <c r="H251" s="41"/>
      <c r="I251" s="215"/>
      <c r="J251" s="41"/>
      <c r="K251" s="41"/>
      <c r="L251" s="45"/>
      <c r="M251" s="216"/>
      <c r="N251" s="217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126</v>
      </c>
      <c r="AU251" s="18" t="s">
        <v>81</v>
      </c>
    </row>
    <row r="252" s="13" customFormat="1">
      <c r="A252" s="13"/>
      <c r="B252" s="218"/>
      <c r="C252" s="219"/>
      <c r="D252" s="220" t="s">
        <v>128</v>
      </c>
      <c r="E252" s="221" t="s">
        <v>20</v>
      </c>
      <c r="F252" s="222" t="s">
        <v>480</v>
      </c>
      <c r="G252" s="219"/>
      <c r="H252" s="223">
        <v>3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9" t="s">
        <v>128</v>
      </c>
      <c r="AU252" s="229" t="s">
        <v>81</v>
      </c>
      <c r="AV252" s="13" t="s">
        <v>81</v>
      </c>
      <c r="AW252" s="13" t="s">
        <v>33</v>
      </c>
      <c r="AX252" s="13" t="s">
        <v>8</v>
      </c>
      <c r="AY252" s="229" t="s">
        <v>116</v>
      </c>
    </row>
    <row r="253" s="2" customFormat="1" ht="21.75" customHeight="1">
      <c r="A253" s="39"/>
      <c r="B253" s="40"/>
      <c r="C253" s="201" t="s">
        <v>481</v>
      </c>
      <c r="D253" s="201" t="s">
        <v>119</v>
      </c>
      <c r="E253" s="202" t="s">
        <v>482</v>
      </c>
      <c r="F253" s="203" t="s">
        <v>483</v>
      </c>
      <c r="G253" s="204" t="s">
        <v>151</v>
      </c>
      <c r="H253" s="205">
        <v>88.599999999999994</v>
      </c>
      <c r="I253" s="206"/>
      <c r="J253" s="205">
        <f>ROUND(I253*H253,0)</f>
        <v>0</v>
      </c>
      <c r="K253" s="203" t="s">
        <v>123</v>
      </c>
      <c r="L253" s="45"/>
      <c r="M253" s="207" t="s">
        <v>20</v>
      </c>
      <c r="N253" s="208" t="s">
        <v>43</v>
      </c>
      <c r="O253" s="85"/>
      <c r="P253" s="209">
        <f>O253*H253</f>
        <v>0</v>
      </c>
      <c r="Q253" s="209">
        <v>0</v>
      </c>
      <c r="R253" s="209">
        <f>Q253*H253</f>
        <v>0</v>
      </c>
      <c r="S253" s="209">
        <v>0</v>
      </c>
      <c r="T253" s="21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1" t="s">
        <v>223</v>
      </c>
      <c r="AT253" s="211" t="s">
        <v>119</v>
      </c>
      <c r="AU253" s="211" t="s">
        <v>81</v>
      </c>
      <c r="AY253" s="18" t="s">
        <v>116</v>
      </c>
      <c r="BE253" s="212">
        <f>IF(N253="základní",J253,0)</f>
        <v>0</v>
      </c>
      <c r="BF253" s="212">
        <f>IF(N253="snížená",J253,0)</f>
        <v>0</v>
      </c>
      <c r="BG253" s="212">
        <f>IF(N253="zákl. přenesená",J253,0)</f>
        <v>0</v>
      </c>
      <c r="BH253" s="212">
        <f>IF(N253="sníž. přenesená",J253,0)</f>
        <v>0</v>
      </c>
      <c r="BI253" s="212">
        <f>IF(N253="nulová",J253,0)</f>
        <v>0</v>
      </c>
      <c r="BJ253" s="18" t="s">
        <v>8</v>
      </c>
      <c r="BK253" s="212">
        <f>ROUND(I253*H253,0)</f>
        <v>0</v>
      </c>
      <c r="BL253" s="18" t="s">
        <v>223</v>
      </c>
      <c r="BM253" s="211" t="s">
        <v>484</v>
      </c>
    </row>
    <row r="254" s="2" customFormat="1">
      <c r="A254" s="39"/>
      <c r="B254" s="40"/>
      <c r="C254" s="41"/>
      <c r="D254" s="213" t="s">
        <v>126</v>
      </c>
      <c r="E254" s="41"/>
      <c r="F254" s="214" t="s">
        <v>485</v>
      </c>
      <c r="G254" s="41"/>
      <c r="H254" s="41"/>
      <c r="I254" s="215"/>
      <c r="J254" s="41"/>
      <c r="K254" s="41"/>
      <c r="L254" s="45"/>
      <c r="M254" s="216"/>
      <c r="N254" s="217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126</v>
      </c>
      <c r="AU254" s="18" t="s">
        <v>81</v>
      </c>
    </row>
    <row r="255" s="13" customFormat="1">
      <c r="A255" s="13"/>
      <c r="B255" s="218"/>
      <c r="C255" s="219"/>
      <c r="D255" s="220" t="s">
        <v>128</v>
      </c>
      <c r="E255" s="221" t="s">
        <v>20</v>
      </c>
      <c r="F255" s="222" t="s">
        <v>486</v>
      </c>
      <c r="G255" s="219"/>
      <c r="H255" s="223">
        <v>88.599999999999994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9" t="s">
        <v>128</v>
      </c>
      <c r="AU255" s="229" t="s">
        <v>81</v>
      </c>
      <c r="AV255" s="13" t="s">
        <v>81</v>
      </c>
      <c r="AW255" s="13" t="s">
        <v>33</v>
      </c>
      <c r="AX255" s="13" t="s">
        <v>8</v>
      </c>
      <c r="AY255" s="229" t="s">
        <v>116</v>
      </c>
    </row>
    <row r="256" s="2" customFormat="1" ht="16.5" customHeight="1">
      <c r="A256" s="39"/>
      <c r="B256" s="40"/>
      <c r="C256" s="252" t="s">
        <v>487</v>
      </c>
      <c r="D256" s="252" t="s">
        <v>161</v>
      </c>
      <c r="E256" s="253" t="s">
        <v>488</v>
      </c>
      <c r="F256" s="254" t="s">
        <v>489</v>
      </c>
      <c r="G256" s="255" t="s">
        <v>151</v>
      </c>
      <c r="H256" s="256">
        <v>88.599999999999994</v>
      </c>
      <c r="I256" s="257"/>
      <c r="J256" s="256">
        <f>ROUND(I256*H256,0)</f>
        <v>0</v>
      </c>
      <c r="K256" s="254" t="s">
        <v>123</v>
      </c>
      <c r="L256" s="258"/>
      <c r="M256" s="259" t="s">
        <v>20</v>
      </c>
      <c r="N256" s="260" t="s">
        <v>43</v>
      </c>
      <c r="O256" s="85"/>
      <c r="P256" s="209">
        <f>O256*H256</f>
        <v>0</v>
      </c>
      <c r="Q256" s="209">
        <v>0.0018</v>
      </c>
      <c r="R256" s="209">
        <f>Q256*H256</f>
        <v>0.15947999999999998</v>
      </c>
      <c r="S256" s="209">
        <v>0</v>
      </c>
      <c r="T256" s="21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1" t="s">
        <v>296</v>
      </c>
      <c r="AT256" s="211" t="s">
        <v>161</v>
      </c>
      <c r="AU256" s="211" t="s">
        <v>81</v>
      </c>
      <c r="AY256" s="18" t="s">
        <v>116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18" t="s">
        <v>8</v>
      </c>
      <c r="BK256" s="212">
        <f>ROUND(I256*H256,0)</f>
        <v>0</v>
      </c>
      <c r="BL256" s="18" t="s">
        <v>223</v>
      </c>
      <c r="BM256" s="211" t="s">
        <v>490</v>
      </c>
    </row>
    <row r="257" s="2" customFormat="1" ht="16.5" customHeight="1">
      <c r="A257" s="39"/>
      <c r="B257" s="40"/>
      <c r="C257" s="252" t="s">
        <v>491</v>
      </c>
      <c r="D257" s="252" t="s">
        <v>161</v>
      </c>
      <c r="E257" s="253" t="s">
        <v>492</v>
      </c>
      <c r="F257" s="254" t="s">
        <v>493</v>
      </c>
      <c r="G257" s="255" t="s">
        <v>260</v>
      </c>
      <c r="H257" s="256">
        <v>71</v>
      </c>
      <c r="I257" s="257"/>
      <c r="J257" s="256">
        <f>ROUND(I257*H257,0)</f>
        <v>0</v>
      </c>
      <c r="K257" s="254" t="s">
        <v>123</v>
      </c>
      <c r="L257" s="258"/>
      <c r="M257" s="259" t="s">
        <v>20</v>
      </c>
      <c r="N257" s="260" t="s">
        <v>43</v>
      </c>
      <c r="O257" s="85"/>
      <c r="P257" s="209">
        <f>O257*H257</f>
        <v>0</v>
      </c>
      <c r="Q257" s="209">
        <v>6.0000000000000002E-05</v>
      </c>
      <c r="R257" s="209">
        <f>Q257*H257</f>
        <v>0.0042599999999999999</v>
      </c>
      <c r="S257" s="209">
        <v>0</v>
      </c>
      <c r="T257" s="21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1" t="s">
        <v>296</v>
      </c>
      <c r="AT257" s="211" t="s">
        <v>161</v>
      </c>
      <c r="AU257" s="211" t="s">
        <v>81</v>
      </c>
      <c r="AY257" s="18" t="s">
        <v>116</v>
      </c>
      <c r="BE257" s="212">
        <f>IF(N257="základní",J257,0)</f>
        <v>0</v>
      </c>
      <c r="BF257" s="212">
        <f>IF(N257="snížená",J257,0)</f>
        <v>0</v>
      </c>
      <c r="BG257" s="212">
        <f>IF(N257="zákl. přenesená",J257,0)</f>
        <v>0</v>
      </c>
      <c r="BH257" s="212">
        <f>IF(N257="sníž. přenesená",J257,0)</f>
        <v>0</v>
      </c>
      <c r="BI257" s="212">
        <f>IF(N257="nulová",J257,0)</f>
        <v>0</v>
      </c>
      <c r="BJ257" s="18" t="s">
        <v>8</v>
      </c>
      <c r="BK257" s="212">
        <f>ROUND(I257*H257,0)</f>
        <v>0</v>
      </c>
      <c r="BL257" s="18" t="s">
        <v>223</v>
      </c>
      <c r="BM257" s="211" t="s">
        <v>494</v>
      </c>
    </row>
    <row r="258" s="13" customFormat="1">
      <c r="A258" s="13"/>
      <c r="B258" s="218"/>
      <c r="C258" s="219"/>
      <c r="D258" s="220" t="s">
        <v>128</v>
      </c>
      <c r="E258" s="221" t="s">
        <v>20</v>
      </c>
      <c r="F258" s="222" t="s">
        <v>495</v>
      </c>
      <c r="G258" s="219"/>
      <c r="H258" s="223">
        <v>71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9" t="s">
        <v>128</v>
      </c>
      <c r="AU258" s="229" t="s">
        <v>81</v>
      </c>
      <c r="AV258" s="13" t="s">
        <v>81</v>
      </c>
      <c r="AW258" s="13" t="s">
        <v>33</v>
      </c>
      <c r="AX258" s="13" t="s">
        <v>8</v>
      </c>
      <c r="AY258" s="229" t="s">
        <v>116</v>
      </c>
    </row>
    <row r="259" s="2" customFormat="1" ht="24.15" customHeight="1">
      <c r="A259" s="39"/>
      <c r="B259" s="40"/>
      <c r="C259" s="201" t="s">
        <v>496</v>
      </c>
      <c r="D259" s="201" t="s">
        <v>119</v>
      </c>
      <c r="E259" s="202" t="s">
        <v>497</v>
      </c>
      <c r="F259" s="203" t="s">
        <v>498</v>
      </c>
      <c r="G259" s="204" t="s">
        <v>499</v>
      </c>
      <c r="H259" s="206"/>
      <c r="I259" s="206"/>
      <c r="J259" s="205">
        <f>ROUND(I259*H259,0)</f>
        <v>0</v>
      </c>
      <c r="K259" s="203" t="s">
        <v>123</v>
      </c>
      <c r="L259" s="45"/>
      <c r="M259" s="207" t="s">
        <v>20</v>
      </c>
      <c r="N259" s="208" t="s">
        <v>43</v>
      </c>
      <c r="O259" s="85"/>
      <c r="P259" s="209">
        <f>O259*H259</f>
        <v>0</v>
      </c>
      <c r="Q259" s="209">
        <v>0</v>
      </c>
      <c r="R259" s="209">
        <f>Q259*H259</f>
        <v>0</v>
      </c>
      <c r="S259" s="209">
        <v>0</v>
      </c>
      <c r="T259" s="21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1" t="s">
        <v>223</v>
      </c>
      <c r="AT259" s="211" t="s">
        <v>119</v>
      </c>
      <c r="AU259" s="211" t="s">
        <v>81</v>
      </c>
      <c r="AY259" s="18" t="s">
        <v>116</v>
      </c>
      <c r="BE259" s="212">
        <f>IF(N259="základní",J259,0)</f>
        <v>0</v>
      </c>
      <c r="BF259" s="212">
        <f>IF(N259="snížená",J259,0)</f>
        <v>0</v>
      </c>
      <c r="BG259" s="212">
        <f>IF(N259="zákl. přenesená",J259,0)</f>
        <v>0</v>
      </c>
      <c r="BH259" s="212">
        <f>IF(N259="sníž. přenesená",J259,0)</f>
        <v>0</v>
      </c>
      <c r="BI259" s="212">
        <f>IF(N259="nulová",J259,0)</f>
        <v>0</v>
      </c>
      <c r="BJ259" s="18" t="s">
        <v>8</v>
      </c>
      <c r="BK259" s="212">
        <f>ROUND(I259*H259,0)</f>
        <v>0</v>
      </c>
      <c r="BL259" s="18" t="s">
        <v>223</v>
      </c>
      <c r="BM259" s="211" t="s">
        <v>500</v>
      </c>
    </row>
    <row r="260" s="2" customFormat="1">
      <c r="A260" s="39"/>
      <c r="B260" s="40"/>
      <c r="C260" s="41"/>
      <c r="D260" s="213" t="s">
        <v>126</v>
      </c>
      <c r="E260" s="41"/>
      <c r="F260" s="214" t="s">
        <v>501</v>
      </c>
      <c r="G260" s="41"/>
      <c r="H260" s="41"/>
      <c r="I260" s="215"/>
      <c r="J260" s="41"/>
      <c r="K260" s="41"/>
      <c r="L260" s="45"/>
      <c r="M260" s="216"/>
      <c r="N260" s="217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126</v>
      </c>
      <c r="AU260" s="18" t="s">
        <v>81</v>
      </c>
    </row>
    <row r="261" s="12" customFormat="1" ht="22.8" customHeight="1">
      <c r="A261" s="12"/>
      <c r="B261" s="185"/>
      <c r="C261" s="186"/>
      <c r="D261" s="187" t="s">
        <v>71</v>
      </c>
      <c r="E261" s="199" t="s">
        <v>502</v>
      </c>
      <c r="F261" s="199" t="s">
        <v>503</v>
      </c>
      <c r="G261" s="186"/>
      <c r="H261" s="186"/>
      <c r="I261" s="189"/>
      <c r="J261" s="200">
        <f>BK261</f>
        <v>0</v>
      </c>
      <c r="K261" s="186"/>
      <c r="L261" s="191"/>
      <c r="M261" s="192"/>
      <c r="N261" s="193"/>
      <c r="O261" s="193"/>
      <c r="P261" s="194">
        <f>SUM(P262:P266)</f>
        <v>0</v>
      </c>
      <c r="Q261" s="193"/>
      <c r="R261" s="194">
        <f>SUM(R262:R266)</f>
        <v>0.081636199999999992</v>
      </c>
      <c r="S261" s="193"/>
      <c r="T261" s="195">
        <f>SUM(T262:T266)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96" t="s">
        <v>81</v>
      </c>
      <c r="AT261" s="197" t="s">
        <v>71</v>
      </c>
      <c r="AU261" s="197" t="s">
        <v>8</v>
      </c>
      <c r="AY261" s="196" t="s">
        <v>116</v>
      </c>
      <c r="BK261" s="198">
        <f>SUM(BK262:BK266)</f>
        <v>0</v>
      </c>
    </row>
    <row r="262" s="2" customFormat="1" ht="16.5" customHeight="1">
      <c r="A262" s="39"/>
      <c r="B262" s="40"/>
      <c r="C262" s="201" t="s">
        <v>504</v>
      </c>
      <c r="D262" s="201" t="s">
        <v>119</v>
      </c>
      <c r="E262" s="202" t="s">
        <v>505</v>
      </c>
      <c r="F262" s="203" t="s">
        <v>506</v>
      </c>
      <c r="G262" s="204" t="s">
        <v>122</v>
      </c>
      <c r="H262" s="205">
        <v>177.47</v>
      </c>
      <c r="I262" s="206"/>
      <c r="J262" s="205">
        <f>ROUND(I262*H262,0)</f>
        <v>0</v>
      </c>
      <c r="K262" s="203" t="s">
        <v>123</v>
      </c>
      <c r="L262" s="45"/>
      <c r="M262" s="207" t="s">
        <v>20</v>
      </c>
      <c r="N262" s="208" t="s">
        <v>43</v>
      </c>
      <c r="O262" s="85"/>
      <c r="P262" s="209">
        <f>O262*H262</f>
        <v>0</v>
      </c>
      <c r="Q262" s="209">
        <v>0.00020000000000000001</v>
      </c>
      <c r="R262" s="209">
        <f>Q262*H262</f>
        <v>0.035494000000000005</v>
      </c>
      <c r="S262" s="209">
        <v>0</v>
      </c>
      <c r="T262" s="21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1" t="s">
        <v>223</v>
      </c>
      <c r="AT262" s="211" t="s">
        <v>119</v>
      </c>
      <c r="AU262" s="211" t="s">
        <v>81</v>
      </c>
      <c r="AY262" s="18" t="s">
        <v>116</v>
      </c>
      <c r="BE262" s="212">
        <f>IF(N262="základní",J262,0)</f>
        <v>0</v>
      </c>
      <c r="BF262" s="212">
        <f>IF(N262="snížená",J262,0)</f>
        <v>0</v>
      </c>
      <c r="BG262" s="212">
        <f>IF(N262="zákl. přenesená",J262,0)</f>
        <v>0</v>
      </c>
      <c r="BH262" s="212">
        <f>IF(N262="sníž. přenesená",J262,0)</f>
        <v>0</v>
      </c>
      <c r="BI262" s="212">
        <f>IF(N262="nulová",J262,0)</f>
        <v>0</v>
      </c>
      <c r="BJ262" s="18" t="s">
        <v>8</v>
      </c>
      <c r="BK262" s="212">
        <f>ROUND(I262*H262,0)</f>
        <v>0</v>
      </c>
      <c r="BL262" s="18" t="s">
        <v>223</v>
      </c>
      <c r="BM262" s="211" t="s">
        <v>507</v>
      </c>
    </row>
    <row r="263" s="2" customFormat="1">
      <c r="A263" s="39"/>
      <c r="B263" s="40"/>
      <c r="C263" s="41"/>
      <c r="D263" s="213" t="s">
        <v>126</v>
      </c>
      <c r="E263" s="41"/>
      <c r="F263" s="214" t="s">
        <v>508</v>
      </c>
      <c r="G263" s="41"/>
      <c r="H263" s="41"/>
      <c r="I263" s="215"/>
      <c r="J263" s="41"/>
      <c r="K263" s="41"/>
      <c r="L263" s="45"/>
      <c r="M263" s="216"/>
      <c r="N263" s="217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126</v>
      </c>
      <c r="AU263" s="18" t="s">
        <v>81</v>
      </c>
    </row>
    <row r="264" s="13" customFormat="1">
      <c r="A264" s="13"/>
      <c r="B264" s="218"/>
      <c r="C264" s="219"/>
      <c r="D264" s="220" t="s">
        <v>128</v>
      </c>
      <c r="E264" s="221" t="s">
        <v>20</v>
      </c>
      <c r="F264" s="222" t="s">
        <v>509</v>
      </c>
      <c r="G264" s="219"/>
      <c r="H264" s="223">
        <v>177.47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9" t="s">
        <v>128</v>
      </c>
      <c r="AU264" s="229" t="s">
        <v>81</v>
      </c>
      <c r="AV264" s="13" t="s">
        <v>81</v>
      </c>
      <c r="AW264" s="13" t="s">
        <v>33</v>
      </c>
      <c r="AX264" s="13" t="s">
        <v>8</v>
      </c>
      <c r="AY264" s="229" t="s">
        <v>116</v>
      </c>
    </row>
    <row r="265" s="2" customFormat="1" ht="24.15" customHeight="1">
      <c r="A265" s="39"/>
      <c r="B265" s="40"/>
      <c r="C265" s="201" t="s">
        <v>510</v>
      </c>
      <c r="D265" s="201" t="s">
        <v>119</v>
      </c>
      <c r="E265" s="202" t="s">
        <v>511</v>
      </c>
      <c r="F265" s="203" t="s">
        <v>512</v>
      </c>
      <c r="G265" s="204" t="s">
        <v>122</v>
      </c>
      <c r="H265" s="205">
        <v>177.47</v>
      </c>
      <c r="I265" s="206"/>
      <c r="J265" s="205">
        <f>ROUND(I265*H265,0)</f>
        <v>0</v>
      </c>
      <c r="K265" s="203" t="s">
        <v>123</v>
      </c>
      <c r="L265" s="45"/>
      <c r="M265" s="207" t="s">
        <v>20</v>
      </c>
      <c r="N265" s="208" t="s">
        <v>43</v>
      </c>
      <c r="O265" s="85"/>
      <c r="P265" s="209">
        <f>O265*H265</f>
        <v>0</v>
      </c>
      <c r="Q265" s="209">
        <v>0.00025999999999999998</v>
      </c>
      <c r="R265" s="209">
        <f>Q265*H265</f>
        <v>0.046142199999999994</v>
      </c>
      <c r="S265" s="209">
        <v>0</v>
      </c>
      <c r="T265" s="21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1" t="s">
        <v>223</v>
      </c>
      <c r="AT265" s="211" t="s">
        <v>119</v>
      </c>
      <c r="AU265" s="211" t="s">
        <v>81</v>
      </c>
      <c r="AY265" s="18" t="s">
        <v>116</v>
      </c>
      <c r="BE265" s="212">
        <f>IF(N265="základní",J265,0)</f>
        <v>0</v>
      </c>
      <c r="BF265" s="212">
        <f>IF(N265="snížená",J265,0)</f>
        <v>0</v>
      </c>
      <c r="BG265" s="212">
        <f>IF(N265="zákl. přenesená",J265,0)</f>
        <v>0</v>
      </c>
      <c r="BH265" s="212">
        <f>IF(N265="sníž. přenesená",J265,0)</f>
        <v>0</v>
      </c>
      <c r="BI265" s="212">
        <f>IF(N265="nulová",J265,0)</f>
        <v>0</v>
      </c>
      <c r="BJ265" s="18" t="s">
        <v>8</v>
      </c>
      <c r="BK265" s="212">
        <f>ROUND(I265*H265,0)</f>
        <v>0</v>
      </c>
      <c r="BL265" s="18" t="s">
        <v>223</v>
      </c>
      <c r="BM265" s="211" t="s">
        <v>513</v>
      </c>
    </row>
    <row r="266" s="2" customFormat="1">
      <c r="A266" s="39"/>
      <c r="B266" s="40"/>
      <c r="C266" s="41"/>
      <c r="D266" s="213" t="s">
        <v>126</v>
      </c>
      <c r="E266" s="41"/>
      <c r="F266" s="214" t="s">
        <v>514</v>
      </c>
      <c r="G266" s="41"/>
      <c r="H266" s="41"/>
      <c r="I266" s="215"/>
      <c r="J266" s="41"/>
      <c r="K266" s="41"/>
      <c r="L266" s="45"/>
      <c r="M266" s="216"/>
      <c r="N266" s="217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126</v>
      </c>
      <c r="AU266" s="18" t="s">
        <v>81</v>
      </c>
    </row>
    <row r="267" s="12" customFormat="1" ht="22.8" customHeight="1">
      <c r="A267" s="12"/>
      <c r="B267" s="185"/>
      <c r="C267" s="186"/>
      <c r="D267" s="187" t="s">
        <v>71</v>
      </c>
      <c r="E267" s="199" t="s">
        <v>515</v>
      </c>
      <c r="F267" s="199" t="s">
        <v>516</v>
      </c>
      <c r="G267" s="186"/>
      <c r="H267" s="186"/>
      <c r="I267" s="189"/>
      <c r="J267" s="200">
        <f>BK267</f>
        <v>0</v>
      </c>
      <c r="K267" s="186"/>
      <c r="L267" s="191"/>
      <c r="M267" s="192"/>
      <c r="N267" s="193"/>
      <c r="O267" s="193"/>
      <c r="P267" s="194">
        <f>SUM(P268:P278)</f>
        <v>0</v>
      </c>
      <c r="Q267" s="193"/>
      <c r="R267" s="194">
        <f>SUM(R268:R278)</f>
        <v>0</v>
      </c>
      <c r="S267" s="193"/>
      <c r="T267" s="195">
        <f>SUM(T268:T278)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96" t="s">
        <v>81</v>
      </c>
      <c r="AT267" s="197" t="s">
        <v>71</v>
      </c>
      <c r="AU267" s="197" t="s">
        <v>8</v>
      </c>
      <c r="AY267" s="196" t="s">
        <v>116</v>
      </c>
      <c r="BK267" s="198">
        <f>SUM(BK268:BK278)</f>
        <v>0</v>
      </c>
    </row>
    <row r="268" s="2" customFormat="1" ht="21.75" customHeight="1">
      <c r="A268" s="39"/>
      <c r="B268" s="40"/>
      <c r="C268" s="201" t="s">
        <v>517</v>
      </c>
      <c r="D268" s="201" t="s">
        <v>119</v>
      </c>
      <c r="E268" s="202" t="s">
        <v>518</v>
      </c>
      <c r="F268" s="203" t="s">
        <v>519</v>
      </c>
      <c r="G268" s="204" t="s">
        <v>122</v>
      </c>
      <c r="H268" s="205">
        <v>148.13</v>
      </c>
      <c r="I268" s="206"/>
      <c r="J268" s="205">
        <f>ROUND(I268*H268,0)</f>
        <v>0</v>
      </c>
      <c r="K268" s="203" t="s">
        <v>20</v>
      </c>
      <c r="L268" s="45"/>
      <c r="M268" s="207" t="s">
        <v>20</v>
      </c>
      <c r="N268" s="208" t="s">
        <v>43</v>
      </c>
      <c r="O268" s="85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1" t="s">
        <v>223</v>
      </c>
      <c r="AT268" s="211" t="s">
        <v>119</v>
      </c>
      <c r="AU268" s="211" t="s">
        <v>81</v>
      </c>
      <c r="AY268" s="18" t="s">
        <v>116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18" t="s">
        <v>8</v>
      </c>
      <c r="BK268" s="212">
        <f>ROUND(I268*H268,0)</f>
        <v>0</v>
      </c>
      <c r="BL268" s="18" t="s">
        <v>223</v>
      </c>
      <c r="BM268" s="211" t="s">
        <v>520</v>
      </c>
    </row>
    <row r="269" s="13" customFormat="1">
      <c r="A269" s="13"/>
      <c r="B269" s="218"/>
      <c r="C269" s="219"/>
      <c r="D269" s="220" t="s">
        <v>128</v>
      </c>
      <c r="E269" s="221" t="s">
        <v>20</v>
      </c>
      <c r="F269" s="222" t="s">
        <v>521</v>
      </c>
      <c r="G269" s="219"/>
      <c r="H269" s="223">
        <v>13.34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9" t="s">
        <v>128</v>
      </c>
      <c r="AU269" s="229" t="s">
        <v>81</v>
      </c>
      <c r="AV269" s="13" t="s">
        <v>81</v>
      </c>
      <c r="AW269" s="13" t="s">
        <v>33</v>
      </c>
      <c r="AX269" s="13" t="s">
        <v>72</v>
      </c>
      <c r="AY269" s="229" t="s">
        <v>116</v>
      </c>
    </row>
    <row r="270" s="13" customFormat="1">
      <c r="A270" s="13"/>
      <c r="B270" s="218"/>
      <c r="C270" s="219"/>
      <c r="D270" s="220" t="s">
        <v>128</v>
      </c>
      <c r="E270" s="221" t="s">
        <v>20</v>
      </c>
      <c r="F270" s="222" t="s">
        <v>522</v>
      </c>
      <c r="G270" s="219"/>
      <c r="H270" s="223">
        <v>10.789999999999999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9" t="s">
        <v>128</v>
      </c>
      <c r="AU270" s="229" t="s">
        <v>81</v>
      </c>
      <c r="AV270" s="13" t="s">
        <v>81</v>
      </c>
      <c r="AW270" s="13" t="s">
        <v>33</v>
      </c>
      <c r="AX270" s="13" t="s">
        <v>72</v>
      </c>
      <c r="AY270" s="229" t="s">
        <v>116</v>
      </c>
    </row>
    <row r="271" s="13" customFormat="1">
      <c r="A271" s="13"/>
      <c r="B271" s="218"/>
      <c r="C271" s="219"/>
      <c r="D271" s="220" t="s">
        <v>128</v>
      </c>
      <c r="E271" s="221" t="s">
        <v>20</v>
      </c>
      <c r="F271" s="222" t="s">
        <v>523</v>
      </c>
      <c r="G271" s="219"/>
      <c r="H271" s="223">
        <v>34.539999999999999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9" t="s">
        <v>128</v>
      </c>
      <c r="AU271" s="229" t="s">
        <v>81</v>
      </c>
      <c r="AV271" s="13" t="s">
        <v>81</v>
      </c>
      <c r="AW271" s="13" t="s">
        <v>33</v>
      </c>
      <c r="AX271" s="13" t="s">
        <v>72</v>
      </c>
      <c r="AY271" s="229" t="s">
        <v>116</v>
      </c>
    </row>
    <row r="272" s="13" customFormat="1">
      <c r="A272" s="13"/>
      <c r="B272" s="218"/>
      <c r="C272" s="219"/>
      <c r="D272" s="220" t="s">
        <v>128</v>
      </c>
      <c r="E272" s="221" t="s">
        <v>20</v>
      </c>
      <c r="F272" s="222" t="s">
        <v>524</v>
      </c>
      <c r="G272" s="219"/>
      <c r="H272" s="223">
        <v>37.640000000000001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9" t="s">
        <v>128</v>
      </c>
      <c r="AU272" s="229" t="s">
        <v>81</v>
      </c>
      <c r="AV272" s="13" t="s">
        <v>81</v>
      </c>
      <c r="AW272" s="13" t="s">
        <v>33</v>
      </c>
      <c r="AX272" s="13" t="s">
        <v>72</v>
      </c>
      <c r="AY272" s="229" t="s">
        <v>116</v>
      </c>
    </row>
    <row r="273" s="13" customFormat="1">
      <c r="A273" s="13"/>
      <c r="B273" s="218"/>
      <c r="C273" s="219"/>
      <c r="D273" s="220" t="s">
        <v>128</v>
      </c>
      <c r="E273" s="221" t="s">
        <v>20</v>
      </c>
      <c r="F273" s="222" t="s">
        <v>525</v>
      </c>
      <c r="G273" s="219"/>
      <c r="H273" s="223">
        <v>31.84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128</v>
      </c>
      <c r="AU273" s="229" t="s">
        <v>81</v>
      </c>
      <c r="AV273" s="13" t="s">
        <v>81</v>
      </c>
      <c r="AW273" s="13" t="s">
        <v>33</v>
      </c>
      <c r="AX273" s="13" t="s">
        <v>72</v>
      </c>
      <c r="AY273" s="229" t="s">
        <v>116</v>
      </c>
    </row>
    <row r="274" s="13" customFormat="1">
      <c r="A274" s="13"/>
      <c r="B274" s="218"/>
      <c r="C274" s="219"/>
      <c r="D274" s="220" t="s">
        <v>128</v>
      </c>
      <c r="E274" s="221" t="s">
        <v>20</v>
      </c>
      <c r="F274" s="222" t="s">
        <v>526</v>
      </c>
      <c r="G274" s="219"/>
      <c r="H274" s="223">
        <v>19.98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128</v>
      </c>
      <c r="AU274" s="229" t="s">
        <v>81</v>
      </c>
      <c r="AV274" s="13" t="s">
        <v>81</v>
      </c>
      <c r="AW274" s="13" t="s">
        <v>33</v>
      </c>
      <c r="AX274" s="13" t="s">
        <v>72</v>
      </c>
      <c r="AY274" s="229" t="s">
        <v>116</v>
      </c>
    </row>
    <row r="275" s="14" customFormat="1">
      <c r="A275" s="14"/>
      <c r="B275" s="230"/>
      <c r="C275" s="231"/>
      <c r="D275" s="220" t="s">
        <v>128</v>
      </c>
      <c r="E275" s="232" t="s">
        <v>20</v>
      </c>
      <c r="F275" s="233" t="s">
        <v>134</v>
      </c>
      <c r="G275" s="231"/>
      <c r="H275" s="234">
        <v>148.13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0" t="s">
        <v>128</v>
      </c>
      <c r="AU275" s="240" t="s">
        <v>81</v>
      </c>
      <c r="AV275" s="14" t="s">
        <v>124</v>
      </c>
      <c r="AW275" s="14" t="s">
        <v>33</v>
      </c>
      <c r="AX275" s="14" t="s">
        <v>8</v>
      </c>
      <c r="AY275" s="240" t="s">
        <v>116</v>
      </c>
    </row>
    <row r="276" s="2" customFormat="1" ht="16.5" customHeight="1">
      <c r="A276" s="39"/>
      <c r="B276" s="40"/>
      <c r="C276" s="252" t="s">
        <v>527</v>
      </c>
      <c r="D276" s="252" t="s">
        <v>161</v>
      </c>
      <c r="E276" s="253" t="s">
        <v>528</v>
      </c>
      <c r="F276" s="254" t="s">
        <v>529</v>
      </c>
      <c r="G276" s="255" t="s">
        <v>122</v>
      </c>
      <c r="H276" s="256">
        <v>148.13</v>
      </c>
      <c r="I276" s="257"/>
      <c r="J276" s="256">
        <f>ROUND(I276*H276,0)</f>
        <v>0</v>
      </c>
      <c r="K276" s="254" t="s">
        <v>20</v>
      </c>
      <c r="L276" s="258"/>
      <c r="M276" s="259" t="s">
        <v>20</v>
      </c>
      <c r="N276" s="260" t="s">
        <v>43</v>
      </c>
      <c r="O276" s="85"/>
      <c r="P276" s="209">
        <f>O276*H276</f>
        <v>0</v>
      </c>
      <c r="Q276" s="209">
        <v>0</v>
      </c>
      <c r="R276" s="209">
        <f>Q276*H276</f>
        <v>0</v>
      </c>
      <c r="S276" s="209">
        <v>0</v>
      </c>
      <c r="T276" s="21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1" t="s">
        <v>296</v>
      </c>
      <c r="AT276" s="211" t="s">
        <v>161</v>
      </c>
      <c r="AU276" s="211" t="s">
        <v>81</v>
      </c>
      <c r="AY276" s="18" t="s">
        <v>116</v>
      </c>
      <c r="BE276" s="212">
        <f>IF(N276="základní",J276,0)</f>
        <v>0</v>
      </c>
      <c r="BF276" s="212">
        <f>IF(N276="snížená",J276,0)</f>
        <v>0</v>
      </c>
      <c r="BG276" s="212">
        <f>IF(N276="zákl. přenesená",J276,0)</f>
        <v>0</v>
      </c>
      <c r="BH276" s="212">
        <f>IF(N276="sníž. přenesená",J276,0)</f>
        <v>0</v>
      </c>
      <c r="BI276" s="212">
        <f>IF(N276="nulová",J276,0)</f>
        <v>0</v>
      </c>
      <c r="BJ276" s="18" t="s">
        <v>8</v>
      </c>
      <c r="BK276" s="212">
        <f>ROUND(I276*H276,0)</f>
        <v>0</v>
      </c>
      <c r="BL276" s="18" t="s">
        <v>223</v>
      </c>
      <c r="BM276" s="211" t="s">
        <v>530</v>
      </c>
    </row>
    <row r="277" s="2" customFormat="1" ht="24.15" customHeight="1">
      <c r="A277" s="39"/>
      <c r="B277" s="40"/>
      <c r="C277" s="201" t="s">
        <v>531</v>
      </c>
      <c r="D277" s="201" t="s">
        <v>119</v>
      </c>
      <c r="E277" s="202" t="s">
        <v>532</v>
      </c>
      <c r="F277" s="203" t="s">
        <v>533</v>
      </c>
      <c r="G277" s="204" t="s">
        <v>499</v>
      </c>
      <c r="H277" s="206"/>
      <c r="I277" s="206"/>
      <c r="J277" s="205">
        <f>ROUND(I277*H277,0)</f>
        <v>0</v>
      </c>
      <c r="K277" s="203" t="s">
        <v>123</v>
      </c>
      <c r="L277" s="45"/>
      <c r="M277" s="207" t="s">
        <v>20</v>
      </c>
      <c r="N277" s="208" t="s">
        <v>43</v>
      </c>
      <c r="O277" s="85"/>
      <c r="P277" s="209">
        <f>O277*H277</f>
        <v>0</v>
      </c>
      <c r="Q277" s="209">
        <v>0</v>
      </c>
      <c r="R277" s="209">
        <f>Q277*H277</f>
        <v>0</v>
      </c>
      <c r="S277" s="209">
        <v>0</v>
      </c>
      <c r="T277" s="21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1" t="s">
        <v>223</v>
      </c>
      <c r="AT277" s="211" t="s">
        <v>119</v>
      </c>
      <c r="AU277" s="211" t="s">
        <v>81</v>
      </c>
      <c r="AY277" s="18" t="s">
        <v>116</v>
      </c>
      <c r="BE277" s="212">
        <f>IF(N277="základní",J277,0)</f>
        <v>0</v>
      </c>
      <c r="BF277" s="212">
        <f>IF(N277="snížená",J277,0)</f>
        <v>0</v>
      </c>
      <c r="BG277" s="212">
        <f>IF(N277="zákl. přenesená",J277,0)</f>
        <v>0</v>
      </c>
      <c r="BH277" s="212">
        <f>IF(N277="sníž. přenesená",J277,0)</f>
        <v>0</v>
      </c>
      <c r="BI277" s="212">
        <f>IF(N277="nulová",J277,0)</f>
        <v>0</v>
      </c>
      <c r="BJ277" s="18" t="s">
        <v>8</v>
      </c>
      <c r="BK277" s="212">
        <f>ROUND(I277*H277,0)</f>
        <v>0</v>
      </c>
      <c r="BL277" s="18" t="s">
        <v>223</v>
      </c>
      <c r="BM277" s="211" t="s">
        <v>534</v>
      </c>
    </row>
    <row r="278" s="2" customFormat="1">
      <c r="A278" s="39"/>
      <c r="B278" s="40"/>
      <c r="C278" s="41"/>
      <c r="D278" s="213" t="s">
        <v>126</v>
      </c>
      <c r="E278" s="41"/>
      <c r="F278" s="214" t="s">
        <v>535</v>
      </c>
      <c r="G278" s="41"/>
      <c r="H278" s="41"/>
      <c r="I278" s="215"/>
      <c r="J278" s="41"/>
      <c r="K278" s="41"/>
      <c r="L278" s="45"/>
      <c r="M278" s="216"/>
      <c r="N278" s="217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126</v>
      </c>
      <c r="AU278" s="18" t="s">
        <v>81</v>
      </c>
    </row>
    <row r="279" s="12" customFormat="1" ht="25.92" customHeight="1">
      <c r="A279" s="12"/>
      <c r="B279" s="185"/>
      <c r="C279" s="186"/>
      <c r="D279" s="187" t="s">
        <v>71</v>
      </c>
      <c r="E279" s="188" t="s">
        <v>536</v>
      </c>
      <c r="F279" s="188" t="s">
        <v>537</v>
      </c>
      <c r="G279" s="186"/>
      <c r="H279" s="186"/>
      <c r="I279" s="189"/>
      <c r="J279" s="190">
        <f>BK279</f>
        <v>0</v>
      </c>
      <c r="K279" s="186"/>
      <c r="L279" s="191"/>
      <c r="M279" s="192"/>
      <c r="N279" s="193"/>
      <c r="O279" s="193"/>
      <c r="P279" s="194">
        <f>P280+P283</f>
        <v>0</v>
      </c>
      <c r="Q279" s="193"/>
      <c r="R279" s="194">
        <f>R280+R283</f>
        <v>0</v>
      </c>
      <c r="S279" s="193"/>
      <c r="T279" s="195">
        <f>T280+T283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96" t="s">
        <v>160</v>
      </c>
      <c r="AT279" s="197" t="s">
        <v>71</v>
      </c>
      <c r="AU279" s="197" t="s">
        <v>72</v>
      </c>
      <c r="AY279" s="196" t="s">
        <v>116</v>
      </c>
      <c r="BK279" s="198">
        <f>BK280+BK283</f>
        <v>0</v>
      </c>
    </row>
    <row r="280" s="12" customFormat="1" ht="22.8" customHeight="1">
      <c r="A280" s="12"/>
      <c r="B280" s="185"/>
      <c r="C280" s="186"/>
      <c r="D280" s="187" t="s">
        <v>71</v>
      </c>
      <c r="E280" s="199" t="s">
        <v>538</v>
      </c>
      <c r="F280" s="199" t="s">
        <v>539</v>
      </c>
      <c r="G280" s="186"/>
      <c r="H280" s="186"/>
      <c r="I280" s="189"/>
      <c r="J280" s="200">
        <f>BK280</f>
        <v>0</v>
      </c>
      <c r="K280" s="186"/>
      <c r="L280" s="191"/>
      <c r="M280" s="192"/>
      <c r="N280" s="193"/>
      <c r="O280" s="193"/>
      <c r="P280" s="194">
        <f>SUM(P281:P282)</f>
        <v>0</v>
      </c>
      <c r="Q280" s="193"/>
      <c r="R280" s="194">
        <f>SUM(R281:R282)</f>
        <v>0</v>
      </c>
      <c r="S280" s="193"/>
      <c r="T280" s="195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96" t="s">
        <v>160</v>
      </c>
      <c r="AT280" s="197" t="s">
        <v>71</v>
      </c>
      <c r="AU280" s="197" t="s">
        <v>8</v>
      </c>
      <c r="AY280" s="196" t="s">
        <v>116</v>
      </c>
      <c r="BK280" s="198">
        <f>SUM(BK281:BK282)</f>
        <v>0</v>
      </c>
    </row>
    <row r="281" s="2" customFormat="1" ht="16.5" customHeight="1">
      <c r="A281" s="39"/>
      <c r="B281" s="40"/>
      <c r="C281" s="201" t="s">
        <v>540</v>
      </c>
      <c r="D281" s="201" t="s">
        <v>119</v>
      </c>
      <c r="E281" s="202" t="s">
        <v>541</v>
      </c>
      <c r="F281" s="203" t="s">
        <v>539</v>
      </c>
      <c r="G281" s="204" t="s">
        <v>542</v>
      </c>
      <c r="H281" s="205">
        <v>1</v>
      </c>
      <c r="I281" s="206"/>
      <c r="J281" s="205">
        <f>ROUND(I281*H281,0)</f>
        <v>0</v>
      </c>
      <c r="K281" s="203" t="s">
        <v>123</v>
      </c>
      <c r="L281" s="45"/>
      <c r="M281" s="207" t="s">
        <v>20</v>
      </c>
      <c r="N281" s="208" t="s">
        <v>43</v>
      </c>
      <c r="O281" s="85"/>
      <c r="P281" s="209">
        <f>O281*H281</f>
        <v>0</v>
      </c>
      <c r="Q281" s="209">
        <v>0</v>
      </c>
      <c r="R281" s="209">
        <f>Q281*H281</f>
        <v>0</v>
      </c>
      <c r="S281" s="209">
        <v>0</v>
      </c>
      <c r="T281" s="21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1" t="s">
        <v>543</v>
      </c>
      <c r="AT281" s="211" t="s">
        <v>119</v>
      </c>
      <c r="AU281" s="211" t="s">
        <v>81</v>
      </c>
      <c r="AY281" s="18" t="s">
        <v>116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8" t="s">
        <v>8</v>
      </c>
      <c r="BK281" s="212">
        <f>ROUND(I281*H281,0)</f>
        <v>0</v>
      </c>
      <c r="BL281" s="18" t="s">
        <v>543</v>
      </c>
      <c r="BM281" s="211" t="s">
        <v>544</v>
      </c>
    </row>
    <row r="282" s="2" customFormat="1">
      <c r="A282" s="39"/>
      <c r="B282" s="40"/>
      <c r="C282" s="41"/>
      <c r="D282" s="213" t="s">
        <v>126</v>
      </c>
      <c r="E282" s="41"/>
      <c r="F282" s="214" t="s">
        <v>545</v>
      </c>
      <c r="G282" s="41"/>
      <c r="H282" s="41"/>
      <c r="I282" s="215"/>
      <c r="J282" s="41"/>
      <c r="K282" s="41"/>
      <c r="L282" s="45"/>
      <c r="M282" s="216"/>
      <c r="N282" s="217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126</v>
      </c>
      <c r="AU282" s="18" t="s">
        <v>81</v>
      </c>
    </row>
    <row r="283" s="12" customFormat="1" ht="22.8" customHeight="1">
      <c r="A283" s="12"/>
      <c r="B283" s="185"/>
      <c r="C283" s="186"/>
      <c r="D283" s="187" t="s">
        <v>71</v>
      </c>
      <c r="E283" s="199" t="s">
        <v>546</v>
      </c>
      <c r="F283" s="199" t="s">
        <v>547</v>
      </c>
      <c r="G283" s="186"/>
      <c r="H283" s="186"/>
      <c r="I283" s="189"/>
      <c r="J283" s="200">
        <f>BK283</f>
        <v>0</v>
      </c>
      <c r="K283" s="186"/>
      <c r="L283" s="191"/>
      <c r="M283" s="192"/>
      <c r="N283" s="193"/>
      <c r="O283" s="193"/>
      <c r="P283" s="194">
        <f>SUM(P284:P285)</f>
        <v>0</v>
      </c>
      <c r="Q283" s="193"/>
      <c r="R283" s="194">
        <f>SUM(R284:R285)</f>
        <v>0</v>
      </c>
      <c r="S283" s="193"/>
      <c r="T283" s="195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96" t="s">
        <v>160</v>
      </c>
      <c r="AT283" s="197" t="s">
        <v>71</v>
      </c>
      <c r="AU283" s="197" t="s">
        <v>8</v>
      </c>
      <c r="AY283" s="196" t="s">
        <v>116</v>
      </c>
      <c r="BK283" s="198">
        <f>SUM(BK284:BK285)</f>
        <v>0</v>
      </c>
    </row>
    <row r="284" s="2" customFormat="1" ht="16.5" customHeight="1">
      <c r="A284" s="39"/>
      <c r="B284" s="40"/>
      <c r="C284" s="201" t="s">
        <v>548</v>
      </c>
      <c r="D284" s="201" t="s">
        <v>119</v>
      </c>
      <c r="E284" s="202" t="s">
        <v>549</v>
      </c>
      <c r="F284" s="203" t="s">
        <v>547</v>
      </c>
      <c r="G284" s="204" t="s">
        <v>542</v>
      </c>
      <c r="H284" s="205">
        <v>1</v>
      </c>
      <c r="I284" s="206"/>
      <c r="J284" s="205">
        <f>ROUND(I284*H284,0)</f>
        <v>0</v>
      </c>
      <c r="K284" s="203" t="s">
        <v>123</v>
      </c>
      <c r="L284" s="45"/>
      <c r="M284" s="207" t="s">
        <v>20</v>
      </c>
      <c r="N284" s="208" t="s">
        <v>43</v>
      </c>
      <c r="O284" s="85"/>
      <c r="P284" s="209">
        <f>O284*H284</f>
        <v>0</v>
      </c>
      <c r="Q284" s="209">
        <v>0</v>
      </c>
      <c r="R284" s="209">
        <f>Q284*H284</f>
        <v>0</v>
      </c>
      <c r="S284" s="209">
        <v>0</v>
      </c>
      <c r="T284" s="21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1" t="s">
        <v>543</v>
      </c>
      <c r="AT284" s="211" t="s">
        <v>119</v>
      </c>
      <c r="AU284" s="211" t="s">
        <v>81</v>
      </c>
      <c r="AY284" s="18" t="s">
        <v>116</v>
      </c>
      <c r="BE284" s="212">
        <f>IF(N284="základní",J284,0)</f>
        <v>0</v>
      </c>
      <c r="BF284" s="212">
        <f>IF(N284="snížená",J284,0)</f>
        <v>0</v>
      </c>
      <c r="BG284" s="212">
        <f>IF(N284="zákl. přenesená",J284,0)</f>
        <v>0</v>
      </c>
      <c r="BH284" s="212">
        <f>IF(N284="sníž. přenesená",J284,0)</f>
        <v>0</v>
      </c>
      <c r="BI284" s="212">
        <f>IF(N284="nulová",J284,0)</f>
        <v>0</v>
      </c>
      <c r="BJ284" s="18" t="s">
        <v>8</v>
      </c>
      <c r="BK284" s="212">
        <f>ROUND(I284*H284,0)</f>
        <v>0</v>
      </c>
      <c r="BL284" s="18" t="s">
        <v>543</v>
      </c>
      <c r="BM284" s="211" t="s">
        <v>550</v>
      </c>
    </row>
    <row r="285" s="2" customFormat="1">
      <c r="A285" s="39"/>
      <c r="B285" s="40"/>
      <c r="C285" s="41"/>
      <c r="D285" s="213" t="s">
        <v>126</v>
      </c>
      <c r="E285" s="41"/>
      <c r="F285" s="214" t="s">
        <v>551</v>
      </c>
      <c r="G285" s="41"/>
      <c r="H285" s="41"/>
      <c r="I285" s="215"/>
      <c r="J285" s="41"/>
      <c r="K285" s="41"/>
      <c r="L285" s="45"/>
      <c r="M285" s="261"/>
      <c r="N285" s="262"/>
      <c r="O285" s="263"/>
      <c r="P285" s="263"/>
      <c r="Q285" s="263"/>
      <c r="R285" s="263"/>
      <c r="S285" s="263"/>
      <c r="T285" s="264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126</v>
      </c>
      <c r="AU285" s="18" t="s">
        <v>81</v>
      </c>
    </row>
    <row r="286" s="2" customFormat="1" ht="6.96" customHeight="1">
      <c r="A286" s="39"/>
      <c r="B286" s="60"/>
      <c r="C286" s="61"/>
      <c r="D286" s="61"/>
      <c r="E286" s="61"/>
      <c r="F286" s="61"/>
      <c r="G286" s="61"/>
      <c r="H286" s="61"/>
      <c r="I286" s="61"/>
      <c r="J286" s="61"/>
      <c r="K286" s="61"/>
      <c r="L286" s="45"/>
      <c r="M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</sheetData>
  <sheetProtection sheet="1" autoFilter="0" formatColumns="0" formatRows="0" objects="1" scenarios="1" spinCount="100000" saltValue="FSzcJa4dv9hivVHnMJIshM5HoUKer5KGN1df869bQK3Xk0PG1CLnCo5Wj3RGA+Nzlz5YVo/jVB9wCBVBVdrTzA==" hashValue="McHNojU3ldtvERS6iTTOQ2irP3+NRhS6LbFYQorhcitynKO8IGxVcb5gFEmP4E1jnwktFUdekpEMVnUMXPRwJQ==" algorithmName="SHA-512" password="CC35"/>
  <autoFilter ref="C90:K28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612315302"/>
    <hyperlink ref="F103" r:id="rId2" display="https://podminky.urs.cz/item/CS_URS_2023_01/619991001"/>
    <hyperlink ref="F108" r:id="rId3" display="https://podminky.urs.cz/item/CS_URS_2023_01/619991011"/>
    <hyperlink ref="F114" r:id="rId4" display="https://podminky.urs.cz/item/CS_URS_2023_01/622252002"/>
    <hyperlink ref="F136" r:id="rId5" display="https://podminky.urs.cz/item/CS_URS_2023_01/632450124"/>
    <hyperlink ref="F142" r:id="rId6" display="https://podminky.urs.cz/item/CS_URS_2023_01/949101111"/>
    <hyperlink ref="F147" r:id="rId7" display="https://podminky.urs.cz/item/CS_URS_2023_01/952901111"/>
    <hyperlink ref="F152" r:id="rId8" display="https://podminky.urs.cz/item/CS_URS_2023_01/968062374"/>
    <hyperlink ref="F157" r:id="rId9" display="https://podminky.urs.cz/item/CS_URS_2023_01/968062375"/>
    <hyperlink ref="F160" r:id="rId10" display="https://podminky.urs.cz/item/CS_URS_2023_01/968062376"/>
    <hyperlink ref="F163" r:id="rId11" display="https://podminky.urs.cz/item/CS_URS_2023_01/968062377"/>
    <hyperlink ref="F167" r:id="rId12" display="https://podminky.urs.cz/item/CS_URS_2023_01/997002611"/>
    <hyperlink ref="F169" r:id="rId13" display="https://podminky.urs.cz/item/CS_URS_2023_01/997013212"/>
    <hyperlink ref="F171" r:id="rId14" display="https://podminky.urs.cz/item/CS_URS_2023_01/997013501"/>
    <hyperlink ref="F173" r:id="rId15" display="https://podminky.urs.cz/item/CS_URS_2023_01/997013509"/>
    <hyperlink ref="F176" r:id="rId16" display="https://podminky.urs.cz/item/CS_URS_2023_01/997013631"/>
    <hyperlink ref="F179" r:id="rId17" display="https://podminky.urs.cz/item/CS_URS_2023_01/998018002"/>
    <hyperlink ref="F185" r:id="rId18" display="https://podminky.urs.cz/item/CS_URS_2023_01/766441811"/>
    <hyperlink ref="F188" r:id="rId19" display="https://podminky.urs.cz/item/CS_URS_2023_01/766441821"/>
    <hyperlink ref="F191" r:id="rId20" display="https://podminky.urs.cz/item/CS_URS_2023_01/766441823"/>
    <hyperlink ref="F194" r:id="rId21" display="https://podminky.urs.cz/item/CS_URS_2023_01/766622131"/>
    <hyperlink ref="F197" r:id="rId22" display="https://podminky.urs.cz/item/CS_URS_2023_01/766622132"/>
    <hyperlink ref="F200" r:id="rId23" display="https://podminky.urs.cz/item/CS_URS_2023_01/766622133"/>
    <hyperlink ref="F245" r:id="rId24" display="https://podminky.urs.cz/item/CS_URS_2023_01/766622216"/>
    <hyperlink ref="F248" r:id="rId25" display="https://podminky.urs.cz/item/CS_URS_2023_01/766641131"/>
    <hyperlink ref="F251" r:id="rId26" display="https://podminky.urs.cz/item/CS_URS_2023_01/766660451"/>
    <hyperlink ref="F254" r:id="rId27" display="https://podminky.urs.cz/item/CS_URS_2023_01/766694116"/>
    <hyperlink ref="F260" r:id="rId28" display="https://podminky.urs.cz/item/CS_URS_2023_01/998766202"/>
    <hyperlink ref="F263" r:id="rId29" display="https://podminky.urs.cz/item/CS_URS_2023_01/784181101"/>
    <hyperlink ref="F266" r:id="rId30" display="https://podminky.urs.cz/item/CS_URS_2023_01/784211101"/>
    <hyperlink ref="F278" r:id="rId31" display="https://podminky.urs.cz/item/CS_URS_2023_01/998786202"/>
    <hyperlink ref="F282" r:id="rId32" display="https://podminky.urs.cz/item/CS_URS_2023_01/030001000"/>
    <hyperlink ref="F285" r:id="rId33" display="https://podminky.urs.cz/item/CS_URS_2023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6" customFormat="1" ht="45" customHeight="1">
      <c r="B3" s="269"/>
      <c r="C3" s="270" t="s">
        <v>552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553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554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555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556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557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558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559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560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561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562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79</v>
      </c>
      <c r="F18" s="276" t="s">
        <v>563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564</v>
      </c>
      <c r="F19" s="276" t="s">
        <v>565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566</v>
      </c>
      <c r="F20" s="276" t="s">
        <v>567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568</v>
      </c>
      <c r="F21" s="276" t="s">
        <v>569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570</v>
      </c>
      <c r="F22" s="276" t="s">
        <v>571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572</v>
      </c>
      <c r="F23" s="276" t="s">
        <v>573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574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575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576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577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578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579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580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581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582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102</v>
      </c>
      <c r="F36" s="276"/>
      <c r="G36" s="276" t="s">
        <v>583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584</v>
      </c>
      <c r="F37" s="276"/>
      <c r="G37" s="276" t="s">
        <v>585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53</v>
      </c>
      <c r="F38" s="276"/>
      <c r="G38" s="276" t="s">
        <v>586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54</v>
      </c>
      <c r="F39" s="276"/>
      <c r="G39" s="276" t="s">
        <v>587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103</v>
      </c>
      <c r="F40" s="276"/>
      <c r="G40" s="276" t="s">
        <v>588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104</v>
      </c>
      <c r="F41" s="276"/>
      <c r="G41" s="276" t="s">
        <v>589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590</v>
      </c>
      <c r="F42" s="276"/>
      <c r="G42" s="276" t="s">
        <v>591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592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593</v>
      </c>
      <c r="F44" s="276"/>
      <c r="G44" s="276" t="s">
        <v>594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106</v>
      </c>
      <c r="F45" s="276"/>
      <c r="G45" s="276" t="s">
        <v>595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596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597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598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599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600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601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602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603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604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605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606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607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608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609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610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611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612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613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614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615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616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617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618</v>
      </c>
      <c r="D76" s="294"/>
      <c r="E76" s="294"/>
      <c r="F76" s="294" t="s">
        <v>619</v>
      </c>
      <c r="G76" s="295"/>
      <c r="H76" s="294" t="s">
        <v>54</v>
      </c>
      <c r="I76" s="294" t="s">
        <v>57</v>
      </c>
      <c r="J76" s="294" t="s">
        <v>620</v>
      </c>
      <c r="K76" s="293"/>
    </row>
    <row r="77" s="1" customFormat="1" ht="17.25" customHeight="1">
      <c r="B77" s="291"/>
      <c r="C77" s="296" t="s">
        <v>621</v>
      </c>
      <c r="D77" s="296"/>
      <c r="E77" s="296"/>
      <c r="F77" s="297" t="s">
        <v>622</v>
      </c>
      <c r="G77" s="298"/>
      <c r="H77" s="296"/>
      <c r="I77" s="296"/>
      <c r="J77" s="296" t="s">
        <v>623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53</v>
      </c>
      <c r="D79" s="301"/>
      <c r="E79" s="301"/>
      <c r="F79" s="302" t="s">
        <v>624</v>
      </c>
      <c r="G79" s="303"/>
      <c r="H79" s="279" t="s">
        <v>625</v>
      </c>
      <c r="I79" s="279" t="s">
        <v>626</v>
      </c>
      <c r="J79" s="279">
        <v>20</v>
      </c>
      <c r="K79" s="293"/>
    </row>
    <row r="80" s="1" customFormat="1" ht="15" customHeight="1">
      <c r="B80" s="291"/>
      <c r="C80" s="279" t="s">
        <v>627</v>
      </c>
      <c r="D80" s="279"/>
      <c r="E80" s="279"/>
      <c r="F80" s="302" t="s">
        <v>624</v>
      </c>
      <c r="G80" s="303"/>
      <c r="H80" s="279" t="s">
        <v>628</v>
      </c>
      <c r="I80" s="279" t="s">
        <v>626</v>
      </c>
      <c r="J80" s="279">
        <v>120</v>
      </c>
      <c r="K80" s="293"/>
    </row>
    <row r="81" s="1" customFormat="1" ht="15" customHeight="1">
      <c r="B81" s="304"/>
      <c r="C81" s="279" t="s">
        <v>629</v>
      </c>
      <c r="D81" s="279"/>
      <c r="E81" s="279"/>
      <c r="F81" s="302" t="s">
        <v>630</v>
      </c>
      <c r="G81" s="303"/>
      <c r="H81" s="279" t="s">
        <v>631</v>
      </c>
      <c r="I81" s="279" t="s">
        <v>626</v>
      </c>
      <c r="J81" s="279">
        <v>50</v>
      </c>
      <c r="K81" s="293"/>
    </row>
    <row r="82" s="1" customFormat="1" ht="15" customHeight="1">
      <c r="B82" s="304"/>
      <c r="C82" s="279" t="s">
        <v>632</v>
      </c>
      <c r="D82" s="279"/>
      <c r="E82" s="279"/>
      <c r="F82" s="302" t="s">
        <v>624</v>
      </c>
      <c r="G82" s="303"/>
      <c r="H82" s="279" t="s">
        <v>633</v>
      </c>
      <c r="I82" s="279" t="s">
        <v>634</v>
      </c>
      <c r="J82" s="279"/>
      <c r="K82" s="293"/>
    </row>
    <row r="83" s="1" customFormat="1" ht="15" customHeight="1">
      <c r="B83" s="304"/>
      <c r="C83" s="305" t="s">
        <v>635</v>
      </c>
      <c r="D83" s="305"/>
      <c r="E83" s="305"/>
      <c r="F83" s="306" t="s">
        <v>630</v>
      </c>
      <c r="G83" s="305"/>
      <c r="H83" s="305" t="s">
        <v>636</v>
      </c>
      <c r="I83" s="305" t="s">
        <v>626</v>
      </c>
      <c r="J83" s="305">
        <v>15</v>
      </c>
      <c r="K83" s="293"/>
    </row>
    <row r="84" s="1" customFormat="1" ht="15" customHeight="1">
      <c r="B84" s="304"/>
      <c r="C84" s="305" t="s">
        <v>637</v>
      </c>
      <c r="D84" s="305"/>
      <c r="E84" s="305"/>
      <c r="F84" s="306" t="s">
        <v>630</v>
      </c>
      <c r="G84" s="305"/>
      <c r="H84" s="305" t="s">
        <v>638</v>
      </c>
      <c r="I84" s="305" t="s">
        <v>626</v>
      </c>
      <c r="J84" s="305">
        <v>15</v>
      </c>
      <c r="K84" s="293"/>
    </row>
    <row r="85" s="1" customFormat="1" ht="15" customHeight="1">
      <c r="B85" s="304"/>
      <c r="C85" s="305" t="s">
        <v>639</v>
      </c>
      <c r="D85" s="305"/>
      <c r="E85" s="305"/>
      <c r="F85" s="306" t="s">
        <v>630</v>
      </c>
      <c r="G85" s="305"/>
      <c r="H85" s="305" t="s">
        <v>640</v>
      </c>
      <c r="I85" s="305" t="s">
        <v>626</v>
      </c>
      <c r="J85" s="305">
        <v>20</v>
      </c>
      <c r="K85" s="293"/>
    </row>
    <row r="86" s="1" customFormat="1" ht="15" customHeight="1">
      <c r="B86" s="304"/>
      <c r="C86" s="305" t="s">
        <v>641</v>
      </c>
      <c r="D86" s="305"/>
      <c r="E86" s="305"/>
      <c r="F86" s="306" t="s">
        <v>630</v>
      </c>
      <c r="G86" s="305"/>
      <c r="H86" s="305" t="s">
        <v>642</v>
      </c>
      <c r="I86" s="305" t="s">
        <v>626</v>
      </c>
      <c r="J86" s="305">
        <v>20</v>
      </c>
      <c r="K86" s="293"/>
    </row>
    <row r="87" s="1" customFormat="1" ht="15" customHeight="1">
      <c r="B87" s="304"/>
      <c r="C87" s="279" t="s">
        <v>643</v>
      </c>
      <c r="D87" s="279"/>
      <c r="E87" s="279"/>
      <c r="F87" s="302" t="s">
        <v>630</v>
      </c>
      <c r="G87" s="303"/>
      <c r="H87" s="279" t="s">
        <v>644</v>
      </c>
      <c r="I87" s="279" t="s">
        <v>626</v>
      </c>
      <c r="J87" s="279">
        <v>50</v>
      </c>
      <c r="K87" s="293"/>
    </row>
    <row r="88" s="1" customFormat="1" ht="15" customHeight="1">
      <c r="B88" s="304"/>
      <c r="C88" s="279" t="s">
        <v>645</v>
      </c>
      <c r="D88" s="279"/>
      <c r="E88" s="279"/>
      <c r="F88" s="302" t="s">
        <v>630</v>
      </c>
      <c r="G88" s="303"/>
      <c r="H88" s="279" t="s">
        <v>646</v>
      </c>
      <c r="I88" s="279" t="s">
        <v>626</v>
      </c>
      <c r="J88" s="279">
        <v>20</v>
      </c>
      <c r="K88" s="293"/>
    </row>
    <row r="89" s="1" customFormat="1" ht="15" customHeight="1">
      <c r="B89" s="304"/>
      <c r="C89" s="279" t="s">
        <v>647</v>
      </c>
      <c r="D89" s="279"/>
      <c r="E89" s="279"/>
      <c r="F89" s="302" t="s">
        <v>630</v>
      </c>
      <c r="G89" s="303"/>
      <c r="H89" s="279" t="s">
        <v>648</v>
      </c>
      <c r="I89" s="279" t="s">
        <v>626</v>
      </c>
      <c r="J89" s="279">
        <v>20</v>
      </c>
      <c r="K89" s="293"/>
    </row>
    <row r="90" s="1" customFormat="1" ht="15" customHeight="1">
      <c r="B90" s="304"/>
      <c r="C90" s="279" t="s">
        <v>649</v>
      </c>
      <c r="D90" s="279"/>
      <c r="E90" s="279"/>
      <c r="F90" s="302" t="s">
        <v>630</v>
      </c>
      <c r="G90" s="303"/>
      <c r="H90" s="279" t="s">
        <v>650</v>
      </c>
      <c r="I90" s="279" t="s">
        <v>626</v>
      </c>
      <c r="J90" s="279">
        <v>50</v>
      </c>
      <c r="K90" s="293"/>
    </row>
    <row r="91" s="1" customFormat="1" ht="15" customHeight="1">
      <c r="B91" s="304"/>
      <c r="C91" s="279" t="s">
        <v>651</v>
      </c>
      <c r="D91" s="279"/>
      <c r="E91" s="279"/>
      <c r="F91" s="302" t="s">
        <v>630</v>
      </c>
      <c r="G91" s="303"/>
      <c r="H91" s="279" t="s">
        <v>651</v>
      </c>
      <c r="I91" s="279" t="s">
        <v>626</v>
      </c>
      <c r="J91" s="279">
        <v>50</v>
      </c>
      <c r="K91" s="293"/>
    </row>
    <row r="92" s="1" customFormat="1" ht="15" customHeight="1">
      <c r="B92" s="304"/>
      <c r="C92" s="279" t="s">
        <v>652</v>
      </c>
      <c r="D92" s="279"/>
      <c r="E92" s="279"/>
      <c r="F92" s="302" t="s">
        <v>630</v>
      </c>
      <c r="G92" s="303"/>
      <c r="H92" s="279" t="s">
        <v>653</v>
      </c>
      <c r="I92" s="279" t="s">
        <v>626</v>
      </c>
      <c r="J92" s="279">
        <v>255</v>
      </c>
      <c r="K92" s="293"/>
    </row>
    <row r="93" s="1" customFormat="1" ht="15" customHeight="1">
      <c r="B93" s="304"/>
      <c r="C93" s="279" t="s">
        <v>654</v>
      </c>
      <c r="D93" s="279"/>
      <c r="E93" s="279"/>
      <c r="F93" s="302" t="s">
        <v>624</v>
      </c>
      <c r="G93" s="303"/>
      <c r="H93" s="279" t="s">
        <v>655</v>
      </c>
      <c r="I93" s="279" t="s">
        <v>656</v>
      </c>
      <c r="J93" s="279"/>
      <c r="K93" s="293"/>
    </row>
    <row r="94" s="1" customFormat="1" ht="15" customHeight="1">
      <c r="B94" s="304"/>
      <c r="C94" s="279" t="s">
        <v>657</v>
      </c>
      <c r="D94" s="279"/>
      <c r="E94" s="279"/>
      <c r="F94" s="302" t="s">
        <v>624</v>
      </c>
      <c r="G94" s="303"/>
      <c r="H94" s="279" t="s">
        <v>658</v>
      </c>
      <c r="I94" s="279" t="s">
        <v>659</v>
      </c>
      <c r="J94" s="279"/>
      <c r="K94" s="293"/>
    </row>
    <row r="95" s="1" customFormat="1" ht="15" customHeight="1">
      <c r="B95" s="304"/>
      <c r="C95" s="279" t="s">
        <v>660</v>
      </c>
      <c r="D95" s="279"/>
      <c r="E95" s="279"/>
      <c r="F95" s="302" t="s">
        <v>624</v>
      </c>
      <c r="G95" s="303"/>
      <c r="H95" s="279" t="s">
        <v>660</v>
      </c>
      <c r="I95" s="279" t="s">
        <v>659</v>
      </c>
      <c r="J95" s="279"/>
      <c r="K95" s="293"/>
    </row>
    <row r="96" s="1" customFormat="1" ht="15" customHeight="1">
      <c r="B96" s="304"/>
      <c r="C96" s="279" t="s">
        <v>38</v>
      </c>
      <c r="D96" s="279"/>
      <c r="E96" s="279"/>
      <c r="F96" s="302" t="s">
        <v>624</v>
      </c>
      <c r="G96" s="303"/>
      <c r="H96" s="279" t="s">
        <v>661</v>
      </c>
      <c r="I96" s="279" t="s">
        <v>659</v>
      </c>
      <c r="J96" s="279"/>
      <c r="K96" s="293"/>
    </row>
    <row r="97" s="1" customFormat="1" ht="15" customHeight="1">
      <c r="B97" s="304"/>
      <c r="C97" s="279" t="s">
        <v>48</v>
      </c>
      <c r="D97" s="279"/>
      <c r="E97" s="279"/>
      <c r="F97" s="302" t="s">
        <v>624</v>
      </c>
      <c r="G97" s="303"/>
      <c r="H97" s="279" t="s">
        <v>662</v>
      </c>
      <c r="I97" s="279" t="s">
        <v>659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663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618</v>
      </c>
      <c r="D103" s="294"/>
      <c r="E103" s="294"/>
      <c r="F103" s="294" t="s">
        <v>619</v>
      </c>
      <c r="G103" s="295"/>
      <c r="H103" s="294" t="s">
        <v>54</v>
      </c>
      <c r="I103" s="294" t="s">
        <v>57</v>
      </c>
      <c r="J103" s="294" t="s">
        <v>620</v>
      </c>
      <c r="K103" s="293"/>
    </row>
    <row r="104" s="1" customFormat="1" ht="17.25" customHeight="1">
      <c r="B104" s="291"/>
      <c r="C104" s="296" t="s">
        <v>621</v>
      </c>
      <c r="D104" s="296"/>
      <c r="E104" s="296"/>
      <c r="F104" s="297" t="s">
        <v>622</v>
      </c>
      <c r="G104" s="298"/>
      <c r="H104" s="296"/>
      <c r="I104" s="296"/>
      <c r="J104" s="296" t="s">
        <v>623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53</v>
      </c>
      <c r="D106" s="301"/>
      <c r="E106" s="301"/>
      <c r="F106" s="302" t="s">
        <v>624</v>
      </c>
      <c r="G106" s="279"/>
      <c r="H106" s="279" t="s">
        <v>664</v>
      </c>
      <c r="I106" s="279" t="s">
        <v>626</v>
      </c>
      <c r="J106" s="279">
        <v>20</v>
      </c>
      <c r="K106" s="293"/>
    </row>
    <row r="107" s="1" customFormat="1" ht="15" customHeight="1">
      <c r="B107" s="291"/>
      <c r="C107" s="279" t="s">
        <v>627</v>
      </c>
      <c r="D107" s="279"/>
      <c r="E107" s="279"/>
      <c r="F107" s="302" t="s">
        <v>624</v>
      </c>
      <c r="G107" s="279"/>
      <c r="H107" s="279" t="s">
        <v>664</v>
      </c>
      <c r="I107" s="279" t="s">
        <v>626</v>
      </c>
      <c r="J107" s="279">
        <v>120</v>
      </c>
      <c r="K107" s="293"/>
    </row>
    <row r="108" s="1" customFormat="1" ht="15" customHeight="1">
      <c r="B108" s="304"/>
      <c r="C108" s="279" t="s">
        <v>629</v>
      </c>
      <c r="D108" s="279"/>
      <c r="E108" s="279"/>
      <c r="F108" s="302" t="s">
        <v>630</v>
      </c>
      <c r="G108" s="279"/>
      <c r="H108" s="279" t="s">
        <v>664</v>
      </c>
      <c r="I108" s="279" t="s">
        <v>626</v>
      </c>
      <c r="J108" s="279">
        <v>50</v>
      </c>
      <c r="K108" s="293"/>
    </row>
    <row r="109" s="1" customFormat="1" ht="15" customHeight="1">
      <c r="B109" s="304"/>
      <c r="C109" s="279" t="s">
        <v>632</v>
      </c>
      <c r="D109" s="279"/>
      <c r="E109" s="279"/>
      <c r="F109" s="302" t="s">
        <v>624</v>
      </c>
      <c r="G109" s="279"/>
      <c r="H109" s="279" t="s">
        <v>664</v>
      </c>
      <c r="I109" s="279" t="s">
        <v>634</v>
      </c>
      <c r="J109" s="279"/>
      <c r="K109" s="293"/>
    </row>
    <row r="110" s="1" customFormat="1" ht="15" customHeight="1">
      <c r="B110" s="304"/>
      <c r="C110" s="279" t="s">
        <v>643</v>
      </c>
      <c r="D110" s="279"/>
      <c r="E110" s="279"/>
      <c r="F110" s="302" t="s">
        <v>630</v>
      </c>
      <c r="G110" s="279"/>
      <c r="H110" s="279" t="s">
        <v>664</v>
      </c>
      <c r="I110" s="279" t="s">
        <v>626</v>
      </c>
      <c r="J110" s="279">
        <v>50</v>
      </c>
      <c r="K110" s="293"/>
    </row>
    <row r="111" s="1" customFormat="1" ht="15" customHeight="1">
      <c r="B111" s="304"/>
      <c r="C111" s="279" t="s">
        <v>651</v>
      </c>
      <c r="D111" s="279"/>
      <c r="E111" s="279"/>
      <c r="F111" s="302" t="s">
        <v>630</v>
      </c>
      <c r="G111" s="279"/>
      <c r="H111" s="279" t="s">
        <v>664</v>
      </c>
      <c r="I111" s="279" t="s">
        <v>626</v>
      </c>
      <c r="J111" s="279">
        <v>50</v>
      </c>
      <c r="K111" s="293"/>
    </row>
    <row r="112" s="1" customFormat="1" ht="15" customHeight="1">
      <c r="B112" s="304"/>
      <c r="C112" s="279" t="s">
        <v>649</v>
      </c>
      <c r="D112" s="279"/>
      <c r="E112" s="279"/>
      <c r="F112" s="302" t="s">
        <v>630</v>
      </c>
      <c r="G112" s="279"/>
      <c r="H112" s="279" t="s">
        <v>664</v>
      </c>
      <c r="I112" s="279" t="s">
        <v>626</v>
      </c>
      <c r="J112" s="279">
        <v>50</v>
      </c>
      <c r="K112" s="293"/>
    </row>
    <row r="113" s="1" customFormat="1" ht="15" customHeight="1">
      <c r="B113" s="304"/>
      <c r="C113" s="279" t="s">
        <v>53</v>
      </c>
      <c r="D113" s="279"/>
      <c r="E113" s="279"/>
      <c r="F113" s="302" t="s">
        <v>624</v>
      </c>
      <c r="G113" s="279"/>
      <c r="H113" s="279" t="s">
        <v>665</v>
      </c>
      <c r="I113" s="279" t="s">
        <v>626</v>
      </c>
      <c r="J113" s="279">
        <v>20</v>
      </c>
      <c r="K113" s="293"/>
    </row>
    <row r="114" s="1" customFormat="1" ht="15" customHeight="1">
      <c r="B114" s="304"/>
      <c r="C114" s="279" t="s">
        <v>666</v>
      </c>
      <c r="D114" s="279"/>
      <c r="E114" s="279"/>
      <c r="F114" s="302" t="s">
        <v>624</v>
      </c>
      <c r="G114" s="279"/>
      <c r="H114" s="279" t="s">
        <v>667</v>
      </c>
      <c r="I114" s="279" t="s">
        <v>626</v>
      </c>
      <c r="J114" s="279">
        <v>120</v>
      </c>
      <c r="K114" s="293"/>
    </row>
    <row r="115" s="1" customFormat="1" ht="15" customHeight="1">
      <c r="B115" s="304"/>
      <c r="C115" s="279" t="s">
        <v>38</v>
      </c>
      <c r="D115" s="279"/>
      <c r="E115" s="279"/>
      <c r="F115" s="302" t="s">
        <v>624</v>
      </c>
      <c r="G115" s="279"/>
      <c r="H115" s="279" t="s">
        <v>668</v>
      </c>
      <c r="I115" s="279" t="s">
        <v>659</v>
      </c>
      <c r="J115" s="279"/>
      <c r="K115" s="293"/>
    </row>
    <row r="116" s="1" customFormat="1" ht="15" customHeight="1">
      <c r="B116" s="304"/>
      <c r="C116" s="279" t="s">
        <v>48</v>
      </c>
      <c r="D116" s="279"/>
      <c r="E116" s="279"/>
      <c r="F116" s="302" t="s">
        <v>624</v>
      </c>
      <c r="G116" s="279"/>
      <c r="H116" s="279" t="s">
        <v>669</v>
      </c>
      <c r="I116" s="279" t="s">
        <v>659</v>
      </c>
      <c r="J116" s="279"/>
      <c r="K116" s="293"/>
    </row>
    <row r="117" s="1" customFormat="1" ht="15" customHeight="1">
      <c r="B117" s="304"/>
      <c r="C117" s="279" t="s">
        <v>57</v>
      </c>
      <c r="D117" s="279"/>
      <c r="E117" s="279"/>
      <c r="F117" s="302" t="s">
        <v>624</v>
      </c>
      <c r="G117" s="279"/>
      <c r="H117" s="279" t="s">
        <v>670</v>
      </c>
      <c r="I117" s="279" t="s">
        <v>671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672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618</v>
      </c>
      <c r="D123" s="294"/>
      <c r="E123" s="294"/>
      <c r="F123" s="294" t="s">
        <v>619</v>
      </c>
      <c r="G123" s="295"/>
      <c r="H123" s="294" t="s">
        <v>54</v>
      </c>
      <c r="I123" s="294" t="s">
        <v>57</v>
      </c>
      <c r="J123" s="294" t="s">
        <v>620</v>
      </c>
      <c r="K123" s="323"/>
    </row>
    <row r="124" s="1" customFormat="1" ht="17.25" customHeight="1">
      <c r="B124" s="322"/>
      <c r="C124" s="296" t="s">
        <v>621</v>
      </c>
      <c r="D124" s="296"/>
      <c r="E124" s="296"/>
      <c r="F124" s="297" t="s">
        <v>622</v>
      </c>
      <c r="G124" s="298"/>
      <c r="H124" s="296"/>
      <c r="I124" s="296"/>
      <c r="J124" s="296" t="s">
        <v>623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627</v>
      </c>
      <c r="D126" s="301"/>
      <c r="E126" s="301"/>
      <c r="F126" s="302" t="s">
        <v>624</v>
      </c>
      <c r="G126" s="279"/>
      <c r="H126" s="279" t="s">
        <v>664</v>
      </c>
      <c r="I126" s="279" t="s">
        <v>626</v>
      </c>
      <c r="J126" s="279">
        <v>120</v>
      </c>
      <c r="K126" s="327"/>
    </row>
    <row r="127" s="1" customFormat="1" ht="15" customHeight="1">
      <c r="B127" s="324"/>
      <c r="C127" s="279" t="s">
        <v>673</v>
      </c>
      <c r="D127" s="279"/>
      <c r="E127" s="279"/>
      <c r="F127" s="302" t="s">
        <v>624</v>
      </c>
      <c r="G127" s="279"/>
      <c r="H127" s="279" t="s">
        <v>674</v>
      </c>
      <c r="I127" s="279" t="s">
        <v>626</v>
      </c>
      <c r="J127" s="279" t="s">
        <v>675</v>
      </c>
      <c r="K127" s="327"/>
    </row>
    <row r="128" s="1" customFormat="1" ht="15" customHeight="1">
      <c r="B128" s="324"/>
      <c r="C128" s="279" t="s">
        <v>572</v>
      </c>
      <c r="D128" s="279"/>
      <c r="E128" s="279"/>
      <c r="F128" s="302" t="s">
        <v>624</v>
      </c>
      <c r="G128" s="279"/>
      <c r="H128" s="279" t="s">
        <v>676</v>
      </c>
      <c r="I128" s="279" t="s">
        <v>626</v>
      </c>
      <c r="J128" s="279" t="s">
        <v>675</v>
      </c>
      <c r="K128" s="327"/>
    </row>
    <row r="129" s="1" customFormat="1" ht="15" customHeight="1">
      <c r="B129" s="324"/>
      <c r="C129" s="279" t="s">
        <v>635</v>
      </c>
      <c r="D129" s="279"/>
      <c r="E129" s="279"/>
      <c r="F129" s="302" t="s">
        <v>630</v>
      </c>
      <c r="G129" s="279"/>
      <c r="H129" s="279" t="s">
        <v>636</v>
      </c>
      <c r="I129" s="279" t="s">
        <v>626</v>
      </c>
      <c r="J129" s="279">
        <v>15</v>
      </c>
      <c r="K129" s="327"/>
    </row>
    <row r="130" s="1" customFormat="1" ht="15" customHeight="1">
      <c r="B130" s="324"/>
      <c r="C130" s="305" t="s">
        <v>637</v>
      </c>
      <c r="D130" s="305"/>
      <c r="E130" s="305"/>
      <c r="F130" s="306" t="s">
        <v>630</v>
      </c>
      <c r="G130" s="305"/>
      <c r="H130" s="305" t="s">
        <v>638</v>
      </c>
      <c r="I130" s="305" t="s">
        <v>626</v>
      </c>
      <c r="J130" s="305">
        <v>15</v>
      </c>
      <c r="K130" s="327"/>
    </row>
    <row r="131" s="1" customFormat="1" ht="15" customHeight="1">
      <c r="B131" s="324"/>
      <c r="C131" s="305" t="s">
        <v>639</v>
      </c>
      <c r="D131" s="305"/>
      <c r="E131" s="305"/>
      <c r="F131" s="306" t="s">
        <v>630</v>
      </c>
      <c r="G131" s="305"/>
      <c r="H131" s="305" t="s">
        <v>640</v>
      </c>
      <c r="I131" s="305" t="s">
        <v>626</v>
      </c>
      <c r="J131" s="305">
        <v>20</v>
      </c>
      <c r="K131" s="327"/>
    </row>
    <row r="132" s="1" customFormat="1" ht="15" customHeight="1">
      <c r="B132" s="324"/>
      <c r="C132" s="305" t="s">
        <v>641</v>
      </c>
      <c r="D132" s="305"/>
      <c r="E132" s="305"/>
      <c r="F132" s="306" t="s">
        <v>630</v>
      </c>
      <c r="G132" s="305"/>
      <c r="H132" s="305" t="s">
        <v>642</v>
      </c>
      <c r="I132" s="305" t="s">
        <v>626</v>
      </c>
      <c r="J132" s="305">
        <v>20</v>
      </c>
      <c r="K132" s="327"/>
    </row>
    <row r="133" s="1" customFormat="1" ht="15" customHeight="1">
      <c r="B133" s="324"/>
      <c r="C133" s="279" t="s">
        <v>629</v>
      </c>
      <c r="D133" s="279"/>
      <c r="E133" s="279"/>
      <c r="F133" s="302" t="s">
        <v>630</v>
      </c>
      <c r="G133" s="279"/>
      <c r="H133" s="279" t="s">
        <v>664</v>
      </c>
      <c r="I133" s="279" t="s">
        <v>626</v>
      </c>
      <c r="J133" s="279">
        <v>50</v>
      </c>
      <c r="K133" s="327"/>
    </row>
    <row r="134" s="1" customFormat="1" ht="15" customHeight="1">
      <c r="B134" s="324"/>
      <c r="C134" s="279" t="s">
        <v>643</v>
      </c>
      <c r="D134" s="279"/>
      <c r="E134" s="279"/>
      <c r="F134" s="302" t="s">
        <v>630</v>
      </c>
      <c r="G134" s="279"/>
      <c r="H134" s="279" t="s">
        <v>664</v>
      </c>
      <c r="I134" s="279" t="s">
        <v>626</v>
      </c>
      <c r="J134" s="279">
        <v>50</v>
      </c>
      <c r="K134" s="327"/>
    </row>
    <row r="135" s="1" customFormat="1" ht="15" customHeight="1">
      <c r="B135" s="324"/>
      <c r="C135" s="279" t="s">
        <v>649</v>
      </c>
      <c r="D135" s="279"/>
      <c r="E135" s="279"/>
      <c r="F135" s="302" t="s">
        <v>630</v>
      </c>
      <c r="G135" s="279"/>
      <c r="H135" s="279" t="s">
        <v>664</v>
      </c>
      <c r="I135" s="279" t="s">
        <v>626</v>
      </c>
      <c r="J135" s="279">
        <v>50</v>
      </c>
      <c r="K135" s="327"/>
    </row>
    <row r="136" s="1" customFormat="1" ht="15" customHeight="1">
      <c r="B136" s="324"/>
      <c r="C136" s="279" t="s">
        <v>651</v>
      </c>
      <c r="D136" s="279"/>
      <c r="E136" s="279"/>
      <c r="F136" s="302" t="s">
        <v>630</v>
      </c>
      <c r="G136" s="279"/>
      <c r="H136" s="279" t="s">
        <v>664</v>
      </c>
      <c r="I136" s="279" t="s">
        <v>626</v>
      </c>
      <c r="J136" s="279">
        <v>50</v>
      </c>
      <c r="K136" s="327"/>
    </row>
    <row r="137" s="1" customFormat="1" ht="15" customHeight="1">
      <c r="B137" s="324"/>
      <c r="C137" s="279" t="s">
        <v>652</v>
      </c>
      <c r="D137" s="279"/>
      <c r="E137" s="279"/>
      <c r="F137" s="302" t="s">
        <v>630</v>
      </c>
      <c r="G137" s="279"/>
      <c r="H137" s="279" t="s">
        <v>677</v>
      </c>
      <c r="I137" s="279" t="s">
        <v>626</v>
      </c>
      <c r="J137" s="279">
        <v>255</v>
      </c>
      <c r="K137" s="327"/>
    </row>
    <row r="138" s="1" customFormat="1" ht="15" customHeight="1">
      <c r="B138" s="324"/>
      <c r="C138" s="279" t="s">
        <v>654</v>
      </c>
      <c r="D138" s="279"/>
      <c r="E138" s="279"/>
      <c r="F138" s="302" t="s">
        <v>624</v>
      </c>
      <c r="G138" s="279"/>
      <c r="H138" s="279" t="s">
        <v>678</v>
      </c>
      <c r="I138" s="279" t="s">
        <v>656</v>
      </c>
      <c r="J138" s="279"/>
      <c r="K138" s="327"/>
    </row>
    <row r="139" s="1" customFormat="1" ht="15" customHeight="1">
      <c r="B139" s="324"/>
      <c r="C139" s="279" t="s">
        <v>657</v>
      </c>
      <c r="D139" s="279"/>
      <c r="E139" s="279"/>
      <c r="F139" s="302" t="s">
        <v>624</v>
      </c>
      <c r="G139" s="279"/>
      <c r="H139" s="279" t="s">
        <v>679</v>
      </c>
      <c r="I139" s="279" t="s">
        <v>659</v>
      </c>
      <c r="J139" s="279"/>
      <c r="K139" s="327"/>
    </row>
    <row r="140" s="1" customFormat="1" ht="15" customHeight="1">
      <c r="B140" s="324"/>
      <c r="C140" s="279" t="s">
        <v>660</v>
      </c>
      <c r="D140" s="279"/>
      <c r="E140" s="279"/>
      <c r="F140" s="302" t="s">
        <v>624</v>
      </c>
      <c r="G140" s="279"/>
      <c r="H140" s="279" t="s">
        <v>660</v>
      </c>
      <c r="I140" s="279" t="s">
        <v>659</v>
      </c>
      <c r="J140" s="279"/>
      <c r="K140" s="327"/>
    </row>
    <row r="141" s="1" customFormat="1" ht="15" customHeight="1">
      <c r="B141" s="324"/>
      <c r="C141" s="279" t="s">
        <v>38</v>
      </c>
      <c r="D141" s="279"/>
      <c r="E141" s="279"/>
      <c r="F141" s="302" t="s">
        <v>624</v>
      </c>
      <c r="G141" s="279"/>
      <c r="H141" s="279" t="s">
        <v>680</v>
      </c>
      <c r="I141" s="279" t="s">
        <v>659</v>
      </c>
      <c r="J141" s="279"/>
      <c r="K141" s="327"/>
    </row>
    <row r="142" s="1" customFormat="1" ht="15" customHeight="1">
      <c r="B142" s="324"/>
      <c r="C142" s="279" t="s">
        <v>681</v>
      </c>
      <c r="D142" s="279"/>
      <c r="E142" s="279"/>
      <c r="F142" s="302" t="s">
        <v>624</v>
      </c>
      <c r="G142" s="279"/>
      <c r="H142" s="279" t="s">
        <v>682</v>
      </c>
      <c r="I142" s="279" t="s">
        <v>659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683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618</v>
      </c>
      <c r="D148" s="294"/>
      <c r="E148" s="294"/>
      <c r="F148" s="294" t="s">
        <v>619</v>
      </c>
      <c r="G148" s="295"/>
      <c r="H148" s="294" t="s">
        <v>54</v>
      </c>
      <c r="I148" s="294" t="s">
        <v>57</v>
      </c>
      <c r="J148" s="294" t="s">
        <v>620</v>
      </c>
      <c r="K148" s="293"/>
    </row>
    <row r="149" s="1" customFormat="1" ht="17.25" customHeight="1">
      <c r="B149" s="291"/>
      <c r="C149" s="296" t="s">
        <v>621</v>
      </c>
      <c r="D149" s="296"/>
      <c r="E149" s="296"/>
      <c r="F149" s="297" t="s">
        <v>622</v>
      </c>
      <c r="G149" s="298"/>
      <c r="H149" s="296"/>
      <c r="I149" s="296"/>
      <c r="J149" s="296" t="s">
        <v>623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627</v>
      </c>
      <c r="D151" s="279"/>
      <c r="E151" s="279"/>
      <c r="F151" s="332" t="s">
        <v>624</v>
      </c>
      <c r="G151" s="279"/>
      <c r="H151" s="331" t="s">
        <v>664</v>
      </c>
      <c r="I151" s="331" t="s">
        <v>626</v>
      </c>
      <c r="J151" s="331">
        <v>120</v>
      </c>
      <c r="K151" s="327"/>
    </row>
    <row r="152" s="1" customFormat="1" ht="15" customHeight="1">
      <c r="B152" s="304"/>
      <c r="C152" s="331" t="s">
        <v>673</v>
      </c>
      <c r="D152" s="279"/>
      <c r="E152" s="279"/>
      <c r="F152" s="332" t="s">
        <v>624</v>
      </c>
      <c r="G152" s="279"/>
      <c r="H152" s="331" t="s">
        <v>684</v>
      </c>
      <c r="I152" s="331" t="s">
        <v>626</v>
      </c>
      <c r="J152" s="331" t="s">
        <v>675</v>
      </c>
      <c r="K152" s="327"/>
    </row>
    <row r="153" s="1" customFormat="1" ht="15" customHeight="1">
      <c r="B153" s="304"/>
      <c r="C153" s="331" t="s">
        <v>572</v>
      </c>
      <c r="D153" s="279"/>
      <c r="E153" s="279"/>
      <c r="F153" s="332" t="s">
        <v>624</v>
      </c>
      <c r="G153" s="279"/>
      <c r="H153" s="331" t="s">
        <v>685</v>
      </c>
      <c r="I153" s="331" t="s">
        <v>626</v>
      </c>
      <c r="J153" s="331" t="s">
        <v>675</v>
      </c>
      <c r="K153" s="327"/>
    </row>
    <row r="154" s="1" customFormat="1" ht="15" customHeight="1">
      <c r="B154" s="304"/>
      <c r="C154" s="331" t="s">
        <v>629</v>
      </c>
      <c r="D154" s="279"/>
      <c r="E154" s="279"/>
      <c r="F154" s="332" t="s">
        <v>630</v>
      </c>
      <c r="G154" s="279"/>
      <c r="H154" s="331" t="s">
        <v>664</v>
      </c>
      <c r="I154" s="331" t="s">
        <v>626</v>
      </c>
      <c r="J154" s="331">
        <v>50</v>
      </c>
      <c r="K154" s="327"/>
    </row>
    <row r="155" s="1" customFormat="1" ht="15" customHeight="1">
      <c r="B155" s="304"/>
      <c r="C155" s="331" t="s">
        <v>632</v>
      </c>
      <c r="D155" s="279"/>
      <c r="E155" s="279"/>
      <c r="F155" s="332" t="s">
        <v>624</v>
      </c>
      <c r="G155" s="279"/>
      <c r="H155" s="331" t="s">
        <v>664</v>
      </c>
      <c r="I155" s="331" t="s">
        <v>634</v>
      </c>
      <c r="J155" s="331"/>
      <c r="K155" s="327"/>
    </row>
    <row r="156" s="1" customFormat="1" ht="15" customHeight="1">
      <c r="B156" s="304"/>
      <c r="C156" s="331" t="s">
        <v>643</v>
      </c>
      <c r="D156" s="279"/>
      <c r="E156" s="279"/>
      <c r="F156" s="332" t="s">
        <v>630</v>
      </c>
      <c r="G156" s="279"/>
      <c r="H156" s="331" t="s">
        <v>664</v>
      </c>
      <c r="I156" s="331" t="s">
        <v>626</v>
      </c>
      <c r="J156" s="331">
        <v>50</v>
      </c>
      <c r="K156" s="327"/>
    </row>
    <row r="157" s="1" customFormat="1" ht="15" customHeight="1">
      <c r="B157" s="304"/>
      <c r="C157" s="331" t="s">
        <v>651</v>
      </c>
      <c r="D157" s="279"/>
      <c r="E157" s="279"/>
      <c r="F157" s="332" t="s">
        <v>630</v>
      </c>
      <c r="G157" s="279"/>
      <c r="H157" s="331" t="s">
        <v>664</v>
      </c>
      <c r="I157" s="331" t="s">
        <v>626</v>
      </c>
      <c r="J157" s="331">
        <v>50</v>
      </c>
      <c r="K157" s="327"/>
    </row>
    <row r="158" s="1" customFormat="1" ht="15" customHeight="1">
      <c r="B158" s="304"/>
      <c r="C158" s="331" t="s">
        <v>649</v>
      </c>
      <c r="D158" s="279"/>
      <c r="E158" s="279"/>
      <c r="F158" s="332" t="s">
        <v>630</v>
      </c>
      <c r="G158" s="279"/>
      <c r="H158" s="331" t="s">
        <v>664</v>
      </c>
      <c r="I158" s="331" t="s">
        <v>626</v>
      </c>
      <c r="J158" s="331">
        <v>50</v>
      </c>
      <c r="K158" s="327"/>
    </row>
    <row r="159" s="1" customFormat="1" ht="15" customHeight="1">
      <c r="B159" s="304"/>
      <c r="C159" s="331" t="s">
        <v>86</v>
      </c>
      <c r="D159" s="279"/>
      <c r="E159" s="279"/>
      <c r="F159" s="332" t="s">
        <v>624</v>
      </c>
      <c r="G159" s="279"/>
      <c r="H159" s="331" t="s">
        <v>686</v>
      </c>
      <c r="I159" s="331" t="s">
        <v>626</v>
      </c>
      <c r="J159" s="331" t="s">
        <v>687</v>
      </c>
      <c r="K159" s="327"/>
    </row>
    <row r="160" s="1" customFormat="1" ht="15" customHeight="1">
      <c r="B160" s="304"/>
      <c r="C160" s="331" t="s">
        <v>688</v>
      </c>
      <c r="D160" s="279"/>
      <c r="E160" s="279"/>
      <c r="F160" s="332" t="s">
        <v>624</v>
      </c>
      <c r="G160" s="279"/>
      <c r="H160" s="331" t="s">
        <v>689</v>
      </c>
      <c r="I160" s="331" t="s">
        <v>659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690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618</v>
      </c>
      <c r="D166" s="294"/>
      <c r="E166" s="294"/>
      <c r="F166" s="294" t="s">
        <v>619</v>
      </c>
      <c r="G166" s="336"/>
      <c r="H166" s="337" t="s">
        <v>54</v>
      </c>
      <c r="I166" s="337" t="s">
        <v>57</v>
      </c>
      <c r="J166" s="294" t="s">
        <v>620</v>
      </c>
      <c r="K166" s="271"/>
    </row>
    <row r="167" s="1" customFormat="1" ht="17.25" customHeight="1">
      <c r="B167" s="272"/>
      <c r="C167" s="296" t="s">
        <v>621</v>
      </c>
      <c r="D167" s="296"/>
      <c r="E167" s="296"/>
      <c r="F167" s="297" t="s">
        <v>622</v>
      </c>
      <c r="G167" s="338"/>
      <c r="H167" s="339"/>
      <c r="I167" s="339"/>
      <c r="J167" s="296" t="s">
        <v>623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627</v>
      </c>
      <c r="D169" s="279"/>
      <c r="E169" s="279"/>
      <c r="F169" s="302" t="s">
        <v>624</v>
      </c>
      <c r="G169" s="279"/>
      <c r="H169" s="279" t="s">
        <v>664</v>
      </c>
      <c r="I169" s="279" t="s">
        <v>626</v>
      </c>
      <c r="J169" s="279">
        <v>120</v>
      </c>
      <c r="K169" s="327"/>
    </row>
    <row r="170" s="1" customFormat="1" ht="15" customHeight="1">
      <c r="B170" s="304"/>
      <c r="C170" s="279" t="s">
        <v>673</v>
      </c>
      <c r="D170" s="279"/>
      <c r="E170" s="279"/>
      <c r="F170" s="302" t="s">
        <v>624</v>
      </c>
      <c r="G170" s="279"/>
      <c r="H170" s="279" t="s">
        <v>674</v>
      </c>
      <c r="I170" s="279" t="s">
        <v>626</v>
      </c>
      <c r="J170" s="279" t="s">
        <v>675</v>
      </c>
      <c r="K170" s="327"/>
    </row>
    <row r="171" s="1" customFormat="1" ht="15" customHeight="1">
      <c r="B171" s="304"/>
      <c r="C171" s="279" t="s">
        <v>572</v>
      </c>
      <c r="D171" s="279"/>
      <c r="E171" s="279"/>
      <c r="F171" s="302" t="s">
        <v>624</v>
      </c>
      <c r="G171" s="279"/>
      <c r="H171" s="279" t="s">
        <v>691</v>
      </c>
      <c r="I171" s="279" t="s">
        <v>626</v>
      </c>
      <c r="J171" s="279" t="s">
        <v>675</v>
      </c>
      <c r="K171" s="327"/>
    </row>
    <row r="172" s="1" customFormat="1" ht="15" customHeight="1">
      <c r="B172" s="304"/>
      <c r="C172" s="279" t="s">
        <v>629</v>
      </c>
      <c r="D172" s="279"/>
      <c r="E172" s="279"/>
      <c r="F172" s="302" t="s">
        <v>630</v>
      </c>
      <c r="G172" s="279"/>
      <c r="H172" s="279" t="s">
        <v>691</v>
      </c>
      <c r="I172" s="279" t="s">
        <v>626</v>
      </c>
      <c r="J172" s="279">
        <v>50</v>
      </c>
      <c r="K172" s="327"/>
    </row>
    <row r="173" s="1" customFormat="1" ht="15" customHeight="1">
      <c r="B173" s="304"/>
      <c r="C173" s="279" t="s">
        <v>632</v>
      </c>
      <c r="D173" s="279"/>
      <c r="E173" s="279"/>
      <c r="F173" s="302" t="s">
        <v>624</v>
      </c>
      <c r="G173" s="279"/>
      <c r="H173" s="279" t="s">
        <v>691</v>
      </c>
      <c r="I173" s="279" t="s">
        <v>634</v>
      </c>
      <c r="J173" s="279"/>
      <c r="K173" s="327"/>
    </row>
    <row r="174" s="1" customFormat="1" ht="15" customHeight="1">
      <c r="B174" s="304"/>
      <c r="C174" s="279" t="s">
        <v>643</v>
      </c>
      <c r="D174" s="279"/>
      <c r="E174" s="279"/>
      <c r="F174" s="302" t="s">
        <v>630</v>
      </c>
      <c r="G174" s="279"/>
      <c r="H174" s="279" t="s">
        <v>691</v>
      </c>
      <c r="I174" s="279" t="s">
        <v>626</v>
      </c>
      <c r="J174" s="279">
        <v>50</v>
      </c>
      <c r="K174" s="327"/>
    </row>
    <row r="175" s="1" customFormat="1" ht="15" customHeight="1">
      <c r="B175" s="304"/>
      <c r="C175" s="279" t="s">
        <v>651</v>
      </c>
      <c r="D175" s="279"/>
      <c r="E175" s="279"/>
      <c r="F175" s="302" t="s">
        <v>630</v>
      </c>
      <c r="G175" s="279"/>
      <c r="H175" s="279" t="s">
        <v>691</v>
      </c>
      <c r="I175" s="279" t="s">
        <v>626</v>
      </c>
      <c r="J175" s="279">
        <v>50</v>
      </c>
      <c r="K175" s="327"/>
    </row>
    <row r="176" s="1" customFormat="1" ht="15" customHeight="1">
      <c r="B176" s="304"/>
      <c r="C176" s="279" t="s">
        <v>649</v>
      </c>
      <c r="D176" s="279"/>
      <c r="E176" s="279"/>
      <c r="F176" s="302" t="s">
        <v>630</v>
      </c>
      <c r="G176" s="279"/>
      <c r="H176" s="279" t="s">
        <v>691</v>
      </c>
      <c r="I176" s="279" t="s">
        <v>626</v>
      </c>
      <c r="J176" s="279">
        <v>50</v>
      </c>
      <c r="K176" s="327"/>
    </row>
    <row r="177" s="1" customFormat="1" ht="15" customHeight="1">
      <c r="B177" s="304"/>
      <c r="C177" s="279" t="s">
        <v>102</v>
      </c>
      <c r="D177" s="279"/>
      <c r="E177" s="279"/>
      <c r="F177" s="302" t="s">
        <v>624</v>
      </c>
      <c r="G177" s="279"/>
      <c r="H177" s="279" t="s">
        <v>692</v>
      </c>
      <c r="I177" s="279" t="s">
        <v>693</v>
      </c>
      <c r="J177" s="279"/>
      <c r="K177" s="327"/>
    </row>
    <row r="178" s="1" customFormat="1" ht="15" customHeight="1">
      <c r="B178" s="304"/>
      <c r="C178" s="279" t="s">
        <v>57</v>
      </c>
      <c r="D178" s="279"/>
      <c r="E178" s="279"/>
      <c r="F178" s="302" t="s">
        <v>624</v>
      </c>
      <c r="G178" s="279"/>
      <c r="H178" s="279" t="s">
        <v>694</v>
      </c>
      <c r="I178" s="279" t="s">
        <v>695</v>
      </c>
      <c r="J178" s="279">
        <v>1</v>
      </c>
      <c r="K178" s="327"/>
    </row>
    <row r="179" s="1" customFormat="1" ht="15" customHeight="1">
      <c r="B179" s="304"/>
      <c r="C179" s="279" t="s">
        <v>53</v>
      </c>
      <c r="D179" s="279"/>
      <c r="E179" s="279"/>
      <c r="F179" s="302" t="s">
        <v>624</v>
      </c>
      <c r="G179" s="279"/>
      <c r="H179" s="279" t="s">
        <v>696</v>
      </c>
      <c r="I179" s="279" t="s">
        <v>626</v>
      </c>
      <c r="J179" s="279">
        <v>20</v>
      </c>
      <c r="K179" s="327"/>
    </row>
    <row r="180" s="1" customFormat="1" ht="15" customHeight="1">
      <c r="B180" s="304"/>
      <c r="C180" s="279" t="s">
        <v>54</v>
      </c>
      <c r="D180" s="279"/>
      <c r="E180" s="279"/>
      <c r="F180" s="302" t="s">
        <v>624</v>
      </c>
      <c r="G180" s="279"/>
      <c r="H180" s="279" t="s">
        <v>697</v>
      </c>
      <c r="I180" s="279" t="s">
        <v>626</v>
      </c>
      <c r="J180" s="279">
        <v>255</v>
      </c>
      <c r="K180" s="327"/>
    </row>
    <row r="181" s="1" customFormat="1" ht="15" customHeight="1">
      <c r="B181" s="304"/>
      <c r="C181" s="279" t="s">
        <v>103</v>
      </c>
      <c r="D181" s="279"/>
      <c r="E181" s="279"/>
      <c r="F181" s="302" t="s">
        <v>624</v>
      </c>
      <c r="G181" s="279"/>
      <c r="H181" s="279" t="s">
        <v>588</v>
      </c>
      <c r="I181" s="279" t="s">
        <v>626</v>
      </c>
      <c r="J181" s="279">
        <v>10</v>
      </c>
      <c r="K181" s="327"/>
    </row>
    <row r="182" s="1" customFormat="1" ht="15" customHeight="1">
      <c r="B182" s="304"/>
      <c r="C182" s="279" t="s">
        <v>104</v>
      </c>
      <c r="D182" s="279"/>
      <c r="E182" s="279"/>
      <c r="F182" s="302" t="s">
        <v>624</v>
      </c>
      <c r="G182" s="279"/>
      <c r="H182" s="279" t="s">
        <v>698</v>
      </c>
      <c r="I182" s="279" t="s">
        <v>659</v>
      </c>
      <c r="J182" s="279"/>
      <c r="K182" s="327"/>
    </row>
    <row r="183" s="1" customFormat="1" ht="15" customHeight="1">
      <c r="B183" s="304"/>
      <c r="C183" s="279" t="s">
        <v>699</v>
      </c>
      <c r="D183" s="279"/>
      <c r="E183" s="279"/>
      <c r="F183" s="302" t="s">
        <v>624</v>
      </c>
      <c r="G183" s="279"/>
      <c r="H183" s="279" t="s">
        <v>700</v>
      </c>
      <c r="I183" s="279" t="s">
        <v>659</v>
      </c>
      <c r="J183" s="279"/>
      <c r="K183" s="327"/>
    </row>
    <row r="184" s="1" customFormat="1" ht="15" customHeight="1">
      <c r="B184" s="304"/>
      <c r="C184" s="279" t="s">
        <v>688</v>
      </c>
      <c r="D184" s="279"/>
      <c r="E184" s="279"/>
      <c r="F184" s="302" t="s">
        <v>624</v>
      </c>
      <c r="G184" s="279"/>
      <c r="H184" s="279" t="s">
        <v>701</v>
      </c>
      <c r="I184" s="279" t="s">
        <v>659</v>
      </c>
      <c r="J184" s="279"/>
      <c r="K184" s="327"/>
    </row>
    <row r="185" s="1" customFormat="1" ht="15" customHeight="1">
      <c r="B185" s="304"/>
      <c r="C185" s="279" t="s">
        <v>106</v>
      </c>
      <c r="D185" s="279"/>
      <c r="E185" s="279"/>
      <c r="F185" s="302" t="s">
        <v>630</v>
      </c>
      <c r="G185" s="279"/>
      <c r="H185" s="279" t="s">
        <v>702</v>
      </c>
      <c r="I185" s="279" t="s">
        <v>626</v>
      </c>
      <c r="J185" s="279">
        <v>50</v>
      </c>
      <c r="K185" s="327"/>
    </row>
    <row r="186" s="1" customFormat="1" ht="15" customHeight="1">
      <c r="B186" s="304"/>
      <c r="C186" s="279" t="s">
        <v>703</v>
      </c>
      <c r="D186" s="279"/>
      <c r="E186" s="279"/>
      <c r="F186" s="302" t="s">
        <v>630</v>
      </c>
      <c r="G186" s="279"/>
      <c r="H186" s="279" t="s">
        <v>704</v>
      </c>
      <c r="I186" s="279" t="s">
        <v>705</v>
      </c>
      <c r="J186" s="279"/>
      <c r="K186" s="327"/>
    </row>
    <row r="187" s="1" customFormat="1" ht="15" customHeight="1">
      <c r="B187" s="304"/>
      <c r="C187" s="279" t="s">
        <v>706</v>
      </c>
      <c r="D187" s="279"/>
      <c r="E187" s="279"/>
      <c r="F187" s="302" t="s">
        <v>630</v>
      </c>
      <c r="G187" s="279"/>
      <c r="H187" s="279" t="s">
        <v>707</v>
      </c>
      <c r="I187" s="279" t="s">
        <v>705</v>
      </c>
      <c r="J187" s="279"/>
      <c r="K187" s="327"/>
    </row>
    <row r="188" s="1" customFormat="1" ht="15" customHeight="1">
      <c r="B188" s="304"/>
      <c r="C188" s="279" t="s">
        <v>708</v>
      </c>
      <c r="D188" s="279"/>
      <c r="E188" s="279"/>
      <c r="F188" s="302" t="s">
        <v>630</v>
      </c>
      <c r="G188" s="279"/>
      <c r="H188" s="279" t="s">
        <v>709</v>
      </c>
      <c r="I188" s="279" t="s">
        <v>705</v>
      </c>
      <c r="J188" s="279"/>
      <c r="K188" s="327"/>
    </row>
    <row r="189" s="1" customFormat="1" ht="15" customHeight="1">
      <c r="B189" s="304"/>
      <c r="C189" s="340" t="s">
        <v>710</v>
      </c>
      <c r="D189" s="279"/>
      <c r="E189" s="279"/>
      <c r="F189" s="302" t="s">
        <v>630</v>
      </c>
      <c r="G189" s="279"/>
      <c r="H189" s="279" t="s">
        <v>711</v>
      </c>
      <c r="I189" s="279" t="s">
        <v>712</v>
      </c>
      <c r="J189" s="341" t="s">
        <v>713</v>
      </c>
      <c r="K189" s="327"/>
    </row>
    <row r="190" s="1" customFormat="1" ht="15" customHeight="1">
      <c r="B190" s="304"/>
      <c r="C190" s="340" t="s">
        <v>42</v>
      </c>
      <c r="D190" s="279"/>
      <c r="E190" s="279"/>
      <c r="F190" s="302" t="s">
        <v>624</v>
      </c>
      <c r="G190" s="279"/>
      <c r="H190" s="276" t="s">
        <v>714</v>
      </c>
      <c r="I190" s="279" t="s">
        <v>715</v>
      </c>
      <c r="J190" s="279"/>
      <c r="K190" s="327"/>
    </row>
    <row r="191" s="1" customFormat="1" ht="15" customHeight="1">
      <c r="B191" s="304"/>
      <c r="C191" s="340" t="s">
        <v>716</v>
      </c>
      <c r="D191" s="279"/>
      <c r="E191" s="279"/>
      <c r="F191" s="302" t="s">
        <v>624</v>
      </c>
      <c r="G191" s="279"/>
      <c r="H191" s="279" t="s">
        <v>717</v>
      </c>
      <c r="I191" s="279" t="s">
        <v>659</v>
      </c>
      <c r="J191" s="279"/>
      <c r="K191" s="327"/>
    </row>
    <row r="192" s="1" customFormat="1" ht="15" customHeight="1">
      <c r="B192" s="304"/>
      <c r="C192" s="340" t="s">
        <v>718</v>
      </c>
      <c r="D192" s="279"/>
      <c r="E192" s="279"/>
      <c r="F192" s="302" t="s">
        <v>624</v>
      </c>
      <c r="G192" s="279"/>
      <c r="H192" s="279" t="s">
        <v>719</v>
      </c>
      <c r="I192" s="279" t="s">
        <v>659</v>
      </c>
      <c r="J192" s="279"/>
      <c r="K192" s="327"/>
    </row>
    <row r="193" s="1" customFormat="1" ht="15" customHeight="1">
      <c r="B193" s="304"/>
      <c r="C193" s="340" t="s">
        <v>720</v>
      </c>
      <c r="D193" s="279"/>
      <c r="E193" s="279"/>
      <c r="F193" s="302" t="s">
        <v>630</v>
      </c>
      <c r="G193" s="279"/>
      <c r="H193" s="279" t="s">
        <v>721</v>
      </c>
      <c r="I193" s="279" t="s">
        <v>659</v>
      </c>
      <c r="J193" s="279"/>
      <c r="K193" s="327"/>
    </row>
    <row r="194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</row>
    <row r="198" s="1" customFormat="1" ht="13.5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="1" customFormat="1" ht="21">
      <c r="B199" s="269"/>
      <c r="C199" s="270" t="s">
        <v>722</v>
      </c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5.5" customHeight="1">
      <c r="B200" s="269"/>
      <c r="C200" s="343" t="s">
        <v>723</v>
      </c>
      <c r="D200" s="343"/>
      <c r="E200" s="343"/>
      <c r="F200" s="343" t="s">
        <v>724</v>
      </c>
      <c r="G200" s="344"/>
      <c r="H200" s="343" t="s">
        <v>725</v>
      </c>
      <c r="I200" s="343"/>
      <c r="J200" s="343"/>
      <c r="K200" s="271"/>
    </row>
    <row r="20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="1" customFormat="1" ht="15" customHeight="1">
      <c r="B202" s="304"/>
      <c r="C202" s="279" t="s">
        <v>715</v>
      </c>
      <c r="D202" s="279"/>
      <c r="E202" s="279"/>
      <c r="F202" s="302" t="s">
        <v>43</v>
      </c>
      <c r="G202" s="279"/>
      <c r="H202" s="279" t="s">
        <v>726</v>
      </c>
      <c r="I202" s="279"/>
      <c r="J202" s="279"/>
      <c r="K202" s="327"/>
    </row>
    <row r="203" s="1" customFormat="1" ht="15" customHeight="1">
      <c r="B203" s="304"/>
      <c r="C203" s="279"/>
      <c r="D203" s="279"/>
      <c r="E203" s="279"/>
      <c r="F203" s="302" t="s">
        <v>44</v>
      </c>
      <c r="G203" s="279"/>
      <c r="H203" s="279" t="s">
        <v>727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47</v>
      </c>
      <c r="G204" s="279"/>
      <c r="H204" s="279" t="s">
        <v>728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45</v>
      </c>
      <c r="G205" s="279"/>
      <c r="H205" s="279" t="s">
        <v>729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46</v>
      </c>
      <c r="G206" s="279"/>
      <c r="H206" s="279" t="s">
        <v>730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/>
      <c r="G207" s="279"/>
      <c r="H207" s="279"/>
      <c r="I207" s="279"/>
      <c r="J207" s="279"/>
      <c r="K207" s="327"/>
    </row>
    <row r="208" s="1" customFormat="1" ht="15" customHeight="1">
      <c r="B208" s="304"/>
      <c r="C208" s="279" t="s">
        <v>671</v>
      </c>
      <c r="D208" s="279"/>
      <c r="E208" s="279"/>
      <c r="F208" s="302" t="s">
        <v>79</v>
      </c>
      <c r="G208" s="279"/>
      <c r="H208" s="279" t="s">
        <v>731</v>
      </c>
      <c r="I208" s="279"/>
      <c r="J208" s="279"/>
      <c r="K208" s="327"/>
    </row>
    <row r="209" s="1" customFormat="1" ht="15" customHeight="1">
      <c r="B209" s="304"/>
      <c r="C209" s="279"/>
      <c r="D209" s="279"/>
      <c r="E209" s="279"/>
      <c r="F209" s="302" t="s">
        <v>566</v>
      </c>
      <c r="G209" s="279"/>
      <c r="H209" s="279" t="s">
        <v>567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564</v>
      </c>
      <c r="G210" s="279"/>
      <c r="H210" s="279" t="s">
        <v>732</v>
      </c>
      <c r="I210" s="279"/>
      <c r="J210" s="279"/>
      <c r="K210" s="327"/>
    </row>
    <row r="211" s="1" customFormat="1" ht="15" customHeight="1">
      <c r="B211" s="345"/>
      <c r="C211" s="279"/>
      <c r="D211" s="279"/>
      <c r="E211" s="279"/>
      <c r="F211" s="302" t="s">
        <v>568</v>
      </c>
      <c r="G211" s="340"/>
      <c r="H211" s="331" t="s">
        <v>569</v>
      </c>
      <c r="I211" s="331"/>
      <c r="J211" s="331"/>
      <c r="K211" s="346"/>
    </row>
    <row r="212" s="1" customFormat="1" ht="15" customHeight="1">
      <c r="B212" s="345"/>
      <c r="C212" s="279"/>
      <c r="D212" s="279"/>
      <c r="E212" s="279"/>
      <c r="F212" s="302" t="s">
        <v>570</v>
      </c>
      <c r="G212" s="340"/>
      <c r="H212" s="331" t="s">
        <v>733</v>
      </c>
      <c r="I212" s="331"/>
      <c r="J212" s="331"/>
      <c r="K212" s="346"/>
    </row>
    <row r="213" s="1" customFormat="1" ht="15" customHeight="1">
      <c r="B213" s="345"/>
      <c r="C213" s="279"/>
      <c r="D213" s="279"/>
      <c r="E213" s="279"/>
      <c r="F213" s="302"/>
      <c r="G213" s="340"/>
      <c r="H213" s="331"/>
      <c r="I213" s="331"/>
      <c r="J213" s="331"/>
      <c r="K213" s="346"/>
    </row>
    <row r="214" s="1" customFormat="1" ht="15" customHeight="1">
      <c r="B214" s="345"/>
      <c r="C214" s="279" t="s">
        <v>695</v>
      </c>
      <c r="D214" s="279"/>
      <c r="E214" s="279"/>
      <c r="F214" s="302">
        <v>1</v>
      </c>
      <c r="G214" s="340"/>
      <c r="H214" s="331" t="s">
        <v>734</v>
      </c>
      <c r="I214" s="331"/>
      <c r="J214" s="331"/>
      <c r="K214" s="346"/>
    </row>
    <row r="215" s="1" customFormat="1" ht="15" customHeight="1">
      <c r="B215" s="345"/>
      <c r="C215" s="279"/>
      <c r="D215" s="279"/>
      <c r="E215" s="279"/>
      <c r="F215" s="302">
        <v>2</v>
      </c>
      <c r="G215" s="340"/>
      <c r="H215" s="331" t="s">
        <v>735</v>
      </c>
      <c r="I215" s="331"/>
      <c r="J215" s="331"/>
      <c r="K215" s="346"/>
    </row>
    <row r="216" s="1" customFormat="1" ht="15" customHeight="1">
      <c r="B216" s="345"/>
      <c r="C216" s="279"/>
      <c r="D216" s="279"/>
      <c r="E216" s="279"/>
      <c r="F216" s="302">
        <v>3</v>
      </c>
      <c r="G216" s="340"/>
      <c r="H216" s="331" t="s">
        <v>736</v>
      </c>
      <c r="I216" s="331"/>
      <c r="J216" s="331"/>
      <c r="K216" s="346"/>
    </row>
    <row r="217" s="1" customFormat="1" ht="15" customHeight="1">
      <c r="B217" s="345"/>
      <c r="C217" s="279"/>
      <c r="D217" s="279"/>
      <c r="E217" s="279"/>
      <c r="F217" s="302">
        <v>4</v>
      </c>
      <c r="G217" s="340"/>
      <c r="H217" s="331" t="s">
        <v>737</v>
      </c>
      <c r="I217" s="331"/>
      <c r="J217" s="331"/>
      <c r="K217" s="346"/>
    </row>
    <row r="218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ASUS-B2\Rozpocty</dc:creator>
  <cp:lastModifiedBy>ASUS-B2\Rozpocty</cp:lastModifiedBy>
  <dcterms:created xsi:type="dcterms:W3CDTF">2023-08-04T09:28:18Z</dcterms:created>
  <dcterms:modified xsi:type="dcterms:W3CDTF">2023-08-04T09:28:19Z</dcterms:modified>
</cp:coreProperties>
</file>