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SO 01 Výměna oken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'01 - SO 01 Výměna oken'!$C$89:$K$352</definedName>
    <definedName name="_xlnm.Print_Area" localSheetId="1">'01 - SO 01 Výměna oken'!$C$4:$J$39,'01 - SO 01 Výměna oken'!$C$45:$J$71,'01 - SO 01 Výměna oken'!$C$77:$K$352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'01 - SO 01 Výměna oken'!$89:$89</definedName>
  </definedNames>
  <calcPr fullCalcOnLoad="1"/>
</workbook>
</file>

<file path=xl/sharedStrings.xml><?xml version="1.0" encoding="utf-8"?>
<sst xmlns="http://schemas.openxmlformats.org/spreadsheetml/2006/main" count="2967" uniqueCount="746">
  <si>
    <t>Export Komplet</t>
  </si>
  <si>
    <t>VZ</t>
  </si>
  <si>
    <t>2.0</t>
  </si>
  <si>
    <t>ZAMOK</t>
  </si>
  <si>
    <t>False</t>
  </si>
  <si>
    <t>{044fc134-3d6f-44e7-96f2-4cfa123b5d24}</t>
  </si>
  <si>
    <t>0,01</t>
  </si>
  <si>
    <t>21</t>
  </si>
  <si>
    <t>1</t>
  </si>
  <si>
    <t>15</t>
  </si>
  <si>
    <t>REKAPITULACE STAVBY</t>
  </si>
  <si>
    <t>v ---  níže se nacházejí doplnkové a pomocné údaje k sestavám  --- v</t>
  </si>
  <si>
    <t>Návod na vyplnění</t>
  </si>
  <si>
    <t>Kód:</t>
  </si>
  <si>
    <t>6123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</si>
  <si>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</si>
  <si>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</si>
  <si>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6123 Blovice, Setecká 235 - výměna oken</t>
  </si>
  <si>
    <t>0,1</t>
  </si>
  <si>
    <t>KSO:</t>
  </si>
  <si>
    <t/>
  </si>
  <si>
    <t>CC-CZ:</t>
  </si>
  <si>
    <t>Místo:</t>
  </si>
  <si>
    <t xml:space="preserve"> </t>
  </si>
  <si>
    <t>Datum:</t>
  </si>
  <si>
    <t>28. 4. 2023</t>
  </si>
  <si>
    <t>10</t>
  </si>
  <si>
    <t>100</t>
  </si>
  <si>
    <t>Zadavatel:</t>
  </si>
  <si>
    <t>IČ:</t>
  </si>
  <si>
    <t>DIČ:</t>
  </si>
  <si>
    <t>Uchazeč:</t>
  </si>
  <si>
    <t>Vyplň údaj</t>
  </si>
  <si>
    <t>True</t>
  </si>
  <si>
    <t>Projektant: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</si>
  <si>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</si>
  <si>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</si>
  <si>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</si>
  <si>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</si>
  <si>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</si>
  <si>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</si>
  <si>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</si>
  <si>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</si>
  <si>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</si>
  <si>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</si>
  <si>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</si>
  <si>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</si>
  <si>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</si>
  <si>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</si>
  <si>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</si>
  <si>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</si>
  <si>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</si>
  <si>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</si>
  <si>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</si>
  <si>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</si>
  <si>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</si>
  <si>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</si>
  <si>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</si>
  <si>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</si>
  <si>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</si>
  <si>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</si>
  <si>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</si>
  <si>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</si>
  <si>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</si>
  <si>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</si>
  <si>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</si>
  <si>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</si>
  <si>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</si>
  <si>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</si>
  <si>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</si>
  <si>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</si>
  <si>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</si>
  <si>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</si>
  <si>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</si>
  <si>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</si>
  <si>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</si>
  <si>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</si>
  <si>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</si>
  <si>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SO 01 Výměna oken</t>
  </si>
  <si>
    <t>STA</t>
  </si>
  <si>
    <t>{3d34bd63-e158-44b7-9a8e-04a5eaa06477}</t>
  </si>
  <si>
    <t>2</t>
  </si>
  <si>
    <t>KRYCÍ LIST SOUPISU PRACÍ</t>
  </si>
  <si>
    <t>Objekt:</t>
  </si>
  <si>
    <t>01 - SO 01 Výměna oken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</si>
  <si>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</si>
  <si>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</si>
  <si>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</si>
  <si>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</si>
  <si>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</si>
  <si>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</si>
  <si>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</si>
  <si>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</si>
  <si>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</si>
  <si>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</si>
  <si>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766 - Konstrukce truhlářské</t>
  </si>
  <si>
    <t xml:space="preserve">    784 - Dokončovací práce - malby a tapety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</si>
  <si>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</si>
  <si>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</si>
  <si>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</si>
  <si>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</si>
  <si>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</si>
  <si>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</si>
  <si>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</si>
  <si>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</si>
  <si>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</si>
  <si>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</si>
  <si>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</si>
  <si>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</si>
  <si>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</si>
  <si>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</si>
  <si>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</si>
  <si>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</si>
  <si>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</si>
  <si>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</si>
  <si>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</si>
  <si>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</si>
  <si>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</si>
  <si>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</si>
  <si>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612315302</t>
  </si>
  <si>
    <t>Vápenná štuková omítka ostění nebo nadpraží</t>
  </si>
  <si>
    <t>m2</t>
  </si>
  <si>
    <t>CS ÚRS 2023 01</t>
  </si>
  <si>
    <t>4</t>
  </si>
  <si>
    <t>1319728881</t>
  </si>
  <si>
    <t>PP</t>
  </si>
  <si>
    <t>Vápenná omítka ostění nebo nadpraží štuková</t>
  </si>
  <si>
    <t>Online PSC</t>
  </si>
  <si>
    <t>https://podminky.urs.cz/item/CS_URS_2023_01/612315302</t>
  </si>
  <si>
    <t>VV</t>
  </si>
  <si>
    <t>(0,45+0,675*2)*0,50*2+(0,45+1,45*2)*0,50*2+(1,80+1,46*2)*0,50+(1,80+0,57*2)*0,50+(1,26+0,77*2)*0,50+(1,29+0,77*2)*0,50*4+(1,28+0,77*2)*0,50</t>
  </si>
  <si>
    <t>(1,21+0,77*2)*0,50*2+(1,175+0,77*2)*0,50+(1,795*0,76*2)*0,50*4+(1,78+0,765*2)*0,50+(1,795+0,765*2)*0,50+(1,95+2,16*2)*0,50+(1,785+2,36*2)*8</t>
  </si>
  <si>
    <t>(1,795+2,36*2)*0,50+(1,775+2,36*2)*0,50+(1,78+0,56*2)*0,50+(1,795+2,37*2)*0,50*7+(1,80+1,46*2)*0,50+(0,445+1,45*2)*0,50+(2,10+2,42*2)*0,50</t>
  </si>
  <si>
    <t>(0,43+1,45*2)*0,50+(1,785+1,46*2)*0,50*3+(1,67+3,03*2)*0,50+(0,88+1,425*2)*0,50*10+(0,80+2,26*2)*0,50+(0,685+1,47*2)*0,50*2+(0,80+2,26*2)*0,50</t>
  </si>
  <si>
    <t>(0,445+1,46*2)*2+(2,10+2,315*2)*0,50+(1,68+2,51*2)*0,50</t>
  </si>
  <si>
    <t>Součet</t>
  </si>
  <si>
    <t>619991001</t>
  </si>
  <si>
    <t>Zakrytí podlah fólií přilepenou lepící páskou</t>
  </si>
  <si>
    <t>1566964337</t>
  </si>
  <si>
    <t>Zakrytí vnitřních ploch před znečištěním včetně pozdějšího odkrytí podlah fólií přilepenou lepící páskou</t>
  </si>
  <si>
    <t>https://podminky.urs.cz/item/CS_URS_2023_01/619991001</t>
  </si>
  <si>
    <t>2,45*1,50*4+2,80*1,50*2+3,28*1,50*9+2,80*1,50*6+3,95*1,50+3,80*1,50*11+3,80*1,50*7+2,50*1,50*2+3,10*1,50+3,80*1,50*4+3,70*1,50</t>
  </si>
  <si>
    <t>2,90*1,50*10+2,80*1,50+2,70*1,50*2+2,80*1,50+2,50*1,50*2+4,10*1,50+3,70*1,50</t>
  </si>
  <si>
    <t>3</t>
  </si>
  <si>
    <t>619991011</t>
  </si>
  <si>
    <t>Obalení konstrukcí a prvků fólií přilepenou lepící páskou</t>
  </si>
  <si>
    <t>714535672</t>
  </si>
  <si>
    <t>Zakrytí vnitřních ploch před znečištěním včetně pozdějšího odkrytí konstrukcí a prvků obalením fólií a přelepením páskou</t>
  </si>
  <si>
    <t>https://podminky.urs.cz/item/CS_URS_2023_01/619991011</t>
  </si>
  <si>
    <t>0,45*0,675*2+0,45*1,45*2+1,80*1,46+1,80*0,57+1,26*0,77+1,29*0,77*5+1,21*0,77*2+1,175*0,77+1,795*0,76*6</t>
  </si>
  <si>
    <t>1,95*2,16*11+1,78*0,56+(0,73*1,46*2+0,80*2,37)*7+1,80*1,46+0,445*1,45*2+2,10*2,42+1,785*1,46*3</t>
  </si>
  <si>
    <t>1,67*3,03+0,88*1,425*10+0,80*2,26+0,685*1,47*2+0,80*2,26+0,445*1,46*2+2,10*2,315+1,68*2,51</t>
  </si>
  <si>
    <t>622252002</t>
  </si>
  <si>
    <t>Montáž profilů kontaktního zateplení lepených</t>
  </si>
  <si>
    <t>m</t>
  </si>
  <si>
    <t>-384795396</t>
  </si>
  <si>
    <t>Montáž profilů kontaktního zateplení ostatních stěnových, dilatačních apod. lepených do tmelu</t>
  </si>
  <si>
    <t>https://podminky.urs.cz/item/CS_URS_2023_01/622252002</t>
  </si>
  <si>
    <t>"špalety"(0,45+0,675*2)*2+(0,45+1,45*2)*2+(1,80+1,46*2)*5+1,80+0,57*2+1,26+0,77*2+(1,29+0,77*2)*2+(1,29+0,77*2)*3+1,28+0,77*2</t>
  </si>
  <si>
    <t>(1,21+0,77*2)*2+1,175+0,77*2+(1,795+0,76*2)*6+1,95+2,16*2+(1,785+2,36*2)*10+1,78+0,56*2+(1,80+2,37*2)*4+1,80+1,46+0,445+1,45*2</t>
  </si>
  <si>
    <t>2,10+2,42*2+0,43+1,45*2+(1,79+1,46*2)*3+1,67+3,03*2+(0,88+1,425*2)*10+0,80+2,26*2+(0,685+1,47*2)*2+0,80+2,26*2+0,445+1,46*2</t>
  </si>
  <si>
    <t>2,10+2,315*2+1,68+2,51*2</t>
  </si>
  <si>
    <t>Mezisoučet</t>
  </si>
  <si>
    <t>"APU lišty"295,82</t>
  </si>
  <si>
    <t>5</t>
  </si>
  <si>
    <t>M</t>
  </si>
  <si>
    <t>63127416</t>
  </si>
  <si>
    <t>profil rohový PVC 23x23mm s výztužnou tkaninou š 100mm pro ETICS</t>
  </si>
  <si>
    <t>8</t>
  </si>
  <si>
    <t>893223702</t>
  </si>
  <si>
    <t>295,82*1,05 'Přepočtené koeficientem množství</t>
  </si>
  <si>
    <t>59051476</t>
  </si>
  <si>
    <t>profil začišťovací PVC 9mm s výztužnou tkaninou pro ostění ETICS</t>
  </si>
  <si>
    <t>93630663</t>
  </si>
  <si>
    <t>7</t>
  </si>
  <si>
    <t>632450124</t>
  </si>
  <si>
    <t>Vyrovnávací cementový potěr tl přes 40 do 50 mm ze suchých směsí provedený v pásu</t>
  </si>
  <si>
    <t>-2020053137</t>
  </si>
  <si>
    <t>Potěr cementový vyrovnávací ze suchých směsí v pásu o průměrné (střední) tl. přes 40 do 50 mm</t>
  </si>
  <si>
    <t>https://podminky.urs.cz/item/CS_URS_2023_01/632450124</t>
  </si>
  <si>
    <t>"vyrovnání parapetů"(0,45*4+1,80+1,80+1,26+1,29*5+1,28+1,21*2+1,175+1,795*6+1,785*10+1,78+0,73*2*6+1,80+0,445+0,43)*0,30</t>
  </si>
  <si>
    <t>(1,80*3+0,72*2+1,67+0,88*10+0,685*2+0,445*2+1,68)*0,30</t>
  </si>
  <si>
    <t>9</t>
  </si>
  <si>
    <t>Ostatní konstrukce a práce, bourání</t>
  </si>
  <si>
    <t>949101111</t>
  </si>
  <si>
    <t>Lešení pomocné pro objekty pozemních staveb s lešeňovou podlahou v do 1,9 m zatížení do 150 kg/m2</t>
  </si>
  <si>
    <t>1617191574</t>
  </si>
  <si>
    <t>Lešení pomocné pracovní pro objekty pozemních staveb pro zatížení do 150 kg/m2, o výšce lešeňové podlahy do 1,9 m</t>
  </si>
  <si>
    <t>https://podminky.urs.cz/item/CS_URS_2023_01/949101111</t>
  </si>
  <si>
    <t>952901111</t>
  </si>
  <si>
    <t>Vyčištění budov bytové a občanské výstavby při výšce podlaží do 4 m</t>
  </si>
  <si>
    <t>-460599655</t>
  </si>
  <si>
    <t>Vyčištění budov nebo objektů před předáním do užívání budov bytové nebo občanské výstavby, světlé výšky podlaží do 4 m</t>
  </si>
  <si>
    <t>https://podminky.urs.cz/item/CS_URS_2023_01/952901111</t>
  </si>
  <si>
    <t>968062374</t>
  </si>
  <si>
    <t>Vybourání dřevěných rámů oken zdvojených včetně křídel pl do 1 m2</t>
  </si>
  <si>
    <t>-812135210</t>
  </si>
  <si>
    <t>Vybourání dřevěných rámů oken s křídly, dveřních zárubní, vrat, stěn, ostění nebo obkladů rámů oken s křídly zdvojených, plochy do 1 m2</t>
  </si>
  <si>
    <t>https://podminky.urs.cz/item/CS_URS_2023_01/968062374</t>
  </si>
  <si>
    <t>0,45*0,675*2+0,45*1,45*2+1,26*0,77+1,29*0,77*5+1,28*0,77+1,21*0,77*2+1,175*0,77+0,80*1,46*2*6+0,445*1,45+0,43*1,45+0,73*1,46*2+0,685*1,47+0,685*1,47</t>
  </si>
  <si>
    <t>0,445*1,46</t>
  </si>
  <si>
    <t>11</t>
  </si>
  <si>
    <t>968062375</t>
  </si>
  <si>
    <t>Vybourání dřevěných rámů oken zdvojených včetně křídel pl do 2 m2</t>
  </si>
  <si>
    <t>-1680537015</t>
  </si>
  <si>
    <t>Vybourání dřevěných rámů oken s křídly, dveřních zárubní, vrat, stěn, ostění nebo obkladů rámů oken s křídly zdvojených, plochy do 2 m2</t>
  </si>
  <si>
    <t>https://podminky.urs.cz/item/CS_URS_2023_01/968062375</t>
  </si>
  <si>
    <t>1,795*0,76*6+0,795*2,37*7+0,88*1,425*10+0,80*2,26+0,80*2,26</t>
  </si>
  <si>
    <t>12</t>
  </si>
  <si>
    <t>968062376</t>
  </si>
  <si>
    <t>Vybourání dřevěných rámů oken zdvojených včetně křídel pl do 4 m2</t>
  </si>
  <si>
    <t>652670834</t>
  </si>
  <si>
    <t>Vybourání dřevěných rámů oken s křídly, dveřních zárubní, vrat, stěn, ostění nebo obkladů rámů oken s křídly zdvojených, plochy do 4 m2</t>
  </si>
  <si>
    <t>https://podminky.urs.cz/item/CS_URS_2023_01/968062376</t>
  </si>
  <si>
    <t>1,80*1,46+1,80*1,46+1,785*1,46*3</t>
  </si>
  <si>
    <t>13</t>
  </si>
  <si>
    <t>968062377</t>
  </si>
  <si>
    <t>Vybourání dřevěných rámů oken zdvojených včetně křídel pl přes 4 m2</t>
  </si>
  <si>
    <t>-1612788194</t>
  </si>
  <si>
    <t>Vybourání dřevěných rámů oken s křídly, dveřních zárubní, vrat, stěn, ostění nebo obkladů rámů oken s křídly zdvojených, plochy přes 4 m2</t>
  </si>
  <si>
    <t>https://podminky.urs.cz/item/CS_URS_2023_01/968062377</t>
  </si>
  <si>
    <t>1,95*2,16+1,785*2,36*9+1,775*2,36+2,10*2,42+1,67*3,03+2,10*2,315+1,68*2,51</t>
  </si>
  <si>
    <t>997</t>
  </si>
  <si>
    <t>Přesun sutě</t>
  </si>
  <si>
    <t>14</t>
  </si>
  <si>
    <t>997002611</t>
  </si>
  <si>
    <t>Nakládání suti a vybouraných hmot</t>
  </si>
  <si>
    <t>t</t>
  </si>
  <si>
    <t>-1035918350</t>
  </si>
  <si>
    <t>Nakládání suti a vybouraných hmot na dopravní prostředek pro vodorovné přemístění</t>
  </si>
  <si>
    <t>https://podminky.urs.cz/item/CS_URS_2023_01/997002611</t>
  </si>
  <si>
    <t>997013212</t>
  </si>
  <si>
    <t>Vnitrostaveništní doprava suti a vybouraných hmot pro budovy v přes 6 do 9 m ručně</t>
  </si>
  <si>
    <t>-756735035</t>
  </si>
  <si>
    <t>Vnitrostaveništní doprava suti a vybouraných hmot vodorovně do 50 m svisle ručně pro budovy a haly výšky přes 6 do 9 m</t>
  </si>
  <si>
    <t>https://podminky.urs.cz/item/CS_URS_2023_01/997013212</t>
  </si>
  <si>
    <t>16</t>
  </si>
  <si>
    <t>997013501</t>
  </si>
  <si>
    <t>Odvoz suti a vybouraných hmot na skládku nebo meziskládku do 1 km se složením</t>
  </si>
  <si>
    <t>-81833074</t>
  </si>
  <si>
    <t>Odvoz suti a vybouraných hmot na skládku nebo meziskládku se složením, na vzdálenost do 1 km</t>
  </si>
  <si>
    <t>https://podminky.urs.cz/item/CS_URS_2023_01/997013501</t>
  </si>
  <si>
    <t>17</t>
  </si>
  <si>
    <t>997013509</t>
  </si>
  <si>
    <t>Příplatek k odvozu suti a vybouraných hmot na skládku ZKD 1 km přes 1 km</t>
  </si>
  <si>
    <t>1523395428</t>
  </si>
  <si>
    <t>Odvoz suti a vybouraných hmot na skládku nebo meziskládku se složením, na vzdálenost Příplatek k ceně za každý další i započatý 1 km přes 1 km</t>
  </si>
  <si>
    <t>https://podminky.urs.cz/item/CS_URS_2023_01/997013509</t>
  </si>
  <si>
    <t>5,78*10</t>
  </si>
  <si>
    <t>18</t>
  </si>
  <si>
    <t>997013631</t>
  </si>
  <si>
    <t>Poplatek za uložení na skládce (skládkovné) stavebního odpadu směsného kód odpadu 17 09 04</t>
  </si>
  <si>
    <t>1009943959</t>
  </si>
  <si>
    <t>Poplatek za uložení stavebního odpadu na skládce (skládkovné) směsného stavebního a demoličního zatříděného do Katalogu odpadů pod kódem 17 09 04</t>
  </si>
  <si>
    <t>https://podminky.urs.cz/item/CS_URS_2023_01/997013631</t>
  </si>
  <si>
    <t>998</t>
  </si>
  <si>
    <t>Přesun hmot</t>
  </si>
  <si>
    <t>19</t>
  </si>
  <si>
    <t>998018002</t>
  </si>
  <si>
    <t>Přesun hmot ruční pro budovy v přes 6 do 12 m</t>
  </si>
  <si>
    <t>-218864697</t>
  </si>
  <si>
    <t>Přesun hmot pro budovy občanské výstavby, bydlení, výrobu a služby ruční - bez užití mechanizace vodorovná dopravní vzdálenost do 100 m pro budovy s jakoukoliv nosnou konstrukcí výšky přes 6 do 12 m</t>
  </si>
  <si>
    <t>https://podminky.urs.cz/item/CS_URS_2023_01/998018002</t>
  </si>
  <si>
    <t>PSV</t>
  </si>
  <si>
    <t>Práce a dodávky PSV</t>
  </si>
  <si>
    <t>766</t>
  </si>
  <si>
    <t>Konstrukce truhlářské</t>
  </si>
  <si>
    <t>20</t>
  </si>
  <si>
    <t>611122</t>
  </si>
  <si>
    <t>-2017362405</t>
  </si>
  <si>
    <t>Plastové trojdílné okno 1785x2360 , pol19,s příčníkem a podélníkem, zasklení trojsklo, čiré sklo , pevné zasklení , vnější parapet stávající + npvě řešená přechodová lišta + UV stabilní klemp. tmel, podkladový profil 30 mm</t>
  </si>
  <si>
    <t>611123</t>
  </si>
  <si>
    <t>ks</t>
  </si>
  <si>
    <t>436658958</t>
  </si>
  <si>
    <t>22</t>
  </si>
  <si>
    <t>766441811</t>
  </si>
  <si>
    <t>Demontáž parapetních desek dřevěných nebo plastových šířky do 300 mm délky do 1000 mm</t>
  </si>
  <si>
    <t>kus</t>
  </si>
  <si>
    <t>1060110387</t>
  </si>
  <si>
    <t>Demontáž parapetních desek dřevěných nebo plastových šířky do 300 mm, délky do 1000 mm</t>
  </si>
  <si>
    <t>https://podminky.urs.cz/item/CS_URS_2023_01/766441811</t>
  </si>
  <si>
    <t>1+1+1+1+2*3+2*2*2+0,73*2+0,445+0,43+0,73*2+0,88*10+0,685*2+0,445*2</t>
  </si>
  <si>
    <t>23</t>
  </si>
  <si>
    <t>766441821</t>
  </si>
  <si>
    <t>Demontáž parapetních desek dřevěných nebo plastových šířky do 300 mm délky do 2000 mm</t>
  </si>
  <si>
    <t>115576682</t>
  </si>
  <si>
    <t>Demontáž parapetních desek dřevěných nebo plastových šířky do 300 mm, délky přes 1000 do 2000 mm</t>
  </si>
  <si>
    <t>https://podminky.urs.cz/item/CS_URS_2023_01/766441821</t>
  </si>
  <si>
    <t>1+1+1+2+3+1+2+1+1+1+2+1+1+1+2+2+1+3+1+1+1+1+2+1+1+1</t>
  </si>
  <si>
    <t>24</t>
  </si>
  <si>
    <t>766441823</t>
  </si>
  <si>
    <t>Demontáž parapetních desek dřevěných nebo plastových šířky do 300 mm délky přes 2000 mm</t>
  </si>
  <si>
    <t>2072609897</t>
  </si>
  <si>
    <t>Demontáž parapetních desek dřevěných nebo plastových šířky do 300 mm, délky přes 2000 mm</t>
  </si>
  <si>
    <t>https://podminky.urs.cz/item/CS_URS_2023_01/766441823</t>
  </si>
  <si>
    <t>1+1</t>
  </si>
  <si>
    <t>25</t>
  </si>
  <si>
    <t>766622131</t>
  </si>
  <si>
    <t>Montáž plastových oken plochy přes 1 m2 otevíravých v do 1,5 m s rámem do zdiva</t>
  </si>
  <si>
    <t>-1992547292</t>
  </si>
  <si>
    <t>Montáž oken plastových včetně montáže rámu plochy přes 1 m2 otevíravých do zdiva, výšky do 1,5 m</t>
  </si>
  <si>
    <t>https://podminky.urs.cz/item/CS_URS_2023_01/766622131</t>
  </si>
  <si>
    <t>1,80*1,46++1,795*0,76*6+1,80*1,46+1,785*1,46*3</t>
  </si>
  <si>
    <t>26</t>
  </si>
  <si>
    <t>766622132</t>
  </si>
  <si>
    <t>Montáž plastových oken plochy přes 1 m2 otevíravých v do 2,5 m s rámem do zdiva</t>
  </si>
  <si>
    <t>139540241</t>
  </si>
  <si>
    <t>Montáž oken plastových včetně montáže rámu plochy přes 1 m2 otevíravých do zdiva, výšky přes 1,5 do 2,5 m</t>
  </si>
  <si>
    <t>https://podminky.urs.cz/item/CS_URS_2023_01/766622132</t>
  </si>
  <si>
    <t>1,785*2,36*10</t>
  </si>
  <si>
    <t>27</t>
  </si>
  <si>
    <t>766622133</t>
  </si>
  <si>
    <t>Montáž plastových oken plochy přes 1 m2 otevíravých v přes 2,5 m s rámem do zdiva</t>
  </si>
  <si>
    <t>1549007212</t>
  </si>
  <si>
    <t>Montáž oken plastových včetně montáže rámu plochy přes 1 m2 otevíravých do zdiva, výšky přes 2,5 m</t>
  </si>
  <si>
    <t>https://podminky.urs.cz/item/CS_URS_2023_01/766622133</t>
  </si>
  <si>
    <t>1,67*3,03+1,68*2,51</t>
  </si>
  <si>
    <t>28</t>
  </si>
  <si>
    <t>611101</t>
  </si>
  <si>
    <t>Plastové jednodílné okno 450x675 mm, pol.1, zasklení trojsklo, mléčné sklo, otevíravé, sklápěcí, vnější parapet  stávající + npvě řešená přechodová lišta + UV stabilní klemp. tmel, podkladový profil 30 mm</t>
  </si>
  <si>
    <t>32</t>
  </si>
  <si>
    <t>1902729008</t>
  </si>
  <si>
    <t>29</t>
  </si>
  <si>
    <t>611102</t>
  </si>
  <si>
    <t>Plastové jednodílné okno 450x675 mm, pol.2, zasklení trojsklo, mléčné sklo, otevíravé, sklápěcí, vnější parapet  stávající + npvě řešená přechodová lišta + UV stabilní klemp. tmel, podkladový profil 30 mm</t>
  </si>
  <si>
    <t>-1015660486</t>
  </si>
  <si>
    <t>30</t>
  </si>
  <si>
    <t>611103</t>
  </si>
  <si>
    <t>Plastové jednodílné okno 450x1450 mm, pol.3, zasklení trojsklo,čiré  sklo, otevíravé, sklápěcí, vnější parapet  stávající + npvě řešená přechodová lišta + UV stabilní klemp. tmel, podkladový profil 30 mm</t>
  </si>
  <si>
    <t>ls</t>
  </si>
  <si>
    <t>-1601869353</t>
  </si>
  <si>
    <t>31</t>
  </si>
  <si>
    <t>611104</t>
  </si>
  <si>
    <t>Plastové trojdílné okno 1790x2360  mm, pol.21, zasklení trojsklo, čiré  sklo, otevíravé, sklápěcí, vnější parapet  stávající + npvě řešená přechodová lišta + UV stabilní klemp. tmel, podkladový profil 30 mm</t>
  </si>
  <si>
    <t>-763390878</t>
  </si>
  <si>
    <t>611105</t>
  </si>
  <si>
    <t>Plastové trojdílné  okno 1800x1460, pol.5, zasklení trojsklo, čiré sklo , otevíravé, sklápěcí, vnější parapet  stávající + npvě řešená přechodová lišta + UV stabilní klemp. tmel, podkladový profil 30 mm</t>
  </si>
  <si>
    <t>-1226118769</t>
  </si>
  <si>
    <t>33</t>
  </si>
  <si>
    <t>611106</t>
  </si>
  <si>
    <t>Plastové jednodílné okno 1800x570 , pol.6, zasklení trojsklo, čiré , otevíravé, sklápěcí, vnější parapet  stávající + npvě řešená přechodová lišta + UV stabilní klemp. tmel, podkladový profil 30 mm</t>
  </si>
  <si>
    <t>-443523997</t>
  </si>
  <si>
    <t>34</t>
  </si>
  <si>
    <t>611107</t>
  </si>
  <si>
    <t>Plastové jednodílné okno 1260x770  , pol.7, zasklení trojsklo, čiré sklo, pevné zaskleníí, vnější parapet  stávající + npvě řešená přechodová lišta + UV stabilní klemp. tmel, podkladový profil 30 mm</t>
  </si>
  <si>
    <t>1082636155</t>
  </si>
  <si>
    <t>35</t>
  </si>
  <si>
    <t>611108</t>
  </si>
  <si>
    <t>Plastové jednodílné okno 1290x770  , pol.8, zasklení trojsklo, čiré  sklo,  sklápěcí, vnější parapet  stávající + npvě řešená přechodová lišta + UV stabilní klemp. tmel, podkladový profil 30 mm</t>
  </si>
  <si>
    <t>1444424079</t>
  </si>
  <si>
    <t>36</t>
  </si>
  <si>
    <t>611109</t>
  </si>
  <si>
    <t>Plastové jednodílné okno 1290x770  , pol.9, zasklení trojsklo, čiré sklo , pevné zasklení í, vnější parapet  stávající + npvě řešená přechodová lišta + UV stabilní klemp. tmel, podkladový profil 30 mm</t>
  </si>
  <si>
    <t>-1384081916</t>
  </si>
  <si>
    <t>37</t>
  </si>
  <si>
    <t>611110</t>
  </si>
  <si>
    <t xml:space="preserve">Plastové jednodílné okno 1280x770  , pol.10, zasklení trojsklo, čiré ,pevné zasklení , vnější parapet  stávající + npvě řešená přechodová lišta + UV stabilní klemp. tmel, podkladový profil 30 mm </t>
  </si>
  <si>
    <t>-1112615741</t>
  </si>
  <si>
    <t>38</t>
  </si>
  <si>
    <t>611111</t>
  </si>
  <si>
    <t>Plastové jednodílné okno 1210x770 mm , pol.11, zasklení trojsklo, čiré sklo, pevné zasklení , vnější parapet  stávající + npvě řešená přechodová lišta + UV stabilní klemp. tmel, podkladový profil 30 mm</t>
  </si>
  <si>
    <t>-962380839</t>
  </si>
  <si>
    <t>39</t>
  </si>
  <si>
    <t>611112</t>
  </si>
  <si>
    <t>Plastové jednodílné okno 11175x770  , pol.12, zasklení trojsklo, čiré sklo,  sklápěcí, vnější parapet  stávající + npvě řešená přechodová lišta + UV stabilní klemp. tmel, podkladový profil 30 mm</t>
  </si>
  <si>
    <t>1421372548</t>
  </si>
  <si>
    <t>40</t>
  </si>
  <si>
    <t>611113</t>
  </si>
  <si>
    <t>Plastové jednodílné okno 1795x760  , pol.13, zasklení trojsklo, čiré ,  sklápěcí, vnější parapet  stávající + npvě řešená přechodová lišta + UV stabilní klemp. tmel, podkladový profil 30 mm</t>
  </si>
  <si>
    <t>508284429</t>
  </si>
  <si>
    <t>41</t>
  </si>
  <si>
    <t>611114</t>
  </si>
  <si>
    <t>Plastové jednodílné okno 1795x760 , pol.14, zasklení trojsklo, čiré , pevné zasklení , vnější parapet  stávající + npvě řešená přechodová lišta + UV stabilní klemp. tmel, podkladový profil 30 mm</t>
  </si>
  <si>
    <t>-824806720</t>
  </si>
  <si>
    <t>42</t>
  </si>
  <si>
    <t>611115</t>
  </si>
  <si>
    <t>Plastové jednodílné okno 1800x570 , pol.15, zasklení trojsklo, čiré , otevíravé, sklápěcí, vnější parapet  stávající + npvě řešená přechodová lišta + UV stabilní klemp. tmel, podkladový profil 30 mm</t>
  </si>
  <si>
    <t>1791782512</t>
  </si>
  <si>
    <t>43</t>
  </si>
  <si>
    <t>611116</t>
  </si>
  <si>
    <t>Plastové jednodílné okno 1780x765 , pol16, zasklení trojsklo, čiré sklo ,  sklápěcí, vnější parapet  stávající + npvě řešená přechodová lišta + UV stabilní klemp. tmel, podkladový profil 30 mm</t>
  </si>
  <si>
    <t>-9821925</t>
  </si>
  <si>
    <t>44</t>
  </si>
  <si>
    <t>611117</t>
  </si>
  <si>
    <t>Plastové jednodílné okno 1795x765  , pol17, zasklení trojsklo, čiré sklo ,  sklápěcí, vnější parapet  stávající + npvě řešená přechodová lišta + UV stabilní klemp. tmel, podkladový profil 30 mm</t>
  </si>
  <si>
    <t>387821808</t>
  </si>
  <si>
    <t>45</t>
  </si>
  <si>
    <t>611118</t>
  </si>
  <si>
    <t>Plastové dvoukřídlé  dveře 1950x2160  , pol18,otevírání ven, plná výplň, kování s panikovoz klikou, zapuštěný práh, samozavírač + stavěč - obě křídla,  podkladový profil 30 mm</t>
  </si>
  <si>
    <t>-210036429</t>
  </si>
  <si>
    <t>46</t>
  </si>
  <si>
    <t>611119</t>
  </si>
  <si>
    <t>Plastové trojdílné  okno 1785x2360  , pol19,s příčníkem a podélníkem,  zasklení trojsklo, čiré sklo , pevné zasklení , vnější parapet  stávající + npvě řešená přechodová lišta + UV stabilní klemp. tmel, podkladový profil 30 mm</t>
  </si>
  <si>
    <t>1191720073</t>
  </si>
  <si>
    <t>47</t>
  </si>
  <si>
    <t>611120</t>
  </si>
  <si>
    <t>Plastové trojdílné  okno 1785x2360  , pol20 ,s příčníkem a podélníkem,  zasklení trojsklo, čiré sklo , pevné zasklení , vnější parapet  stávající + npvě řešená přechodová lišta + UV stabilní klemp. tmel, podkladový profil 30 mm</t>
  </si>
  <si>
    <t>1767879977</t>
  </si>
  <si>
    <t>48</t>
  </si>
  <si>
    <t>611121</t>
  </si>
  <si>
    <t>Plastové trojdílné  okno 1790x2360  , pol21,s příčníkem a podélníkem,  zasklení trojsklo, čiré sklo , pevné zasklení , vnější parapet  stávající + npvě řešená přechodová lišta + UV stabilní klemp. tmel, podkladový profil 30 mm</t>
  </si>
  <si>
    <t>-1806515554</t>
  </si>
  <si>
    <t>49</t>
  </si>
  <si>
    <t>Plastové trojdílné  okno 1780x2360  , pol22,s příčníkem a podélníkem,  zasklení trojsklo, čiré sklo , pevné zasklení + sklápěcí , vnější parapet  stávající + npvě řešená přechodová lišta + UV stabilní klemp. tmel, podkladový profil 30 mm</t>
  </si>
  <si>
    <t>-419052115</t>
  </si>
  <si>
    <t>50</t>
  </si>
  <si>
    <t>Plastové trojdílné  okno 1795x2360  , pol23,s příčníkem a podélníkem,  zasklení trojsklo, čiré sklo , pevné zasklení , vnější parapet  stávající + npvě řešená přechodová lišta + UV stabilní klemp. tmel, podkladový profil 30 mm</t>
  </si>
  <si>
    <t>1221805959</t>
  </si>
  <si>
    <t>51</t>
  </si>
  <si>
    <t>611124</t>
  </si>
  <si>
    <t>Plastové trojdílné  okno 1775x2360  , pol24,s příčníkem a podélníkem,  zasklení trojsklo, čiré sklo , pevné zasklení , vnější parapet  stávající + npvě řešená přechodová lišta + UV stabilní klemp. tmel, podkladový profil 30 mm</t>
  </si>
  <si>
    <t>-978653154</t>
  </si>
  <si>
    <t>52</t>
  </si>
  <si>
    <t>611125</t>
  </si>
  <si>
    <t>Plastové jednodíůné   okno 1780x560  , pol25,  zasklení trojsklo, čiré sklo , pevné zasklení , vnější parapet  stávající + npvě řešená přechodová lišta + UV stabilní klemp. tmel, podkladový profil 30 mm</t>
  </si>
  <si>
    <t>-634497848</t>
  </si>
  <si>
    <t>53</t>
  </si>
  <si>
    <t>611126</t>
  </si>
  <si>
    <t>Plastová sestava dvou oken a jednokřídlových balkonových dveří 1795x2370   , pol26 ,  zasklení trojsklo, čiré sklo , pevné zasklení , vnější parapet  stávající + npvě řešená přechodová lišta + UV stabilní klemp. tmel, podkladový profil 30 mm</t>
  </si>
  <si>
    <t>553861281</t>
  </si>
  <si>
    <t>54</t>
  </si>
  <si>
    <t>611127</t>
  </si>
  <si>
    <t>Plastová sestava dvou oken a jednokřídlových balkonových dveří 1795x2370   , pol27 ,  zasklení trojsklo, čiré sklo , pevné zasklení , vnější parapet  stávající + npvě řešená přechodová lišta + UV stabilní klemp. tmel, podkladový profil 30 mm</t>
  </si>
  <si>
    <t>139202871</t>
  </si>
  <si>
    <t>55</t>
  </si>
  <si>
    <t>611128</t>
  </si>
  <si>
    <t>Plastová sestava dvou oken a jednokřídlových balkonových dveří 1795x2370   , pol28 ,  zasklení trojsklo, čiré sklo , pevné zasklení , vnější parapet  stávající + npvě řešená přechodová lišta + UV stabilní klemp. tmel, podkladový profil 30 mm</t>
  </si>
  <si>
    <t>1807141667</t>
  </si>
  <si>
    <t>56</t>
  </si>
  <si>
    <t>611129</t>
  </si>
  <si>
    <t>Plastové trojdílné  okno 1800x1460   , pol29, dva sloupky,   zasklení trojsklo, čiré sklo , sklápěcí í , vnější parapet  stávající + npvě řešená přechodová lišta + UV stabilní klemp. tmel, podkladový profil 30 mm</t>
  </si>
  <si>
    <t>1809163460</t>
  </si>
  <si>
    <t>57</t>
  </si>
  <si>
    <t>611130</t>
  </si>
  <si>
    <t>Plastové jednodílné okno 445x1450  , pol.30, zasklení trojsklo, čiré , sklápěcí  , vnější parapet  stávající + npvě řešená přechodová lišta + UV stabilní klemp. tmel, podkladový profil 30 mm</t>
  </si>
  <si>
    <t>643824128</t>
  </si>
  <si>
    <t>58</t>
  </si>
  <si>
    <t>611131</t>
  </si>
  <si>
    <t>Plastové dvojdílné vchodové dveře s příčníkem 2100x2420 , pol. 31, sestava otevírání ven, zsklení bezpečnostním trojsklem, čiré sklo, kování s panikovou klikou, zaouštěný oráh, samozavářač + stavšč obě křídla, podkladový profil 30 mm</t>
  </si>
  <si>
    <t>-439663987</t>
  </si>
  <si>
    <t>59</t>
  </si>
  <si>
    <t>611132</t>
  </si>
  <si>
    <t>Plastové jednodílné okno 430x1450  , pol.32, zasklení trojsklo, čiré , sklápěcí  , vnější parapet  stávající + npvě řešená přechodová lišta + UV stabilní klemp. tmel, podkladový profil 30 mm</t>
  </si>
  <si>
    <t>-852804788</t>
  </si>
  <si>
    <t>60</t>
  </si>
  <si>
    <t>611133</t>
  </si>
  <si>
    <t>Plastová sestava dvou oken a jednokřídlových balkonových dveří 1795x2370   , pol35 ,  zasklení trojsklo, čiré sklo , pevné zasklení , vnější parapet  stávající + npvě řešená přechodová lišta + UV stabilní klemp. tmel, podkladový profil 30 mm</t>
  </si>
  <si>
    <t>-720548613</t>
  </si>
  <si>
    <t>61</t>
  </si>
  <si>
    <t>611136</t>
  </si>
  <si>
    <t>Plastové trojdílné  okno 1670x3030  , pol 36,s příčníkem a sloupkem ,  zasklení trojsklo, čiré sklo , pevné zasklení  , vnější parapet  stávající + npvě řešená přechodová lišta + UV stabilní klemp. tmel, podkladový profil 30 mm</t>
  </si>
  <si>
    <t>640356814</t>
  </si>
  <si>
    <t>62</t>
  </si>
  <si>
    <t>611137</t>
  </si>
  <si>
    <t>Plastové dvoudílné okno s příčníkem a skosením,     860x1425, pol. 37,  zasklení trojsklo, čiré sklo, otevíravé, sklápěcí, vnější parapet stávající + nově řešená plechová přechodová lišta + UV stabilní klemp. tmel, podkladový profil 30 mm</t>
  </si>
  <si>
    <t>878012684</t>
  </si>
  <si>
    <t>63</t>
  </si>
  <si>
    <t>611138</t>
  </si>
  <si>
    <t>Plastové  jednokřídlové  balkononové dveře 800x2260    , pol38 ,  zasklení trojsklo, čiré sklo ,otevíravé  , vnější parapet  stávající + npvě řešená přechodová lišta + UV stabilní klemp. tmel, podkladový profil 30 mm</t>
  </si>
  <si>
    <t>1500795636</t>
  </si>
  <si>
    <t>64</t>
  </si>
  <si>
    <t>611141</t>
  </si>
  <si>
    <t>Plastové  jednokřídlové  balkononové dveře 800x2260    , pol41 ,  zasklení trojsklo, čiré sklo ,otevíravé a sklápěcí , vnější parapet  stávající + npvě řešená přechodová lišta + UV stabilní klemp. tmel, podkladový profil 30 mm</t>
  </si>
  <si>
    <t>-1871671142</t>
  </si>
  <si>
    <t>65</t>
  </si>
  <si>
    <t>611139</t>
  </si>
  <si>
    <t>Plastové jednodílné okno 685x1470  , pol.39, zasklení trojsklo, čiré , otevíravé a sklápěcí  , vnější parapet  stávající + npvě řešená přechodová lišta + UV stabilní klemp. tmel, podkladový profil 30 mm</t>
  </si>
  <si>
    <t>-1643564845</t>
  </si>
  <si>
    <t>66</t>
  </si>
  <si>
    <t>611140</t>
  </si>
  <si>
    <t>Plastové jednodílné okno 685x1470  , pol.40, zasklení trojsklo, čiré , otevíravé a sklápěcí  , vnější parapet  stávající + npvě řešená přechodová lišta + UV stabilní klemp. tmel, podkladový profil 30 mm</t>
  </si>
  <si>
    <t>1583960963</t>
  </si>
  <si>
    <t>67</t>
  </si>
  <si>
    <t>611142</t>
  </si>
  <si>
    <t>Plastové jednodílné okno 115x1460   , pol.42, zasklení trojsklo, čiré , otevíravé a sklápěcí  , vnější parapet  stávající + npvě řešená přechodová lišta + UV stabilní klemp. tmel, podkladový profil 30 mm</t>
  </si>
  <si>
    <t>ka</t>
  </si>
  <si>
    <t>1019446692</t>
  </si>
  <si>
    <t>68</t>
  </si>
  <si>
    <t>611143</t>
  </si>
  <si>
    <t>Plastové dvojdílné vchodové dveře s příčníkem 2100x2420 , pol. 43, sestava otevírání ven, zsklení bezpečnostním trojsklem, čiré sklo, kování s panikovou klikou, zaouštěný oráh, samozavářač + stavšč obě křídla, podkladový profil 30 mm</t>
  </si>
  <si>
    <t>1105026096</t>
  </si>
  <si>
    <t>69</t>
  </si>
  <si>
    <t>611144</t>
  </si>
  <si>
    <t>Plastové čtyřdílné okno s oříčníkem a slouplem, zasklení trojsklo, čiré sklo, pevné zasklení, vnější parapet stávající + nově řešená přechodová lišta + UV stabilní klamp. tmel, podkladový profil 30 mm</t>
  </si>
  <si>
    <t>1231836703</t>
  </si>
  <si>
    <t>70</t>
  </si>
  <si>
    <t>766622216</t>
  </si>
  <si>
    <t>Montáž plastových oken plochy do 1 m2 otevíravých s rámem do zdiva</t>
  </si>
  <si>
    <t>-1682516899</t>
  </si>
  <si>
    <t>Montáž oken plastových plochy do 1 m2 včetně montáže rámu otevíravých do zdiva</t>
  </si>
  <si>
    <t>https://podminky.urs.cz/item/CS_URS_2023_01/766622216</t>
  </si>
  <si>
    <t>1+1+1+1+1+2+3+1+2+1+2*7++1+1+10+1+1+2</t>
  </si>
  <si>
    <t>71</t>
  </si>
  <si>
    <t>766641131</t>
  </si>
  <si>
    <t>Montáž balkónových dveří zdvojených jednokřídlových bez nadsvětlíku včetně rámu do zdiva</t>
  </si>
  <si>
    <t>419291382</t>
  </si>
  <si>
    <t>Montáž balkónových dveří dřevěných nebo plastových včetně rámu zdvojených do zdiva jednokřídlových bez nadsvětlíku</t>
  </si>
  <si>
    <t>https://podminky.urs.cz/item/CS_URS_2023_01/766641131</t>
  </si>
  <si>
    <t>3+2+1+1</t>
  </si>
  <si>
    <t>72</t>
  </si>
  <si>
    <t>766660451</t>
  </si>
  <si>
    <t>Montáž vchodových dveří dvoukřídlových bez nadsvětlíku do zdiva</t>
  </si>
  <si>
    <t>752129478</t>
  </si>
  <si>
    <t>Montáž dveřních křídel dřevěných nebo plastových vchodových dveří včetně rámu do zdiva dvoukřídlových bez nadsvětlíku</t>
  </si>
  <si>
    <t>https://podminky.urs.cz/item/CS_URS_2023_01/766660451</t>
  </si>
  <si>
    <t>1+1+1</t>
  </si>
  <si>
    <t>73</t>
  </si>
  <si>
    <t>766694116</t>
  </si>
  <si>
    <t>Montáž parapetních desek dřevěných nebo plastových š do 30 cm</t>
  </si>
  <si>
    <t>1206349492</t>
  </si>
  <si>
    <t>Montáž ostatních truhlářských konstrukcí parapetních desek dřevěných nebo plastových šířky do 300 mm</t>
  </si>
  <si>
    <t>https://podminky.urs.cz/item/CS_URS_2023_01/766694116</t>
  </si>
  <si>
    <t>0,50*4+1,85*2+1,35*7+1,25*3+1,85*6+2,0+1,85*11+0,80*2*6+1,85+0,55*2+1,85*3+0,85*2+1,75+0,95*10+0,85+0,75*2+0,55*2+1,75</t>
  </si>
  <si>
    <t>74</t>
  </si>
  <si>
    <t>61140080</t>
  </si>
  <si>
    <t>parapet plastový vnitřní – š 300mm, barva bílá</t>
  </si>
  <si>
    <t>214045124</t>
  </si>
  <si>
    <t>75</t>
  </si>
  <si>
    <t>61140076</t>
  </si>
  <si>
    <t>koncovka k parapetu oboustranná š 600mm, barva bílá</t>
  </si>
  <si>
    <t>752861846</t>
  </si>
  <si>
    <t>1+1+1+1+1+1+1+2+3+1+2+1+1+1+2+1+1+1+2+2+1+3+1+1+1+2*3+2*2+2+1+1+1+1+2+1+2+1+10+1+1+2+1</t>
  </si>
  <si>
    <t>76</t>
  </si>
  <si>
    <t>998766202</t>
  </si>
  <si>
    <t>Přesun hmot procentní pro kce truhlářské v objektech v přes 6 do 12 m</t>
  </si>
  <si>
    <t>%</t>
  </si>
  <si>
    <t>1732075765</t>
  </si>
  <si>
    <t>Přesun hmot pro konstrukce truhlářské stanovený procentní sazbou (%) z ceny vodorovná dopravní vzdálenost do 50 m v objektech výšky přes 6 do 12 m</t>
  </si>
  <si>
    <t>https://podminky.urs.cz/item/CS_URS_2023_01/998766202</t>
  </si>
  <si>
    <t>784</t>
  </si>
  <si>
    <t>Dokončovací práce - malby a tapety</t>
  </si>
  <si>
    <t>77</t>
  </si>
  <si>
    <t>784181101</t>
  </si>
  <si>
    <t>Základní akrylátová jednonásobná bezbarvá penetrace podkladu v místnostech v do 3,80 m</t>
  </si>
  <si>
    <t>1808185648</t>
  </si>
  <si>
    <t>Penetrace podkladu jednonásobná základní akrylátová bezbarvá v místnostech výšky do 3,80 m</t>
  </si>
  <si>
    <t>https://podminky.urs.cz/item/CS_URS_2023_01/784181101</t>
  </si>
  <si>
    <t>"špalety"177,47</t>
  </si>
  <si>
    <t>78</t>
  </si>
  <si>
    <t>784211101</t>
  </si>
  <si>
    <t>Dvojnásobné bílé malby ze směsí za mokra výborně oděruvzdorných v místnostech v do 3,80 m</t>
  </si>
  <si>
    <t>-709126305</t>
  </si>
  <si>
    <t>Malby z malířských směsí oděruvzdorných za mokra dvojnásobné, bílé za mokra oděruvzdorné výborně v místnostech výšky do 3,80 m</t>
  </si>
  <si>
    <t>https://podminky.urs.cz/item/CS_URS_2023_01/784211101</t>
  </si>
  <si>
    <t>VRN</t>
  </si>
  <si>
    <t>Vedlejší rozpočtové náklady</t>
  </si>
  <si>
    <t>VRN3</t>
  </si>
  <si>
    <t>Zařízení staveniště</t>
  </si>
  <si>
    <t>79</t>
  </si>
  <si>
    <t>030001000</t>
  </si>
  <si>
    <t>Kč</t>
  </si>
  <si>
    <t>1024</t>
  </si>
  <si>
    <t>1901963798</t>
  </si>
  <si>
    <t>https://podminky.urs.cz/item/CS_URS_2023_01/030001000</t>
  </si>
  <si>
    <t>VRN7</t>
  </si>
  <si>
    <t>Provozní vlivy</t>
  </si>
  <si>
    <t>80</t>
  </si>
  <si>
    <t>070001000</t>
  </si>
  <si>
    <t>571223258</t>
  </si>
  <si>
    <t>https://podminky.urs.cz/item/CS_URS_2023_01/070001000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</si>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</sst>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3">
    <numFmt numFmtId="164" formatCode="#,##0.00%"/>
    <numFmt numFmtId="165" formatCode="dd\.mm\.yyyy"/>
    <numFmt numFmtId="166" formatCode="#,##0.00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5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4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4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4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4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4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612315302" TargetMode="External" /><Relationship Id="rId2" Type="http://schemas.openxmlformats.org/officeDocument/2006/relationships/hyperlink" Target="https://podminky.urs.cz/item/CS_URS_2023_01/619991001" TargetMode="External" /><Relationship Id="rId3" Type="http://schemas.openxmlformats.org/officeDocument/2006/relationships/hyperlink" Target="https://podminky.urs.cz/item/CS_URS_2023_01/619991011" TargetMode="External" /><Relationship Id="rId4" Type="http://schemas.openxmlformats.org/officeDocument/2006/relationships/hyperlink" Target="https://podminky.urs.cz/item/CS_URS_2023_01/622252002" TargetMode="External" /><Relationship Id="rId5" Type="http://schemas.openxmlformats.org/officeDocument/2006/relationships/hyperlink" Target="https://podminky.urs.cz/item/CS_URS_2023_01/632450124" TargetMode="External" /><Relationship Id="rId6" Type="http://schemas.openxmlformats.org/officeDocument/2006/relationships/hyperlink" Target="https://podminky.urs.cz/item/CS_URS_2023_01/949101111" TargetMode="External" /><Relationship Id="rId7" Type="http://schemas.openxmlformats.org/officeDocument/2006/relationships/hyperlink" Target="https://podminky.urs.cz/item/CS_URS_2023_01/952901111" TargetMode="External" /><Relationship Id="rId8" Type="http://schemas.openxmlformats.org/officeDocument/2006/relationships/hyperlink" Target="https://podminky.urs.cz/item/CS_URS_2023_01/968062374" TargetMode="External" /><Relationship Id="rId9" Type="http://schemas.openxmlformats.org/officeDocument/2006/relationships/hyperlink" Target="https://podminky.urs.cz/item/CS_URS_2023_01/968062375" TargetMode="External" /><Relationship Id="rId10" Type="http://schemas.openxmlformats.org/officeDocument/2006/relationships/hyperlink" Target="https://podminky.urs.cz/item/CS_URS_2023_01/968062376" TargetMode="External" /><Relationship Id="rId11" Type="http://schemas.openxmlformats.org/officeDocument/2006/relationships/hyperlink" Target="https://podminky.urs.cz/item/CS_URS_2023_01/968062377" TargetMode="External" /><Relationship Id="rId12" Type="http://schemas.openxmlformats.org/officeDocument/2006/relationships/hyperlink" Target="https://podminky.urs.cz/item/CS_URS_2023_01/997002611" TargetMode="External" /><Relationship Id="rId13" Type="http://schemas.openxmlformats.org/officeDocument/2006/relationships/hyperlink" Target="https://podminky.urs.cz/item/CS_URS_2023_01/997013212" TargetMode="External" /><Relationship Id="rId14" Type="http://schemas.openxmlformats.org/officeDocument/2006/relationships/hyperlink" Target="https://podminky.urs.cz/item/CS_URS_2023_01/997013501" TargetMode="External" /><Relationship Id="rId15" Type="http://schemas.openxmlformats.org/officeDocument/2006/relationships/hyperlink" Target="https://podminky.urs.cz/item/CS_URS_2023_01/997013509" TargetMode="External" /><Relationship Id="rId16" Type="http://schemas.openxmlformats.org/officeDocument/2006/relationships/hyperlink" Target="https://podminky.urs.cz/item/CS_URS_2023_01/997013631" TargetMode="External" /><Relationship Id="rId17" Type="http://schemas.openxmlformats.org/officeDocument/2006/relationships/hyperlink" Target="https://podminky.urs.cz/item/CS_URS_2023_01/998018002" TargetMode="External" /><Relationship Id="rId18" Type="http://schemas.openxmlformats.org/officeDocument/2006/relationships/hyperlink" Target="https://podminky.urs.cz/item/CS_URS_2023_01/766441811" TargetMode="External" /><Relationship Id="rId19" Type="http://schemas.openxmlformats.org/officeDocument/2006/relationships/hyperlink" Target="https://podminky.urs.cz/item/CS_URS_2023_01/766441821" TargetMode="External" /><Relationship Id="rId20" Type="http://schemas.openxmlformats.org/officeDocument/2006/relationships/hyperlink" Target="https://podminky.urs.cz/item/CS_URS_2023_01/766441823" TargetMode="External" /><Relationship Id="rId21" Type="http://schemas.openxmlformats.org/officeDocument/2006/relationships/hyperlink" Target="https://podminky.urs.cz/item/CS_URS_2023_01/766622131" TargetMode="External" /><Relationship Id="rId22" Type="http://schemas.openxmlformats.org/officeDocument/2006/relationships/hyperlink" Target="https://podminky.urs.cz/item/CS_URS_2023_01/766622132" TargetMode="External" /><Relationship Id="rId23" Type="http://schemas.openxmlformats.org/officeDocument/2006/relationships/hyperlink" Target="https://podminky.urs.cz/item/CS_URS_2023_01/766622133" TargetMode="External" /><Relationship Id="rId24" Type="http://schemas.openxmlformats.org/officeDocument/2006/relationships/hyperlink" Target="https://podminky.urs.cz/item/CS_URS_2023_01/766622216" TargetMode="External" /><Relationship Id="rId25" Type="http://schemas.openxmlformats.org/officeDocument/2006/relationships/hyperlink" Target="https://podminky.urs.cz/item/CS_URS_2023_01/766641131" TargetMode="External" /><Relationship Id="rId26" Type="http://schemas.openxmlformats.org/officeDocument/2006/relationships/hyperlink" Target="https://podminky.urs.cz/item/CS_URS_2023_01/766660451" TargetMode="External" /><Relationship Id="rId27" Type="http://schemas.openxmlformats.org/officeDocument/2006/relationships/hyperlink" Target="https://podminky.urs.cz/item/CS_URS_2023_01/766694116" TargetMode="External" /><Relationship Id="rId28" Type="http://schemas.openxmlformats.org/officeDocument/2006/relationships/hyperlink" Target="https://podminky.urs.cz/item/CS_URS_2023_01/998766202" TargetMode="External" /><Relationship Id="rId29" Type="http://schemas.openxmlformats.org/officeDocument/2006/relationships/hyperlink" Target="https://podminky.urs.cz/item/CS_URS_2023_01/784181101" TargetMode="External" /><Relationship Id="rId30" Type="http://schemas.openxmlformats.org/officeDocument/2006/relationships/hyperlink" Target="https://podminky.urs.cz/item/CS_URS_2023_01/784211101" TargetMode="External" /><Relationship Id="rId31" Type="http://schemas.openxmlformats.org/officeDocument/2006/relationships/hyperlink" Target="https://podminky.urs.cz/item/CS_URS_2023_01/030001000" TargetMode="External" /><Relationship Id="rId32" Type="http://schemas.openxmlformats.org/officeDocument/2006/relationships/hyperlink" Target="https://podminky.urs.cz/item/CS_URS_2023_01/070001000" TargetMode="External" /><Relationship Id="rId3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8</v>
      </c>
      <c r="BT3" s="18" t="s">
        <v>9</v>
      </c>
    </row>
    <row r="4" spans="2:71" s="1" customFormat="1" ht="24.95" customHeight="1">
      <c r="B4" s="22"/>
      <c r="C4" s="23"/>
      <c r="D4" s="24" t="s">
        <v>10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11</v>
      </c>
      <c r="BE4" s="26" t="s">
        <v>12</v>
      </c>
      <c r="BS4" s="18" t="s">
        <v>6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18</v>
      </c>
    </row>
    <row r="7" spans="2:71" s="1" customFormat="1" ht="12" customHeight="1">
      <c r="B7" s="22"/>
      <c r="C7" s="23"/>
      <c r="D7" s="33" t="s">
        <v>19</v>
      </c>
      <c r="E7" s="23"/>
      <c r="F7" s="23"/>
      <c r="G7" s="23"/>
      <c r="H7" s="23"/>
      <c r="I7" s="23"/>
      <c r="J7" s="23"/>
      <c r="K7" s="28" t="s">
        <v>20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21</v>
      </c>
      <c r="AL7" s="23"/>
      <c r="AM7" s="23"/>
      <c r="AN7" s="28" t="s">
        <v>20</v>
      </c>
      <c r="AO7" s="23"/>
      <c r="AP7" s="23"/>
      <c r="AQ7" s="23"/>
      <c r="AR7" s="21"/>
      <c r="BE7" s="32"/>
      <c r="BS7" s="18" t="s">
        <v>8</v>
      </c>
    </row>
    <row r="8" spans="2:71" s="1" customFormat="1" ht="12" customHeight="1">
      <c r="B8" s="22"/>
      <c r="C8" s="23"/>
      <c r="D8" s="33" t="s">
        <v>22</v>
      </c>
      <c r="E8" s="23"/>
      <c r="F8" s="23"/>
      <c r="G8" s="23"/>
      <c r="H8" s="23"/>
      <c r="I8" s="23"/>
      <c r="J8" s="23"/>
      <c r="K8" s="28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24</v>
      </c>
      <c r="AL8" s="23"/>
      <c r="AM8" s="23"/>
      <c r="AN8" s="34" t="s">
        <v>25</v>
      </c>
      <c r="AO8" s="23"/>
      <c r="AP8" s="23"/>
      <c r="AQ8" s="23"/>
      <c r="AR8" s="21"/>
      <c r="BE8" s="32"/>
      <c r="BS8" s="18" t="s">
        <v>26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27</v>
      </c>
    </row>
    <row r="10" spans="2:71" s="1" customFormat="1" ht="12" customHeight="1">
      <c r="B10" s="22"/>
      <c r="C10" s="23"/>
      <c r="D10" s="33" t="s">
        <v>28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29</v>
      </c>
      <c r="AL10" s="23"/>
      <c r="AM10" s="23"/>
      <c r="AN10" s="28" t="s">
        <v>20</v>
      </c>
      <c r="AO10" s="23"/>
      <c r="AP10" s="23"/>
      <c r="AQ10" s="23"/>
      <c r="AR10" s="21"/>
      <c r="BE10" s="32"/>
      <c r="BS10" s="18" t="s">
        <v>18</v>
      </c>
    </row>
    <row r="11" spans="2:71" s="1" customFormat="1" ht="18.45" customHeight="1">
      <c r="B11" s="22"/>
      <c r="C11" s="23"/>
      <c r="D11" s="23"/>
      <c r="E11" s="28" t="s">
        <v>23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30</v>
      </c>
      <c r="AL11" s="23"/>
      <c r="AM11" s="23"/>
      <c r="AN11" s="28" t="s">
        <v>20</v>
      </c>
      <c r="AO11" s="23"/>
      <c r="AP11" s="23"/>
      <c r="AQ11" s="23"/>
      <c r="AR11" s="21"/>
      <c r="BE11" s="32"/>
      <c r="BS11" s="18" t="s">
        <v>18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18</v>
      </c>
    </row>
    <row r="13" spans="2:71" s="1" customFormat="1" ht="12" customHeight="1">
      <c r="B13" s="22"/>
      <c r="C13" s="23"/>
      <c r="D13" s="33" t="s">
        <v>31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29</v>
      </c>
      <c r="AL13" s="23"/>
      <c r="AM13" s="23"/>
      <c r="AN13" s="35" t="s">
        <v>32</v>
      </c>
      <c r="AO13" s="23"/>
      <c r="AP13" s="23"/>
      <c r="AQ13" s="23"/>
      <c r="AR13" s="21"/>
      <c r="BE13" s="32"/>
      <c r="BS13" s="18" t="s">
        <v>18</v>
      </c>
    </row>
    <row r="14" spans="2:71" ht="12">
      <c r="B14" s="22"/>
      <c r="C14" s="23"/>
      <c r="D14" s="23"/>
      <c r="E14" s="35" t="s">
        <v>32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30</v>
      </c>
      <c r="AL14" s="23"/>
      <c r="AM14" s="23"/>
      <c r="AN14" s="35" t="s">
        <v>32</v>
      </c>
      <c r="AO14" s="23"/>
      <c r="AP14" s="23"/>
      <c r="AQ14" s="23"/>
      <c r="AR14" s="21"/>
      <c r="BE14" s="32"/>
      <c r="BS14" s="18" t="s">
        <v>18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33</v>
      </c>
    </row>
    <row r="16" spans="2:71" s="1" customFormat="1" ht="12" customHeight="1">
      <c r="B16" s="22"/>
      <c r="C16" s="23"/>
      <c r="D16" s="33" t="s">
        <v>34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29</v>
      </c>
      <c r="AL16" s="23"/>
      <c r="AM16" s="23"/>
      <c r="AN16" s="28" t="s">
        <v>20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23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30</v>
      </c>
      <c r="AL17" s="23"/>
      <c r="AM17" s="23"/>
      <c r="AN17" s="28" t="s">
        <v>20</v>
      </c>
      <c r="AO17" s="23"/>
      <c r="AP17" s="23"/>
      <c r="AQ17" s="23"/>
      <c r="AR17" s="21"/>
      <c r="BE17" s="32"/>
      <c r="BS17" s="18" t="s">
        <v>33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29</v>
      </c>
      <c r="AL19" s="23"/>
      <c r="AM19" s="23"/>
      <c r="AN19" s="28" t="s">
        <v>20</v>
      </c>
      <c r="AO19" s="23"/>
      <c r="AP19" s="23"/>
      <c r="AQ19" s="23"/>
      <c r="AR19" s="21"/>
      <c r="BE19" s="32"/>
      <c r="BS19" s="18" t="s">
        <v>8</v>
      </c>
    </row>
    <row r="20" spans="2:71" s="1" customFormat="1" ht="18.45" customHeight="1">
      <c r="B20" s="22"/>
      <c r="C20" s="23"/>
      <c r="D20" s="23"/>
      <c r="E20" s="28" t="s">
        <v>23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30</v>
      </c>
      <c r="AL20" s="23"/>
      <c r="AM20" s="23"/>
      <c r="AN20" s="28" t="s">
        <v>20</v>
      </c>
      <c r="AO20" s="23"/>
      <c r="AP20" s="23"/>
      <c r="AQ20" s="23"/>
      <c r="AR20" s="21"/>
      <c r="BE20" s="32"/>
      <c r="BS20" s="18" t="s">
        <v>33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37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38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39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40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41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42</v>
      </c>
      <c r="E29" s="48"/>
      <c r="F29" s="33" t="s">
        <v>43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44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45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46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47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48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49</v>
      </c>
      <c r="U35" s="55"/>
      <c r="V35" s="55"/>
      <c r="W35" s="55"/>
      <c r="X35" s="57" t="s">
        <v>50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51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6123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6123 Blovice, Setecká 235 - výměna oken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22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 xml:space="preserve"> 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24</v>
      </c>
      <c r="AJ47" s="41"/>
      <c r="AK47" s="41"/>
      <c r="AL47" s="41"/>
      <c r="AM47" s="73" t="str">
        <f>IF(AN8="","",AN8)</f>
        <v>28. 4. 2023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28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 xml:space="preserve"> 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34</v>
      </c>
      <c r="AJ49" s="41"/>
      <c r="AK49" s="41"/>
      <c r="AL49" s="41"/>
      <c r="AM49" s="74" t="str">
        <f>IF(E17="","",E17)</f>
        <v xml:space="preserve"> </v>
      </c>
      <c r="AN49" s="65"/>
      <c r="AO49" s="65"/>
      <c r="AP49" s="65"/>
      <c r="AQ49" s="41"/>
      <c r="AR49" s="45"/>
      <c r="AS49" s="75" t="s">
        <v>52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31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35</v>
      </c>
      <c r="AJ50" s="41"/>
      <c r="AK50" s="41"/>
      <c r="AL50" s="41"/>
      <c r="AM50" s="74" t="str">
        <f>IF(E20="","",E20)</f>
        <v xml:space="preserve"> 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53</v>
      </c>
      <c r="D52" s="88"/>
      <c r="E52" s="88"/>
      <c r="F52" s="88"/>
      <c r="G52" s="88"/>
      <c r="H52" s="89"/>
      <c r="I52" s="90" t="s">
        <v>54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55</v>
      </c>
      <c r="AH52" s="88"/>
      <c r="AI52" s="88"/>
      <c r="AJ52" s="88"/>
      <c r="AK52" s="88"/>
      <c r="AL52" s="88"/>
      <c r="AM52" s="88"/>
      <c r="AN52" s="90" t="s">
        <v>56</v>
      </c>
      <c r="AO52" s="88"/>
      <c r="AP52" s="88"/>
      <c r="AQ52" s="92" t="s">
        <v>57</v>
      </c>
      <c r="AR52" s="45"/>
      <c r="AS52" s="93" t="s">
        <v>58</v>
      </c>
      <c r="AT52" s="94" t="s">
        <v>59</v>
      </c>
      <c r="AU52" s="94" t="s">
        <v>60</v>
      </c>
      <c r="AV52" s="94" t="s">
        <v>61</v>
      </c>
      <c r="AW52" s="94" t="s">
        <v>62</v>
      </c>
      <c r="AX52" s="94" t="s">
        <v>63</v>
      </c>
      <c r="AY52" s="94" t="s">
        <v>64</v>
      </c>
      <c r="AZ52" s="94" t="s">
        <v>65</v>
      </c>
      <c r="BA52" s="94" t="s">
        <v>66</v>
      </c>
      <c r="BB52" s="94" t="s">
        <v>67</v>
      </c>
      <c r="BC52" s="94" t="s">
        <v>68</v>
      </c>
      <c r="BD52" s="95" t="s">
        <v>69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70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ROUND(AG55,2)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20</v>
      </c>
      <c r="AR54" s="105"/>
      <c r="AS54" s="106">
        <f>ROUND(AS55,2)</f>
        <v>0</v>
      </c>
      <c r="AT54" s="107">
        <f>ROUND(SUM(AV54:AW54),0)</f>
        <v>0</v>
      </c>
      <c r="AU54" s="108">
        <f>ROUND(AU55,5)</f>
        <v>0</v>
      </c>
      <c r="AV54" s="107">
        <f>ROUND(AZ54*L29,0)</f>
        <v>0</v>
      </c>
      <c r="AW54" s="107">
        <f>ROUND(BA54*L30,0)</f>
        <v>0</v>
      </c>
      <c r="AX54" s="107">
        <f>ROUND(BB54*L29,0)</f>
        <v>0</v>
      </c>
      <c r="AY54" s="107">
        <f>ROUND(BC54*L30,0)</f>
        <v>0</v>
      </c>
      <c r="AZ54" s="107">
        <f>ROUND(AZ55,2)</f>
        <v>0</v>
      </c>
      <c r="BA54" s="107">
        <f>ROUND(BA55,2)</f>
        <v>0</v>
      </c>
      <c r="BB54" s="107">
        <f>ROUND(BB55,2)</f>
        <v>0</v>
      </c>
      <c r="BC54" s="107">
        <f>ROUND(BC55,2)</f>
        <v>0</v>
      </c>
      <c r="BD54" s="109">
        <f>ROUND(BD55,2)</f>
        <v>0</v>
      </c>
      <c r="BE54" s="6"/>
      <c r="BS54" s="110" t="s">
        <v>71</v>
      </c>
      <c r="BT54" s="110" t="s">
        <v>72</v>
      </c>
      <c r="BU54" s="111" t="s">
        <v>73</v>
      </c>
      <c r="BV54" s="110" t="s">
        <v>74</v>
      </c>
      <c r="BW54" s="110" t="s">
        <v>5</v>
      </c>
      <c r="BX54" s="110" t="s">
        <v>75</v>
      </c>
      <c r="CL54" s="110" t="s">
        <v>20</v>
      </c>
    </row>
    <row r="55" spans="1:91" s="7" customFormat="1" ht="16.5" customHeight="1">
      <c r="A55" s="112" t="s">
        <v>76</v>
      </c>
      <c r="B55" s="113"/>
      <c r="C55" s="114"/>
      <c r="D55" s="115" t="s">
        <v>77</v>
      </c>
      <c r="E55" s="115"/>
      <c r="F55" s="115"/>
      <c r="G55" s="115"/>
      <c r="H55" s="115"/>
      <c r="I55" s="116"/>
      <c r="J55" s="115" t="s">
        <v>78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'01 - SO 01 Výměna oken'!J30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79</v>
      </c>
      <c r="AR55" s="119"/>
      <c r="AS55" s="120">
        <v>0</v>
      </c>
      <c r="AT55" s="121">
        <f>ROUND(SUM(AV55:AW55),0)</f>
        <v>0</v>
      </c>
      <c r="AU55" s="122">
        <f>'01 - SO 01 Výměna oken'!P90</f>
        <v>0</v>
      </c>
      <c r="AV55" s="121">
        <f>'01 - SO 01 Výměna oken'!J33</f>
        <v>0</v>
      </c>
      <c r="AW55" s="121">
        <f>'01 - SO 01 Výměna oken'!J34</f>
        <v>0</v>
      </c>
      <c r="AX55" s="121">
        <f>'01 - SO 01 Výměna oken'!J35</f>
        <v>0</v>
      </c>
      <c r="AY55" s="121">
        <f>'01 - SO 01 Výměna oken'!J36</f>
        <v>0</v>
      </c>
      <c r="AZ55" s="121">
        <f>'01 - SO 01 Výměna oken'!F33</f>
        <v>0</v>
      </c>
      <c r="BA55" s="121">
        <f>'01 - SO 01 Výměna oken'!F34</f>
        <v>0</v>
      </c>
      <c r="BB55" s="121">
        <f>'01 - SO 01 Výměna oken'!F35</f>
        <v>0</v>
      </c>
      <c r="BC55" s="121">
        <f>'01 - SO 01 Výměna oken'!F36</f>
        <v>0</v>
      </c>
      <c r="BD55" s="123">
        <f>'01 - SO 01 Výměna oken'!F37</f>
        <v>0</v>
      </c>
      <c r="BE55" s="7"/>
      <c r="BT55" s="124" t="s">
        <v>8</v>
      </c>
      <c r="BV55" s="124" t="s">
        <v>74</v>
      </c>
      <c r="BW55" s="124" t="s">
        <v>80</v>
      </c>
      <c r="BX55" s="124" t="s">
        <v>5</v>
      </c>
      <c r="CL55" s="124" t="s">
        <v>20</v>
      </c>
      <c r="CM55" s="124" t="s">
        <v>81</v>
      </c>
    </row>
    <row r="56" spans="1:57" s="2" customFormat="1" ht="30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5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pans="1:57" s="2" customFormat="1" ht="6.95" customHeight="1">
      <c r="A57" s="39"/>
      <c r="B57" s="60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45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01 - SO 01 Výměna oke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5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80</v>
      </c>
    </row>
    <row r="3" spans="2:46" s="1" customFormat="1" ht="6.95" customHeight="1"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21"/>
      <c r="AT3" s="18" t="s">
        <v>81</v>
      </c>
    </row>
    <row r="4" spans="2:46" s="1" customFormat="1" ht="24.95" customHeight="1">
      <c r="B4" s="21"/>
      <c r="D4" s="127" t="s">
        <v>82</v>
      </c>
      <c r="L4" s="21"/>
      <c r="M4" s="128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29" t="s">
        <v>16</v>
      </c>
      <c r="L6" s="21"/>
    </row>
    <row r="7" spans="2:12" s="1" customFormat="1" ht="16.5" customHeight="1">
      <c r="B7" s="21"/>
      <c r="E7" s="130" t="str">
        <f>'Rekapitulace stavby'!K6</f>
        <v>6123 Blovice, Setecká 235 - výměna oken</v>
      </c>
      <c r="F7" s="129"/>
      <c r="G7" s="129"/>
      <c r="H7" s="129"/>
      <c r="L7" s="21"/>
    </row>
    <row r="8" spans="1:31" s="2" customFormat="1" ht="12" customHeight="1">
      <c r="A8" s="39"/>
      <c r="B8" s="45"/>
      <c r="C8" s="39"/>
      <c r="D8" s="129" t="s">
        <v>83</v>
      </c>
      <c r="E8" s="39"/>
      <c r="F8" s="39"/>
      <c r="G8" s="39"/>
      <c r="H8" s="39"/>
      <c r="I8" s="39"/>
      <c r="J8" s="39"/>
      <c r="K8" s="39"/>
      <c r="L8" s="131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2" t="s">
        <v>84</v>
      </c>
      <c r="F9" s="39"/>
      <c r="G9" s="39"/>
      <c r="H9" s="39"/>
      <c r="I9" s="39"/>
      <c r="J9" s="39"/>
      <c r="K9" s="39"/>
      <c r="L9" s="131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1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29" t="s">
        <v>19</v>
      </c>
      <c r="E11" s="39"/>
      <c r="F11" s="133" t="s">
        <v>20</v>
      </c>
      <c r="G11" s="39"/>
      <c r="H11" s="39"/>
      <c r="I11" s="129" t="s">
        <v>21</v>
      </c>
      <c r="J11" s="133" t="s">
        <v>20</v>
      </c>
      <c r="K11" s="39"/>
      <c r="L11" s="131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29" t="s">
        <v>22</v>
      </c>
      <c r="E12" s="39"/>
      <c r="F12" s="133" t="s">
        <v>23</v>
      </c>
      <c r="G12" s="39"/>
      <c r="H12" s="39"/>
      <c r="I12" s="129" t="s">
        <v>24</v>
      </c>
      <c r="J12" s="134" t="str">
        <f>'Rekapitulace stavby'!AN8</f>
        <v>28. 4. 2023</v>
      </c>
      <c r="K12" s="39"/>
      <c r="L12" s="131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1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29" t="s">
        <v>28</v>
      </c>
      <c r="E14" s="39"/>
      <c r="F14" s="39"/>
      <c r="G14" s="39"/>
      <c r="H14" s="39"/>
      <c r="I14" s="129" t="s">
        <v>29</v>
      </c>
      <c r="J14" s="133" t="str">
        <f>IF('Rekapitulace stavby'!AN10="","",'Rekapitulace stavby'!AN10)</f>
        <v/>
      </c>
      <c r="K14" s="39"/>
      <c r="L14" s="131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3" t="str">
        <f>IF('Rekapitulace stavby'!E11="","",'Rekapitulace stavby'!E11)</f>
        <v xml:space="preserve"> </v>
      </c>
      <c r="F15" s="39"/>
      <c r="G15" s="39"/>
      <c r="H15" s="39"/>
      <c r="I15" s="129" t="s">
        <v>30</v>
      </c>
      <c r="J15" s="133" t="str">
        <f>IF('Rekapitulace stavby'!AN11="","",'Rekapitulace stavby'!AN11)</f>
        <v/>
      </c>
      <c r="K15" s="39"/>
      <c r="L15" s="131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1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29" t="s">
        <v>31</v>
      </c>
      <c r="E17" s="39"/>
      <c r="F17" s="39"/>
      <c r="G17" s="39"/>
      <c r="H17" s="39"/>
      <c r="I17" s="129" t="s">
        <v>29</v>
      </c>
      <c r="J17" s="34" t="str">
        <f>'Rekapitulace stavby'!AN13</f>
        <v>Vyplň údaj</v>
      </c>
      <c r="K17" s="39"/>
      <c r="L17" s="131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3"/>
      <c r="G18" s="133"/>
      <c r="H18" s="133"/>
      <c r="I18" s="129" t="s">
        <v>30</v>
      </c>
      <c r="J18" s="34" t="str">
        <f>'Rekapitulace stavby'!AN14</f>
        <v>Vyplň údaj</v>
      </c>
      <c r="K18" s="39"/>
      <c r="L18" s="131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1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29" t="s">
        <v>34</v>
      </c>
      <c r="E20" s="39"/>
      <c r="F20" s="39"/>
      <c r="G20" s="39"/>
      <c r="H20" s="39"/>
      <c r="I20" s="129" t="s">
        <v>29</v>
      </c>
      <c r="J20" s="133" t="str">
        <f>IF('Rekapitulace stavby'!AN16="","",'Rekapitulace stavby'!AN16)</f>
        <v/>
      </c>
      <c r="K20" s="39"/>
      <c r="L20" s="131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3" t="str">
        <f>IF('Rekapitulace stavby'!E17="","",'Rekapitulace stavby'!E17)</f>
        <v xml:space="preserve"> </v>
      </c>
      <c r="F21" s="39"/>
      <c r="G21" s="39"/>
      <c r="H21" s="39"/>
      <c r="I21" s="129" t="s">
        <v>30</v>
      </c>
      <c r="J21" s="133" t="str">
        <f>IF('Rekapitulace stavby'!AN17="","",'Rekapitulace stavby'!AN17)</f>
        <v/>
      </c>
      <c r="K21" s="39"/>
      <c r="L21" s="131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1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29" t="s">
        <v>35</v>
      </c>
      <c r="E23" s="39"/>
      <c r="F23" s="39"/>
      <c r="G23" s="39"/>
      <c r="H23" s="39"/>
      <c r="I23" s="129" t="s">
        <v>29</v>
      </c>
      <c r="J23" s="133" t="str">
        <f>IF('Rekapitulace stavby'!AN19="","",'Rekapitulace stavby'!AN19)</f>
        <v/>
      </c>
      <c r="K23" s="39"/>
      <c r="L23" s="131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3" t="str">
        <f>IF('Rekapitulace stavby'!E20="","",'Rekapitulace stavby'!E20)</f>
        <v xml:space="preserve"> </v>
      </c>
      <c r="F24" s="39"/>
      <c r="G24" s="39"/>
      <c r="H24" s="39"/>
      <c r="I24" s="129" t="s">
        <v>30</v>
      </c>
      <c r="J24" s="133" t="str">
        <f>IF('Rekapitulace stavby'!AN20="","",'Rekapitulace stavby'!AN20)</f>
        <v/>
      </c>
      <c r="K24" s="39"/>
      <c r="L24" s="131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1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29" t="s">
        <v>36</v>
      </c>
      <c r="E26" s="39"/>
      <c r="F26" s="39"/>
      <c r="G26" s="39"/>
      <c r="H26" s="39"/>
      <c r="I26" s="39"/>
      <c r="J26" s="39"/>
      <c r="K26" s="39"/>
      <c r="L26" s="131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5"/>
      <c r="B27" s="136"/>
      <c r="C27" s="135"/>
      <c r="D27" s="135"/>
      <c r="E27" s="137" t="s">
        <v>20</v>
      </c>
      <c r="F27" s="137"/>
      <c r="G27" s="137"/>
      <c r="H27" s="137"/>
      <c r="I27" s="135"/>
      <c r="J27" s="135"/>
      <c r="K27" s="135"/>
      <c r="L27" s="138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1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39"/>
      <c r="E29" s="139"/>
      <c r="F29" s="139"/>
      <c r="G29" s="139"/>
      <c r="H29" s="139"/>
      <c r="I29" s="139"/>
      <c r="J29" s="139"/>
      <c r="K29" s="139"/>
      <c r="L29" s="131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0" t="s">
        <v>38</v>
      </c>
      <c r="E30" s="39"/>
      <c r="F30" s="39"/>
      <c r="G30" s="39"/>
      <c r="H30" s="39"/>
      <c r="I30" s="39"/>
      <c r="J30" s="141">
        <f>ROUND(J90,2)</f>
        <v>0</v>
      </c>
      <c r="K30" s="39"/>
      <c r="L30" s="131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39"/>
      <c r="E31" s="139"/>
      <c r="F31" s="139"/>
      <c r="G31" s="139"/>
      <c r="H31" s="139"/>
      <c r="I31" s="139"/>
      <c r="J31" s="139"/>
      <c r="K31" s="139"/>
      <c r="L31" s="131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2" t="s">
        <v>40</v>
      </c>
      <c r="G32" s="39"/>
      <c r="H32" s="39"/>
      <c r="I32" s="142" t="s">
        <v>39</v>
      </c>
      <c r="J32" s="142" t="s">
        <v>41</v>
      </c>
      <c r="K32" s="39"/>
      <c r="L32" s="131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3" t="s">
        <v>42</v>
      </c>
      <c r="E33" s="129" t="s">
        <v>43</v>
      </c>
      <c r="F33" s="144">
        <f>ROUND((SUM(BE90:BE352)),2)</f>
        <v>0</v>
      </c>
      <c r="G33" s="39"/>
      <c r="H33" s="39"/>
      <c r="I33" s="145">
        <v>0.21</v>
      </c>
      <c r="J33" s="144">
        <f>ROUND(((SUM(BE90:BE352))*I33),2)</f>
        <v>0</v>
      </c>
      <c r="K33" s="39"/>
      <c r="L33" s="131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29" t="s">
        <v>44</v>
      </c>
      <c r="F34" s="144">
        <f>ROUND((SUM(BF90:BF352)),2)</f>
        <v>0</v>
      </c>
      <c r="G34" s="39"/>
      <c r="H34" s="39"/>
      <c r="I34" s="145">
        <v>0.15</v>
      </c>
      <c r="J34" s="144">
        <f>ROUND(((SUM(BF90:BF352))*I34),2)</f>
        <v>0</v>
      </c>
      <c r="K34" s="39"/>
      <c r="L34" s="131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29" t="s">
        <v>45</v>
      </c>
      <c r="F35" s="144">
        <f>ROUND((SUM(BG90:BG352)),2)</f>
        <v>0</v>
      </c>
      <c r="G35" s="39"/>
      <c r="H35" s="39"/>
      <c r="I35" s="145">
        <v>0.21</v>
      </c>
      <c r="J35" s="144">
        <f>0</f>
        <v>0</v>
      </c>
      <c r="K35" s="39"/>
      <c r="L35" s="131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29" t="s">
        <v>46</v>
      </c>
      <c r="F36" s="144">
        <f>ROUND((SUM(BH90:BH352)),2)</f>
        <v>0</v>
      </c>
      <c r="G36" s="39"/>
      <c r="H36" s="39"/>
      <c r="I36" s="145">
        <v>0.15</v>
      </c>
      <c r="J36" s="144">
        <f>0</f>
        <v>0</v>
      </c>
      <c r="K36" s="39"/>
      <c r="L36" s="131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29" t="s">
        <v>47</v>
      </c>
      <c r="F37" s="144">
        <f>ROUND((SUM(BI90:BI352)),2)</f>
        <v>0</v>
      </c>
      <c r="G37" s="39"/>
      <c r="H37" s="39"/>
      <c r="I37" s="145">
        <v>0</v>
      </c>
      <c r="J37" s="144">
        <f>0</f>
        <v>0</v>
      </c>
      <c r="K37" s="39"/>
      <c r="L37" s="131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1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46"/>
      <c r="D39" s="147" t="s">
        <v>48</v>
      </c>
      <c r="E39" s="148"/>
      <c r="F39" s="148"/>
      <c r="G39" s="149" t="s">
        <v>49</v>
      </c>
      <c r="H39" s="150" t="s">
        <v>50</v>
      </c>
      <c r="I39" s="148"/>
      <c r="J39" s="151">
        <f>SUM(J30:J37)</f>
        <v>0</v>
      </c>
      <c r="K39" s="152"/>
      <c r="L39" s="131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3"/>
      <c r="C40" s="154"/>
      <c r="D40" s="154"/>
      <c r="E40" s="154"/>
      <c r="F40" s="154"/>
      <c r="G40" s="154"/>
      <c r="H40" s="154"/>
      <c r="I40" s="154"/>
      <c r="J40" s="154"/>
      <c r="K40" s="154"/>
      <c r="L40" s="131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5"/>
      <c r="C44" s="156"/>
      <c r="D44" s="156"/>
      <c r="E44" s="156"/>
      <c r="F44" s="156"/>
      <c r="G44" s="156"/>
      <c r="H44" s="156"/>
      <c r="I44" s="156"/>
      <c r="J44" s="156"/>
      <c r="K44" s="156"/>
      <c r="L44" s="131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85</v>
      </c>
      <c r="D45" s="41"/>
      <c r="E45" s="41"/>
      <c r="F45" s="41"/>
      <c r="G45" s="41"/>
      <c r="H45" s="41"/>
      <c r="I45" s="41"/>
      <c r="J45" s="41"/>
      <c r="K45" s="41"/>
      <c r="L45" s="131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1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1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57" t="str">
        <f>E7</f>
        <v>6123 Blovice, Setecká 235 - výměna oken</v>
      </c>
      <c r="F48" s="33"/>
      <c r="G48" s="33"/>
      <c r="H48" s="33"/>
      <c r="I48" s="41"/>
      <c r="J48" s="41"/>
      <c r="K48" s="41"/>
      <c r="L48" s="131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83</v>
      </c>
      <c r="D49" s="41"/>
      <c r="E49" s="41"/>
      <c r="F49" s="41"/>
      <c r="G49" s="41"/>
      <c r="H49" s="41"/>
      <c r="I49" s="41"/>
      <c r="J49" s="41"/>
      <c r="K49" s="41"/>
      <c r="L49" s="131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01 - SO 01 Výměna oken</v>
      </c>
      <c r="F50" s="41"/>
      <c r="G50" s="41"/>
      <c r="H50" s="41"/>
      <c r="I50" s="41"/>
      <c r="J50" s="41"/>
      <c r="K50" s="41"/>
      <c r="L50" s="131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1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22</v>
      </c>
      <c r="D52" s="41"/>
      <c r="E52" s="41"/>
      <c r="F52" s="28" t="str">
        <f>F12</f>
        <v xml:space="preserve"> </v>
      </c>
      <c r="G52" s="41"/>
      <c r="H52" s="41"/>
      <c r="I52" s="33" t="s">
        <v>24</v>
      </c>
      <c r="J52" s="73" t="str">
        <f>IF(J12="","",J12)</f>
        <v>28. 4. 2023</v>
      </c>
      <c r="K52" s="41"/>
      <c r="L52" s="131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1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28</v>
      </c>
      <c r="D54" s="41"/>
      <c r="E54" s="41"/>
      <c r="F54" s="28" t="str">
        <f>E15</f>
        <v xml:space="preserve"> </v>
      </c>
      <c r="G54" s="41"/>
      <c r="H54" s="41"/>
      <c r="I54" s="33" t="s">
        <v>34</v>
      </c>
      <c r="J54" s="37" t="str">
        <f>E21</f>
        <v xml:space="preserve"> </v>
      </c>
      <c r="K54" s="41"/>
      <c r="L54" s="131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31</v>
      </c>
      <c r="D55" s="41"/>
      <c r="E55" s="41"/>
      <c r="F55" s="28" t="str">
        <f>IF(E18="","",E18)</f>
        <v>Vyplň údaj</v>
      </c>
      <c r="G55" s="41"/>
      <c r="H55" s="41"/>
      <c r="I55" s="33" t="s">
        <v>35</v>
      </c>
      <c r="J55" s="37" t="str">
        <f>E24</f>
        <v xml:space="preserve"> </v>
      </c>
      <c r="K55" s="41"/>
      <c r="L55" s="131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1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58" t="s">
        <v>86</v>
      </c>
      <c r="D57" s="159"/>
      <c r="E57" s="159"/>
      <c r="F57" s="159"/>
      <c r="G57" s="159"/>
      <c r="H57" s="159"/>
      <c r="I57" s="159"/>
      <c r="J57" s="160" t="s">
        <v>87</v>
      </c>
      <c r="K57" s="159"/>
      <c r="L57" s="131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1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1" t="s">
        <v>70</v>
      </c>
      <c r="D59" s="41"/>
      <c r="E59" s="41"/>
      <c r="F59" s="41"/>
      <c r="G59" s="41"/>
      <c r="H59" s="41"/>
      <c r="I59" s="41"/>
      <c r="J59" s="103">
        <f>J90</f>
        <v>0</v>
      </c>
      <c r="K59" s="41"/>
      <c r="L59" s="131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88</v>
      </c>
    </row>
    <row r="60" spans="1:31" s="9" customFormat="1" ht="24.95" customHeight="1">
      <c r="A60" s="9"/>
      <c r="B60" s="162"/>
      <c r="C60" s="163"/>
      <c r="D60" s="164" t="s">
        <v>89</v>
      </c>
      <c r="E60" s="165"/>
      <c r="F60" s="165"/>
      <c r="G60" s="165"/>
      <c r="H60" s="165"/>
      <c r="I60" s="165"/>
      <c r="J60" s="166">
        <f>J91</f>
        <v>0</v>
      </c>
      <c r="K60" s="163"/>
      <c r="L60" s="167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68"/>
      <c r="C61" s="169"/>
      <c r="D61" s="170" t="s">
        <v>90</v>
      </c>
      <c r="E61" s="171"/>
      <c r="F61" s="171"/>
      <c r="G61" s="171"/>
      <c r="H61" s="171"/>
      <c r="I61" s="171"/>
      <c r="J61" s="172">
        <f>J92</f>
        <v>0</v>
      </c>
      <c r="K61" s="169"/>
      <c r="L61" s="173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68"/>
      <c r="C62" s="169"/>
      <c r="D62" s="170" t="s">
        <v>91</v>
      </c>
      <c r="E62" s="171"/>
      <c r="F62" s="171"/>
      <c r="G62" s="171"/>
      <c r="H62" s="171"/>
      <c r="I62" s="171"/>
      <c r="J62" s="172">
        <f>J146</f>
        <v>0</v>
      </c>
      <c r="K62" s="169"/>
      <c r="L62" s="173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68"/>
      <c r="C63" s="169"/>
      <c r="D63" s="170" t="s">
        <v>92</v>
      </c>
      <c r="E63" s="171"/>
      <c r="F63" s="171"/>
      <c r="G63" s="171"/>
      <c r="H63" s="171"/>
      <c r="I63" s="171"/>
      <c r="J63" s="172">
        <f>J177</f>
        <v>0</v>
      </c>
      <c r="K63" s="169"/>
      <c r="L63" s="173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68"/>
      <c r="C64" s="169"/>
      <c r="D64" s="170" t="s">
        <v>93</v>
      </c>
      <c r="E64" s="171"/>
      <c r="F64" s="171"/>
      <c r="G64" s="171"/>
      <c r="H64" s="171"/>
      <c r="I64" s="171"/>
      <c r="J64" s="172">
        <f>J194</f>
        <v>0</v>
      </c>
      <c r="K64" s="169"/>
      <c r="L64" s="173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62"/>
      <c r="C65" s="163"/>
      <c r="D65" s="164" t="s">
        <v>94</v>
      </c>
      <c r="E65" s="165"/>
      <c r="F65" s="165"/>
      <c r="G65" s="165"/>
      <c r="H65" s="165"/>
      <c r="I65" s="165"/>
      <c r="J65" s="166">
        <f>J198</f>
        <v>0</v>
      </c>
      <c r="K65" s="163"/>
      <c r="L65" s="167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68"/>
      <c r="C66" s="169"/>
      <c r="D66" s="170" t="s">
        <v>95</v>
      </c>
      <c r="E66" s="171"/>
      <c r="F66" s="171"/>
      <c r="G66" s="171"/>
      <c r="H66" s="171"/>
      <c r="I66" s="171"/>
      <c r="J66" s="172">
        <f>J199</f>
        <v>0</v>
      </c>
      <c r="K66" s="169"/>
      <c r="L66" s="173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68"/>
      <c r="C67" s="169"/>
      <c r="D67" s="170" t="s">
        <v>96</v>
      </c>
      <c r="E67" s="171"/>
      <c r="F67" s="171"/>
      <c r="G67" s="171"/>
      <c r="H67" s="171"/>
      <c r="I67" s="171"/>
      <c r="J67" s="172">
        <f>J336</f>
        <v>0</v>
      </c>
      <c r="K67" s="169"/>
      <c r="L67" s="173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62"/>
      <c r="C68" s="163"/>
      <c r="D68" s="164" t="s">
        <v>97</v>
      </c>
      <c r="E68" s="165"/>
      <c r="F68" s="165"/>
      <c r="G68" s="165"/>
      <c r="H68" s="165"/>
      <c r="I68" s="165"/>
      <c r="J68" s="166">
        <f>J344</f>
        <v>0</v>
      </c>
      <c r="K68" s="163"/>
      <c r="L68" s="167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68"/>
      <c r="C69" s="169"/>
      <c r="D69" s="170" t="s">
        <v>98</v>
      </c>
      <c r="E69" s="171"/>
      <c r="F69" s="171"/>
      <c r="G69" s="171"/>
      <c r="H69" s="171"/>
      <c r="I69" s="171"/>
      <c r="J69" s="172">
        <f>J345</f>
        <v>0</v>
      </c>
      <c r="K69" s="169"/>
      <c r="L69" s="173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68"/>
      <c r="C70" s="169"/>
      <c r="D70" s="170" t="s">
        <v>99</v>
      </c>
      <c r="E70" s="171"/>
      <c r="F70" s="171"/>
      <c r="G70" s="171"/>
      <c r="H70" s="171"/>
      <c r="I70" s="171"/>
      <c r="J70" s="172">
        <f>J349</f>
        <v>0</v>
      </c>
      <c r="K70" s="169"/>
      <c r="L70" s="173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31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60"/>
      <c r="C72" s="61"/>
      <c r="D72" s="61"/>
      <c r="E72" s="61"/>
      <c r="F72" s="61"/>
      <c r="G72" s="61"/>
      <c r="H72" s="61"/>
      <c r="I72" s="61"/>
      <c r="J72" s="61"/>
      <c r="K72" s="61"/>
      <c r="L72" s="131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6" spans="1:31" s="2" customFormat="1" ht="6.95" customHeight="1">
      <c r="A76" s="39"/>
      <c r="B76" s="62"/>
      <c r="C76" s="63"/>
      <c r="D76" s="63"/>
      <c r="E76" s="63"/>
      <c r="F76" s="63"/>
      <c r="G76" s="63"/>
      <c r="H76" s="63"/>
      <c r="I76" s="63"/>
      <c r="J76" s="63"/>
      <c r="K76" s="63"/>
      <c r="L76" s="131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24.95" customHeight="1">
      <c r="A77" s="39"/>
      <c r="B77" s="40"/>
      <c r="C77" s="24" t="s">
        <v>100</v>
      </c>
      <c r="D77" s="41"/>
      <c r="E77" s="41"/>
      <c r="F77" s="41"/>
      <c r="G77" s="41"/>
      <c r="H77" s="41"/>
      <c r="I77" s="41"/>
      <c r="J77" s="41"/>
      <c r="K77" s="41"/>
      <c r="L77" s="131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1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16</v>
      </c>
      <c r="D79" s="41"/>
      <c r="E79" s="41"/>
      <c r="F79" s="41"/>
      <c r="G79" s="41"/>
      <c r="H79" s="41"/>
      <c r="I79" s="41"/>
      <c r="J79" s="41"/>
      <c r="K79" s="41"/>
      <c r="L79" s="131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6.5" customHeight="1">
      <c r="A80" s="39"/>
      <c r="B80" s="40"/>
      <c r="C80" s="41"/>
      <c r="D80" s="41"/>
      <c r="E80" s="157" t="str">
        <f>E7</f>
        <v>6123 Blovice, Setecká 235 - výměna oken</v>
      </c>
      <c r="F80" s="33"/>
      <c r="G80" s="33"/>
      <c r="H80" s="33"/>
      <c r="I80" s="41"/>
      <c r="J80" s="41"/>
      <c r="K80" s="41"/>
      <c r="L80" s="131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2" customHeight="1">
      <c r="A81" s="39"/>
      <c r="B81" s="40"/>
      <c r="C81" s="33" t="s">
        <v>83</v>
      </c>
      <c r="D81" s="41"/>
      <c r="E81" s="41"/>
      <c r="F81" s="41"/>
      <c r="G81" s="41"/>
      <c r="H81" s="41"/>
      <c r="I81" s="41"/>
      <c r="J81" s="41"/>
      <c r="K81" s="41"/>
      <c r="L81" s="131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6.5" customHeight="1">
      <c r="A82" s="39"/>
      <c r="B82" s="40"/>
      <c r="C82" s="41"/>
      <c r="D82" s="41"/>
      <c r="E82" s="70" t="str">
        <f>E9</f>
        <v>01 - SO 01 Výměna oken</v>
      </c>
      <c r="F82" s="41"/>
      <c r="G82" s="41"/>
      <c r="H82" s="41"/>
      <c r="I82" s="41"/>
      <c r="J82" s="41"/>
      <c r="K82" s="41"/>
      <c r="L82" s="131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1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22</v>
      </c>
      <c r="D84" s="41"/>
      <c r="E84" s="41"/>
      <c r="F84" s="28" t="str">
        <f>F12</f>
        <v xml:space="preserve"> </v>
      </c>
      <c r="G84" s="41"/>
      <c r="H84" s="41"/>
      <c r="I84" s="33" t="s">
        <v>24</v>
      </c>
      <c r="J84" s="73" t="str">
        <f>IF(J12="","",J12)</f>
        <v>28. 4. 2023</v>
      </c>
      <c r="K84" s="41"/>
      <c r="L84" s="131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6.95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31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5.15" customHeight="1">
      <c r="A86" s="39"/>
      <c r="B86" s="40"/>
      <c r="C86" s="33" t="s">
        <v>28</v>
      </c>
      <c r="D86" s="41"/>
      <c r="E86" s="41"/>
      <c r="F86" s="28" t="str">
        <f>E15</f>
        <v xml:space="preserve"> </v>
      </c>
      <c r="G86" s="41"/>
      <c r="H86" s="41"/>
      <c r="I86" s="33" t="s">
        <v>34</v>
      </c>
      <c r="J86" s="37" t="str">
        <f>E21</f>
        <v xml:space="preserve"> </v>
      </c>
      <c r="K86" s="41"/>
      <c r="L86" s="131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5.15" customHeight="1">
      <c r="A87" s="39"/>
      <c r="B87" s="40"/>
      <c r="C87" s="33" t="s">
        <v>31</v>
      </c>
      <c r="D87" s="41"/>
      <c r="E87" s="41"/>
      <c r="F87" s="28" t="str">
        <f>IF(E18="","",E18)</f>
        <v>Vyplň údaj</v>
      </c>
      <c r="G87" s="41"/>
      <c r="H87" s="41"/>
      <c r="I87" s="33" t="s">
        <v>35</v>
      </c>
      <c r="J87" s="37" t="str">
        <f>E24</f>
        <v xml:space="preserve"> </v>
      </c>
      <c r="K87" s="41"/>
      <c r="L87" s="131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0.3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131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11" customFormat="1" ht="29.25" customHeight="1">
      <c r="A89" s="174"/>
      <c r="B89" s="175"/>
      <c r="C89" s="176" t="s">
        <v>101</v>
      </c>
      <c r="D89" s="177" t="s">
        <v>57</v>
      </c>
      <c r="E89" s="177" t="s">
        <v>53</v>
      </c>
      <c r="F89" s="177" t="s">
        <v>54</v>
      </c>
      <c r="G89" s="177" t="s">
        <v>102</v>
      </c>
      <c r="H89" s="177" t="s">
        <v>103</v>
      </c>
      <c r="I89" s="177" t="s">
        <v>104</v>
      </c>
      <c r="J89" s="177" t="s">
        <v>87</v>
      </c>
      <c r="K89" s="178" t="s">
        <v>105</v>
      </c>
      <c r="L89" s="179"/>
      <c r="M89" s="93" t="s">
        <v>20</v>
      </c>
      <c r="N89" s="94" t="s">
        <v>42</v>
      </c>
      <c r="O89" s="94" t="s">
        <v>106</v>
      </c>
      <c r="P89" s="94" t="s">
        <v>107</v>
      </c>
      <c r="Q89" s="94" t="s">
        <v>108</v>
      </c>
      <c r="R89" s="94" t="s">
        <v>109</v>
      </c>
      <c r="S89" s="94" t="s">
        <v>110</v>
      </c>
      <c r="T89" s="95" t="s">
        <v>111</v>
      </c>
      <c r="U89" s="174"/>
      <c r="V89" s="174"/>
      <c r="W89" s="174"/>
      <c r="X89" s="174"/>
      <c r="Y89" s="174"/>
      <c r="Z89" s="174"/>
      <c r="AA89" s="174"/>
      <c r="AB89" s="174"/>
      <c r="AC89" s="174"/>
      <c r="AD89" s="174"/>
      <c r="AE89" s="174"/>
    </row>
    <row r="90" spans="1:63" s="2" customFormat="1" ht="22.8" customHeight="1">
      <c r="A90" s="39"/>
      <c r="B90" s="40"/>
      <c r="C90" s="100" t="s">
        <v>112</v>
      </c>
      <c r="D90" s="41"/>
      <c r="E90" s="41"/>
      <c r="F90" s="41"/>
      <c r="G90" s="41"/>
      <c r="H90" s="41"/>
      <c r="I90" s="41"/>
      <c r="J90" s="180">
        <f>BK90</f>
        <v>0</v>
      </c>
      <c r="K90" s="41"/>
      <c r="L90" s="45"/>
      <c r="M90" s="96"/>
      <c r="N90" s="181"/>
      <c r="O90" s="97"/>
      <c r="P90" s="182">
        <f>P91+P198+P344</f>
        <v>0</v>
      </c>
      <c r="Q90" s="97"/>
      <c r="R90" s="182">
        <f>R91+R198+R344</f>
        <v>8.7478026</v>
      </c>
      <c r="S90" s="97"/>
      <c r="T90" s="183">
        <f>T91+T198+T344</f>
        <v>5.7807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71</v>
      </c>
      <c r="AU90" s="18" t="s">
        <v>88</v>
      </c>
      <c r="BK90" s="184">
        <f>BK91+BK198+BK344</f>
        <v>0</v>
      </c>
    </row>
    <row r="91" spans="1:63" s="12" customFormat="1" ht="25.9" customHeight="1">
      <c r="A91" s="12"/>
      <c r="B91" s="185"/>
      <c r="C91" s="186"/>
      <c r="D91" s="187" t="s">
        <v>71</v>
      </c>
      <c r="E91" s="188" t="s">
        <v>113</v>
      </c>
      <c r="F91" s="188" t="s">
        <v>114</v>
      </c>
      <c r="G91" s="186"/>
      <c r="H91" s="186"/>
      <c r="I91" s="189"/>
      <c r="J91" s="190">
        <f>BK91</f>
        <v>0</v>
      </c>
      <c r="K91" s="186"/>
      <c r="L91" s="191"/>
      <c r="M91" s="192"/>
      <c r="N91" s="193"/>
      <c r="O91" s="193"/>
      <c r="P91" s="194">
        <f>P92+P146+P177+P194</f>
        <v>0</v>
      </c>
      <c r="Q91" s="193"/>
      <c r="R91" s="194">
        <f>R92+R146+R177+R194</f>
        <v>8.4668868</v>
      </c>
      <c r="S91" s="193"/>
      <c r="T91" s="195">
        <f>T92+T146+T177+T194</f>
        <v>5.48812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196" t="s">
        <v>8</v>
      </c>
      <c r="AT91" s="197" t="s">
        <v>71</v>
      </c>
      <c r="AU91" s="197" t="s">
        <v>72</v>
      </c>
      <c r="AY91" s="196" t="s">
        <v>115</v>
      </c>
      <c r="BK91" s="198">
        <f>BK92+BK146+BK177+BK194</f>
        <v>0</v>
      </c>
    </row>
    <row r="92" spans="1:63" s="12" customFormat="1" ht="22.8" customHeight="1">
      <c r="A92" s="12"/>
      <c r="B92" s="185"/>
      <c r="C92" s="186"/>
      <c r="D92" s="187" t="s">
        <v>71</v>
      </c>
      <c r="E92" s="199" t="s">
        <v>116</v>
      </c>
      <c r="F92" s="199" t="s">
        <v>117</v>
      </c>
      <c r="G92" s="186"/>
      <c r="H92" s="186"/>
      <c r="I92" s="189"/>
      <c r="J92" s="200">
        <f>BK92</f>
        <v>0</v>
      </c>
      <c r="K92" s="186"/>
      <c r="L92" s="191"/>
      <c r="M92" s="192"/>
      <c r="N92" s="193"/>
      <c r="O92" s="193"/>
      <c r="P92" s="194">
        <f>SUM(P93:P145)</f>
        <v>0</v>
      </c>
      <c r="Q92" s="193"/>
      <c r="R92" s="194">
        <f>SUM(R93:R145)</f>
        <v>8.4123491</v>
      </c>
      <c r="S92" s="193"/>
      <c r="T92" s="195">
        <f>SUM(T93:T145)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196" t="s">
        <v>8</v>
      </c>
      <c r="AT92" s="197" t="s">
        <v>71</v>
      </c>
      <c r="AU92" s="197" t="s">
        <v>8</v>
      </c>
      <c r="AY92" s="196" t="s">
        <v>115</v>
      </c>
      <c r="BK92" s="198">
        <f>SUM(BK93:BK145)</f>
        <v>0</v>
      </c>
    </row>
    <row r="93" spans="1:65" s="2" customFormat="1" ht="16.5" customHeight="1">
      <c r="A93" s="39"/>
      <c r="B93" s="40"/>
      <c r="C93" s="201" t="s">
        <v>8</v>
      </c>
      <c r="D93" s="201" t="s">
        <v>118</v>
      </c>
      <c r="E93" s="202" t="s">
        <v>119</v>
      </c>
      <c r="F93" s="203" t="s">
        <v>120</v>
      </c>
      <c r="G93" s="204" t="s">
        <v>121</v>
      </c>
      <c r="H93" s="205">
        <v>177.47</v>
      </c>
      <c r="I93" s="206"/>
      <c r="J93" s="205">
        <f>ROUND(I93*H93,0)</f>
        <v>0</v>
      </c>
      <c r="K93" s="203" t="s">
        <v>122</v>
      </c>
      <c r="L93" s="45"/>
      <c r="M93" s="207" t="s">
        <v>20</v>
      </c>
      <c r="N93" s="208" t="s">
        <v>43</v>
      </c>
      <c r="O93" s="85"/>
      <c r="P93" s="209">
        <f>O93*H93</f>
        <v>0</v>
      </c>
      <c r="Q93" s="209">
        <v>0.03273</v>
      </c>
      <c r="R93" s="209">
        <f>Q93*H93</f>
        <v>5.8085931</v>
      </c>
      <c r="S93" s="209">
        <v>0</v>
      </c>
      <c r="T93" s="210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1" t="s">
        <v>123</v>
      </c>
      <c r="AT93" s="211" t="s">
        <v>118</v>
      </c>
      <c r="AU93" s="211" t="s">
        <v>81</v>
      </c>
      <c r="AY93" s="18" t="s">
        <v>115</v>
      </c>
      <c r="BE93" s="212">
        <f>IF(N93="základní",J93,0)</f>
        <v>0</v>
      </c>
      <c r="BF93" s="212">
        <f>IF(N93="snížená",J93,0)</f>
        <v>0</v>
      </c>
      <c r="BG93" s="212">
        <f>IF(N93="zákl. přenesená",J93,0)</f>
        <v>0</v>
      </c>
      <c r="BH93" s="212">
        <f>IF(N93="sníž. přenesená",J93,0)</f>
        <v>0</v>
      </c>
      <c r="BI93" s="212">
        <f>IF(N93="nulová",J93,0)</f>
        <v>0</v>
      </c>
      <c r="BJ93" s="18" t="s">
        <v>8</v>
      </c>
      <c r="BK93" s="212">
        <f>ROUND(I93*H93,0)</f>
        <v>0</v>
      </c>
      <c r="BL93" s="18" t="s">
        <v>123</v>
      </c>
      <c r="BM93" s="211" t="s">
        <v>124</v>
      </c>
    </row>
    <row r="94" spans="1:47" s="2" customFormat="1" ht="12">
      <c r="A94" s="39"/>
      <c r="B94" s="40"/>
      <c r="C94" s="41"/>
      <c r="D94" s="213" t="s">
        <v>125</v>
      </c>
      <c r="E94" s="41"/>
      <c r="F94" s="214" t="s">
        <v>126</v>
      </c>
      <c r="G94" s="41"/>
      <c r="H94" s="41"/>
      <c r="I94" s="215"/>
      <c r="J94" s="41"/>
      <c r="K94" s="41"/>
      <c r="L94" s="45"/>
      <c r="M94" s="216"/>
      <c r="N94" s="217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125</v>
      </c>
      <c r="AU94" s="18" t="s">
        <v>81</v>
      </c>
    </row>
    <row r="95" spans="1:47" s="2" customFormat="1" ht="12">
      <c r="A95" s="39"/>
      <c r="B95" s="40"/>
      <c r="C95" s="41"/>
      <c r="D95" s="218" t="s">
        <v>127</v>
      </c>
      <c r="E95" s="41"/>
      <c r="F95" s="219" t="s">
        <v>128</v>
      </c>
      <c r="G95" s="41"/>
      <c r="H95" s="41"/>
      <c r="I95" s="215"/>
      <c r="J95" s="41"/>
      <c r="K95" s="41"/>
      <c r="L95" s="45"/>
      <c r="M95" s="216"/>
      <c r="N95" s="217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127</v>
      </c>
      <c r="AU95" s="18" t="s">
        <v>81</v>
      </c>
    </row>
    <row r="96" spans="1:51" s="13" customFormat="1" ht="12">
      <c r="A96" s="13"/>
      <c r="B96" s="220"/>
      <c r="C96" s="221"/>
      <c r="D96" s="213" t="s">
        <v>129</v>
      </c>
      <c r="E96" s="222" t="s">
        <v>20</v>
      </c>
      <c r="F96" s="223" t="s">
        <v>130</v>
      </c>
      <c r="G96" s="221"/>
      <c r="H96" s="224">
        <v>17.45</v>
      </c>
      <c r="I96" s="225"/>
      <c r="J96" s="221"/>
      <c r="K96" s="221"/>
      <c r="L96" s="226"/>
      <c r="M96" s="227"/>
      <c r="N96" s="228"/>
      <c r="O96" s="228"/>
      <c r="P96" s="228"/>
      <c r="Q96" s="228"/>
      <c r="R96" s="228"/>
      <c r="S96" s="228"/>
      <c r="T96" s="229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0" t="s">
        <v>129</v>
      </c>
      <c r="AU96" s="230" t="s">
        <v>81</v>
      </c>
      <c r="AV96" s="13" t="s">
        <v>81</v>
      </c>
      <c r="AW96" s="13" t="s">
        <v>33</v>
      </c>
      <c r="AX96" s="13" t="s">
        <v>72</v>
      </c>
      <c r="AY96" s="230" t="s">
        <v>115</v>
      </c>
    </row>
    <row r="97" spans="1:51" s="13" customFormat="1" ht="12">
      <c r="A97" s="13"/>
      <c r="B97" s="220"/>
      <c r="C97" s="221"/>
      <c r="D97" s="213" t="s">
        <v>129</v>
      </c>
      <c r="E97" s="222" t="s">
        <v>20</v>
      </c>
      <c r="F97" s="223" t="s">
        <v>131</v>
      </c>
      <c r="G97" s="221"/>
      <c r="H97" s="224">
        <v>68.06</v>
      </c>
      <c r="I97" s="225"/>
      <c r="J97" s="221"/>
      <c r="K97" s="221"/>
      <c r="L97" s="226"/>
      <c r="M97" s="227"/>
      <c r="N97" s="228"/>
      <c r="O97" s="228"/>
      <c r="P97" s="228"/>
      <c r="Q97" s="228"/>
      <c r="R97" s="228"/>
      <c r="S97" s="228"/>
      <c r="T97" s="229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0" t="s">
        <v>129</v>
      </c>
      <c r="AU97" s="230" t="s">
        <v>81</v>
      </c>
      <c r="AV97" s="13" t="s">
        <v>81</v>
      </c>
      <c r="AW97" s="13" t="s">
        <v>33</v>
      </c>
      <c r="AX97" s="13" t="s">
        <v>72</v>
      </c>
      <c r="AY97" s="230" t="s">
        <v>115</v>
      </c>
    </row>
    <row r="98" spans="1:51" s="13" customFormat="1" ht="12">
      <c r="A98" s="13"/>
      <c r="B98" s="220"/>
      <c r="C98" s="221"/>
      <c r="D98" s="213" t="s">
        <v>129</v>
      </c>
      <c r="E98" s="222" t="s">
        <v>20</v>
      </c>
      <c r="F98" s="223" t="s">
        <v>132</v>
      </c>
      <c r="G98" s="221"/>
      <c r="H98" s="224">
        <v>38.33</v>
      </c>
      <c r="I98" s="225"/>
      <c r="J98" s="221"/>
      <c r="K98" s="221"/>
      <c r="L98" s="226"/>
      <c r="M98" s="227"/>
      <c r="N98" s="228"/>
      <c r="O98" s="228"/>
      <c r="P98" s="228"/>
      <c r="Q98" s="228"/>
      <c r="R98" s="228"/>
      <c r="S98" s="228"/>
      <c r="T98" s="229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0" t="s">
        <v>129</v>
      </c>
      <c r="AU98" s="230" t="s">
        <v>81</v>
      </c>
      <c r="AV98" s="13" t="s">
        <v>81</v>
      </c>
      <c r="AW98" s="13" t="s">
        <v>33</v>
      </c>
      <c r="AX98" s="13" t="s">
        <v>72</v>
      </c>
      <c r="AY98" s="230" t="s">
        <v>115</v>
      </c>
    </row>
    <row r="99" spans="1:51" s="13" customFormat="1" ht="12">
      <c r="A99" s="13"/>
      <c r="B99" s="220"/>
      <c r="C99" s="221"/>
      <c r="D99" s="213" t="s">
        <v>129</v>
      </c>
      <c r="E99" s="222" t="s">
        <v>20</v>
      </c>
      <c r="F99" s="223" t="s">
        <v>133</v>
      </c>
      <c r="G99" s="221"/>
      <c r="H99" s="224">
        <v>40.18</v>
      </c>
      <c r="I99" s="225"/>
      <c r="J99" s="221"/>
      <c r="K99" s="221"/>
      <c r="L99" s="226"/>
      <c r="M99" s="227"/>
      <c r="N99" s="228"/>
      <c r="O99" s="228"/>
      <c r="P99" s="228"/>
      <c r="Q99" s="228"/>
      <c r="R99" s="228"/>
      <c r="S99" s="228"/>
      <c r="T99" s="229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0" t="s">
        <v>129</v>
      </c>
      <c r="AU99" s="230" t="s">
        <v>81</v>
      </c>
      <c r="AV99" s="13" t="s">
        <v>81</v>
      </c>
      <c r="AW99" s="13" t="s">
        <v>33</v>
      </c>
      <c r="AX99" s="13" t="s">
        <v>72</v>
      </c>
      <c r="AY99" s="230" t="s">
        <v>115</v>
      </c>
    </row>
    <row r="100" spans="1:51" s="13" customFormat="1" ht="12">
      <c r="A100" s="13"/>
      <c r="B100" s="220"/>
      <c r="C100" s="221"/>
      <c r="D100" s="213" t="s">
        <v>129</v>
      </c>
      <c r="E100" s="222" t="s">
        <v>20</v>
      </c>
      <c r="F100" s="223" t="s">
        <v>134</v>
      </c>
      <c r="G100" s="221"/>
      <c r="H100" s="224">
        <v>13.45</v>
      </c>
      <c r="I100" s="225"/>
      <c r="J100" s="221"/>
      <c r="K100" s="221"/>
      <c r="L100" s="226"/>
      <c r="M100" s="227"/>
      <c r="N100" s="228"/>
      <c r="O100" s="228"/>
      <c r="P100" s="228"/>
      <c r="Q100" s="228"/>
      <c r="R100" s="228"/>
      <c r="S100" s="228"/>
      <c r="T100" s="229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0" t="s">
        <v>129</v>
      </c>
      <c r="AU100" s="230" t="s">
        <v>81</v>
      </c>
      <c r="AV100" s="13" t="s">
        <v>81</v>
      </c>
      <c r="AW100" s="13" t="s">
        <v>33</v>
      </c>
      <c r="AX100" s="13" t="s">
        <v>72</v>
      </c>
      <c r="AY100" s="230" t="s">
        <v>115</v>
      </c>
    </row>
    <row r="101" spans="1:51" s="14" customFormat="1" ht="12">
      <c r="A101" s="14"/>
      <c r="B101" s="231"/>
      <c r="C101" s="232"/>
      <c r="D101" s="213" t="s">
        <v>129</v>
      </c>
      <c r="E101" s="233" t="s">
        <v>20</v>
      </c>
      <c r="F101" s="234" t="s">
        <v>135</v>
      </c>
      <c r="G101" s="232"/>
      <c r="H101" s="235">
        <v>177.47</v>
      </c>
      <c r="I101" s="236"/>
      <c r="J101" s="232"/>
      <c r="K101" s="232"/>
      <c r="L101" s="237"/>
      <c r="M101" s="238"/>
      <c r="N101" s="239"/>
      <c r="O101" s="239"/>
      <c r="P101" s="239"/>
      <c r="Q101" s="239"/>
      <c r="R101" s="239"/>
      <c r="S101" s="239"/>
      <c r="T101" s="240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1" t="s">
        <v>129</v>
      </c>
      <c r="AU101" s="241" t="s">
        <v>81</v>
      </c>
      <c r="AV101" s="14" t="s">
        <v>123</v>
      </c>
      <c r="AW101" s="14" t="s">
        <v>33</v>
      </c>
      <c r="AX101" s="14" t="s">
        <v>8</v>
      </c>
      <c r="AY101" s="241" t="s">
        <v>115</v>
      </c>
    </row>
    <row r="102" spans="1:65" s="2" customFormat="1" ht="16.5" customHeight="1">
      <c r="A102" s="39"/>
      <c r="B102" s="40"/>
      <c r="C102" s="201" t="s">
        <v>81</v>
      </c>
      <c r="D102" s="201" t="s">
        <v>118</v>
      </c>
      <c r="E102" s="202" t="s">
        <v>136</v>
      </c>
      <c r="F102" s="203" t="s">
        <v>137</v>
      </c>
      <c r="G102" s="204" t="s">
        <v>121</v>
      </c>
      <c r="H102" s="205">
        <v>320.81</v>
      </c>
      <c r="I102" s="206"/>
      <c r="J102" s="205">
        <f>ROUND(I102*H102,0)</f>
        <v>0</v>
      </c>
      <c r="K102" s="203" t="s">
        <v>122</v>
      </c>
      <c r="L102" s="45"/>
      <c r="M102" s="207" t="s">
        <v>20</v>
      </c>
      <c r="N102" s="208" t="s">
        <v>43</v>
      </c>
      <c r="O102" s="85"/>
      <c r="P102" s="209">
        <f>O102*H102</f>
        <v>0</v>
      </c>
      <c r="Q102" s="209">
        <v>0</v>
      </c>
      <c r="R102" s="209">
        <f>Q102*H102</f>
        <v>0</v>
      </c>
      <c r="S102" s="209">
        <v>0</v>
      </c>
      <c r="T102" s="210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1" t="s">
        <v>123</v>
      </c>
      <c r="AT102" s="211" t="s">
        <v>118</v>
      </c>
      <c r="AU102" s="211" t="s">
        <v>81</v>
      </c>
      <c r="AY102" s="18" t="s">
        <v>115</v>
      </c>
      <c r="BE102" s="212">
        <f>IF(N102="základní",J102,0)</f>
        <v>0</v>
      </c>
      <c r="BF102" s="212">
        <f>IF(N102="snížená",J102,0)</f>
        <v>0</v>
      </c>
      <c r="BG102" s="212">
        <f>IF(N102="zákl. přenesená",J102,0)</f>
        <v>0</v>
      </c>
      <c r="BH102" s="212">
        <f>IF(N102="sníž. přenesená",J102,0)</f>
        <v>0</v>
      </c>
      <c r="BI102" s="212">
        <f>IF(N102="nulová",J102,0)</f>
        <v>0</v>
      </c>
      <c r="BJ102" s="18" t="s">
        <v>8</v>
      </c>
      <c r="BK102" s="212">
        <f>ROUND(I102*H102,0)</f>
        <v>0</v>
      </c>
      <c r="BL102" s="18" t="s">
        <v>123</v>
      </c>
      <c r="BM102" s="211" t="s">
        <v>138</v>
      </c>
    </row>
    <row r="103" spans="1:47" s="2" customFormat="1" ht="12">
      <c r="A103" s="39"/>
      <c r="B103" s="40"/>
      <c r="C103" s="41"/>
      <c r="D103" s="213" t="s">
        <v>125</v>
      </c>
      <c r="E103" s="41"/>
      <c r="F103" s="214" t="s">
        <v>139</v>
      </c>
      <c r="G103" s="41"/>
      <c r="H103" s="41"/>
      <c r="I103" s="215"/>
      <c r="J103" s="41"/>
      <c r="K103" s="41"/>
      <c r="L103" s="45"/>
      <c r="M103" s="216"/>
      <c r="N103" s="217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125</v>
      </c>
      <c r="AU103" s="18" t="s">
        <v>81</v>
      </c>
    </row>
    <row r="104" spans="1:47" s="2" customFormat="1" ht="12">
      <c r="A104" s="39"/>
      <c r="B104" s="40"/>
      <c r="C104" s="41"/>
      <c r="D104" s="218" t="s">
        <v>127</v>
      </c>
      <c r="E104" s="41"/>
      <c r="F104" s="219" t="s">
        <v>140</v>
      </c>
      <c r="G104" s="41"/>
      <c r="H104" s="41"/>
      <c r="I104" s="215"/>
      <c r="J104" s="41"/>
      <c r="K104" s="41"/>
      <c r="L104" s="45"/>
      <c r="M104" s="216"/>
      <c r="N104" s="217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127</v>
      </c>
      <c r="AU104" s="18" t="s">
        <v>81</v>
      </c>
    </row>
    <row r="105" spans="1:51" s="13" customFormat="1" ht="12">
      <c r="A105" s="13"/>
      <c r="B105" s="220"/>
      <c r="C105" s="221"/>
      <c r="D105" s="213" t="s">
        <v>129</v>
      </c>
      <c r="E105" s="222" t="s">
        <v>20</v>
      </c>
      <c r="F105" s="223" t="s">
        <v>141</v>
      </c>
      <c r="G105" s="221"/>
      <c r="H105" s="224">
        <v>241.61</v>
      </c>
      <c r="I105" s="225"/>
      <c r="J105" s="221"/>
      <c r="K105" s="221"/>
      <c r="L105" s="226"/>
      <c r="M105" s="227"/>
      <c r="N105" s="228"/>
      <c r="O105" s="228"/>
      <c r="P105" s="228"/>
      <c r="Q105" s="228"/>
      <c r="R105" s="228"/>
      <c r="S105" s="228"/>
      <c r="T105" s="229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0" t="s">
        <v>129</v>
      </c>
      <c r="AU105" s="230" t="s">
        <v>81</v>
      </c>
      <c r="AV105" s="13" t="s">
        <v>81</v>
      </c>
      <c r="AW105" s="13" t="s">
        <v>33</v>
      </c>
      <c r="AX105" s="13" t="s">
        <v>72</v>
      </c>
      <c r="AY105" s="230" t="s">
        <v>115</v>
      </c>
    </row>
    <row r="106" spans="1:51" s="13" customFormat="1" ht="12">
      <c r="A106" s="13"/>
      <c r="B106" s="220"/>
      <c r="C106" s="221"/>
      <c r="D106" s="213" t="s">
        <v>129</v>
      </c>
      <c r="E106" s="222" t="s">
        <v>20</v>
      </c>
      <c r="F106" s="223" t="s">
        <v>142</v>
      </c>
      <c r="G106" s="221"/>
      <c r="H106" s="224">
        <v>79.2</v>
      </c>
      <c r="I106" s="225"/>
      <c r="J106" s="221"/>
      <c r="K106" s="221"/>
      <c r="L106" s="226"/>
      <c r="M106" s="227"/>
      <c r="N106" s="228"/>
      <c r="O106" s="228"/>
      <c r="P106" s="228"/>
      <c r="Q106" s="228"/>
      <c r="R106" s="228"/>
      <c r="S106" s="228"/>
      <c r="T106" s="229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0" t="s">
        <v>129</v>
      </c>
      <c r="AU106" s="230" t="s">
        <v>81</v>
      </c>
      <c r="AV106" s="13" t="s">
        <v>81</v>
      </c>
      <c r="AW106" s="13" t="s">
        <v>33</v>
      </c>
      <c r="AX106" s="13" t="s">
        <v>72</v>
      </c>
      <c r="AY106" s="230" t="s">
        <v>115</v>
      </c>
    </row>
    <row r="107" spans="1:51" s="14" customFormat="1" ht="12">
      <c r="A107" s="14"/>
      <c r="B107" s="231"/>
      <c r="C107" s="232"/>
      <c r="D107" s="213" t="s">
        <v>129</v>
      </c>
      <c r="E107" s="233" t="s">
        <v>20</v>
      </c>
      <c r="F107" s="234" t="s">
        <v>135</v>
      </c>
      <c r="G107" s="232"/>
      <c r="H107" s="235">
        <v>320.81</v>
      </c>
      <c r="I107" s="236"/>
      <c r="J107" s="232"/>
      <c r="K107" s="232"/>
      <c r="L107" s="237"/>
      <c r="M107" s="238"/>
      <c r="N107" s="239"/>
      <c r="O107" s="239"/>
      <c r="P107" s="239"/>
      <c r="Q107" s="239"/>
      <c r="R107" s="239"/>
      <c r="S107" s="239"/>
      <c r="T107" s="240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1" t="s">
        <v>129</v>
      </c>
      <c r="AU107" s="241" t="s">
        <v>81</v>
      </c>
      <c r="AV107" s="14" t="s">
        <v>123</v>
      </c>
      <c r="AW107" s="14" t="s">
        <v>33</v>
      </c>
      <c r="AX107" s="14" t="s">
        <v>8</v>
      </c>
      <c r="AY107" s="241" t="s">
        <v>115</v>
      </c>
    </row>
    <row r="108" spans="1:65" s="2" customFormat="1" ht="16.5" customHeight="1">
      <c r="A108" s="39"/>
      <c r="B108" s="40"/>
      <c r="C108" s="201" t="s">
        <v>143</v>
      </c>
      <c r="D108" s="201" t="s">
        <v>118</v>
      </c>
      <c r="E108" s="202" t="s">
        <v>144</v>
      </c>
      <c r="F108" s="203" t="s">
        <v>145</v>
      </c>
      <c r="G108" s="204" t="s">
        <v>121</v>
      </c>
      <c r="H108" s="205">
        <v>148.41</v>
      </c>
      <c r="I108" s="206"/>
      <c r="J108" s="205">
        <f>ROUND(I108*H108,0)</f>
        <v>0</v>
      </c>
      <c r="K108" s="203" t="s">
        <v>122</v>
      </c>
      <c r="L108" s="45"/>
      <c r="M108" s="207" t="s">
        <v>20</v>
      </c>
      <c r="N108" s="208" t="s">
        <v>43</v>
      </c>
      <c r="O108" s="85"/>
      <c r="P108" s="209">
        <f>O108*H108</f>
        <v>0</v>
      </c>
      <c r="Q108" s="209">
        <v>0</v>
      </c>
      <c r="R108" s="209">
        <f>Q108*H108</f>
        <v>0</v>
      </c>
      <c r="S108" s="209">
        <v>0</v>
      </c>
      <c r="T108" s="210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1" t="s">
        <v>123</v>
      </c>
      <c r="AT108" s="211" t="s">
        <v>118</v>
      </c>
      <c r="AU108" s="211" t="s">
        <v>81</v>
      </c>
      <c r="AY108" s="18" t="s">
        <v>115</v>
      </c>
      <c r="BE108" s="212">
        <f>IF(N108="základní",J108,0)</f>
        <v>0</v>
      </c>
      <c r="BF108" s="212">
        <f>IF(N108="snížená",J108,0)</f>
        <v>0</v>
      </c>
      <c r="BG108" s="212">
        <f>IF(N108="zákl. přenesená",J108,0)</f>
        <v>0</v>
      </c>
      <c r="BH108" s="212">
        <f>IF(N108="sníž. přenesená",J108,0)</f>
        <v>0</v>
      </c>
      <c r="BI108" s="212">
        <f>IF(N108="nulová",J108,0)</f>
        <v>0</v>
      </c>
      <c r="BJ108" s="18" t="s">
        <v>8</v>
      </c>
      <c r="BK108" s="212">
        <f>ROUND(I108*H108,0)</f>
        <v>0</v>
      </c>
      <c r="BL108" s="18" t="s">
        <v>123</v>
      </c>
      <c r="BM108" s="211" t="s">
        <v>146</v>
      </c>
    </row>
    <row r="109" spans="1:47" s="2" customFormat="1" ht="12">
      <c r="A109" s="39"/>
      <c r="B109" s="40"/>
      <c r="C109" s="41"/>
      <c r="D109" s="213" t="s">
        <v>125</v>
      </c>
      <c r="E109" s="41"/>
      <c r="F109" s="214" t="s">
        <v>147</v>
      </c>
      <c r="G109" s="41"/>
      <c r="H109" s="41"/>
      <c r="I109" s="215"/>
      <c r="J109" s="41"/>
      <c r="K109" s="41"/>
      <c r="L109" s="45"/>
      <c r="M109" s="216"/>
      <c r="N109" s="217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125</v>
      </c>
      <c r="AU109" s="18" t="s">
        <v>81</v>
      </c>
    </row>
    <row r="110" spans="1:47" s="2" customFormat="1" ht="12">
      <c r="A110" s="39"/>
      <c r="B110" s="40"/>
      <c r="C110" s="41"/>
      <c r="D110" s="218" t="s">
        <v>127</v>
      </c>
      <c r="E110" s="41"/>
      <c r="F110" s="219" t="s">
        <v>148</v>
      </c>
      <c r="G110" s="41"/>
      <c r="H110" s="41"/>
      <c r="I110" s="215"/>
      <c r="J110" s="41"/>
      <c r="K110" s="41"/>
      <c r="L110" s="45"/>
      <c r="M110" s="216"/>
      <c r="N110" s="217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127</v>
      </c>
      <c r="AU110" s="18" t="s">
        <v>81</v>
      </c>
    </row>
    <row r="111" spans="1:51" s="13" customFormat="1" ht="12">
      <c r="A111" s="13"/>
      <c r="B111" s="220"/>
      <c r="C111" s="221"/>
      <c r="D111" s="213" t="s">
        <v>129</v>
      </c>
      <c r="E111" s="222" t="s">
        <v>20</v>
      </c>
      <c r="F111" s="223" t="s">
        <v>149</v>
      </c>
      <c r="G111" s="221"/>
      <c r="H111" s="224">
        <v>22.46</v>
      </c>
      <c r="I111" s="225"/>
      <c r="J111" s="221"/>
      <c r="K111" s="221"/>
      <c r="L111" s="226"/>
      <c r="M111" s="227"/>
      <c r="N111" s="228"/>
      <c r="O111" s="228"/>
      <c r="P111" s="228"/>
      <c r="Q111" s="228"/>
      <c r="R111" s="228"/>
      <c r="S111" s="228"/>
      <c r="T111" s="229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0" t="s">
        <v>129</v>
      </c>
      <c r="AU111" s="230" t="s">
        <v>81</v>
      </c>
      <c r="AV111" s="13" t="s">
        <v>81</v>
      </c>
      <c r="AW111" s="13" t="s">
        <v>33</v>
      </c>
      <c r="AX111" s="13" t="s">
        <v>72</v>
      </c>
      <c r="AY111" s="230" t="s">
        <v>115</v>
      </c>
    </row>
    <row r="112" spans="1:51" s="13" customFormat="1" ht="12">
      <c r="A112" s="13"/>
      <c r="B112" s="220"/>
      <c r="C112" s="221"/>
      <c r="D112" s="213" t="s">
        <v>129</v>
      </c>
      <c r="E112" s="222" t="s">
        <v>20</v>
      </c>
      <c r="F112" s="223" t="s">
        <v>150</v>
      </c>
      <c r="G112" s="221"/>
      <c r="H112" s="224">
        <v>92.34</v>
      </c>
      <c r="I112" s="225"/>
      <c r="J112" s="221"/>
      <c r="K112" s="221"/>
      <c r="L112" s="226"/>
      <c r="M112" s="227"/>
      <c r="N112" s="228"/>
      <c r="O112" s="228"/>
      <c r="P112" s="228"/>
      <c r="Q112" s="228"/>
      <c r="R112" s="228"/>
      <c r="S112" s="228"/>
      <c r="T112" s="229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0" t="s">
        <v>129</v>
      </c>
      <c r="AU112" s="230" t="s">
        <v>81</v>
      </c>
      <c r="AV112" s="13" t="s">
        <v>81</v>
      </c>
      <c r="AW112" s="13" t="s">
        <v>33</v>
      </c>
      <c r="AX112" s="13" t="s">
        <v>72</v>
      </c>
      <c r="AY112" s="230" t="s">
        <v>115</v>
      </c>
    </row>
    <row r="113" spans="1:51" s="13" customFormat="1" ht="12">
      <c r="A113" s="13"/>
      <c r="B113" s="220"/>
      <c r="C113" s="221"/>
      <c r="D113" s="213" t="s">
        <v>129</v>
      </c>
      <c r="E113" s="222" t="s">
        <v>20</v>
      </c>
      <c r="F113" s="223" t="s">
        <v>151</v>
      </c>
      <c r="G113" s="221"/>
      <c r="H113" s="224">
        <v>33.61</v>
      </c>
      <c r="I113" s="225"/>
      <c r="J113" s="221"/>
      <c r="K113" s="221"/>
      <c r="L113" s="226"/>
      <c r="M113" s="227"/>
      <c r="N113" s="228"/>
      <c r="O113" s="228"/>
      <c r="P113" s="228"/>
      <c r="Q113" s="228"/>
      <c r="R113" s="228"/>
      <c r="S113" s="228"/>
      <c r="T113" s="229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0" t="s">
        <v>129</v>
      </c>
      <c r="AU113" s="230" t="s">
        <v>81</v>
      </c>
      <c r="AV113" s="13" t="s">
        <v>81</v>
      </c>
      <c r="AW113" s="13" t="s">
        <v>33</v>
      </c>
      <c r="AX113" s="13" t="s">
        <v>72</v>
      </c>
      <c r="AY113" s="230" t="s">
        <v>115</v>
      </c>
    </row>
    <row r="114" spans="1:51" s="14" customFormat="1" ht="12">
      <c r="A114" s="14"/>
      <c r="B114" s="231"/>
      <c r="C114" s="232"/>
      <c r="D114" s="213" t="s">
        <v>129</v>
      </c>
      <c r="E114" s="233" t="s">
        <v>20</v>
      </c>
      <c r="F114" s="234" t="s">
        <v>135</v>
      </c>
      <c r="G114" s="232"/>
      <c r="H114" s="235">
        <v>148.41</v>
      </c>
      <c r="I114" s="236"/>
      <c r="J114" s="232"/>
      <c r="K114" s="232"/>
      <c r="L114" s="237"/>
      <c r="M114" s="238"/>
      <c r="N114" s="239"/>
      <c r="O114" s="239"/>
      <c r="P114" s="239"/>
      <c r="Q114" s="239"/>
      <c r="R114" s="239"/>
      <c r="S114" s="239"/>
      <c r="T114" s="240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1" t="s">
        <v>129</v>
      </c>
      <c r="AU114" s="241" t="s">
        <v>81</v>
      </c>
      <c r="AV114" s="14" t="s">
        <v>123</v>
      </c>
      <c r="AW114" s="14" t="s">
        <v>33</v>
      </c>
      <c r="AX114" s="14" t="s">
        <v>8</v>
      </c>
      <c r="AY114" s="241" t="s">
        <v>115</v>
      </c>
    </row>
    <row r="115" spans="1:65" s="2" customFormat="1" ht="16.5" customHeight="1">
      <c r="A115" s="39"/>
      <c r="B115" s="40"/>
      <c r="C115" s="201" t="s">
        <v>123</v>
      </c>
      <c r="D115" s="201" t="s">
        <v>118</v>
      </c>
      <c r="E115" s="202" t="s">
        <v>152</v>
      </c>
      <c r="F115" s="203" t="s">
        <v>153</v>
      </c>
      <c r="G115" s="204" t="s">
        <v>154</v>
      </c>
      <c r="H115" s="205">
        <v>591.64</v>
      </c>
      <c r="I115" s="206"/>
      <c r="J115" s="205">
        <f>ROUND(I115*H115,0)</f>
        <v>0</v>
      </c>
      <c r="K115" s="203" t="s">
        <v>122</v>
      </c>
      <c r="L115" s="45"/>
      <c r="M115" s="207" t="s">
        <v>20</v>
      </c>
      <c r="N115" s="208" t="s">
        <v>43</v>
      </c>
      <c r="O115" s="85"/>
      <c r="P115" s="209">
        <f>O115*H115</f>
        <v>0</v>
      </c>
      <c r="Q115" s="209">
        <v>0</v>
      </c>
      <c r="R115" s="209">
        <f>Q115*H115</f>
        <v>0</v>
      </c>
      <c r="S115" s="209">
        <v>0</v>
      </c>
      <c r="T115" s="210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1" t="s">
        <v>123</v>
      </c>
      <c r="AT115" s="211" t="s">
        <v>118</v>
      </c>
      <c r="AU115" s="211" t="s">
        <v>81</v>
      </c>
      <c r="AY115" s="18" t="s">
        <v>115</v>
      </c>
      <c r="BE115" s="212">
        <f>IF(N115="základní",J115,0)</f>
        <v>0</v>
      </c>
      <c r="BF115" s="212">
        <f>IF(N115="snížená",J115,0)</f>
        <v>0</v>
      </c>
      <c r="BG115" s="212">
        <f>IF(N115="zákl. přenesená",J115,0)</f>
        <v>0</v>
      </c>
      <c r="BH115" s="212">
        <f>IF(N115="sníž. přenesená",J115,0)</f>
        <v>0</v>
      </c>
      <c r="BI115" s="212">
        <f>IF(N115="nulová",J115,0)</f>
        <v>0</v>
      </c>
      <c r="BJ115" s="18" t="s">
        <v>8</v>
      </c>
      <c r="BK115" s="212">
        <f>ROUND(I115*H115,0)</f>
        <v>0</v>
      </c>
      <c r="BL115" s="18" t="s">
        <v>123</v>
      </c>
      <c r="BM115" s="211" t="s">
        <v>155</v>
      </c>
    </row>
    <row r="116" spans="1:47" s="2" customFormat="1" ht="12">
      <c r="A116" s="39"/>
      <c r="B116" s="40"/>
      <c r="C116" s="41"/>
      <c r="D116" s="213" t="s">
        <v>125</v>
      </c>
      <c r="E116" s="41"/>
      <c r="F116" s="214" t="s">
        <v>156</v>
      </c>
      <c r="G116" s="41"/>
      <c r="H116" s="41"/>
      <c r="I116" s="215"/>
      <c r="J116" s="41"/>
      <c r="K116" s="41"/>
      <c r="L116" s="45"/>
      <c r="M116" s="216"/>
      <c r="N116" s="217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125</v>
      </c>
      <c r="AU116" s="18" t="s">
        <v>81</v>
      </c>
    </row>
    <row r="117" spans="1:47" s="2" customFormat="1" ht="12">
      <c r="A117" s="39"/>
      <c r="B117" s="40"/>
      <c r="C117" s="41"/>
      <c r="D117" s="218" t="s">
        <v>127</v>
      </c>
      <c r="E117" s="41"/>
      <c r="F117" s="219" t="s">
        <v>157</v>
      </c>
      <c r="G117" s="41"/>
      <c r="H117" s="41"/>
      <c r="I117" s="215"/>
      <c r="J117" s="41"/>
      <c r="K117" s="41"/>
      <c r="L117" s="45"/>
      <c r="M117" s="216"/>
      <c r="N117" s="217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127</v>
      </c>
      <c r="AU117" s="18" t="s">
        <v>81</v>
      </c>
    </row>
    <row r="118" spans="1:51" s="13" customFormat="1" ht="12">
      <c r="A118" s="13"/>
      <c r="B118" s="220"/>
      <c r="C118" s="221"/>
      <c r="D118" s="213" t="s">
        <v>129</v>
      </c>
      <c r="E118" s="222" t="s">
        <v>20</v>
      </c>
      <c r="F118" s="223" t="s">
        <v>158</v>
      </c>
      <c r="G118" s="221"/>
      <c r="H118" s="224">
        <v>56.61</v>
      </c>
      <c r="I118" s="225"/>
      <c r="J118" s="221"/>
      <c r="K118" s="221"/>
      <c r="L118" s="226"/>
      <c r="M118" s="227"/>
      <c r="N118" s="228"/>
      <c r="O118" s="228"/>
      <c r="P118" s="228"/>
      <c r="Q118" s="228"/>
      <c r="R118" s="228"/>
      <c r="S118" s="228"/>
      <c r="T118" s="229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0" t="s">
        <v>129</v>
      </c>
      <c r="AU118" s="230" t="s">
        <v>81</v>
      </c>
      <c r="AV118" s="13" t="s">
        <v>81</v>
      </c>
      <c r="AW118" s="13" t="s">
        <v>33</v>
      </c>
      <c r="AX118" s="13" t="s">
        <v>72</v>
      </c>
      <c r="AY118" s="230" t="s">
        <v>115</v>
      </c>
    </row>
    <row r="119" spans="1:51" s="13" customFormat="1" ht="12">
      <c r="A119" s="13"/>
      <c r="B119" s="220"/>
      <c r="C119" s="221"/>
      <c r="D119" s="213" t="s">
        <v>129</v>
      </c>
      <c r="E119" s="222" t="s">
        <v>20</v>
      </c>
      <c r="F119" s="223" t="s">
        <v>159</v>
      </c>
      <c r="G119" s="221"/>
      <c r="H119" s="224">
        <v>135.09</v>
      </c>
      <c r="I119" s="225"/>
      <c r="J119" s="221"/>
      <c r="K119" s="221"/>
      <c r="L119" s="226"/>
      <c r="M119" s="227"/>
      <c r="N119" s="228"/>
      <c r="O119" s="228"/>
      <c r="P119" s="228"/>
      <c r="Q119" s="228"/>
      <c r="R119" s="228"/>
      <c r="S119" s="228"/>
      <c r="T119" s="229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0" t="s">
        <v>129</v>
      </c>
      <c r="AU119" s="230" t="s">
        <v>81</v>
      </c>
      <c r="AV119" s="13" t="s">
        <v>81</v>
      </c>
      <c r="AW119" s="13" t="s">
        <v>33</v>
      </c>
      <c r="AX119" s="13" t="s">
        <v>72</v>
      </c>
      <c r="AY119" s="230" t="s">
        <v>115</v>
      </c>
    </row>
    <row r="120" spans="1:51" s="13" customFormat="1" ht="12">
      <c r="A120" s="13"/>
      <c r="B120" s="220"/>
      <c r="C120" s="221"/>
      <c r="D120" s="213" t="s">
        <v>129</v>
      </c>
      <c r="E120" s="222" t="s">
        <v>20</v>
      </c>
      <c r="F120" s="223" t="s">
        <v>160</v>
      </c>
      <c r="G120" s="221"/>
      <c r="H120" s="224">
        <v>90.69</v>
      </c>
      <c r="I120" s="225"/>
      <c r="J120" s="221"/>
      <c r="K120" s="221"/>
      <c r="L120" s="226"/>
      <c r="M120" s="227"/>
      <c r="N120" s="228"/>
      <c r="O120" s="228"/>
      <c r="P120" s="228"/>
      <c r="Q120" s="228"/>
      <c r="R120" s="228"/>
      <c r="S120" s="228"/>
      <c r="T120" s="229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0" t="s">
        <v>129</v>
      </c>
      <c r="AU120" s="230" t="s">
        <v>81</v>
      </c>
      <c r="AV120" s="13" t="s">
        <v>81</v>
      </c>
      <c r="AW120" s="13" t="s">
        <v>33</v>
      </c>
      <c r="AX120" s="13" t="s">
        <v>72</v>
      </c>
      <c r="AY120" s="230" t="s">
        <v>115</v>
      </c>
    </row>
    <row r="121" spans="1:51" s="13" customFormat="1" ht="12">
      <c r="A121" s="13"/>
      <c r="B121" s="220"/>
      <c r="C121" s="221"/>
      <c r="D121" s="213" t="s">
        <v>129</v>
      </c>
      <c r="E121" s="222" t="s">
        <v>20</v>
      </c>
      <c r="F121" s="223" t="s">
        <v>161</v>
      </c>
      <c r="G121" s="221"/>
      <c r="H121" s="224">
        <v>13.43</v>
      </c>
      <c r="I121" s="225"/>
      <c r="J121" s="221"/>
      <c r="K121" s="221"/>
      <c r="L121" s="226"/>
      <c r="M121" s="227"/>
      <c r="N121" s="228"/>
      <c r="O121" s="228"/>
      <c r="P121" s="228"/>
      <c r="Q121" s="228"/>
      <c r="R121" s="228"/>
      <c r="S121" s="228"/>
      <c r="T121" s="229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0" t="s">
        <v>129</v>
      </c>
      <c r="AU121" s="230" t="s">
        <v>81</v>
      </c>
      <c r="AV121" s="13" t="s">
        <v>81</v>
      </c>
      <c r="AW121" s="13" t="s">
        <v>33</v>
      </c>
      <c r="AX121" s="13" t="s">
        <v>72</v>
      </c>
      <c r="AY121" s="230" t="s">
        <v>115</v>
      </c>
    </row>
    <row r="122" spans="1:51" s="15" customFormat="1" ht="12">
      <c r="A122" s="15"/>
      <c r="B122" s="242"/>
      <c r="C122" s="243"/>
      <c r="D122" s="213" t="s">
        <v>129</v>
      </c>
      <c r="E122" s="244" t="s">
        <v>20</v>
      </c>
      <c r="F122" s="245" t="s">
        <v>162</v>
      </c>
      <c r="G122" s="243"/>
      <c r="H122" s="246">
        <v>295.82</v>
      </c>
      <c r="I122" s="247"/>
      <c r="J122" s="243"/>
      <c r="K122" s="243"/>
      <c r="L122" s="248"/>
      <c r="M122" s="249"/>
      <c r="N122" s="250"/>
      <c r="O122" s="250"/>
      <c r="P122" s="250"/>
      <c r="Q122" s="250"/>
      <c r="R122" s="250"/>
      <c r="S122" s="250"/>
      <c r="T122" s="251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52" t="s">
        <v>129</v>
      </c>
      <c r="AU122" s="252" t="s">
        <v>81</v>
      </c>
      <c r="AV122" s="15" t="s">
        <v>143</v>
      </c>
      <c r="AW122" s="15" t="s">
        <v>33</v>
      </c>
      <c r="AX122" s="15" t="s">
        <v>72</v>
      </c>
      <c r="AY122" s="252" t="s">
        <v>115</v>
      </c>
    </row>
    <row r="123" spans="1:51" s="13" customFormat="1" ht="12">
      <c r="A123" s="13"/>
      <c r="B123" s="220"/>
      <c r="C123" s="221"/>
      <c r="D123" s="213" t="s">
        <v>129</v>
      </c>
      <c r="E123" s="222" t="s">
        <v>20</v>
      </c>
      <c r="F123" s="223" t="s">
        <v>163</v>
      </c>
      <c r="G123" s="221"/>
      <c r="H123" s="224">
        <v>295.82</v>
      </c>
      <c r="I123" s="225"/>
      <c r="J123" s="221"/>
      <c r="K123" s="221"/>
      <c r="L123" s="226"/>
      <c r="M123" s="227"/>
      <c r="N123" s="228"/>
      <c r="O123" s="228"/>
      <c r="P123" s="228"/>
      <c r="Q123" s="228"/>
      <c r="R123" s="228"/>
      <c r="S123" s="228"/>
      <c r="T123" s="229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0" t="s">
        <v>129</v>
      </c>
      <c r="AU123" s="230" t="s">
        <v>81</v>
      </c>
      <c r="AV123" s="13" t="s">
        <v>81</v>
      </c>
      <c r="AW123" s="13" t="s">
        <v>33</v>
      </c>
      <c r="AX123" s="13" t="s">
        <v>72</v>
      </c>
      <c r="AY123" s="230" t="s">
        <v>115</v>
      </c>
    </row>
    <row r="124" spans="1:51" s="14" customFormat="1" ht="12">
      <c r="A124" s="14"/>
      <c r="B124" s="231"/>
      <c r="C124" s="232"/>
      <c r="D124" s="213" t="s">
        <v>129</v>
      </c>
      <c r="E124" s="233" t="s">
        <v>20</v>
      </c>
      <c r="F124" s="234" t="s">
        <v>135</v>
      </c>
      <c r="G124" s="232"/>
      <c r="H124" s="235">
        <v>591.64</v>
      </c>
      <c r="I124" s="236"/>
      <c r="J124" s="232"/>
      <c r="K124" s="232"/>
      <c r="L124" s="237"/>
      <c r="M124" s="238"/>
      <c r="N124" s="239"/>
      <c r="O124" s="239"/>
      <c r="P124" s="239"/>
      <c r="Q124" s="239"/>
      <c r="R124" s="239"/>
      <c r="S124" s="239"/>
      <c r="T124" s="240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1" t="s">
        <v>129</v>
      </c>
      <c r="AU124" s="241" t="s">
        <v>81</v>
      </c>
      <c r="AV124" s="14" t="s">
        <v>123</v>
      </c>
      <c r="AW124" s="14" t="s">
        <v>33</v>
      </c>
      <c r="AX124" s="14" t="s">
        <v>8</v>
      </c>
      <c r="AY124" s="241" t="s">
        <v>115</v>
      </c>
    </row>
    <row r="125" spans="1:65" s="2" customFormat="1" ht="16.5" customHeight="1">
      <c r="A125" s="39"/>
      <c r="B125" s="40"/>
      <c r="C125" s="253" t="s">
        <v>164</v>
      </c>
      <c r="D125" s="253" t="s">
        <v>165</v>
      </c>
      <c r="E125" s="254" t="s">
        <v>166</v>
      </c>
      <c r="F125" s="255" t="s">
        <v>167</v>
      </c>
      <c r="G125" s="256" t="s">
        <v>154</v>
      </c>
      <c r="H125" s="257">
        <v>310.61</v>
      </c>
      <c r="I125" s="258"/>
      <c r="J125" s="257">
        <f>ROUND(I125*H125,0)</f>
        <v>0</v>
      </c>
      <c r="K125" s="255" t="s">
        <v>122</v>
      </c>
      <c r="L125" s="259"/>
      <c r="M125" s="260" t="s">
        <v>20</v>
      </c>
      <c r="N125" s="261" t="s">
        <v>43</v>
      </c>
      <c r="O125" s="85"/>
      <c r="P125" s="209">
        <f>O125*H125</f>
        <v>0</v>
      </c>
      <c r="Q125" s="209">
        <v>0.00012</v>
      </c>
      <c r="R125" s="209">
        <f>Q125*H125</f>
        <v>0.0372732</v>
      </c>
      <c r="S125" s="209">
        <v>0</v>
      </c>
      <c r="T125" s="210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1" t="s">
        <v>168</v>
      </c>
      <c r="AT125" s="211" t="s">
        <v>165</v>
      </c>
      <c r="AU125" s="211" t="s">
        <v>81</v>
      </c>
      <c r="AY125" s="18" t="s">
        <v>115</v>
      </c>
      <c r="BE125" s="212">
        <f>IF(N125="základní",J125,0)</f>
        <v>0</v>
      </c>
      <c r="BF125" s="212">
        <f>IF(N125="snížená",J125,0)</f>
        <v>0</v>
      </c>
      <c r="BG125" s="212">
        <f>IF(N125="zákl. přenesená",J125,0)</f>
        <v>0</v>
      </c>
      <c r="BH125" s="212">
        <f>IF(N125="sníž. přenesená",J125,0)</f>
        <v>0</v>
      </c>
      <c r="BI125" s="212">
        <f>IF(N125="nulová",J125,0)</f>
        <v>0</v>
      </c>
      <c r="BJ125" s="18" t="s">
        <v>8</v>
      </c>
      <c r="BK125" s="212">
        <f>ROUND(I125*H125,0)</f>
        <v>0</v>
      </c>
      <c r="BL125" s="18" t="s">
        <v>123</v>
      </c>
      <c r="BM125" s="211" t="s">
        <v>169</v>
      </c>
    </row>
    <row r="126" spans="1:47" s="2" customFormat="1" ht="12">
      <c r="A126" s="39"/>
      <c r="B126" s="40"/>
      <c r="C126" s="41"/>
      <c r="D126" s="213" t="s">
        <v>125</v>
      </c>
      <c r="E126" s="41"/>
      <c r="F126" s="214" t="s">
        <v>167</v>
      </c>
      <c r="G126" s="41"/>
      <c r="H126" s="41"/>
      <c r="I126" s="215"/>
      <c r="J126" s="41"/>
      <c r="K126" s="41"/>
      <c r="L126" s="45"/>
      <c r="M126" s="216"/>
      <c r="N126" s="217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125</v>
      </c>
      <c r="AU126" s="18" t="s">
        <v>81</v>
      </c>
    </row>
    <row r="127" spans="1:51" s="13" customFormat="1" ht="12">
      <c r="A127" s="13"/>
      <c r="B127" s="220"/>
      <c r="C127" s="221"/>
      <c r="D127" s="213" t="s">
        <v>129</v>
      </c>
      <c r="E127" s="222" t="s">
        <v>20</v>
      </c>
      <c r="F127" s="223" t="s">
        <v>158</v>
      </c>
      <c r="G127" s="221"/>
      <c r="H127" s="224">
        <v>56.61</v>
      </c>
      <c r="I127" s="225"/>
      <c r="J127" s="221"/>
      <c r="K127" s="221"/>
      <c r="L127" s="226"/>
      <c r="M127" s="227"/>
      <c r="N127" s="228"/>
      <c r="O127" s="228"/>
      <c r="P127" s="228"/>
      <c r="Q127" s="228"/>
      <c r="R127" s="228"/>
      <c r="S127" s="228"/>
      <c r="T127" s="229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0" t="s">
        <v>129</v>
      </c>
      <c r="AU127" s="230" t="s">
        <v>81</v>
      </c>
      <c r="AV127" s="13" t="s">
        <v>81</v>
      </c>
      <c r="AW127" s="13" t="s">
        <v>33</v>
      </c>
      <c r="AX127" s="13" t="s">
        <v>72</v>
      </c>
      <c r="AY127" s="230" t="s">
        <v>115</v>
      </c>
    </row>
    <row r="128" spans="1:51" s="13" customFormat="1" ht="12">
      <c r="A128" s="13"/>
      <c r="B128" s="220"/>
      <c r="C128" s="221"/>
      <c r="D128" s="213" t="s">
        <v>129</v>
      </c>
      <c r="E128" s="222" t="s">
        <v>20</v>
      </c>
      <c r="F128" s="223" t="s">
        <v>159</v>
      </c>
      <c r="G128" s="221"/>
      <c r="H128" s="224">
        <v>135.09</v>
      </c>
      <c r="I128" s="225"/>
      <c r="J128" s="221"/>
      <c r="K128" s="221"/>
      <c r="L128" s="226"/>
      <c r="M128" s="227"/>
      <c r="N128" s="228"/>
      <c r="O128" s="228"/>
      <c r="P128" s="228"/>
      <c r="Q128" s="228"/>
      <c r="R128" s="228"/>
      <c r="S128" s="228"/>
      <c r="T128" s="229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0" t="s">
        <v>129</v>
      </c>
      <c r="AU128" s="230" t="s">
        <v>81</v>
      </c>
      <c r="AV128" s="13" t="s">
        <v>81</v>
      </c>
      <c r="AW128" s="13" t="s">
        <v>33</v>
      </c>
      <c r="AX128" s="13" t="s">
        <v>72</v>
      </c>
      <c r="AY128" s="230" t="s">
        <v>115</v>
      </c>
    </row>
    <row r="129" spans="1:51" s="13" customFormat="1" ht="12">
      <c r="A129" s="13"/>
      <c r="B129" s="220"/>
      <c r="C129" s="221"/>
      <c r="D129" s="213" t="s">
        <v>129</v>
      </c>
      <c r="E129" s="222" t="s">
        <v>20</v>
      </c>
      <c r="F129" s="223" t="s">
        <v>160</v>
      </c>
      <c r="G129" s="221"/>
      <c r="H129" s="224">
        <v>90.69</v>
      </c>
      <c r="I129" s="225"/>
      <c r="J129" s="221"/>
      <c r="K129" s="221"/>
      <c r="L129" s="226"/>
      <c r="M129" s="227"/>
      <c r="N129" s="228"/>
      <c r="O129" s="228"/>
      <c r="P129" s="228"/>
      <c r="Q129" s="228"/>
      <c r="R129" s="228"/>
      <c r="S129" s="228"/>
      <c r="T129" s="229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0" t="s">
        <v>129</v>
      </c>
      <c r="AU129" s="230" t="s">
        <v>81</v>
      </c>
      <c r="AV129" s="13" t="s">
        <v>81</v>
      </c>
      <c r="AW129" s="13" t="s">
        <v>33</v>
      </c>
      <c r="AX129" s="13" t="s">
        <v>72</v>
      </c>
      <c r="AY129" s="230" t="s">
        <v>115</v>
      </c>
    </row>
    <row r="130" spans="1:51" s="13" customFormat="1" ht="12">
      <c r="A130" s="13"/>
      <c r="B130" s="220"/>
      <c r="C130" s="221"/>
      <c r="D130" s="213" t="s">
        <v>129</v>
      </c>
      <c r="E130" s="222" t="s">
        <v>20</v>
      </c>
      <c r="F130" s="223" t="s">
        <v>161</v>
      </c>
      <c r="G130" s="221"/>
      <c r="H130" s="224">
        <v>13.43</v>
      </c>
      <c r="I130" s="225"/>
      <c r="J130" s="221"/>
      <c r="K130" s="221"/>
      <c r="L130" s="226"/>
      <c r="M130" s="227"/>
      <c r="N130" s="228"/>
      <c r="O130" s="228"/>
      <c r="P130" s="228"/>
      <c r="Q130" s="228"/>
      <c r="R130" s="228"/>
      <c r="S130" s="228"/>
      <c r="T130" s="229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0" t="s">
        <v>129</v>
      </c>
      <c r="AU130" s="230" t="s">
        <v>81</v>
      </c>
      <c r="AV130" s="13" t="s">
        <v>81</v>
      </c>
      <c r="AW130" s="13" t="s">
        <v>33</v>
      </c>
      <c r="AX130" s="13" t="s">
        <v>72</v>
      </c>
      <c r="AY130" s="230" t="s">
        <v>115</v>
      </c>
    </row>
    <row r="131" spans="1:51" s="14" customFormat="1" ht="12">
      <c r="A131" s="14"/>
      <c r="B131" s="231"/>
      <c r="C131" s="232"/>
      <c r="D131" s="213" t="s">
        <v>129</v>
      </c>
      <c r="E131" s="233" t="s">
        <v>20</v>
      </c>
      <c r="F131" s="234" t="s">
        <v>135</v>
      </c>
      <c r="G131" s="232"/>
      <c r="H131" s="235">
        <v>295.82</v>
      </c>
      <c r="I131" s="236"/>
      <c r="J131" s="232"/>
      <c r="K131" s="232"/>
      <c r="L131" s="237"/>
      <c r="M131" s="238"/>
      <c r="N131" s="239"/>
      <c r="O131" s="239"/>
      <c r="P131" s="239"/>
      <c r="Q131" s="239"/>
      <c r="R131" s="239"/>
      <c r="S131" s="239"/>
      <c r="T131" s="240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1" t="s">
        <v>129</v>
      </c>
      <c r="AU131" s="241" t="s">
        <v>81</v>
      </c>
      <c r="AV131" s="14" t="s">
        <v>123</v>
      </c>
      <c r="AW131" s="14" t="s">
        <v>33</v>
      </c>
      <c r="AX131" s="14" t="s">
        <v>8</v>
      </c>
      <c r="AY131" s="241" t="s">
        <v>115</v>
      </c>
    </row>
    <row r="132" spans="1:51" s="13" customFormat="1" ht="12">
      <c r="A132" s="13"/>
      <c r="B132" s="220"/>
      <c r="C132" s="221"/>
      <c r="D132" s="213" t="s">
        <v>129</v>
      </c>
      <c r="E132" s="221"/>
      <c r="F132" s="223" t="s">
        <v>170</v>
      </c>
      <c r="G132" s="221"/>
      <c r="H132" s="224">
        <v>310.61</v>
      </c>
      <c r="I132" s="225"/>
      <c r="J132" s="221"/>
      <c r="K132" s="221"/>
      <c r="L132" s="226"/>
      <c r="M132" s="227"/>
      <c r="N132" s="228"/>
      <c r="O132" s="228"/>
      <c r="P132" s="228"/>
      <c r="Q132" s="228"/>
      <c r="R132" s="228"/>
      <c r="S132" s="228"/>
      <c r="T132" s="229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0" t="s">
        <v>129</v>
      </c>
      <c r="AU132" s="230" t="s">
        <v>81</v>
      </c>
      <c r="AV132" s="13" t="s">
        <v>81</v>
      </c>
      <c r="AW132" s="13" t="s">
        <v>4</v>
      </c>
      <c r="AX132" s="13" t="s">
        <v>8</v>
      </c>
      <c r="AY132" s="230" t="s">
        <v>115</v>
      </c>
    </row>
    <row r="133" spans="1:65" s="2" customFormat="1" ht="16.5" customHeight="1">
      <c r="A133" s="39"/>
      <c r="B133" s="40"/>
      <c r="C133" s="253" t="s">
        <v>116</v>
      </c>
      <c r="D133" s="253" t="s">
        <v>165</v>
      </c>
      <c r="E133" s="254" t="s">
        <v>171</v>
      </c>
      <c r="F133" s="255" t="s">
        <v>172</v>
      </c>
      <c r="G133" s="256" t="s">
        <v>154</v>
      </c>
      <c r="H133" s="257">
        <v>295.82</v>
      </c>
      <c r="I133" s="258"/>
      <c r="J133" s="257">
        <f>ROUND(I133*H133,0)</f>
        <v>0</v>
      </c>
      <c r="K133" s="255" t="s">
        <v>122</v>
      </c>
      <c r="L133" s="259"/>
      <c r="M133" s="260" t="s">
        <v>20</v>
      </c>
      <c r="N133" s="261" t="s">
        <v>43</v>
      </c>
      <c r="O133" s="85"/>
      <c r="P133" s="209">
        <f>O133*H133</f>
        <v>0</v>
      </c>
      <c r="Q133" s="209">
        <v>4E-05</v>
      </c>
      <c r="R133" s="209">
        <f>Q133*H133</f>
        <v>0.011832800000000001</v>
      </c>
      <c r="S133" s="209">
        <v>0</v>
      </c>
      <c r="T133" s="210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11" t="s">
        <v>168</v>
      </c>
      <c r="AT133" s="211" t="s">
        <v>165</v>
      </c>
      <c r="AU133" s="211" t="s">
        <v>81</v>
      </c>
      <c r="AY133" s="18" t="s">
        <v>115</v>
      </c>
      <c r="BE133" s="212">
        <f>IF(N133="základní",J133,0)</f>
        <v>0</v>
      </c>
      <c r="BF133" s="212">
        <f>IF(N133="snížená",J133,0)</f>
        <v>0</v>
      </c>
      <c r="BG133" s="212">
        <f>IF(N133="zákl. přenesená",J133,0)</f>
        <v>0</v>
      </c>
      <c r="BH133" s="212">
        <f>IF(N133="sníž. přenesená",J133,0)</f>
        <v>0</v>
      </c>
      <c r="BI133" s="212">
        <f>IF(N133="nulová",J133,0)</f>
        <v>0</v>
      </c>
      <c r="BJ133" s="18" t="s">
        <v>8</v>
      </c>
      <c r="BK133" s="212">
        <f>ROUND(I133*H133,0)</f>
        <v>0</v>
      </c>
      <c r="BL133" s="18" t="s">
        <v>123</v>
      </c>
      <c r="BM133" s="211" t="s">
        <v>173</v>
      </c>
    </row>
    <row r="134" spans="1:47" s="2" customFormat="1" ht="12">
      <c r="A134" s="39"/>
      <c r="B134" s="40"/>
      <c r="C134" s="41"/>
      <c r="D134" s="213" t="s">
        <v>125</v>
      </c>
      <c r="E134" s="41"/>
      <c r="F134" s="214" t="s">
        <v>172</v>
      </c>
      <c r="G134" s="41"/>
      <c r="H134" s="41"/>
      <c r="I134" s="215"/>
      <c r="J134" s="41"/>
      <c r="K134" s="41"/>
      <c r="L134" s="45"/>
      <c r="M134" s="216"/>
      <c r="N134" s="217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125</v>
      </c>
      <c r="AU134" s="18" t="s">
        <v>81</v>
      </c>
    </row>
    <row r="135" spans="1:51" s="13" customFormat="1" ht="12">
      <c r="A135" s="13"/>
      <c r="B135" s="220"/>
      <c r="C135" s="221"/>
      <c r="D135" s="213" t="s">
        <v>129</v>
      </c>
      <c r="E135" s="222" t="s">
        <v>20</v>
      </c>
      <c r="F135" s="223" t="s">
        <v>158</v>
      </c>
      <c r="G135" s="221"/>
      <c r="H135" s="224">
        <v>56.61</v>
      </c>
      <c r="I135" s="225"/>
      <c r="J135" s="221"/>
      <c r="K135" s="221"/>
      <c r="L135" s="226"/>
      <c r="M135" s="227"/>
      <c r="N135" s="228"/>
      <c r="O135" s="228"/>
      <c r="P135" s="228"/>
      <c r="Q135" s="228"/>
      <c r="R135" s="228"/>
      <c r="S135" s="228"/>
      <c r="T135" s="229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0" t="s">
        <v>129</v>
      </c>
      <c r="AU135" s="230" t="s">
        <v>81</v>
      </c>
      <c r="AV135" s="13" t="s">
        <v>81</v>
      </c>
      <c r="AW135" s="13" t="s">
        <v>33</v>
      </c>
      <c r="AX135" s="13" t="s">
        <v>72</v>
      </c>
      <c r="AY135" s="230" t="s">
        <v>115</v>
      </c>
    </row>
    <row r="136" spans="1:51" s="13" customFormat="1" ht="12">
      <c r="A136" s="13"/>
      <c r="B136" s="220"/>
      <c r="C136" s="221"/>
      <c r="D136" s="213" t="s">
        <v>129</v>
      </c>
      <c r="E136" s="222" t="s">
        <v>20</v>
      </c>
      <c r="F136" s="223" t="s">
        <v>159</v>
      </c>
      <c r="G136" s="221"/>
      <c r="H136" s="224">
        <v>135.09</v>
      </c>
      <c r="I136" s="225"/>
      <c r="J136" s="221"/>
      <c r="K136" s="221"/>
      <c r="L136" s="226"/>
      <c r="M136" s="227"/>
      <c r="N136" s="228"/>
      <c r="O136" s="228"/>
      <c r="P136" s="228"/>
      <c r="Q136" s="228"/>
      <c r="R136" s="228"/>
      <c r="S136" s="228"/>
      <c r="T136" s="229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0" t="s">
        <v>129</v>
      </c>
      <c r="AU136" s="230" t="s">
        <v>81</v>
      </c>
      <c r="AV136" s="13" t="s">
        <v>81</v>
      </c>
      <c r="AW136" s="13" t="s">
        <v>33</v>
      </c>
      <c r="AX136" s="13" t="s">
        <v>72</v>
      </c>
      <c r="AY136" s="230" t="s">
        <v>115</v>
      </c>
    </row>
    <row r="137" spans="1:51" s="13" customFormat="1" ht="12">
      <c r="A137" s="13"/>
      <c r="B137" s="220"/>
      <c r="C137" s="221"/>
      <c r="D137" s="213" t="s">
        <v>129</v>
      </c>
      <c r="E137" s="222" t="s">
        <v>20</v>
      </c>
      <c r="F137" s="223" t="s">
        <v>160</v>
      </c>
      <c r="G137" s="221"/>
      <c r="H137" s="224">
        <v>90.69</v>
      </c>
      <c r="I137" s="225"/>
      <c r="J137" s="221"/>
      <c r="K137" s="221"/>
      <c r="L137" s="226"/>
      <c r="M137" s="227"/>
      <c r="N137" s="228"/>
      <c r="O137" s="228"/>
      <c r="P137" s="228"/>
      <c r="Q137" s="228"/>
      <c r="R137" s="228"/>
      <c r="S137" s="228"/>
      <c r="T137" s="229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0" t="s">
        <v>129</v>
      </c>
      <c r="AU137" s="230" t="s">
        <v>81</v>
      </c>
      <c r="AV137" s="13" t="s">
        <v>81</v>
      </c>
      <c r="AW137" s="13" t="s">
        <v>33</v>
      </c>
      <c r="AX137" s="13" t="s">
        <v>72</v>
      </c>
      <c r="AY137" s="230" t="s">
        <v>115</v>
      </c>
    </row>
    <row r="138" spans="1:51" s="13" customFormat="1" ht="12">
      <c r="A138" s="13"/>
      <c r="B138" s="220"/>
      <c r="C138" s="221"/>
      <c r="D138" s="213" t="s">
        <v>129</v>
      </c>
      <c r="E138" s="222" t="s">
        <v>20</v>
      </c>
      <c r="F138" s="223" t="s">
        <v>161</v>
      </c>
      <c r="G138" s="221"/>
      <c r="H138" s="224">
        <v>13.43</v>
      </c>
      <c r="I138" s="225"/>
      <c r="J138" s="221"/>
      <c r="K138" s="221"/>
      <c r="L138" s="226"/>
      <c r="M138" s="227"/>
      <c r="N138" s="228"/>
      <c r="O138" s="228"/>
      <c r="P138" s="228"/>
      <c r="Q138" s="228"/>
      <c r="R138" s="228"/>
      <c r="S138" s="228"/>
      <c r="T138" s="229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0" t="s">
        <v>129</v>
      </c>
      <c r="AU138" s="230" t="s">
        <v>81</v>
      </c>
      <c r="AV138" s="13" t="s">
        <v>81</v>
      </c>
      <c r="AW138" s="13" t="s">
        <v>33</v>
      </c>
      <c r="AX138" s="13" t="s">
        <v>72</v>
      </c>
      <c r="AY138" s="230" t="s">
        <v>115</v>
      </c>
    </row>
    <row r="139" spans="1:51" s="14" customFormat="1" ht="12">
      <c r="A139" s="14"/>
      <c r="B139" s="231"/>
      <c r="C139" s="232"/>
      <c r="D139" s="213" t="s">
        <v>129</v>
      </c>
      <c r="E139" s="233" t="s">
        <v>20</v>
      </c>
      <c r="F139" s="234" t="s">
        <v>135</v>
      </c>
      <c r="G139" s="232"/>
      <c r="H139" s="235">
        <v>295.82</v>
      </c>
      <c r="I139" s="236"/>
      <c r="J139" s="232"/>
      <c r="K139" s="232"/>
      <c r="L139" s="237"/>
      <c r="M139" s="238"/>
      <c r="N139" s="239"/>
      <c r="O139" s="239"/>
      <c r="P139" s="239"/>
      <c r="Q139" s="239"/>
      <c r="R139" s="239"/>
      <c r="S139" s="239"/>
      <c r="T139" s="240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1" t="s">
        <v>129</v>
      </c>
      <c r="AU139" s="241" t="s">
        <v>81</v>
      </c>
      <c r="AV139" s="14" t="s">
        <v>123</v>
      </c>
      <c r="AW139" s="14" t="s">
        <v>33</v>
      </c>
      <c r="AX139" s="14" t="s">
        <v>8</v>
      </c>
      <c r="AY139" s="241" t="s">
        <v>115</v>
      </c>
    </row>
    <row r="140" spans="1:65" s="2" customFormat="1" ht="16.5" customHeight="1">
      <c r="A140" s="39"/>
      <c r="B140" s="40"/>
      <c r="C140" s="201" t="s">
        <v>174</v>
      </c>
      <c r="D140" s="201" t="s">
        <v>118</v>
      </c>
      <c r="E140" s="202" t="s">
        <v>175</v>
      </c>
      <c r="F140" s="203" t="s">
        <v>176</v>
      </c>
      <c r="G140" s="204" t="s">
        <v>121</v>
      </c>
      <c r="H140" s="205">
        <v>24.33</v>
      </c>
      <c r="I140" s="206"/>
      <c r="J140" s="205">
        <f>ROUND(I140*H140,0)</f>
        <v>0</v>
      </c>
      <c r="K140" s="203" t="s">
        <v>122</v>
      </c>
      <c r="L140" s="45"/>
      <c r="M140" s="207" t="s">
        <v>20</v>
      </c>
      <c r="N140" s="208" t="s">
        <v>43</v>
      </c>
      <c r="O140" s="85"/>
      <c r="P140" s="209">
        <f>O140*H140</f>
        <v>0</v>
      </c>
      <c r="Q140" s="209">
        <v>0.105</v>
      </c>
      <c r="R140" s="209">
        <f>Q140*H140</f>
        <v>2.5546499999999996</v>
      </c>
      <c r="S140" s="209">
        <v>0</v>
      </c>
      <c r="T140" s="210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1" t="s">
        <v>123</v>
      </c>
      <c r="AT140" s="211" t="s">
        <v>118</v>
      </c>
      <c r="AU140" s="211" t="s">
        <v>81</v>
      </c>
      <c r="AY140" s="18" t="s">
        <v>115</v>
      </c>
      <c r="BE140" s="212">
        <f>IF(N140="základní",J140,0)</f>
        <v>0</v>
      </c>
      <c r="BF140" s="212">
        <f>IF(N140="snížená",J140,0)</f>
        <v>0</v>
      </c>
      <c r="BG140" s="212">
        <f>IF(N140="zákl. přenesená",J140,0)</f>
        <v>0</v>
      </c>
      <c r="BH140" s="212">
        <f>IF(N140="sníž. přenesená",J140,0)</f>
        <v>0</v>
      </c>
      <c r="BI140" s="212">
        <f>IF(N140="nulová",J140,0)</f>
        <v>0</v>
      </c>
      <c r="BJ140" s="18" t="s">
        <v>8</v>
      </c>
      <c r="BK140" s="212">
        <f>ROUND(I140*H140,0)</f>
        <v>0</v>
      </c>
      <c r="BL140" s="18" t="s">
        <v>123</v>
      </c>
      <c r="BM140" s="211" t="s">
        <v>177</v>
      </c>
    </row>
    <row r="141" spans="1:47" s="2" customFormat="1" ht="12">
      <c r="A141" s="39"/>
      <c r="B141" s="40"/>
      <c r="C141" s="41"/>
      <c r="D141" s="213" t="s">
        <v>125</v>
      </c>
      <c r="E141" s="41"/>
      <c r="F141" s="214" t="s">
        <v>178</v>
      </c>
      <c r="G141" s="41"/>
      <c r="H141" s="41"/>
      <c r="I141" s="215"/>
      <c r="J141" s="41"/>
      <c r="K141" s="41"/>
      <c r="L141" s="45"/>
      <c r="M141" s="216"/>
      <c r="N141" s="217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125</v>
      </c>
      <c r="AU141" s="18" t="s">
        <v>81</v>
      </c>
    </row>
    <row r="142" spans="1:47" s="2" customFormat="1" ht="12">
      <c r="A142" s="39"/>
      <c r="B142" s="40"/>
      <c r="C142" s="41"/>
      <c r="D142" s="218" t="s">
        <v>127</v>
      </c>
      <c r="E142" s="41"/>
      <c r="F142" s="219" t="s">
        <v>179</v>
      </c>
      <c r="G142" s="41"/>
      <c r="H142" s="41"/>
      <c r="I142" s="215"/>
      <c r="J142" s="41"/>
      <c r="K142" s="41"/>
      <c r="L142" s="45"/>
      <c r="M142" s="216"/>
      <c r="N142" s="217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127</v>
      </c>
      <c r="AU142" s="18" t="s">
        <v>81</v>
      </c>
    </row>
    <row r="143" spans="1:51" s="13" customFormat="1" ht="12">
      <c r="A143" s="13"/>
      <c r="B143" s="220"/>
      <c r="C143" s="221"/>
      <c r="D143" s="213" t="s">
        <v>129</v>
      </c>
      <c r="E143" s="222" t="s">
        <v>20</v>
      </c>
      <c r="F143" s="223" t="s">
        <v>180</v>
      </c>
      <c r="G143" s="221"/>
      <c r="H143" s="224">
        <v>17.95</v>
      </c>
      <c r="I143" s="225"/>
      <c r="J143" s="221"/>
      <c r="K143" s="221"/>
      <c r="L143" s="226"/>
      <c r="M143" s="227"/>
      <c r="N143" s="228"/>
      <c r="O143" s="228"/>
      <c r="P143" s="228"/>
      <c r="Q143" s="228"/>
      <c r="R143" s="228"/>
      <c r="S143" s="228"/>
      <c r="T143" s="229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0" t="s">
        <v>129</v>
      </c>
      <c r="AU143" s="230" t="s">
        <v>81</v>
      </c>
      <c r="AV143" s="13" t="s">
        <v>81</v>
      </c>
      <c r="AW143" s="13" t="s">
        <v>33</v>
      </c>
      <c r="AX143" s="13" t="s">
        <v>72</v>
      </c>
      <c r="AY143" s="230" t="s">
        <v>115</v>
      </c>
    </row>
    <row r="144" spans="1:51" s="13" customFormat="1" ht="12">
      <c r="A144" s="13"/>
      <c r="B144" s="220"/>
      <c r="C144" s="221"/>
      <c r="D144" s="213" t="s">
        <v>129</v>
      </c>
      <c r="E144" s="222" t="s">
        <v>20</v>
      </c>
      <c r="F144" s="223" t="s">
        <v>181</v>
      </c>
      <c r="G144" s="221"/>
      <c r="H144" s="224">
        <v>6.38</v>
      </c>
      <c r="I144" s="225"/>
      <c r="J144" s="221"/>
      <c r="K144" s="221"/>
      <c r="L144" s="226"/>
      <c r="M144" s="227"/>
      <c r="N144" s="228"/>
      <c r="O144" s="228"/>
      <c r="P144" s="228"/>
      <c r="Q144" s="228"/>
      <c r="R144" s="228"/>
      <c r="S144" s="228"/>
      <c r="T144" s="229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0" t="s">
        <v>129</v>
      </c>
      <c r="AU144" s="230" t="s">
        <v>81</v>
      </c>
      <c r="AV144" s="13" t="s">
        <v>81</v>
      </c>
      <c r="AW144" s="13" t="s">
        <v>33</v>
      </c>
      <c r="AX144" s="13" t="s">
        <v>72</v>
      </c>
      <c r="AY144" s="230" t="s">
        <v>115</v>
      </c>
    </row>
    <row r="145" spans="1:51" s="14" customFormat="1" ht="12">
      <c r="A145" s="14"/>
      <c r="B145" s="231"/>
      <c r="C145" s="232"/>
      <c r="D145" s="213" t="s">
        <v>129</v>
      </c>
      <c r="E145" s="233" t="s">
        <v>20</v>
      </c>
      <c r="F145" s="234" t="s">
        <v>135</v>
      </c>
      <c r="G145" s="232"/>
      <c r="H145" s="235">
        <v>24.33</v>
      </c>
      <c r="I145" s="236"/>
      <c r="J145" s="232"/>
      <c r="K145" s="232"/>
      <c r="L145" s="237"/>
      <c r="M145" s="238"/>
      <c r="N145" s="239"/>
      <c r="O145" s="239"/>
      <c r="P145" s="239"/>
      <c r="Q145" s="239"/>
      <c r="R145" s="239"/>
      <c r="S145" s="239"/>
      <c r="T145" s="240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1" t="s">
        <v>129</v>
      </c>
      <c r="AU145" s="241" t="s">
        <v>81</v>
      </c>
      <c r="AV145" s="14" t="s">
        <v>123</v>
      </c>
      <c r="AW145" s="14" t="s">
        <v>33</v>
      </c>
      <c r="AX145" s="14" t="s">
        <v>8</v>
      </c>
      <c r="AY145" s="241" t="s">
        <v>115</v>
      </c>
    </row>
    <row r="146" spans="1:63" s="12" customFormat="1" ht="22.8" customHeight="1">
      <c r="A146" s="12"/>
      <c r="B146" s="185"/>
      <c r="C146" s="186"/>
      <c r="D146" s="187" t="s">
        <v>71</v>
      </c>
      <c r="E146" s="199" t="s">
        <v>182</v>
      </c>
      <c r="F146" s="199" t="s">
        <v>183</v>
      </c>
      <c r="G146" s="186"/>
      <c r="H146" s="186"/>
      <c r="I146" s="189"/>
      <c r="J146" s="200">
        <f>BK146</f>
        <v>0</v>
      </c>
      <c r="K146" s="186"/>
      <c r="L146" s="191"/>
      <c r="M146" s="192"/>
      <c r="N146" s="193"/>
      <c r="O146" s="193"/>
      <c r="P146" s="194">
        <f>SUM(P147:P176)</f>
        <v>0</v>
      </c>
      <c r="Q146" s="193"/>
      <c r="R146" s="194">
        <f>SUM(R147:R176)</f>
        <v>0.054537699999999995</v>
      </c>
      <c r="S146" s="193"/>
      <c r="T146" s="195">
        <f>SUM(T147:T176)</f>
        <v>5.48812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196" t="s">
        <v>8</v>
      </c>
      <c r="AT146" s="197" t="s">
        <v>71</v>
      </c>
      <c r="AU146" s="197" t="s">
        <v>8</v>
      </c>
      <c r="AY146" s="196" t="s">
        <v>115</v>
      </c>
      <c r="BK146" s="198">
        <f>SUM(BK147:BK176)</f>
        <v>0</v>
      </c>
    </row>
    <row r="147" spans="1:65" s="2" customFormat="1" ht="21.75" customHeight="1">
      <c r="A147" s="39"/>
      <c r="B147" s="40"/>
      <c r="C147" s="201" t="s">
        <v>168</v>
      </c>
      <c r="D147" s="201" t="s">
        <v>118</v>
      </c>
      <c r="E147" s="202" t="s">
        <v>184</v>
      </c>
      <c r="F147" s="203" t="s">
        <v>185</v>
      </c>
      <c r="G147" s="204" t="s">
        <v>121</v>
      </c>
      <c r="H147" s="205">
        <v>320.81</v>
      </c>
      <c r="I147" s="206"/>
      <c r="J147" s="205">
        <f>ROUND(I147*H147,0)</f>
        <v>0</v>
      </c>
      <c r="K147" s="203" t="s">
        <v>122</v>
      </c>
      <c r="L147" s="45"/>
      <c r="M147" s="207" t="s">
        <v>20</v>
      </c>
      <c r="N147" s="208" t="s">
        <v>43</v>
      </c>
      <c r="O147" s="85"/>
      <c r="P147" s="209">
        <f>O147*H147</f>
        <v>0</v>
      </c>
      <c r="Q147" s="209">
        <v>0.00013</v>
      </c>
      <c r="R147" s="209">
        <f>Q147*H147</f>
        <v>0.041705299999999994</v>
      </c>
      <c r="S147" s="209">
        <v>0</v>
      </c>
      <c r="T147" s="210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11" t="s">
        <v>123</v>
      </c>
      <c r="AT147" s="211" t="s">
        <v>118</v>
      </c>
      <c r="AU147" s="211" t="s">
        <v>81</v>
      </c>
      <c r="AY147" s="18" t="s">
        <v>115</v>
      </c>
      <c r="BE147" s="212">
        <f>IF(N147="základní",J147,0)</f>
        <v>0</v>
      </c>
      <c r="BF147" s="212">
        <f>IF(N147="snížená",J147,0)</f>
        <v>0</v>
      </c>
      <c r="BG147" s="212">
        <f>IF(N147="zákl. přenesená",J147,0)</f>
        <v>0</v>
      </c>
      <c r="BH147" s="212">
        <f>IF(N147="sníž. přenesená",J147,0)</f>
        <v>0</v>
      </c>
      <c r="BI147" s="212">
        <f>IF(N147="nulová",J147,0)</f>
        <v>0</v>
      </c>
      <c r="BJ147" s="18" t="s">
        <v>8</v>
      </c>
      <c r="BK147" s="212">
        <f>ROUND(I147*H147,0)</f>
        <v>0</v>
      </c>
      <c r="BL147" s="18" t="s">
        <v>123</v>
      </c>
      <c r="BM147" s="211" t="s">
        <v>186</v>
      </c>
    </row>
    <row r="148" spans="1:47" s="2" customFormat="1" ht="12">
      <c r="A148" s="39"/>
      <c r="B148" s="40"/>
      <c r="C148" s="41"/>
      <c r="D148" s="213" t="s">
        <v>125</v>
      </c>
      <c r="E148" s="41"/>
      <c r="F148" s="214" t="s">
        <v>187</v>
      </c>
      <c r="G148" s="41"/>
      <c r="H148" s="41"/>
      <c r="I148" s="215"/>
      <c r="J148" s="41"/>
      <c r="K148" s="41"/>
      <c r="L148" s="45"/>
      <c r="M148" s="216"/>
      <c r="N148" s="217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125</v>
      </c>
      <c r="AU148" s="18" t="s">
        <v>81</v>
      </c>
    </row>
    <row r="149" spans="1:47" s="2" customFormat="1" ht="12">
      <c r="A149" s="39"/>
      <c r="B149" s="40"/>
      <c r="C149" s="41"/>
      <c r="D149" s="218" t="s">
        <v>127</v>
      </c>
      <c r="E149" s="41"/>
      <c r="F149" s="219" t="s">
        <v>188</v>
      </c>
      <c r="G149" s="41"/>
      <c r="H149" s="41"/>
      <c r="I149" s="215"/>
      <c r="J149" s="41"/>
      <c r="K149" s="41"/>
      <c r="L149" s="45"/>
      <c r="M149" s="216"/>
      <c r="N149" s="217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127</v>
      </c>
      <c r="AU149" s="18" t="s">
        <v>81</v>
      </c>
    </row>
    <row r="150" spans="1:51" s="13" customFormat="1" ht="12">
      <c r="A150" s="13"/>
      <c r="B150" s="220"/>
      <c r="C150" s="221"/>
      <c r="D150" s="213" t="s">
        <v>129</v>
      </c>
      <c r="E150" s="222" t="s">
        <v>20</v>
      </c>
      <c r="F150" s="223" t="s">
        <v>141</v>
      </c>
      <c r="G150" s="221"/>
      <c r="H150" s="224">
        <v>241.61</v>
      </c>
      <c r="I150" s="225"/>
      <c r="J150" s="221"/>
      <c r="K150" s="221"/>
      <c r="L150" s="226"/>
      <c r="M150" s="227"/>
      <c r="N150" s="228"/>
      <c r="O150" s="228"/>
      <c r="P150" s="228"/>
      <c r="Q150" s="228"/>
      <c r="R150" s="228"/>
      <c r="S150" s="228"/>
      <c r="T150" s="229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0" t="s">
        <v>129</v>
      </c>
      <c r="AU150" s="230" t="s">
        <v>81</v>
      </c>
      <c r="AV150" s="13" t="s">
        <v>81</v>
      </c>
      <c r="AW150" s="13" t="s">
        <v>33</v>
      </c>
      <c r="AX150" s="13" t="s">
        <v>72</v>
      </c>
      <c r="AY150" s="230" t="s">
        <v>115</v>
      </c>
    </row>
    <row r="151" spans="1:51" s="13" customFormat="1" ht="12">
      <c r="A151" s="13"/>
      <c r="B151" s="220"/>
      <c r="C151" s="221"/>
      <c r="D151" s="213" t="s">
        <v>129</v>
      </c>
      <c r="E151" s="222" t="s">
        <v>20</v>
      </c>
      <c r="F151" s="223" t="s">
        <v>142</v>
      </c>
      <c r="G151" s="221"/>
      <c r="H151" s="224">
        <v>79.2</v>
      </c>
      <c r="I151" s="225"/>
      <c r="J151" s="221"/>
      <c r="K151" s="221"/>
      <c r="L151" s="226"/>
      <c r="M151" s="227"/>
      <c r="N151" s="228"/>
      <c r="O151" s="228"/>
      <c r="P151" s="228"/>
      <c r="Q151" s="228"/>
      <c r="R151" s="228"/>
      <c r="S151" s="228"/>
      <c r="T151" s="229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0" t="s">
        <v>129</v>
      </c>
      <c r="AU151" s="230" t="s">
        <v>81</v>
      </c>
      <c r="AV151" s="13" t="s">
        <v>81</v>
      </c>
      <c r="AW151" s="13" t="s">
        <v>33</v>
      </c>
      <c r="AX151" s="13" t="s">
        <v>72</v>
      </c>
      <c r="AY151" s="230" t="s">
        <v>115</v>
      </c>
    </row>
    <row r="152" spans="1:51" s="14" customFormat="1" ht="12">
      <c r="A152" s="14"/>
      <c r="B152" s="231"/>
      <c r="C152" s="232"/>
      <c r="D152" s="213" t="s">
        <v>129</v>
      </c>
      <c r="E152" s="233" t="s">
        <v>20</v>
      </c>
      <c r="F152" s="234" t="s">
        <v>135</v>
      </c>
      <c r="G152" s="232"/>
      <c r="H152" s="235">
        <v>320.81</v>
      </c>
      <c r="I152" s="236"/>
      <c r="J152" s="232"/>
      <c r="K152" s="232"/>
      <c r="L152" s="237"/>
      <c r="M152" s="238"/>
      <c r="N152" s="239"/>
      <c r="O152" s="239"/>
      <c r="P152" s="239"/>
      <c r="Q152" s="239"/>
      <c r="R152" s="239"/>
      <c r="S152" s="239"/>
      <c r="T152" s="240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1" t="s">
        <v>129</v>
      </c>
      <c r="AU152" s="241" t="s">
        <v>81</v>
      </c>
      <c r="AV152" s="14" t="s">
        <v>123</v>
      </c>
      <c r="AW152" s="14" t="s">
        <v>33</v>
      </c>
      <c r="AX152" s="14" t="s">
        <v>8</v>
      </c>
      <c r="AY152" s="241" t="s">
        <v>115</v>
      </c>
    </row>
    <row r="153" spans="1:65" s="2" customFormat="1" ht="16.5" customHeight="1">
      <c r="A153" s="39"/>
      <c r="B153" s="40"/>
      <c r="C153" s="201" t="s">
        <v>182</v>
      </c>
      <c r="D153" s="201" t="s">
        <v>118</v>
      </c>
      <c r="E153" s="202" t="s">
        <v>189</v>
      </c>
      <c r="F153" s="203" t="s">
        <v>190</v>
      </c>
      <c r="G153" s="204" t="s">
        <v>121</v>
      </c>
      <c r="H153" s="205">
        <v>320.81</v>
      </c>
      <c r="I153" s="206"/>
      <c r="J153" s="205">
        <f>ROUND(I153*H153,0)</f>
        <v>0</v>
      </c>
      <c r="K153" s="203" t="s">
        <v>122</v>
      </c>
      <c r="L153" s="45"/>
      <c r="M153" s="207" t="s">
        <v>20</v>
      </c>
      <c r="N153" s="208" t="s">
        <v>43</v>
      </c>
      <c r="O153" s="85"/>
      <c r="P153" s="209">
        <f>O153*H153</f>
        <v>0</v>
      </c>
      <c r="Q153" s="209">
        <v>4E-05</v>
      </c>
      <c r="R153" s="209">
        <f>Q153*H153</f>
        <v>0.0128324</v>
      </c>
      <c r="S153" s="209">
        <v>0</v>
      </c>
      <c r="T153" s="210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11" t="s">
        <v>123</v>
      </c>
      <c r="AT153" s="211" t="s">
        <v>118</v>
      </c>
      <c r="AU153" s="211" t="s">
        <v>81</v>
      </c>
      <c r="AY153" s="18" t="s">
        <v>115</v>
      </c>
      <c r="BE153" s="212">
        <f>IF(N153="základní",J153,0)</f>
        <v>0</v>
      </c>
      <c r="BF153" s="212">
        <f>IF(N153="snížená",J153,0)</f>
        <v>0</v>
      </c>
      <c r="BG153" s="212">
        <f>IF(N153="zákl. přenesená",J153,0)</f>
        <v>0</v>
      </c>
      <c r="BH153" s="212">
        <f>IF(N153="sníž. přenesená",J153,0)</f>
        <v>0</v>
      </c>
      <c r="BI153" s="212">
        <f>IF(N153="nulová",J153,0)</f>
        <v>0</v>
      </c>
      <c r="BJ153" s="18" t="s">
        <v>8</v>
      </c>
      <c r="BK153" s="212">
        <f>ROUND(I153*H153,0)</f>
        <v>0</v>
      </c>
      <c r="BL153" s="18" t="s">
        <v>123</v>
      </c>
      <c r="BM153" s="211" t="s">
        <v>191</v>
      </c>
    </row>
    <row r="154" spans="1:47" s="2" customFormat="1" ht="12">
      <c r="A154" s="39"/>
      <c r="B154" s="40"/>
      <c r="C154" s="41"/>
      <c r="D154" s="213" t="s">
        <v>125</v>
      </c>
      <c r="E154" s="41"/>
      <c r="F154" s="214" t="s">
        <v>192</v>
      </c>
      <c r="G154" s="41"/>
      <c r="H154" s="41"/>
      <c r="I154" s="215"/>
      <c r="J154" s="41"/>
      <c r="K154" s="41"/>
      <c r="L154" s="45"/>
      <c r="M154" s="216"/>
      <c r="N154" s="217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125</v>
      </c>
      <c r="AU154" s="18" t="s">
        <v>81</v>
      </c>
    </row>
    <row r="155" spans="1:47" s="2" customFormat="1" ht="12">
      <c r="A155" s="39"/>
      <c r="B155" s="40"/>
      <c r="C155" s="41"/>
      <c r="D155" s="218" t="s">
        <v>127</v>
      </c>
      <c r="E155" s="41"/>
      <c r="F155" s="219" t="s">
        <v>193</v>
      </c>
      <c r="G155" s="41"/>
      <c r="H155" s="41"/>
      <c r="I155" s="215"/>
      <c r="J155" s="41"/>
      <c r="K155" s="41"/>
      <c r="L155" s="45"/>
      <c r="M155" s="216"/>
      <c r="N155" s="217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127</v>
      </c>
      <c r="AU155" s="18" t="s">
        <v>81</v>
      </c>
    </row>
    <row r="156" spans="1:51" s="13" customFormat="1" ht="12">
      <c r="A156" s="13"/>
      <c r="B156" s="220"/>
      <c r="C156" s="221"/>
      <c r="D156" s="213" t="s">
        <v>129</v>
      </c>
      <c r="E156" s="222" t="s">
        <v>20</v>
      </c>
      <c r="F156" s="223" t="s">
        <v>141</v>
      </c>
      <c r="G156" s="221"/>
      <c r="H156" s="224">
        <v>241.61</v>
      </c>
      <c r="I156" s="225"/>
      <c r="J156" s="221"/>
      <c r="K156" s="221"/>
      <c r="L156" s="226"/>
      <c r="M156" s="227"/>
      <c r="N156" s="228"/>
      <c r="O156" s="228"/>
      <c r="P156" s="228"/>
      <c r="Q156" s="228"/>
      <c r="R156" s="228"/>
      <c r="S156" s="228"/>
      <c r="T156" s="229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0" t="s">
        <v>129</v>
      </c>
      <c r="AU156" s="230" t="s">
        <v>81</v>
      </c>
      <c r="AV156" s="13" t="s">
        <v>81</v>
      </c>
      <c r="AW156" s="13" t="s">
        <v>33</v>
      </c>
      <c r="AX156" s="13" t="s">
        <v>72</v>
      </c>
      <c r="AY156" s="230" t="s">
        <v>115</v>
      </c>
    </row>
    <row r="157" spans="1:51" s="13" customFormat="1" ht="12">
      <c r="A157" s="13"/>
      <c r="B157" s="220"/>
      <c r="C157" s="221"/>
      <c r="D157" s="213" t="s">
        <v>129</v>
      </c>
      <c r="E157" s="222" t="s">
        <v>20</v>
      </c>
      <c r="F157" s="223" t="s">
        <v>142</v>
      </c>
      <c r="G157" s="221"/>
      <c r="H157" s="224">
        <v>79.2</v>
      </c>
      <c r="I157" s="225"/>
      <c r="J157" s="221"/>
      <c r="K157" s="221"/>
      <c r="L157" s="226"/>
      <c r="M157" s="227"/>
      <c r="N157" s="228"/>
      <c r="O157" s="228"/>
      <c r="P157" s="228"/>
      <c r="Q157" s="228"/>
      <c r="R157" s="228"/>
      <c r="S157" s="228"/>
      <c r="T157" s="229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0" t="s">
        <v>129</v>
      </c>
      <c r="AU157" s="230" t="s">
        <v>81</v>
      </c>
      <c r="AV157" s="13" t="s">
        <v>81</v>
      </c>
      <c r="AW157" s="13" t="s">
        <v>33</v>
      </c>
      <c r="AX157" s="13" t="s">
        <v>72</v>
      </c>
      <c r="AY157" s="230" t="s">
        <v>115</v>
      </c>
    </row>
    <row r="158" spans="1:51" s="14" customFormat="1" ht="12">
      <c r="A158" s="14"/>
      <c r="B158" s="231"/>
      <c r="C158" s="232"/>
      <c r="D158" s="213" t="s">
        <v>129</v>
      </c>
      <c r="E158" s="233" t="s">
        <v>20</v>
      </c>
      <c r="F158" s="234" t="s">
        <v>135</v>
      </c>
      <c r="G158" s="232"/>
      <c r="H158" s="235">
        <v>320.81</v>
      </c>
      <c r="I158" s="236"/>
      <c r="J158" s="232"/>
      <c r="K158" s="232"/>
      <c r="L158" s="237"/>
      <c r="M158" s="238"/>
      <c r="N158" s="239"/>
      <c r="O158" s="239"/>
      <c r="P158" s="239"/>
      <c r="Q158" s="239"/>
      <c r="R158" s="239"/>
      <c r="S158" s="239"/>
      <c r="T158" s="240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1" t="s">
        <v>129</v>
      </c>
      <c r="AU158" s="241" t="s">
        <v>81</v>
      </c>
      <c r="AV158" s="14" t="s">
        <v>123</v>
      </c>
      <c r="AW158" s="14" t="s">
        <v>33</v>
      </c>
      <c r="AX158" s="14" t="s">
        <v>8</v>
      </c>
      <c r="AY158" s="241" t="s">
        <v>115</v>
      </c>
    </row>
    <row r="159" spans="1:65" s="2" customFormat="1" ht="16.5" customHeight="1">
      <c r="A159" s="39"/>
      <c r="B159" s="40"/>
      <c r="C159" s="201" t="s">
        <v>26</v>
      </c>
      <c r="D159" s="201" t="s">
        <v>118</v>
      </c>
      <c r="E159" s="202" t="s">
        <v>194</v>
      </c>
      <c r="F159" s="203" t="s">
        <v>195</v>
      </c>
      <c r="G159" s="204" t="s">
        <v>121</v>
      </c>
      <c r="H159" s="205">
        <v>31.68</v>
      </c>
      <c r="I159" s="206"/>
      <c r="J159" s="205">
        <f>ROUND(I159*H159,0)</f>
        <v>0</v>
      </c>
      <c r="K159" s="203" t="s">
        <v>122</v>
      </c>
      <c r="L159" s="45"/>
      <c r="M159" s="207" t="s">
        <v>20</v>
      </c>
      <c r="N159" s="208" t="s">
        <v>43</v>
      </c>
      <c r="O159" s="85"/>
      <c r="P159" s="209">
        <f>O159*H159</f>
        <v>0</v>
      </c>
      <c r="Q159" s="209">
        <v>0</v>
      </c>
      <c r="R159" s="209">
        <f>Q159*H159</f>
        <v>0</v>
      </c>
      <c r="S159" s="209">
        <v>0.048</v>
      </c>
      <c r="T159" s="210">
        <f>S159*H159</f>
        <v>1.52064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11" t="s">
        <v>123</v>
      </c>
      <c r="AT159" s="211" t="s">
        <v>118</v>
      </c>
      <c r="AU159" s="211" t="s">
        <v>81</v>
      </c>
      <c r="AY159" s="18" t="s">
        <v>115</v>
      </c>
      <c r="BE159" s="212">
        <f>IF(N159="základní",J159,0)</f>
        <v>0</v>
      </c>
      <c r="BF159" s="212">
        <f>IF(N159="snížená",J159,0)</f>
        <v>0</v>
      </c>
      <c r="BG159" s="212">
        <f>IF(N159="zákl. přenesená",J159,0)</f>
        <v>0</v>
      </c>
      <c r="BH159" s="212">
        <f>IF(N159="sníž. přenesená",J159,0)</f>
        <v>0</v>
      </c>
      <c r="BI159" s="212">
        <f>IF(N159="nulová",J159,0)</f>
        <v>0</v>
      </c>
      <c r="BJ159" s="18" t="s">
        <v>8</v>
      </c>
      <c r="BK159" s="212">
        <f>ROUND(I159*H159,0)</f>
        <v>0</v>
      </c>
      <c r="BL159" s="18" t="s">
        <v>123</v>
      </c>
      <c r="BM159" s="211" t="s">
        <v>196</v>
      </c>
    </row>
    <row r="160" spans="1:47" s="2" customFormat="1" ht="12">
      <c r="A160" s="39"/>
      <c r="B160" s="40"/>
      <c r="C160" s="41"/>
      <c r="D160" s="213" t="s">
        <v>125</v>
      </c>
      <c r="E160" s="41"/>
      <c r="F160" s="214" t="s">
        <v>197</v>
      </c>
      <c r="G160" s="41"/>
      <c r="H160" s="41"/>
      <c r="I160" s="215"/>
      <c r="J160" s="41"/>
      <c r="K160" s="41"/>
      <c r="L160" s="45"/>
      <c r="M160" s="216"/>
      <c r="N160" s="217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125</v>
      </c>
      <c r="AU160" s="18" t="s">
        <v>81</v>
      </c>
    </row>
    <row r="161" spans="1:47" s="2" customFormat="1" ht="12">
      <c r="A161" s="39"/>
      <c r="B161" s="40"/>
      <c r="C161" s="41"/>
      <c r="D161" s="218" t="s">
        <v>127</v>
      </c>
      <c r="E161" s="41"/>
      <c r="F161" s="219" t="s">
        <v>198</v>
      </c>
      <c r="G161" s="41"/>
      <c r="H161" s="41"/>
      <c r="I161" s="215"/>
      <c r="J161" s="41"/>
      <c r="K161" s="41"/>
      <c r="L161" s="45"/>
      <c r="M161" s="216"/>
      <c r="N161" s="217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127</v>
      </c>
      <c r="AU161" s="18" t="s">
        <v>81</v>
      </c>
    </row>
    <row r="162" spans="1:51" s="13" customFormat="1" ht="12">
      <c r="A162" s="13"/>
      <c r="B162" s="220"/>
      <c r="C162" s="221"/>
      <c r="D162" s="213" t="s">
        <v>129</v>
      </c>
      <c r="E162" s="222" t="s">
        <v>20</v>
      </c>
      <c r="F162" s="223" t="s">
        <v>199</v>
      </c>
      <c r="G162" s="221"/>
      <c r="H162" s="224">
        <v>31.03</v>
      </c>
      <c r="I162" s="225"/>
      <c r="J162" s="221"/>
      <c r="K162" s="221"/>
      <c r="L162" s="226"/>
      <c r="M162" s="227"/>
      <c r="N162" s="228"/>
      <c r="O162" s="228"/>
      <c r="P162" s="228"/>
      <c r="Q162" s="228"/>
      <c r="R162" s="228"/>
      <c r="S162" s="228"/>
      <c r="T162" s="229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0" t="s">
        <v>129</v>
      </c>
      <c r="AU162" s="230" t="s">
        <v>81</v>
      </c>
      <c r="AV162" s="13" t="s">
        <v>81</v>
      </c>
      <c r="AW162" s="13" t="s">
        <v>33</v>
      </c>
      <c r="AX162" s="13" t="s">
        <v>72</v>
      </c>
      <c r="AY162" s="230" t="s">
        <v>115</v>
      </c>
    </row>
    <row r="163" spans="1:51" s="13" customFormat="1" ht="12">
      <c r="A163" s="13"/>
      <c r="B163" s="220"/>
      <c r="C163" s="221"/>
      <c r="D163" s="213" t="s">
        <v>129</v>
      </c>
      <c r="E163" s="222" t="s">
        <v>20</v>
      </c>
      <c r="F163" s="223" t="s">
        <v>200</v>
      </c>
      <c r="G163" s="221"/>
      <c r="H163" s="224">
        <v>0.65</v>
      </c>
      <c r="I163" s="225"/>
      <c r="J163" s="221"/>
      <c r="K163" s="221"/>
      <c r="L163" s="226"/>
      <c r="M163" s="227"/>
      <c r="N163" s="228"/>
      <c r="O163" s="228"/>
      <c r="P163" s="228"/>
      <c r="Q163" s="228"/>
      <c r="R163" s="228"/>
      <c r="S163" s="228"/>
      <c r="T163" s="229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0" t="s">
        <v>129</v>
      </c>
      <c r="AU163" s="230" t="s">
        <v>81</v>
      </c>
      <c r="AV163" s="13" t="s">
        <v>81</v>
      </c>
      <c r="AW163" s="13" t="s">
        <v>33</v>
      </c>
      <c r="AX163" s="13" t="s">
        <v>72</v>
      </c>
      <c r="AY163" s="230" t="s">
        <v>115</v>
      </c>
    </row>
    <row r="164" spans="1:51" s="14" customFormat="1" ht="12">
      <c r="A164" s="14"/>
      <c r="B164" s="231"/>
      <c r="C164" s="232"/>
      <c r="D164" s="213" t="s">
        <v>129</v>
      </c>
      <c r="E164" s="233" t="s">
        <v>20</v>
      </c>
      <c r="F164" s="234" t="s">
        <v>135</v>
      </c>
      <c r="G164" s="232"/>
      <c r="H164" s="235">
        <v>31.68</v>
      </c>
      <c r="I164" s="236"/>
      <c r="J164" s="232"/>
      <c r="K164" s="232"/>
      <c r="L164" s="237"/>
      <c r="M164" s="238"/>
      <c r="N164" s="239"/>
      <c r="O164" s="239"/>
      <c r="P164" s="239"/>
      <c r="Q164" s="239"/>
      <c r="R164" s="239"/>
      <c r="S164" s="239"/>
      <c r="T164" s="240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1" t="s">
        <v>129</v>
      </c>
      <c r="AU164" s="241" t="s">
        <v>81</v>
      </c>
      <c r="AV164" s="14" t="s">
        <v>123</v>
      </c>
      <c r="AW164" s="14" t="s">
        <v>33</v>
      </c>
      <c r="AX164" s="14" t="s">
        <v>8</v>
      </c>
      <c r="AY164" s="241" t="s">
        <v>115</v>
      </c>
    </row>
    <row r="165" spans="1:65" s="2" customFormat="1" ht="16.5" customHeight="1">
      <c r="A165" s="39"/>
      <c r="B165" s="40"/>
      <c r="C165" s="201" t="s">
        <v>201</v>
      </c>
      <c r="D165" s="201" t="s">
        <v>118</v>
      </c>
      <c r="E165" s="202" t="s">
        <v>202</v>
      </c>
      <c r="F165" s="203" t="s">
        <v>203</v>
      </c>
      <c r="G165" s="204" t="s">
        <v>121</v>
      </c>
      <c r="H165" s="205">
        <v>37.53</v>
      </c>
      <c r="I165" s="206"/>
      <c r="J165" s="205">
        <f>ROUND(I165*H165,0)</f>
        <v>0</v>
      </c>
      <c r="K165" s="203" t="s">
        <v>122</v>
      </c>
      <c r="L165" s="45"/>
      <c r="M165" s="207" t="s">
        <v>20</v>
      </c>
      <c r="N165" s="208" t="s">
        <v>43</v>
      </c>
      <c r="O165" s="85"/>
      <c r="P165" s="209">
        <f>O165*H165</f>
        <v>0</v>
      </c>
      <c r="Q165" s="209">
        <v>0</v>
      </c>
      <c r="R165" s="209">
        <f>Q165*H165</f>
        <v>0</v>
      </c>
      <c r="S165" s="209">
        <v>0.038</v>
      </c>
      <c r="T165" s="210">
        <f>S165*H165</f>
        <v>1.42614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11" t="s">
        <v>123</v>
      </c>
      <c r="AT165" s="211" t="s">
        <v>118</v>
      </c>
      <c r="AU165" s="211" t="s">
        <v>81</v>
      </c>
      <c r="AY165" s="18" t="s">
        <v>115</v>
      </c>
      <c r="BE165" s="212">
        <f>IF(N165="základní",J165,0)</f>
        <v>0</v>
      </c>
      <c r="BF165" s="212">
        <f>IF(N165="snížená",J165,0)</f>
        <v>0</v>
      </c>
      <c r="BG165" s="212">
        <f>IF(N165="zákl. přenesená",J165,0)</f>
        <v>0</v>
      </c>
      <c r="BH165" s="212">
        <f>IF(N165="sníž. přenesená",J165,0)</f>
        <v>0</v>
      </c>
      <c r="BI165" s="212">
        <f>IF(N165="nulová",J165,0)</f>
        <v>0</v>
      </c>
      <c r="BJ165" s="18" t="s">
        <v>8</v>
      </c>
      <c r="BK165" s="212">
        <f>ROUND(I165*H165,0)</f>
        <v>0</v>
      </c>
      <c r="BL165" s="18" t="s">
        <v>123</v>
      </c>
      <c r="BM165" s="211" t="s">
        <v>204</v>
      </c>
    </row>
    <row r="166" spans="1:47" s="2" customFormat="1" ht="12">
      <c r="A166" s="39"/>
      <c r="B166" s="40"/>
      <c r="C166" s="41"/>
      <c r="D166" s="213" t="s">
        <v>125</v>
      </c>
      <c r="E166" s="41"/>
      <c r="F166" s="214" t="s">
        <v>205</v>
      </c>
      <c r="G166" s="41"/>
      <c r="H166" s="41"/>
      <c r="I166" s="215"/>
      <c r="J166" s="41"/>
      <c r="K166" s="41"/>
      <c r="L166" s="45"/>
      <c r="M166" s="216"/>
      <c r="N166" s="217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125</v>
      </c>
      <c r="AU166" s="18" t="s">
        <v>81</v>
      </c>
    </row>
    <row r="167" spans="1:47" s="2" customFormat="1" ht="12">
      <c r="A167" s="39"/>
      <c r="B167" s="40"/>
      <c r="C167" s="41"/>
      <c r="D167" s="218" t="s">
        <v>127</v>
      </c>
      <c r="E167" s="41"/>
      <c r="F167" s="219" t="s">
        <v>206</v>
      </c>
      <c r="G167" s="41"/>
      <c r="H167" s="41"/>
      <c r="I167" s="215"/>
      <c r="J167" s="41"/>
      <c r="K167" s="41"/>
      <c r="L167" s="45"/>
      <c r="M167" s="216"/>
      <c r="N167" s="217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127</v>
      </c>
      <c r="AU167" s="18" t="s">
        <v>81</v>
      </c>
    </row>
    <row r="168" spans="1:51" s="13" customFormat="1" ht="12">
      <c r="A168" s="13"/>
      <c r="B168" s="220"/>
      <c r="C168" s="221"/>
      <c r="D168" s="213" t="s">
        <v>129</v>
      </c>
      <c r="E168" s="222" t="s">
        <v>20</v>
      </c>
      <c r="F168" s="223" t="s">
        <v>207</v>
      </c>
      <c r="G168" s="221"/>
      <c r="H168" s="224">
        <v>37.53</v>
      </c>
      <c r="I168" s="225"/>
      <c r="J168" s="221"/>
      <c r="K168" s="221"/>
      <c r="L168" s="226"/>
      <c r="M168" s="227"/>
      <c r="N168" s="228"/>
      <c r="O168" s="228"/>
      <c r="P168" s="228"/>
      <c r="Q168" s="228"/>
      <c r="R168" s="228"/>
      <c r="S168" s="228"/>
      <c r="T168" s="229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0" t="s">
        <v>129</v>
      </c>
      <c r="AU168" s="230" t="s">
        <v>81</v>
      </c>
      <c r="AV168" s="13" t="s">
        <v>81</v>
      </c>
      <c r="AW168" s="13" t="s">
        <v>33</v>
      </c>
      <c r="AX168" s="13" t="s">
        <v>8</v>
      </c>
      <c r="AY168" s="230" t="s">
        <v>115</v>
      </c>
    </row>
    <row r="169" spans="1:65" s="2" customFormat="1" ht="16.5" customHeight="1">
      <c r="A169" s="39"/>
      <c r="B169" s="40"/>
      <c r="C169" s="201" t="s">
        <v>208</v>
      </c>
      <c r="D169" s="201" t="s">
        <v>118</v>
      </c>
      <c r="E169" s="202" t="s">
        <v>209</v>
      </c>
      <c r="F169" s="203" t="s">
        <v>210</v>
      </c>
      <c r="G169" s="204" t="s">
        <v>121</v>
      </c>
      <c r="H169" s="205">
        <v>13.07</v>
      </c>
      <c r="I169" s="206"/>
      <c r="J169" s="205">
        <f>ROUND(I169*H169,0)</f>
        <v>0</v>
      </c>
      <c r="K169" s="203" t="s">
        <v>122</v>
      </c>
      <c r="L169" s="45"/>
      <c r="M169" s="207" t="s">
        <v>20</v>
      </c>
      <c r="N169" s="208" t="s">
        <v>43</v>
      </c>
      <c r="O169" s="85"/>
      <c r="P169" s="209">
        <f>O169*H169</f>
        <v>0</v>
      </c>
      <c r="Q169" s="209">
        <v>0</v>
      </c>
      <c r="R169" s="209">
        <f>Q169*H169</f>
        <v>0</v>
      </c>
      <c r="S169" s="209">
        <v>0.034</v>
      </c>
      <c r="T169" s="210">
        <f>S169*H169</f>
        <v>0.44438000000000005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11" t="s">
        <v>123</v>
      </c>
      <c r="AT169" s="211" t="s">
        <v>118</v>
      </c>
      <c r="AU169" s="211" t="s">
        <v>81</v>
      </c>
      <c r="AY169" s="18" t="s">
        <v>115</v>
      </c>
      <c r="BE169" s="212">
        <f>IF(N169="základní",J169,0)</f>
        <v>0</v>
      </c>
      <c r="BF169" s="212">
        <f>IF(N169="snížená",J169,0)</f>
        <v>0</v>
      </c>
      <c r="BG169" s="212">
        <f>IF(N169="zákl. přenesená",J169,0)</f>
        <v>0</v>
      </c>
      <c r="BH169" s="212">
        <f>IF(N169="sníž. přenesená",J169,0)</f>
        <v>0</v>
      </c>
      <c r="BI169" s="212">
        <f>IF(N169="nulová",J169,0)</f>
        <v>0</v>
      </c>
      <c r="BJ169" s="18" t="s">
        <v>8</v>
      </c>
      <c r="BK169" s="212">
        <f>ROUND(I169*H169,0)</f>
        <v>0</v>
      </c>
      <c r="BL169" s="18" t="s">
        <v>123</v>
      </c>
      <c r="BM169" s="211" t="s">
        <v>211</v>
      </c>
    </row>
    <row r="170" spans="1:47" s="2" customFormat="1" ht="12">
      <c r="A170" s="39"/>
      <c r="B170" s="40"/>
      <c r="C170" s="41"/>
      <c r="D170" s="213" t="s">
        <v>125</v>
      </c>
      <c r="E170" s="41"/>
      <c r="F170" s="214" t="s">
        <v>212</v>
      </c>
      <c r="G170" s="41"/>
      <c r="H170" s="41"/>
      <c r="I170" s="215"/>
      <c r="J170" s="41"/>
      <c r="K170" s="41"/>
      <c r="L170" s="45"/>
      <c r="M170" s="216"/>
      <c r="N170" s="217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125</v>
      </c>
      <c r="AU170" s="18" t="s">
        <v>81</v>
      </c>
    </row>
    <row r="171" spans="1:47" s="2" customFormat="1" ht="12">
      <c r="A171" s="39"/>
      <c r="B171" s="40"/>
      <c r="C171" s="41"/>
      <c r="D171" s="218" t="s">
        <v>127</v>
      </c>
      <c r="E171" s="41"/>
      <c r="F171" s="219" t="s">
        <v>213</v>
      </c>
      <c r="G171" s="41"/>
      <c r="H171" s="41"/>
      <c r="I171" s="215"/>
      <c r="J171" s="41"/>
      <c r="K171" s="41"/>
      <c r="L171" s="45"/>
      <c r="M171" s="216"/>
      <c r="N171" s="217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127</v>
      </c>
      <c r="AU171" s="18" t="s">
        <v>81</v>
      </c>
    </row>
    <row r="172" spans="1:51" s="13" customFormat="1" ht="12">
      <c r="A172" s="13"/>
      <c r="B172" s="220"/>
      <c r="C172" s="221"/>
      <c r="D172" s="213" t="s">
        <v>129</v>
      </c>
      <c r="E172" s="222" t="s">
        <v>20</v>
      </c>
      <c r="F172" s="223" t="s">
        <v>214</v>
      </c>
      <c r="G172" s="221"/>
      <c r="H172" s="224">
        <v>13.07</v>
      </c>
      <c r="I172" s="225"/>
      <c r="J172" s="221"/>
      <c r="K172" s="221"/>
      <c r="L172" s="226"/>
      <c r="M172" s="227"/>
      <c r="N172" s="228"/>
      <c r="O172" s="228"/>
      <c r="P172" s="228"/>
      <c r="Q172" s="228"/>
      <c r="R172" s="228"/>
      <c r="S172" s="228"/>
      <c r="T172" s="229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0" t="s">
        <v>129</v>
      </c>
      <c r="AU172" s="230" t="s">
        <v>81</v>
      </c>
      <c r="AV172" s="13" t="s">
        <v>81</v>
      </c>
      <c r="AW172" s="13" t="s">
        <v>33</v>
      </c>
      <c r="AX172" s="13" t="s">
        <v>8</v>
      </c>
      <c r="AY172" s="230" t="s">
        <v>115</v>
      </c>
    </row>
    <row r="173" spans="1:65" s="2" customFormat="1" ht="16.5" customHeight="1">
      <c r="A173" s="39"/>
      <c r="B173" s="40"/>
      <c r="C173" s="201" t="s">
        <v>215</v>
      </c>
      <c r="D173" s="201" t="s">
        <v>118</v>
      </c>
      <c r="E173" s="202" t="s">
        <v>216</v>
      </c>
      <c r="F173" s="203" t="s">
        <v>217</v>
      </c>
      <c r="G173" s="204" t="s">
        <v>121</v>
      </c>
      <c r="H173" s="205">
        <v>65.53</v>
      </c>
      <c r="I173" s="206"/>
      <c r="J173" s="205">
        <f>ROUND(I173*H173,0)</f>
        <v>0</v>
      </c>
      <c r="K173" s="203" t="s">
        <v>122</v>
      </c>
      <c r="L173" s="45"/>
      <c r="M173" s="207" t="s">
        <v>20</v>
      </c>
      <c r="N173" s="208" t="s">
        <v>43</v>
      </c>
      <c r="O173" s="85"/>
      <c r="P173" s="209">
        <f>O173*H173</f>
        <v>0</v>
      </c>
      <c r="Q173" s="209">
        <v>0</v>
      </c>
      <c r="R173" s="209">
        <f>Q173*H173</f>
        <v>0</v>
      </c>
      <c r="S173" s="209">
        <v>0.032</v>
      </c>
      <c r="T173" s="210">
        <f>S173*H173</f>
        <v>2.09696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11" t="s">
        <v>123</v>
      </c>
      <c r="AT173" s="211" t="s">
        <v>118</v>
      </c>
      <c r="AU173" s="211" t="s">
        <v>81</v>
      </c>
      <c r="AY173" s="18" t="s">
        <v>115</v>
      </c>
      <c r="BE173" s="212">
        <f>IF(N173="základní",J173,0)</f>
        <v>0</v>
      </c>
      <c r="BF173" s="212">
        <f>IF(N173="snížená",J173,0)</f>
        <v>0</v>
      </c>
      <c r="BG173" s="212">
        <f>IF(N173="zákl. přenesená",J173,0)</f>
        <v>0</v>
      </c>
      <c r="BH173" s="212">
        <f>IF(N173="sníž. přenesená",J173,0)</f>
        <v>0</v>
      </c>
      <c r="BI173" s="212">
        <f>IF(N173="nulová",J173,0)</f>
        <v>0</v>
      </c>
      <c r="BJ173" s="18" t="s">
        <v>8</v>
      </c>
      <c r="BK173" s="212">
        <f>ROUND(I173*H173,0)</f>
        <v>0</v>
      </c>
      <c r="BL173" s="18" t="s">
        <v>123</v>
      </c>
      <c r="BM173" s="211" t="s">
        <v>218</v>
      </c>
    </row>
    <row r="174" spans="1:47" s="2" customFormat="1" ht="12">
      <c r="A174" s="39"/>
      <c r="B174" s="40"/>
      <c r="C174" s="41"/>
      <c r="D174" s="213" t="s">
        <v>125</v>
      </c>
      <c r="E174" s="41"/>
      <c r="F174" s="214" t="s">
        <v>219</v>
      </c>
      <c r="G174" s="41"/>
      <c r="H174" s="41"/>
      <c r="I174" s="215"/>
      <c r="J174" s="41"/>
      <c r="K174" s="41"/>
      <c r="L174" s="45"/>
      <c r="M174" s="216"/>
      <c r="N174" s="217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125</v>
      </c>
      <c r="AU174" s="18" t="s">
        <v>81</v>
      </c>
    </row>
    <row r="175" spans="1:47" s="2" customFormat="1" ht="12">
      <c r="A175" s="39"/>
      <c r="B175" s="40"/>
      <c r="C175" s="41"/>
      <c r="D175" s="218" t="s">
        <v>127</v>
      </c>
      <c r="E175" s="41"/>
      <c r="F175" s="219" t="s">
        <v>220</v>
      </c>
      <c r="G175" s="41"/>
      <c r="H175" s="41"/>
      <c r="I175" s="215"/>
      <c r="J175" s="41"/>
      <c r="K175" s="41"/>
      <c r="L175" s="45"/>
      <c r="M175" s="216"/>
      <c r="N175" s="217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127</v>
      </c>
      <c r="AU175" s="18" t="s">
        <v>81</v>
      </c>
    </row>
    <row r="176" spans="1:51" s="13" customFormat="1" ht="12">
      <c r="A176" s="13"/>
      <c r="B176" s="220"/>
      <c r="C176" s="221"/>
      <c r="D176" s="213" t="s">
        <v>129</v>
      </c>
      <c r="E176" s="222" t="s">
        <v>20</v>
      </c>
      <c r="F176" s="223" t="s">
        <v>221</v>
      </c>
      <c r="G176" s="221"/>
      <c r="H176" s="224">
        <v>65.53</v>
      </c>
      <c r="I176" s="225"/>
      <c r="J176" s="221"/>
      <c r="K176" s="221"/>
      <c r="L176" s="226"/>
      <c r="M176" s="227"/>
      <c r="N176" s="228"/>
      <c r="O176" s="228"/>
      <c r="P176" s="228"/>
      <c r="Q176" s="228"/>
      <c r="R176" s="228"/>
      <c r="S176" s="228"/>
      <c r="T176" s="229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0" t="s">
        <v>129</v>
      </c>
      <c r="AU176" s="230" t="s">
        <v>81</v>
      </c>
      <c r="AV176" s="13" t="s">
        <v>81</v>
      </c>
      <c r="AW176" s="13" t="s">
        <v>33</v>
      </c>
      <c r="AX176" s="13" t="s">
        <v>8</v>
      </c>
      <c r="AY176" s="230" t="s">
        <v>115</v>
      </c>
    </row>
    <row r="177" spans="1:63" s="12" customFormat="1" ht="22.8" customHeight="1">
      <c r="A177" s="12"/>
      <c r="B177" s="185"/>
      <c r="C177" s="186"/>
      <c r="D177" s="187" t="s">
        <v>71</v>
      </c>
      <c r="E177" s="199" t="s">
        <v>222</v>
      </c>
      <c r="F177" s="199" t="s">
        <v>223</v>
      </c>
      <c r="G177" s="186"/>
      <c r="H177" s="186"/>
      <c r="I177" s="189"/>
      <c r="J177" s="200">
        <f>BK177</f>
        <v>0</v>
      </c>
      <c r="K177" s="186"/>
      <c r="L177" s="191"/>
      <c r="M177" s="192"/>
      <c r="N177" s="193"/>
      <c r="O177" s="193"/>
      <c r="P177" s="194">
        <f>SUM(P178:P193)</f>
        <v>0</v>
      </c>
      <c r="Q177" s="193"/>
      <c r="R177" s="194">
        <f>SUM(R178:R193)</f>
        <v>0</v>
      </c>
      <c r="S177" s="193"/>
      <c r="T177" s="195">
        <f>SUM(T178:T193)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196" t="s">
        <v>8</v>
      </c>
      <c r="AT177" s="197" t="s">
        <v>71</v>
      </c>
      <c r="AU177" s="197" t="s">
        <v>8</v>
      </c>
      <c r="AY177" s="196" t="s">
        <v>115</v>
      </c>
      <c r="BK177" s="198">
        <f>SUM(BK178:BK193)</f>
        <v>0</v>
      </c>
    </row>
    <row r="178" spans="1:65" s="2" customFormat="1" ht="16.5" customHeight="1">
      <c r="A178" s="39"/>
      <c r="B178" s="40"/>
      <c r="C178" s="201" t="s">
        <v>224</v>
      </c>
      <c r="D178" s="201" t="s">
        <v>118</v>
      </c>
      <c r="E178" s="202" t="s">
        <v>225</v>
      </c>
      <c r="F178" s="203" t="s">
        <v>226</v>
      </c>
      <c r="G178" s="204" t="s">
        <v>227</v>
      </c>
      <c r="H178" s="205">
        <v>5.78</v>
      </c>
      <c r="I178" s="206"/>
      <c r="J178" s="205">
        <f>ROUND(I178*H178,0)</f>
        <v>0</v>
      </c>
      <c r="K178" s="203" t="s">
        <v>122</v>
      </c>
      <c r="L178" s="45"/>
      <c r="M178" s="207" t="s">
        <v>20</v>
      </c>
      <c r="N178" s="208" t="s">
        <v>43</v>
      </c>
      <c r="O178" s="85"/>
      <c r="P178" s="209">
        <f>O178*H178</f>
        <v>0</v>
      </c>
      <c r="Q178" s="209">
        <v>0</v>
      </c>
      <c r="R178" s="209">
        <f>Q178*H178</f>
        <v>0</v>
      </c>
      <c r="S178" s="209">
        <v>0</v>
      </c>
      <c r="T178" s="210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11" t="s">
        <v>123</v>
      </c>
      <c r="AT178" s="211" t="s">
        <v>118</v>
      </c>
      <c r="AU178" s="211" t="s">
        <v>81</v>
      </c>
      <c r="AY178" s="18" t="s">
        <v>115</v>
      </c>
      <c r="BE178" s="212">
        <f>IF(N178="základní",J178,0)</f>
        <v>0</v>
      </c>
      <c r="BF178" s="212">
        <f>IF(N178="snížená",J178,0)</f>
        <v>0</v>
      </c>
      <c r="BG178" s="212">
        <f>IF(N178="zákl. přenesená",J178,0)</f>
        <v>0</v>
      </c>
      <c r="BH178" s="212">
        <f>IF(N178="sníž. přenesená",J178,0)</f>
        <v>0</v>
      </c>
      <c r="BI178" s="212">
        <f>IF(N178="nulová",J178,0)</f>
        <v>0</v>
      </c>
      <c r="BJ178" s="18" t="s">
        <v>8</v>
      </c>
      <c r="BK178" s="212">
        <f>ROUND(I178*H178,0)</f>
        <v>0</v>
      </c>
      <c r="BL178" s="18" t="s">
        <v>123</v>
      </c>
      <c r="BM178" s="211" t="s">
        <v>228</v>
      </c>
    </row>
    <row r="179" spans="1:47" s="2" customFormat="1" ht="12">
      <c r="A179" s="39"/>
      <c r="B179" s="40"/>
      <c r="C179" s="41"/>
      <c r="D179" s="213" t="s">
        <v>125</v>
      </c>
      <c r="E179" s="41"/>
      <c r="F179" s="214" t="s">
        <v>229</v>
      </c>
      <c r="G179" s="41"/>
      <c r="H179" s="41"/>
      <c r="I179" s="215"/>
      <c r="J179" s="41"/>
      <c r="K179" s="41"/>
      <c r="L179" s="45"/>
      <c r="M179" s="216"/>
      <c r="N179" s="217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125</v>
      </c>
      <c r="AU179" s="18" t="s">
        <v>81</v>
      </c>
    </row>
    <row r="180" spans="1:47" s="2" customFormat="1" ht="12">
      <c r="A180" s="39"/>
      <c r="B180" s="40"/>
      <c r="C180" s="41"/>
      <c r="D180" s="218" t="s">
        <v>127</v>
      </c>
      <c r="E180" s="41"/>
      <c r="F180" s="219" t="s">
        <v>230</v>
      </c>
      <c r="G180" s="41"/>
      <c r="H180" s="41"/>
      <c r="I180" s="215"/>
      <c r="J180" s="41"/>
      <c r="K180" s="41"/>
      <c r="L180" s="45"/>
      <c r="M180" s="216"/>
      <c r="N180" s="217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127</v>
      </c>
      <c r="AU180" s="18" t="s">
        <v>81</v>
      </c>
    </row>
    <row r="181" spans="1:65" s="2" customFormat="1" ht="16.5" customHeight="1">
      <c r="A181" s="39"/>
      <c r="B181" s="40"/>
      <c r="C181" s="201" t="s">
        <v>9</v>
      </c>
      <c r="D181" s="201" t="s">
        <v>118</v>
      </c>
      <c r="E181" s="202" t="s">
        <v>231</v>
      </c>
      <c r="F181" s="203" t="s">
        <v>232</v>
      </c>
      <c r="G181" s="204" t="s">
        <v>227</v>
      </c>
      <c r="H181" s="205">
        <v>5.78</v>
      </c>
      <c r="I181" s="206"/>
      <c r="J181" s="205">
        <f>ROUND(I181*H181,0)</f>
        <v>0</v>
      </c>
      <c r="K181" s="203" t="s">
        <v>122</v>
      </c>
      <c r="L181" s="45"/>
      <c r="M181" s="207" t="s">
        <v>20</v>
      </c>
      <c r="N181" s="208" t="s">
        <v>43</v>
      </c>
      <c r="O181" s="85"/>
      <c r="P181" s="209">
        <f>O181*H181</f>
        <v>0</v>
      </c>
      <c r="Q181" s="209">
        <v>0</v>
      </c>
      <c r="R181" s="209">
        <f>Q181*H181</f>
        <v>0</v>
      </c>
      <c r="S181" s="209">
        <v>0</v>
      </c>
      <c r="T181" s="210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11" t="s">
        <v>123</v>
      </c>
      <c r="AT181" s="211" t="s">
        <v>118</v>
      </c>
      <c r="AU181" s="211" t="s">
        <v>81</v>
      </c>
      <c r="AY181" s="18" t="s">
        <v>115</v>
      </c>
      <c r="BE181" s="212">
        <f>IF(N181="základní",J181,0)</f>
        <v>0</v>
      </c>
      <c r="BF181" s="212">
        <f>IF(N181="snížená",J181,0)</f>
        <v>0</v>
      </c>
      <c r="BG181" s="212">
        <f>IF(N181="zákl. přenesená",J181,0)</f>
        <v>0</v>
      </c>
      <c r="BH181" s="212">
        <f>IF(N181="sníž. přenesená",J181,0)</f>
        <v>0</v>
      </c>
      <c r="BI181" s="212">
        <f>IF(N181="nulová",J181,0)</f>
        <v>0</v>
      </c>
      <c r="BJ181" s="18" t="s">
        <v>8</v>
      </c>
      <c r="BK181" s="212">
        <f>ROUND(I181*H181,0)</f>
        <v>0</v>
      </c>
      <c r="BL181" s="18" t="s">
        <v>123</v>
      </c>
      <c r="BM181" s="211" t="s">
        <v>233</v>
      </c>
    </row>
    <row r="182" spans="1:47" s="2" customFormat="1" ht="12">
      <c r="A182" s="39"/>
      <c r="B182" s="40"/>
      <c r="C182" s="41"/>
      <c r="D182" s="213" t="s">
        <v>125</v>
      </c>
      <c r="E182" s="41"/>
      <c r="F182" s="214" t="s">
        <v>234</v>
      </c>
      <c r="G182" s="41"/>
      <c r="H182" s="41"/>
      <c r="I182" s="215"/>
      <c r="J182" s="41"/>
      <c r="K182" s="41"/>
      <c r="L182" s="45"/>
      <c r="M182" s="216"/>
      <c r="N182" s="217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125</v>
      </c>
      <c r="AU182" s="18" t="s">
        <v>81</v>
      </c>
    </row>
    <row r="183" spans="1:47" s="2" customFormat="1" ht="12">
      <c r="A183" s="39"/>
      <c r="B183" s="40"/>
      <c r="C183" s="41"/>
      <c r="D183" s="218" t="s">
        <v>127</v>
      </c>
      <c r="E183" s="41"/>
      <c r="F183" s="219" t="s">
        <v>235</v>
      </c>
      <c r="G183" s="41"/>
      <c r="H183" s="41"/>
      <c r="I183" s="215"/>
      <c r="J183" s="41"/>
      <c r="K183" s="41"/>
      <c r="L183" s="45"/>
      <c r="M183" s="216"/>
      <c r="N183" s="217"/>
      <c r="O183" s="85"/>
      <c r="P183" s="85"/>
      <c r="Q183" s="85"/>
      <c r="R183" s="85"/>
      <c r="S183" s="85"/>
      <c r="T183" s="86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127</v>
      </c>
      <c r="AU183" s="18" t="s">
        <v>81</v>
      </c>
    </row>
    <row r="184" spans="1:65" s="2" customFormat="1" ht="16.5" customHeight="1">
      <c r="A184" s="39"/>
      <c r="B184" s="40"/>
      <c r="C184" s="201" t="s">
        <v>236</v>
      </c>
      <c r="D184" s="201" t="s">
        <v>118</v>
      </c>
      <c r="E184" s="202" t="s">
        <v>237</v>
      </c>
      <c r="F184" s="203" t="s">
        <v>238</v>
      </c>
      <c r="G184" s="204" t="s">
        <v>227</v>
      </c>
      <c r="H184" s="205">
        <v>5.78</v>
      </c>
      <c r="I184" s="206"/>
      <c r="J184" s="205">
        <f>ROUND(I184*H184,0)</f>
        <v>0</v>
      </c>
      <c r="K184" s="203" t="s">
        <v>122</v>
      </c>
      <c r="L184" s="45"/>
      <c r="M184" s="207" t="s">
        <v>20</v>
      </c>
      <c r="N184" s="208" t="s">
        <v>43</v>
      </c>
      <c r="O184" s="85"/>
      <c r="P184" s="209">
        <f>O184*H184</f>
        <v>0</v>
      </c>
      <c r="Q184" s="209">
        <v>0</v>
      </c>
      <c r="R184" s="209">
        <f>Q184*H184</f>
        <v>0</v>
      </c>
      <c r="S184" s="209">
        <v>0</v>
      </c>
      <c r="T184" s="210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11" t="s">
        <v>123</v>
      </c>
      <c r="AT184" s="211" t="s">
        <v>118</v>
      </c>
      <c r="AU184" s="211" t="s">
        <v>81</v>
      </c>
      <c r="AY184" s="18" t="s">
        <v>115</v>
      </c>
      <c r="BE184" s="212">
        <f>IF(N184="základní",J184,0)</f>
        <v>0</v>
      </c>
      <c r="BF184" s="212">
        <f>IF(N184="snížená",J184,0)</f>
        <v>0</v>
      </c>
      <c r="BG184" s="212">
        <f>IF(N184="zákl. přenesená",J184,0)</f>
        <v>0</v>
      </c>
      <c r="BH184" s="212">
        <f>IF(N184="sníž. přenesená",J184,0)</f>
        <v>0</v>
      </c>
      <c r="BI184" s="212">
        <f>IF(N184="nulová",J184,0)</f>
        <v>0</v>
      </c>
      <c r="BJ184" s="18" t="s">
        <v>8</v>
      </c>
      <c r="BK184" s="212">
        <f>ROUND(I184*H184,0)</f>
        <v>0</v>
      </c>
      <c r="BL184" s="18" t="s">
        <v>123</v>
      </c>
      <c r="BM184" s="211" t="s">
        <v>239</v>
      </c>
    </row>
    <row r="185" spans="1:47" s="2" customFormat="1" ht="12">
      <c r="A185" s="39"/>
      <c r="B185" s="40"/>
      <c r="C185" s="41"/>
      <c r="D185" s="213" t="s">
        <v>125</v>
      </c>
      <c r="E185" s="41"/>
      <c r="F185" s="214" t="s">
        <v>240</v>
      </c>
      <c r="G185" s="41"/>
      <c r="H185" s="41"/>
      <c r="I185" s="215"/>
      <c r="J185" s="41"/>
      <c r="K185" s="41"/>
      <c r="L185" s="45"/>
      <c r="M185" s="216"/>
      <c r="N185" s="217"/>
      <c r="O185" s="85"/>
      <c r="P185" s="85"/>
      <c r="Q185" s="85"/>
      <c r="R185" s="85"/>
      <c r="S185" s="85"/>
      <c r="T185" s="86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125</v>
      </c>
      <c r="AU185" s="18" t="s">
        <v>81</v>
      </c>
    </row>
    <row r="186" spans="1:47" s="2" customFormat="1" ht="12">
      <c r="A186" s="39"/>
      <c r="B186" s="40"/>
      <c r="C186" s="41"/>
      <c r="D186" s="218" t="s">
        <v>127</v>
      </c>
      <c r="E186" s="41"/>
      <c r="F186" s="219" t="s">
        <v>241</v>
      </c>
      <c r="G186" s="41"/>
      <c r="H186" s="41"/>
      <c r="I186" s="215"/>
      <c r="J186" s="41"/>
      <c r="K186" s="41"/>
      <c r="L186" s="45"/>
      <c r="M186" s="216"/>
      <c r="N186" s="217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127</v>
      </c>
      <c r="AU186" s="18" t="s">
        <v>81</v>
      </c>
    </row>
    <row r="187" spans="1:65" s="2" customFormat="1" ht="16.5" customHeight="1">
      <c r="A187" s="39"/>
      <c r="B187" s="40"/>
      <c r="C187" s="201" t="s">
        <v>242</v>
      </c>
      <c r="D187" s="201" t="s">
        <v>118</v>
      </c>
      <c r="E187" s="202" t="s">
        <v>243</v>
      </c>
      <c r="F187" s="203" t="s">
        <v>244</v>
      </c>
      <c r="G187" s="204" t="s">
        <v>227</v>
      </c>
      <c r="H187" s="205">
        <v>57.8</v>
      </c>
      <c r="I187" s="206"/>
      <c r="J187" s="205">
        <f>ROUND(I187*H187,0)</f>
        <v>0</v>
      </c>
      <c r="K187" s="203" t="s">
        <v>122</v>
      </c>
      <c r="L187" s="45"/>
      <c r="M187" s="207" t="s">
        <v>20</v>
      </c>
      <c r="N187" s="208" t="s">
        <v>43</v>
      </c>
      <c r="O187" s="85"/>
      <c r="P187" s="209">
        <f>O187*H187</f>
        <v>0</v>
      </c>
      <c r="Q187" s="209">
        <v>0</v>
      </c>
      <c r="R187" s="209">
        <f>Q187*H187</f>
        <v>0</v>
      </c>
      <c r="S187" s="209">
        <v>0</v>
      </c>
      <c r="T187" s="210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11" t="s">
        <v>123</v>
      </c>
      <c r="AT187" s="211" t="s">
        <v>118</v>
      </c>
      <c r="AU187" s="211" t="s">
        <v>81</v>
      </c>
      <c r="AY187" s="18" t="s">
        <v>115</v>
      </c>
      <c r="BE187" s="212">
        <f>IF(N187="základní",J187,0)</f>
        <v>0</v>
      </c>
      <c r="BF187" s="212">
        <f>IF(N187="snížená",J187,0)</f>
        <v>0</v>
      </c>
      <c r="BG187" s="212">
        <f>IF(N187="zákl. přenesená",J187,0)</f>
        <v>0</v>
      </c>
      <c r="BH187" s="212">
        <f>IF(N187="sníž. přenesená",J187,0)</f>
        <v>0</v>
      </c>
      <c r="BI187" s="212">
        <f>IF(N187="nulová",J187,0)</f>
        <v>0</v>
      </c>
      <c r="BJ187" s="18" t="s">
        <v>8</v>
      </c>
      <c r="BK187" s="212">
        <f>ROUND(I187*H187,0)</f>
        <v>0</v>
      </c>
      <c r="BL187" s="18" t="s">
        <v>123</v>
      </c>
      <c r="BM187" s="211" t="s">
        <v>245</v>
      </c>
    </row>
    <row r="188" spans="1:47" s="2" customFormat="1" ht="12">
      <c r="A188" s="39"/>
      <c r="B188" s="40"/>
      <c r="C188" s="41"/>
      <c r="D188" s="213" t="s">
        <v>125</v>
      </c>
      <c r="E188" s="41"/>
      <c r="F188" s="214" t="s">
        <v>246</v>
      </c>
      <c r="G188" s="41"/>
      <c r="H188" s="41"/>
      <c r="I188" s="215"/>
      <c r="J188" s="41"/>
      <c r="K188" s="41"/>
      <c r="L188" s="45"/>
      <c r="M188" s="216"/>
      <c r="N188" s="217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125</v>
      </c>
      <c r="AU188" s="18" t="s">
        <v>81</v>
      </c>
    </row>
    <row r="189" spans="1:47" s="2" customFormat="1" ht="12">
      <c r="A189" s="39"/>
      <c r="B189" s="40"/>
      <c r="C189" s="41"/>
      <c r="D189" s="218" t="s">
        <v>127</v>
      </c>
      <c r="E189" s="41"/>
      <c r="F189" s="219" t="s">
        <v>247</v>
      </c>
      <c r="G189" s="41"/>
      <c r="H189" s="41"/>
      <c r="I189" s="215"/>
      <c r="J189" s="41"/>
      <c r="K189" s="41"/>
      <c r="L189" s="45"/>
      <c r="M189" s="216"/>
      <c r="N189" s="217"/>
      <c r="O189" s="85"/>
      <c r="P189" s="85"/>
      <c r="Q189" s="85"/>
      <c r="R189" s="85"/>
      <c r="S189" s="85"/>
      <c r="T189" s="86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127</v>
      </c>
      <c r="AU189" s="18" t="s">
        <v>81</v>
      </c>
    </row>
    <row r="190" spans="1:51" s="13" customFormat="1" ht="12">
      <c r="A190" s="13"/>
      <c r="B190" s="220"/>
      <c r="C190" s="221"/>
      <c r="D190" s="213" t="s">
        <v>129</v>
      </c>
      <c r="E190" s="222" t="s">
        <v>20</v>
      </c>
      <c r="F190" s="223" t="s">
        <v>248</v>
      </c>
      <c r="G190" s="221"/>
      <c r="H190" s="224">
        <v>57.8</v>
      </c>
      <c r="I190" s="225"/>
      <c r="J190" s="221"/>
      <c r="K190" s="221"/>
      <c r="L190" s="226"/>
      <c r="M190" s="227"/>
      <c r="N190" s="228"/>
      <c r="O190" s="228"/>
      <c r="P190" s="228"/>
      <c r="Q190" s="228"/>
      <c r="R190" s="228"/>
      <c r="S190" s="228"/>
      <c r="T190" s="229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0" t="s">
        <v>129</v>
      </c>
      <c r="AU190" s="230" t="s">
        <v>81</v>
      </c>
      <c r="AV190" s="13" t="s">
        <v>81</v>
      </c>
      <c r="AW190" s="13" t="s">
        <v>33</v>
      </c>
      <c r="AX190" s="13" t="s">
        <v>8</v>
      </c>
      <c r="AY190" s="230" t="s">
        <v>115</v>
      </c>
    </row>
    <row r="191" spans="1:65" s="2" customFormat="1" ht="21.75" customHeight="1">
      <c r="A191" s="39"/>
      <c r="B191" s="40"/>
      <c r="C191" s="201" t="s">
        <v>249</v>
      </c>
      <c r="D191" s="201" t="s">
        <v>118</v>
      </c>
      <c r="E191" s="202" t="s">
        <v>250</v>
      </c>
      <c r="F191" s="203" t="s">
        <v>251</v>
      </c>
      <c r="G191" s="204" t="s">
        <v>227</v>
      </c>
      <c r="H191" s="205">
        <v>5.78</v>
      </c>
      <c r="I191" s="206"/>
      <c r="J191" s="205">
        <f>ROUND(I191*H191,0)</f>
        <v>0</v>
      </c>
      <c r="K191" s="203" t="s">
        <v>122</v>
      </c>
      <c r="L191" s="45"/>
      <c r="M191" s="207" t="s">
        <v>20</v>
      </c>
      <c r="N191" s="208" t="s">
        <v>43</v>
      </c>
      <c r="O191" s="85"/>
      <c r="P191" s="209">
        <f>O191*H191</f>
        <v>0</v>
      </c>
      <c r="Q191" s="209">
        <v>0</v>
      </c>
      <c r="R191" s="209">
        <f>Q191*H191</f>
        <v>0</v>
      </c>
      <c r="S191" s="209">
        <v>0</v>
      </c>
      <c r="T191" s="210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11" t="s">
        <v>123</v>
      </c>
      <c r="AT191" s="211" t="s">
        <v>118</v>
      </c>
      <c r="AU191" s="211" t="s">
        <v>81</v>
      </c>
      <c r="AY191" s="18" t="s">
        <v>115</v>
      </c>
      <c r="BE191" s="212">
        <f>IF(N191="základní",J191,0)</f>
        <v>0</v>
      </c>
      <c r="BF191" s="212">
        <f>IF(N191="snížená",J191,0)</f>
        <v>0</v>
      </c>
      <c r="BG191" s="212">
        <f>IF(N191="zákl. přenesená",J191,0)</f>
        <v>0</v>
      </c>
      <c r="BH191" s="212">
        <f>IF(N191="sníž. přenesená",J191,0)</f>
        <v>0</v>
      </c>
      <c r="BI191" s="212">
        <f>IF(N191="nulová",J191,0)</f>
        <v>0</v>
      </c>
      <c r="BJ191" s="18" t="s">
        <v>8</v>
      </c>
      <c r="BK191" s="212">
        <f>ROUND(I191*H191,0)</f>
        <v>0</v>
      </c>
      <c r="BL191" s="18" t="s">
        <v>123</v>
      </c>
      <c r="BM191" s="211" t="s">
        <v>252</v>
      </c>
    </row>
    <row r="192" spans="1:47" s="2" customFormat="1" ht="12">
      <c r="A192" s="39"/>
      <c r="B192" s="40"/>
      <c r="C192" s="41"/>
      <c r="D192" s="213" t="s">
        <v>125</v>
      </c>
      <c r="E192" s="41"/>
      <c r="F192" s="214" t="s">
        <v>253</v>
      </c>
      <c r="G192" s="41"/>
      <c r="H192" s="41"/>
      <c r="I192" s="215"/>
      <c r="J192" s="41"/>
      <c r="K192" s="41"/>
      <c r="L192" s="45"/>
      <c r="M192" s="216"/>
      <c r="N192" s="217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125</v>
      </c>
      <c r="AU192" s="18" t="s">
        <v>81</v>
      </c>
    </row>
    <row r="193" spans="1:47" s="2" customFormat="1" ht="12">
      <c r="A193" s="39"/>
      <c r="B193" s="40"/>
      <c r="C193" s="41"/>
      <c r="D193" s="218" t="s">
        <v>127</v>
      </c>
      <c r="E193" s="41"/>
      <c r="F193" s="219" t="s">
        <v>254</v>
      </c>
      <c r="G193" s="41"/>
      <c r="H193" s="41"/>
      <c r="I193" s="215"/>
      <c r="J193" s="41"/>
      <c r="K193" s="41"/>
      <c r="L193" s="45"/>
      <c r="M193" s="216"/>
      <c r="N193" s="217"/>
      <c r="O193" s="85"/>
      <c r="P193" s="85"/>
      <c r="Q193" s="85"/>
      <c r="R193" s="85"/>
      <c r="S193" s="85"/>
      <c r="T193" s="86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127</v>
      </c>
      <c r="AU193" s="18" t="s">
        <v>81</v>
      </c>
    </row>
    <row r="194" spans="1:63" s="12" customFormat="1" ht="22.8" customHeight="1">
      <c r="A194" s="12"/>
      <c r="B194" s="185"/>
      <c r="C194" s="186"/>
      <c r="D194" s="187" t="s">
        <v>71</v>
      </c>
      <c r="E194" s="199" t="s">
        <v>255</v>
      </c>
      <c r="F194" s="199" t="s">
        <v>256</v>
      </c>
      <c r="G194" s="186"/>
      <c r="H194" s="186"/>
      <c r="I194" s="189"/>
      <c r="J194" s="200">
        <f>BK194</f>
        <v>0</v>
      </c>
      <c r="K194" s="186"/>
      <c r="L194" s="191"/>
      <c r="M194" s="192"/>
      <c r="N194" s="193"/>
      <c r="O194" s="193"/>
      <c r="P194" s="194">
        <f>SUM(P195:P197)</f>
        <v>0</v>
      </c>
      <c r="Q194" s="193"/>
      <c r="R194" s="194">
        <f>SUM(R195:R197)</f>
        <v>0</v>
      </c>
      <c r="S194" s="193"/>
      <c r="T194" s="195">
        <f>SUM(T195:T197)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196" t="s">
        <v>8</v>
      </c>
      <c r="AT194" s="197" t="s">
        <v>71</v>
      </c>
      <c r="AU194" s="197" t="s">
        <v>8</v>
      </c>
      <c r="AY194" s="196" t="s">
        <v>115</v>
      </c>
      <c r="BK194" s="198">
        <f>SUM(BK195:BK197)</f>
        <v>0</v>
      </c>
    </row>
    <row r="195" spans="1:65" s="2" customFormat="1" ht="16.5" customHeight="1">
      <c r="A195" s="39"/>
      <c r="B195" s="40"/>
      <c r="C195" s="201" t="s">
        <v>257</v>
      </c>
      <c r="D195" s="201" t="s">
        <v>118</v>
      </c>
      <c r="E195" s="202" t="s">
        <v>258</v>
      </c>
      <c r="F195" s="203" t="s">
        <v>259</v>
      </c>
      <c r="G195" s="204" t="s">
        <v>227</v>
      </c>
      <c r="H195" s="205">
        <v>8.47</v>
      </c>
      <c r="I195" s="206"/>
      <c r="J195" s="205">
        <f>ROUND(I195*H195,0)</f>
        <v>0</v>
      </c>
      <c r="K195" s="203" t="s">
        <v>122</v>
      </c>
      <c r="L195" s="45"/>
      <c r="M195" s="207" t="s">
        <v>20</v>
      </c>
      <c r="N195" s="208" t="s">
        <v>43</v>
      </c>
      <c r="O195" s="85"/>
      <c r="P195" s="209">
        <f>O195*H195</f>
        <v>0</v>
      </c>
      <c r="Q195" s="209">
        <v>0</v>
      </c>
      <c r="R195" s="209">
        <f>Q195*H195</f>
        <v>0</v>
      </c>
      <c r="S195" s="209">
        <v>0</v>
      </c>
      <c r="T195" s="210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11" t="s">
        <v>123</v>
      </c>
      <c r="AT195" s="211" t="s">
        <v>118</v>
      </c>
      <c r="AU195" s="211" t="s">
        <v>81</v>
      </c>
      <c r="AY195" s="18" t="s">
        <v>115</v>
      </c>
      <c r="BE195" s="212">
        <f>IF(N195="základní",J195,0)</f>
        <v>0</v>
      </c>
      <c r="BF195" s="212">
        <f>IF(N195="snížená",J195,0)</f>
        <v>0</v>
      </c>
      <c r="BG195" s="212">
        <f>IF(N195="zákl. přenesená",J195,0)</f>
        <v>0</v>
      </c>
      <c r="BH195" s="212">
        <f>IF(N195="sníž. přenesená",J195,0)</f>
        <v>0</v>
      </c>
      <c r="BI195" s="212">
        <f>IF(N195="nulová",J195,0)</f>
        <v>0</v>
      </c>
      <c r="BJ195" s="18" t="s">
        <v>8</v>
      </c>
      <c r="BK195" s="212">
        <f>ROUND(I195*H195,0)</f>
        <v>0</v>
      </c>
      <c r="BL195" s="18" t="s">
        <v>123</v>
      </c>
      <c r="BM195" s="211" t="s">
        <v>260</v>
      </c>
    </row>
    <row r="196" spans="1:47" s="2" customFormat="1" ht="12">
      <c r="A196" s="39"/>
      <c r="B196" s="40"/>
      <c r="C196" s="41"/>
      <c r="D196" s="213" t="s">
        <v>125</v>
      </c>
      <c r="E196" s="41"/>
      <c r="F196" s="214" t="s">
        <v>261</v>
      </c>
      <c r="G196" s="41"/>
      <c r="H196" s="41"/>
      <c r="I196" s="215"/>
      <c r="J196" s="41"/>
      <c r="K196" s="41"/>
      <c r="L196" s="45"/>
      <c r="M196" s="216"/>
      <c r="N196" s="217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125</v>
      </c>
      <c r="AU196" s="18" t="s">
        <v>81</v>
      </c>
    </row>
    <row r="197" spans="1:47" s="2" customFormat="1" ht="12">
      <c r="A197" s="39"/>
      <c r="B197" s="40"/>
      <c r="C197" s="41"/>
      <c r="D197" s="218" t="s">
        <v>127</v>
      </c>
      <c r="E197" s="41"/>
      <c r="F197" s="219" t="s">
        <v>262</v>
      </c>
      <c r="G197" s="41"/>
      <c r="H197" s="41"/>
      <c r="I197" s="215"/>
      <c r="J197" s="41"/>
      <c r="K197" s="41"/>
      <c r="L197" s="45"/>
      <c r="M197" s="216"/>
      <c r="N197" s="217"/>
      <c r="O197" s="85"/>
      <c r="P197" s="85"/>
      <c r="Q197" s="85"/>
      <c r="R197" s="85"/>
      <c r="S197" s="85"/>
      <c r="T197" s="86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127</v>
      </c>
      <c r="AU197" s="18" t="s">
        <v>81</v>
      </c>
    </row>
    <row r="198" spans="1:63" s="12" customFormat="1" ht="25.9" customHeight="1">
      <c r="A198" s="12"/>
      <c r="B198" s="185"/>
      <c r="C198" s="186"/>
      <c r="D198" s="187" t="s">
        <v>71</v>
      </c>
      <c r="E198" s="188" t="s">
        <v>263</v>
      </c>
      <c r="F198" s="188" t="s">
        <v>264</v>
      </c>
      <c r="G198" s="186"/>
      <c r="H198" s="186"/>
      <c r="I198" s="189"/>
      <c r="J198" s="190">
        <f>BK198</f>
        <v>0</v>
      </c>
      <c r="K198" s="186"/>
      <c r="L198" s="191"/>
      <c r="M198" s="192"/>
      <c r="N198" s="193"/>
      <c r="O198" s="193"/>
      <c r="P198" s="194">
        <f>P199+P336</f>
        <v>0</v>
      </c>
      <c r="Q198" s="193"/>
      <c r="R198" s="194">
        <f>R199+R336</f>
        <v>0.2809158</v>
      </c>
      <c r="S198" s="193"/>
      <c r="T198" s="195">
        <f>T199+T336</f>
        <v>0.29258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196" t="s">
        <v>81</v>
      </c>
      <c r="AT198" s="197" t="s">
        <v>71</v>
      </c>
      <c r="AU198" s="197" t="s">
        <v>72</v>
      </c>
      <c r="AY198" s="196" t="s">
        <v>115</v>
      </c>
      <c r="BK198" s="198">
        <f>BK199+BK336</f>
        <v>0</v>
      </c>
    </row>
    <row r="199" spans="1:63" s="12" customFormat="1" ht="22.8" customHeight="1">
      <c r="A199" s="12"/>
      <c r="B199" s="185"/>
      <c r="C199" s="186"/>
      <c r="D199" s="187" t="s">
        <v>71</v>
      </c>
      <c r="E199" s="199" t="s">
        <v>265</v>
      </c>
      <c r="F199" s="199" t="s">
        <v>266</v>
      </c>
      <c r="G199" s="186"/>
      <c r="H199" s="186"/>
      <c r="I199" s="189"/>
      <c r="J199" s="200">
        <f>BK199</f>
        <v>0</v>
      </c>
      <c r="K199" s="186"/>
      <c r="L199" s="191"/>
      <c r="M199" s="192"/>
      <c r="N199" s="193"/>
      <c r="O199" s="193"/>
      <c r="P199" s="194">
        <f>SUM(P200:P335)</f>
        <v>0</v>
      </c>
      <c r="Q199" s="193"/>
      <c r="R199" s="194">
        <f>SUM(R200:R335)</f>
        <v>0.1992796</v>
      </c>
      <c r="S199" s="193"/>
      <c r="T199" s="195">
        <f>SUM(T200:T335)</f>
        <v>0.29258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196" t="s">
        <v>81</v>
      </c>
      <c r="AT199" s="197" t="s">
        <v>71</v>
      </c>
      <c r="AU199" s="197" t="s">
        <v>8</v>
      </c>
      <c r="AY199" s="196" t="s">
        <v>115</v>
      </c>
      <c r="BK199" s="198">
        <f>SUM(BK200:BK335)</f>
        <v>0</v>
      </c>
    </row>
    <row r="200" spans="1:65" s="2" customFormat="1" ht="16.5" customHeight="1">
      <c r="A200" s="39"/>
      <c r="B200" s="40"/>
      <c r="C200" s="201" t="s">
        <v>267</v>
      </c>
      <c r="D200" s="201" t="s">
        <v>118</v>
      </c>
      <c r="E200" s="202" t="s">
        <v>268</v>
      </c>
      <c r="F200" s="203" t="s">
        <v>20</v>
      </c>
      <c r="G200" s="204" t="s">
        <v>20</v>
      </c>
      <c r="H200" s="205">
        <v>3</v>
      </c>
      <c r="I200" s="206"/>
      <c r="J200" s="205">
        <f>ROUND(I200*H200,0)</f>
        <v>0</v>
      </c>
      <c r="K200" s="203" t="s">
        <v>20</v>
      </c>
      <c r="L200" s="45"/>
      <c r="M200" s="207" t="s">
        <v>20</v>
      </c>
      <c r="N200" s="208" t="s">
        <v>43</v>
      </c>
      <c r="O200" s="85"/>
      <c r="P200" s="209">
        <f>O200*H200</f>
        <v>0</v>
      </c>
      <c r="Q200" s="209">
        <v>0</v>
      </c>
      <c r="R200" s="209">
        <f>Q200*H200</f>
        <v>0</v>
      </c>
      <c r="S200" s="209">
        <v>0</v>
      </c>
      <c r="T200" s="210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11" t="s">
        <v>236</v>
      </c>
      <c r="AT200" s="211" t="s">
        <v>118</v>
      </c>
      <c r="AU200" s="211" t="s">
        <v>81</v>
      </c>
      <c r="AY200" s="18" t="s">
        <v>115</v>
      </c>
      <c r="BE200" s="212">
        <f>IF(N200="základní",J200,0)</f>
        <v>0</v>
      </c>
      <c r="BF200" s="212">
        <f>IF(N200="snížená",J200,0)</f>
        <v>0</v>
      </c>
      <c r="BG200" s="212">
        <f>IF(N200="zákl. přenesená",J200,0)</f>
        <v>0</v>
      </c>
      <c r="BH200" s="212">
        <f>IF(N200="sníž. přenesená",J200,0)</f>
        <v>0</v>
      </c>
      <c r="BI200" s="212">
        <f>IF(N200="nulová",J200,0)</f>
        <v>0</v>
      </c>
      <c r="BJ200" s="18" t="s">
        <v>8</v>
      </c>
      <c r="BK200" s="212">
        <f>ROUND(I200*H200,0)</f>
        <v>0</v>
      </c>
      <c r="BL200" s="18" t="s">
        <v>236</v>
      </c>
      <c r="BM200" s="211" t="s">
        <v>269</v>
      </c>
    </row>
    <row r="201" spans="1:47" s="2" customFormat="1" ht="12">
      <c r="A201" s="39"/>
      <c r="B201" s="40"/>
      <c r="C201" s="41"/>
      <c r="D201" s="213" t="s">
        <v>125</v>
      </c>
      <c r="E201" s="41"/>
      <c r="F201" s="214" t="s">
        <v>270</v>
      </c>
      <c r="G201" s="41"/>
      <c r="H201" s="41"/>
      <c r="I201" s="215"/>
      <c r="J201" s="41"/>
      <c r="K201" s="41"/>
      <c r="L201" s="45"/>
      <c r="M201" s="216"/>
      <c r="N201" s="217"/>
      <c r="O201" s="85"/>
      <c r="P201" s="85"/>
      <c r="Q201" s="85"/>
      <c r="R201" s="85"/>
      <c r="S201" s="85"/>
      <c r="T201" s="86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125</v>
      </c>
      <c r="AU201" s="18" t="s">
        <v>81</v>
      </c>
    </row>
    <row r="202" spans="1:65" s="2" customFormat="1" ht="16.5" customHeight="1">
      <c r="A202" s="39"/>
      <c r="B202" s="40"/>
      <c r="C202" s="201" t="s">
        <v>7</v>
      </c>
      <c r="D202" s="201" t="s">
        <v>118</v>
      </c>
      <c r="E202" s="202" t="s">
        <v>271</v>
      </c>
      <c r="F202" s="203" t="s">
        <v>20</v>
      </c>
      <c r="G202" s="204" t="s">
        <v>272</v>
      </c>
      <c r="H202" s="205">
        <v>1</v>
      </c>
      <c r="I202" s="206"/>
      <c r="J202" s="205">
        <f>ROUND(I202*H202,0)</f>
        <v>0</v>
      </c>
      <c r="K202" s="203" t="s">
        <v>20</v>
      </c>
      <c r="L202" s="45"/>
      <c r="M202" s="207" t="s">
        <v>20</v>
      </c>
      <c r="N202" s="208" t="s">
        <v>43</v>
      </c>
      <c r="O202" s="85"/>
      <c r="P202" s="209">
        <f>O202*H202</f>
        <v>0</v>
      </c>
      <c r="Q202" s="209">
        <v>0</v>
      </c>
      <c r="R202" s="209">
        <f>Q202*H202</f>
        <v>0</v>
      </c>
      <c r="S202" s="209">
        <v>0</v>
      </c>
      <c r="T202" s="210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11" t="s">
        <v>236</v>
      </c>
      <c r="AT202" s="211" t="s">
        <v>118</v>
      </c>
      <c r="AU202" s="211" t="s">
        <v>81</v>
      </c>
      <c r="AY202" s="18" t="s">
        <v>115</v>
      </c>
      <c r="BE202" s="212">
        <f>IF(N202="základní",J202,0)</f>
        <v>0</v>
      </c>
      <c r="BF202" s="212">
        <f>IF(N202="snížená",J202,0)</f>
        <v>0</v>
      </c>
      <c r="BG202" s="212">
        <f>IF(N202="zákl. přenesená",J202,0)</f>
        <v>0</v>
      </c>
      <c r="BH202" s="212">
        <f>IF(N202="sníž. přenesená",J202,0)</f>
        <v>0</v>
      </c>
      <c r="BI202" s="212">
        <f>IF(N202="nulová",J202,0)</f>
        <v>0</v>
      </c>
      <c r="BJ202" s="18" t="s">
        <v>8</v>
      </c>
      <c r="BK202" s="212">
        <f>ROUND(I202*H202,0)</f>
        <v>0</v>
      </c>
      <c r="BL202" s="18" t="s">
        <v>236</v>
      </c>
      <c r="BM202" s="211" t="s">
        <v>273</v>
      </c>
    </row>
    <row r="203" spans="1:47" s="2" customFormat="1" ht="12">
      <c r="A203" s="39"/>
      <c r="B203" s="40"/>
      <c r="C203" s="41"/>
      <c r="D203" s="213" t="s">
        <v>125</v>
      </c>
      <c r="E203" s="41"/>
      <c r="F203" s="214" t="s">
        <v>270</v>
      </c>
      <c r="G203" s="41"/>
      <c r="H203" s="41"/>
      <c r="I203" s="215"/>
      <c r="J203" s="41"/>
      <c r="K203" s="41"/>
      <c r="L203" s="45"/>
      <c r="M203" s="216"/>
      <c r="N203" s="217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125</v>
      </c>
      <c r="AU203" s="18" t="s">
        <v>81</v>
      </c>
    </row>
    <row r="204" spans="1:65" s="2" customFormat="1" ht="16.5" customHeight="1">
      <c r="A204" s="39"/>
      <c r="B204" s="40"/>
      <c r="C204" s="201" t="s">
        <v>274</v>
      </c>
      <c r="D204" s="201" t="s">
        <v>118</v>
      </c>
      <c r="E204" s="202" t="s">
        <v>275</v>
      </c>
      <c r="F204" s="203" t="s">
        <v>276</v>
      </c>
      <c r="G204" s="204" t="s">
        <v>277</v>
      </c>
      <c r="H204" s="205">
        <v>32.86</v>
      </c>
      <c r="I204" s="206"/>
      <c r="J204" s="205">
        <f>ROUND(I204*H204,0)</f>
        <v>0</v>
      </c>
      <c r="K204" s="203" t="s">
        <v>122</v>
      </c>
      <c r="L204" s="45"/>
      <c r="M204" s="207" t="s">
        <v>20</v>
      </c>
      <c r="N204" s="208" t="s">
        <v>43</v>
      </c>
      <c r="O204" s="85"/>
      <c r="P204" s="209">
        <f>O204*H204</f>
        <v>0</v>
      </c>
      <c r="Q204" s="209">
        <v>0</v>
      </c>
      <c r="R204" s="209">
        <f>Q204*H204</f>
        <v>0</v>
      </c>
      <c r="S204" s="209">
        <v>0.003</v>
      </c>
      <c r="T204" s="210">
        <f>S204*H204</f>
        <v>0.09858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11" t="s">
        <v>236</v>
      </c>
      <c r="AT204" s="211" t="s">
        <v>118</v>
      </c>
      <c r="AU204" s="211" t="s">
        <v>81</v>
      </c>
      <c r="AY204" s="18" t="s">
        <v>115</v>
      </c>
      <c r="BE204" s="212">
        <f>IF(N204="základní",J204,0)</f>
        <v>0</v>
      </c>
      <c r="BF204" s="212">
        <f>IF(N204="snížená",J204,0)</f>
        <v>0</v>
      </c>
      <c r="BG204" s="212">
        <f>IF(N204="zákl. přenesená",J204,0)</f>
        <v>0</v>
      </c>
      <c r="BH204" s="212">
        <f>IF(N204="sníž. přenesená",J204,0)</f>
        <v>0</v>
      </c>
      <c r="BI204" s="212">
        <f>IF(N204="nulová",J204,0)</f>
        <v>0</v>
      </c>
      <c r="BJ204" s="18" t="s">
        <v>8</v>
      </c>
      <c r="BK204" s="212">
        <f>ROUND(I204*H204,0)</f>
        <v>0</v>
      </c>
      <c r="BL204" s="18" t="s">
        <v>236</v>
      </c>
      <c r="BM204" s="211" t="s">
        <v>278</v>
      </c>
    </row>
    <row r="205" spans="1:47" s="2" customFormat="1" ht="12">
      <c r="A205" s="39"/>
      <c r="B205" s="40"/>
      <c r="C205" s="41"/>
      <c r="D205" s="213" t="s">
        <v>125</v>
      </c>
      <c r="E205" s="41"/>
      <c r="F205" s="214" t="s">
        <v>279</v>
      </c>
      <c r="G205" s="41"/>
      <c r="H205" s="41"/>
      <c r="I205" s="215"/>
      <c r="J205" s="41"/>
      <c r="K205" s="41"/>
      <c r="L205" s="45"/>
      <c r="M205" s="216"/>
      <c r="N205" s="217"/>
      <c r="O205" s="85"/>
      <c r="P205" s="85"/>
      <c r="Q205" s="85"/>
      <c r="R205" s="85"/>
      <c r="S205" s="85"/>
      <c r="T205" s="86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125</v>
      </c>
      <c r="AU205" s="18" t="s">
        <v>81</v>
      </c>
    </row>
    <row r="206" spans="1:47" s="2" customFormat="1" ht="12">
      <c r="A206" s="39"/>
      <c r="B206" s="40"/>
      <c r="C206" s="41"/>
      <c r="D206" s="218" t="s">
        <v>127</v>
      </c>
      <c r="E206" s="41"/>
      <c r="F206" s="219" t="s">
        <v>280</v>
      </c>
      <c r="G206" s="41"/>
      <c r="H206" s="41"/>
      <c r="I206" s="215"/>
      <c r="J206" s="41"/>
      <c r="K206" s="41"/>
      <c r="L206" s="45"/>
      <c r="M206" s="216"/>
      <c r="N206" s="217"/>
      <c r="O206" s="85"/>
      <c r="P206" s="85"/>
      <c r="Q206" s="85"/>
      <c r="R206" s="85"/>
      <c r="S206" s="85"/>
      <c r="T206" s="86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127</v>
      </c>
      <c r="AU206" s="18" t="s">
        <v>81</v>
      </c>
    </row>
    <row r="207" spans="1:51" s="13" customFormat="1" ht="12">
      <c r="A207" s="13"/>
      <c r="B207" s="220"/>
      <c r="C207" s="221"/>
      <c r="D207" s="213" t="s">
        <v>129</v>
      </c>
      <c r="E207" s="222" t="s">
        <v>20</v>
      </c>
      <c r="F207" s="223" t="s">
        <v>281</v>
      </c>
      <c r="G207" s="221"/>
      <c r="H207" s="224">
        <v>32.86</v>
      </c>
      <c r="I207" s="225"/>
      <c r="J207" s="221"/>
      <c r="K207" s="221"/>
      <c r="L207" s="226"/>
      <c r="M207" s="227"/>
      <c r="N207" s="228"/>
      <c r="O207" s="228"/>
      <c r="P207" s="228"/>
      <c r="Q207" s="228"/>
      <c r="R207" s="228"/>
      <c r="S207" s="228"/>
      <c r="T207" s="229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0" t="s">
        <v>129</v>
      </c>
      <c r="AU207" s="230" t="s">
        <v>81</v>
      </c>
      <c r="AV207" s="13" t="s">
        <v>81</v>
      </c>
      <c r="AW207" s="13" t="s">
        <v>33</v>
      </c>
      <c r="AX207" s="13" t="s">
        <v>8</v>
      </c>
      <c r="AY207" s="230" t="s">
        <v>115</v>
      </c>
    </row>
    <row r="208" spans="1:65" s="2" customFormat="1" ht="16.5" customHeight="1">
      <c r="A208" s="39"/>
      <c r="B208" s="40"/>
      <c r="C208" s="201" t="s">
        <v>282</v>
      </c>
      <c r="D208" s="201" t="s">
        <v>118</v>
      </c>
      <c r="E208" s="202" t="s">
        <v>283</v>
      </c>
      <c r="F208" s="203" t="s">
        <v>284</v>
      </c>
      <c r="G208" s="204" t="s">
        <v>277</v>
      </c>
      <c r="H208" s="205">
        <v>36</v>
      </c>
      <c r="I208" s="206"/>
      <c r="J208" s="205">
        <f>ROUND(I208*H208,0)</f>
        <v>0</v>
      </c>
      <c r="K208" s="203" t="s">
        <v>122</v>
      </c>
      <c r="L208" s="45"/>
      <c r="M208" s="207" t="s">
        <v>20</v>
      </c>
      <c r="N208" s="208" t="s">
        <v>43</v>
      </c>
      <c r="O208" s="85"/>
      <c r="P208" s="209">
        <f>O208*H208</f>
        <v>0</v>
      </c>
      <c r="Q208" s="209">
        <v>0</v>
      </c>
      <c r="R208" s="209">
        <f>Q208*H208</f>
        <v>0</v>
      </c>
      <c r="S208" s="209">
        <v>0.005</v>
      </c>
      <c r="T208" s="210">
        <f>S208*H208</f>
        <v>0.18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11" t="s">
        <v>236</v>
      </c>
      <c r="AT208" s="211" t="s">
        <v>118</v>
      </c>
      <c r="AU208" s="211" t="s">
        <v>81</v>
      </c>
      <c r="AY208" s="18" t="s">
        <v>115</v>
      </c>
      <c r="BE208" s="212">
        <f>IF(N208="základní",J208,0)</f>
        <v>0</v>
      </c>
      <c r="BF208" s="212">
        <f>IF(N208="snížená",J208,0)</f>
        <v>0</v>
      </c>
      <c r="BG208" s="212">
        <f>IF(N208="zákl. přenesená",J208,0)</f>
        <v>0</v>
      </c>
      <c r="BH208" s="212">
        <f>IF(N208="sníž. přenesená",J208,0)</f>
        <v>0</v>
      </c>
      <c r="BI208" s="212">
        <f>IF(N208="nulová",J208,0)</f>
        <v>0</v>
      </c>
      <c r="BJ208" s="18" t="s">
        <v>8</v>
      </c>
      <c r="BK208" s="212">
        <f>ROUND(I208*H208,0)</f>
        <v>0</v>
      </c>
      <c r="BL208" s="18" t="s">
        <v>236</v>
      </c>
      <c r="BM208" s="211" t="s">
        <v>285</v>
      </c>
    </row>
    <row r="209" spans="1:47" s="2" customFormat="1" ht="12">
      <c r="A209" s="39"/>
      <c r="B209" s="40"/>
      <c r="C209" s="41"/>
      <c r="D209" s="213" t="s">
        <v>125</v>
      </c>
      <c r="E209" s="41"/>
      <c r="F209" s="214" t="s">
        <v>286</v>
      </c>
      <c r="G209" s="41"/>
      <c r="H209" s="41"/>
      <c r="I209" s="215"/>
      <c r="J209" s="41"/>
      <c r="K209" s="41"/>
      <c r="L209" s="45"/>
      <c r="M209" s="216"/>
      <c r="N209" s="217"/>
      <c r="O209" s="85"/>
      <c r="P209" s="85"/>
      <c r="Q209" s="85"/>
      <c r="R209" s="85"/>
      <c r="S209" s="85"/>
      <c r="T209" s="86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125</v>
      </c>
      <c r="AU209" s="18" t="s">
        <v>81</v>
      </c>
    </row>
    <row r="210" spans="1:47" s="2" customFormat="1" ht="12">
      <c r="A210" s="39"/>
      <c r="B210" s="40"/>
      <c r="C210" s="41"/>
      <c r="D210" s="218" t="s">
        <v>127</v>
      </c>
      <c r="E210" s="41"/>
      <c r="F210" s="219" t="s">
        <v>287</v>
      </c>
      <c r="G210" s="41"/>
      <c r="H210" s="41"/>
      <c r="I210" s="215"/>
      <c r="J210" s="41"/>
      <c r="K210" s="41"/>
      <c r="L210" s="45"/>
      <c r="M210" s="216"/>
      <c r="N210" s="217"/>
      <c r="O210" s="85"/>
      <c r="P210" s="85"/>
      <c r="Q210" s="85"/>
      <c r="R210" s="85"/>
      <c r="S210" s="85"/>
      <c r="T210" s="86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127</v>
      </c>
      <c r="AU210" s="18" t="s">
        <v>81</v>
      </c>
    </row>
    <row r="211" spans="1:51" s="13" customFormat="1" ht="12">
      <c r="A211" s="13"/>
      <c r="B211" s="220"/>
      <c r="C211" s="221"/>
      <c r="D211" s="213" t="s">
        <v>129</v>
      </c>
      <c r="E211" s="222" t="s">
        <v>20</v>
      </c>
      <c r="F211" s="223" t="s">
        <v>288</v>
      </c>
      <c r="G211" s="221"/>
      <c r="H211" s="224">
        <v>36</v>
      </c>
      <c r="I211" s="225"/>
      <c r="J211" s="221"/>
      <c r="K211" s="221"/>
      <c r="L211" s="226"/>
      <c r="M211" s="227"/>
      <c r="N211" s="228"/>
      <c r="O211" s="228"/>
      <c r="P211" s="228"/>
      <c r="Q211" s="228"/>
      <c r="R211" s="228"/>
      <c r="S211" s="228"/>
      <c r="T211" s="229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0" t="s">
        <v>129</v>
      </c>
      <c r="AU211" s="230" t="s">
        <v>81</v>
      </c>
      <c r="AV211" s="13" t="s">
        <v>81</v>
      </c>
      <c r="AW211" s="13" t="s">
        <v>33</v>
      </c>
      <c r="AX211" s="13" t="s">
        <v>8</v>
      </c>
      <c r="AY211" s="230" t="s">
        <v>115</v>
      </c>
    </row>
    <row r="212" spans="1:65" s="2" customFormat="1" ht="16.5" customHeight="1">
      <c r="A212" s="39"/>
      <c r="B212" s="40"/>
      <c r="C212" s="201" t="s">
        <v>289</v>
      </c>
      <c r="D212" s="201" t="s">
        <v>118</v>
      </c>
      <c r="E212" s="202" t="s">
        <v>290</v>
      </c>
      <c r="F212" s="203" t="s">
        <v>291</v>
      </c>
      <c r="G212" s="204" t="s">
        <v>277</v>
      </c>
      <c r="H212" s="205">
        <v>2</v>
      </c>
      <c r="I212" s="206"/>
      <c r="J212" s="205">
        <f>ROUND(I212*H212,0)</f>
        <v>0</v>
      </c>
      <c r="K212" s="203" t="s">
        <v>122</v>
      </c>
      <c r="L212" s="45"/>
      <c r="M212" s="207" t="s">
        <v>20</v>
      </c>
      <c r="N212" s="208" t="s">
        <v>43</v>
      </c>
      <c r="O212" s="85"/>
      <c r="P212" s="209">
        <f>O212*H212</f>
        <v>0</v>
      </c>
      <c r="Q212" s="209">
        <v>0</v>
      </c>
      <c r="R212" s="209">
        <f>Q212*H212</f>
        <v>0</v>
      </c>
      <c r="S212" s="209">
        <v>0.007</v>
      </c>
      <c r="T212" s="210">
        <f>S212*H212</f>
        <v>0.014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11" t="s">
        <v>236</v>
      </c>
      <c r="AT212" s="211" t="s">
        <v>118</v>
      </c>
      <c r="AU212" s="211" t="s">
        <v>81</v>
      </c>
      <c r="AY212" s="18" t="s">
        <v>115</v>
      </c>
      <c r="BE212" s="212">
        <f>IF(N212="základní",J212,0)</f>
        <v>0</v>
      </c>
      <c r="BF212" s="212">
        <f>IF(N212="snížená",J212,0)</f>
        <v>0</v>
      </c>
      <c r="BG212" s="212">
        <f>IF(N212="zákl. přenesená",J212,0)</f>
        <v>0</v>
      </c>
      <c r="BH212" s="212">
        <f>IF(N212="sníž. přenesená",J212,0)</f>
        <v>0</v>
      </c>
      <c r="BI212" s="212">
        <f>IF(N212="nulová",J212,0)</f>
        <v>0</v>
      </c>
      <c r="BJ212" s="18" t="s">
        <v>8</v>
      </c>
      <c r="BK212" s="212">
        <f>ROUND(I212*H212,0)</f>
        <v>0</v>
      </c>
      <c r="BL212" s="18" t="s">
        <v>236</v>
      </c>
      <c r="BM212" s="211" t="s">
        <v>292</v>
      </c>
    </row>
    <row r="213" spans="1:47" s="2" customFormat="1" ht="12">
      <c r="A213" s="39"/>
      <c r="B213" s="40"/>
      <c r="C213" s="41"/>
      <c r="D213" s="213" t="s">
        <v>125</v>
      </c>
      <c r="E213" s="41"/>
      <c r="F213" s="214" t="s">
        <v>293</v>
      </c>
      <c r="G213" s="41"/>
      <c r="H213" s="41"/>
      <c r="I213" s="215"/>
      <c r="J213" s="41"/>
      <c r="K213" s="41"/>
      <c r="L213" s="45"/>
      <c r="M213" s="216"/>
      <c r="N213" s="217"/>
      <c r="O213" s="85"/>
      <c r="P213" s="85"/>
      <c r="Q213" s="85"/>
      <c r="R213" s="85"/>
      <c r="S213" s="85"/>
      <c r="T213" s="86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125</v>
      </c>
      <c r="AU213" s="18" t="s">
        <v>81</v>
      </c>
    </row>
    <row r="214" spans="1:47" s="2" customFormat="1" ht="12">
      <c r="A214" s="39"/>
      <c r="B214" s="40"/>
      <c r="C214" s="41"/>
      <c r="D214" s="218" t="s">
        <v>127</v>
      </c>
      <c r="E214" s="41"/>
      <c r="F214" s="219" t="s">
        <v>294</v>
      </c>
      <c r="G214" s="41"/>
      <c r="H214" s="41"/>
      <c r="I214" s="215"/>
      <c r="J214" s="41"/>
      <c r="K214" s="41"/>
      <c r="L214" s="45"/>
      <c r="M214" s="216"/>
      <c r="N214" s="217"/>
      <c r="O214" s="85"/>
      <c r="P214" s="85"/>
      <c r="Q214" s="85"/>
      <c r="R214" s="85"/>
      <c r="S214" s="85"/>
      <c r="T214" s="86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127</v>
      </c>
      <c r="AU214" s="18" t="s">
        <v>81</v>
      </c>
    </row>
    <row r="215" spans="1:51" s="13" customFormat="1" ht="12">
      <c r="A215" s="13"/>
      <c r="B215" s="220"/>
      <c r="C215" s="221"/>
      <c r="D215" s="213" t="s">
        <v>129</v>
      </c>
      <c r="E215" s="222" t="s">
        <v>20</v>
      </c>
      <c r="F215" s="223" t="s">
        <v>295</v>
      </c>
      <c r="G215" s="221"/>
      <c r="H215" s="224">
        <v>2</v>
      </c>
      <c r="I215" s="225"/>
      <c r="J215" s="221"/>
      <c r="K215" s="221"/>
      <c r="L215" s="226"/>
      <c r="M215" s="227"/>
      <c r="N215" s="228"/>
      <c r="O215" s="228"/>
      <c r="P215" s="228"/>
      <c r="Q215" s="228"/>
      <c r="R215" s="228"/>
      <c r="S215" s="228"/>
      <c r="T215" s="229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0" t="s">
        <v>129</v>
      </c>
      <c r="AU215" s="230" t="s">
        <v>81</v>
      </c>
      <c r="AV215" s="13" t="s">
        <v>81</v>
      </c>
      <c r="AW215" s="13" t="s">
        <v>33</v>
      </c>
      <c r="AX215" s="13" t="s">
        <v>8</v>
      </c>
      <c r="AY215" s="230" t="s">
        <v>115</v>
      </c>
    </row>
    <row r="216" spans="1:65" s="2" customFormat="1" ht="16.5" customHeight="1">
      <c r="A216" s="39"/>
      <c r="B216" s="40"/>
      <c r="C216" s="201" t="s">
        <v>296</v>
      </c>
      <c r="D216" s="201" t="s">
        <v>118</v>
      </c>
      <c r="E216" s="202" t="s">
        <v>297</v>
      </c>
      <c r="F216" s="203" t="s">
        <v>298</v>
      </c>
      <c r="G216" s="204" t="s">
        <v>121</v>
      </c>
      <c r="H216" s="205">
        <v>21.26</v>
      </c>
      <c r="I216" s="206"/>
      <c r="J216" s="205">
        <f>ROUND(I216*H216,0)</f>
        <v>0</v>
      </c>
      <c r="K216" s="203" t="s">
        <v>122</v>
      </c>
      <c r="L216" s="45"/>
      <c r="M216" s="207" t="s">
        <v>20</v>
      </c>
      <c r="N216" s="208" t="s">
        <v>43</v>
      </c>
      <c r="O216" s="85"/>
      <c r="P216" s="209">
        <f>O216*H216</f>
        <v>0</v>
      </c>
      <c r="Q216" s="209">
        <v>0.00027</v>
      </c>
      <c r="R216" s="209">
        <f>Q216*H216</f>
        <v>0.005740200000000001</v>
      </c>
      <c r="S216" s="209">
        <v>0</v>
      </c>
      <c r="T216" s="210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11" t="s">
        <v>236</v>
      </c>
      <c r="AT216" s="211" t="s">
        <v>118</v>
      </c>
      <c r="AU216" s="211" t="s">
        <v>81</v>
      </c>
      <c r="AY216" s="18" t="s">
        <v>115</v>
      </c>
      <c r="BE216" s="212">
        <f>IF(N216="základní",J216,0)</f>
        <v>0</v>
      </c>
      <c r="BF216" s="212">
        <f>IF(N216="snížená",J216,0)</f>
        <v>0</v>
      </c>
      <c r="BG216" s="212">
        <f>IF(N216="zákl. přenesená",J216,0)</f>
        <v>0</v>
      </c>
      <c r="BH216" s="212">
        <f>IF(N216="sníž. přenesená",J216,0)</f>
        <v>0</v>
      </c>
      <c r="BI216" s="212">
        <f>IF(N216="nulová",J216,0)</f>
        <v>0</v>
      </c>
      <c r="BJ216" s="18" t="s">
        <v>8</v>
      </c>
      <c r="BK216" s="212">
        <f>ROUND(I216*H216,0)</f>
        <v>0</v>
      </c>
      <c r="BL216" s="18" t="s">
        <v>236</v>
      </c>
      <c r="BM216" s="211" t="s">
        <v>299</v>
      </c>
    </row>
    <row r="217" spans="1:47" s="2" customFormat="1" ht="12">
      <c r="A217" s="39"/>
      <c r="B217" s="40"/>
      <c r="C217" s="41"/>
      <c r="D217" s="213" t="s">
        <v>125</v>
      </c>
      <c r="E217" s="41"/>
      <c r="F217" s="214" t="s">
        <v>300</v>
      </c>
      <c r="G217" s="41"/>
      <c r="H217" s="41"/>
      <c r="I217" s="215"/>
      <c r="J217" s="41"/>
      <c r="K217" s="41"/>
      <c r="L217" s="45"/>
      <c r="M217" s="216"/>
      <c r="N217" s="217"/>
      <c r="O217" s="85"/>
      <c r="P217" s="85"/>
      <c r="Q217" s="85"/>
      <c r="R217" s="85"/>
      <c r="S217" s="85"/>
      <c r="T217" s="86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125</v>
      </c>
      <c r="AU217" s="18" t="s">
        <v>81</v>
      </c>
    </row>
    <row r="218" spans="1:47" s="2" customFormat="1" ht="12">
      <c r="A218" s="39"/>
      <c r="B218" s="40"/>
      <c r="C218" s="41"/>
      <c r="D218" s="218" t="s">
        <v>127</v>
      </c>
      <c r="E218" s="41"/>
      <c r="F218" s="219" t="s">
        <v>301</v>
      </c>
      <c r="G218" s="41"/>
      <c r="H218" s="41"/>
      <c r="I218" s="215"/>
      <c r="J218" s="41"/>
      <c r="K218" s="41"/>
      <c r="L218" s="45"/>
      <c r="M218" s="216"/>
      <c r="N218" s="217"/>
      <c r="O218" s="85"/>
      <c r="P218" s="85"/>
      <c r="Q218" s="85"/>
      <c r="R218" s="85"/>
      <c r="S218" s="85"/>
      <c r="T218" s="86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127</v>
      </c>
      <c r="AU218" s="18" t="s">
        <v>81</v>
      </c>
    </row>
    <row r="219" spans="1:51" s="13" customFormat="1" ht="12">
      <c r="A219" s="13"/>
      <c r="B219" s="220"/>
      <c r="C219" s="221"/>
      <c r="D219" s="213" t="s">
        <v>129</v>
      </c>
      <c r="E219" s="222" t="s">
        <v>20</v>
      </c>
      <c r="F219" s="223" t="s">
        <v>302</v>
      </c>
      <c r="G219" s="221"/>
      <c r="H219" s="224">
        <v>21.26</v>
      </c>
      <c r="I219" s="225"/>
      <c r="J219" s="221"/>
      <c r="K219" s="221"/>
      <c r="L219" s="226"/>
      <c r="M219" s="227"/>
      <c r="N219" s="228"/>
      <c r="O219" s="228"/>
      <c r="P219" s="228"/>
      <c r="Q219" s="228"/>
      <c r="R219" s="228"/>
      <c r="S219" s="228"/>
      <c r="T219" s="229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0" t="s">
        <v>129</v>
      </c>
      <c r="AU219" s="230" t="s">
        <v>81</v>
      </c>
      <c r="AV219" s="13" t="s">
        <v>81</v>
      </c>
      <c r="AW219" s="13" t="s">
        <v>33</v>
      </c>
      <c r="AX219" s="13" t="s">
        <v>8</v>
      </c>
      <c r="AY219" s="230" t="s">
        <v>115</v>
      </c>
    </row>
    <row r="220" spans="1:65" s="2" customFormat="1" ht="16.5" customHeight="1">
      <c r="A220" s="39"/>
      <c r="B220" s="40"/>
      <c r="C220" s="201" t="s">
        <v>303</v>
      </c>
      <c r="D220" s="201" t="s">
        <v>118</v>
      </c>
      <c r="E220" s="202" t="s">
        <v>304</v>
      </c>
      <c r="F220" s="203" t="s">
        <v>305</v>
      </c>
      <c r="G220" s="204" t="s">
        <v>121</v>
      </c>
      <c r="H220" s="205">
        <v>42.13</v>
      </c>
      <c r="I220" s="206"/>
      <c r="J220" s="205">
        <f>ROUND(I220*H220,0)</f>
        <v>0</v>
      </c>
      <c r="K220" s="203" t="s">
        <v>122</v>
      </c>
      <c r="L220" s="45"/>
      <c r="M220" s="207" t="s">
        <v>20</v>
      </c>
      <c r="N220" s="208" t="s">
        <v>43</v>
      </c>
      <c r="O220" s="85"/>
      <c r="P220" s="209">
        <f>O220*H220</f>
        <v>0</v>
      </c>
      <c r="Q220" s="209">
        <v>0.00026</v>
      </c>
      <c r="R220" s="209">
        <f>Q220*H220</f>
        <v>0.0109538</v>
      </c>
      <c r="S220" s="209">
        <v>0</v>
      </c>
      <c r="T220" s="210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11" t="s">
        <v>236</v>
      </c>
      <c r="AT220" s="211" t="s">
        <v>118</v>
      </c>
      <c r="AU220" s="211" t="s">
        <v>81</v>
      </c>
      <c r="AY220" s="18" t="s">
        <v>115</v>
      </c>
      <c r="BE220" s="212">
        <f>IF(N220="základní",J220,0)</f>
        <v>0</v>
      </c>
      <c r="BF220" s="212">
        <f>IF(N220="snížená",J220,0)</f>
        <v>0</v>
      </c>
      <c r="BG220" s="212">
        <f>IF(N220="zákl. přenesená",J220,0)</f>
        <v>0</v>
      </c>
      <c r="BH220" s="212">
        <f>IF(N220="sníž. přenesená",J220,0)</f>
        <v>0</v>
      </c>
      <c r="BI220" s="212">
        <f>IF(N220="nulová",J220,0)</f>
        <v>0</v>
      </c>
      <c r="BJ220" s="18" t="s">
        <v>8</v>
      </c>
      <c r="BK220" s="212">
        <f>ROUND(I220*H220,0)</f>
        <v>0</v>
      </c>
      <c r="BL220" s="18" t="s">
        <v>236</v>
      </c>
      <c r="BM220" s="211" t="s">
        <v>306</v>
      </c>
    </row>
    <row r="221" spans="1:47" s="2" customFormat="1" ht="12">
      <c r="A221" s="39"/>
      <c r="B221" s="40"/>
      <c r="C221" s="41"/>
      <c r="D221" s="213" t="s">
        <v>125</v>
      </c>
      <c r="E221" s="41"/>
      <c r="F221" s="214" t="s">
        <v>307</v>
      </c>
      <c r="G221" s="41"/>
      <c r="H221" s="41"/>
      <c r="I221" s="215"/>
      <c r="J221" s="41"/>
      <c r="K221" s="41"/>
      <c r="L221" s="45"/>
      <c r="M221" s="216"/>
      <c r="N221" s="217"/>
      <c r="O221" s="85"/>
      <c r="P221" s="85"/>
      <c r="Q221" s="85"/>
      <c r="R221" s="85"/>
      <c r="S221" s="85"/>
      <c r="T221" s="86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125</v>
      </c>
      <c r="AU221" s="18" t="s">
        <v>81</v>
      </c>
    </row>
    <row r="222" spans="1:47" s="2" customFormat="1" ht="12">
      <c r="A222" s="39"/>
      <c r="B222" s="40"/>
      <c r="C222" s="41"/>
      <c r="D222" s="218" t="s">
        <v>127</v>
      </c>
      <c r="E222" s="41"/>
      <c r="F222" s="219" t="s">
        <v>308</v>
      </c>
      <c r="G222" s="41"/>
      <c r="H222" s="41"/>
      <c r="I222" s="215"/>
      <c r="J222" s="41"/>
      <c r="K222" s="41"/>
      <c r="L222" s="45"/>
      <c r="M222" s="216"/>
      <c r="N222" s="217"/>
      <c r="O222" s="85"/>
      <c r="P222" s="85"/>
      <c r="Q222" s="85"/>
      <c r="R222" s="85"/>
      <c r="S222" s="85"/>
      <c r="T222" s="86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127</v>
      </c>
      <c r="AU222" s="18" t="s">
        <v>81</v>
      </c>
    </row>
    <row r="223" spans="1:51" s="13" customFormat="1" ht="12">
      <c r="A223" s="13"/>
      <c r="B223" s="220"/>
      <c r="C223" s="221"/>
      <c r="D223" s="213" t="s">
        <v>129</v>
      </c>
      <c r="E223" s="222" t="s">
        <v>20</v>
      </c>
      <c r="F223" s="223" t="s">
        <v>309</v>
      </c>
      <c r="G223" s="221"/>
      <c r="H223" s="224">
        <v>42.13</v>
      </c>
      <c r="I223" s="225"/>
      <c r="J223" s="221"/>
      <c r="K223" s="221"/>
      <c r="L223" s="226"/>
      <c r="M223" s="227"/>
      <c r="N223" s="228"/>
      <c r="O223" s="228"/>
      <c r="P223" s="228"/>
      <c r="Q223" s="228"/>
      <c r="R223" s="228"/>
      <c r="S223" s="228"/>
      <c r="T223" s="229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0" t="s">
        <v>129</v>
      </c>
      <c r="AU223" s="230" t="s">
        <v>81</v>
      </c>
      <c r="AV223" s="13" t="s">
        <v>81</v>
      </c>
      <c r="AW223" s="13" t="s">
        <v>33</v>
      </c>
      <c r="AX223" s="13" t="s">
        <v>8</v>
      </c>
      <c r="AY223" s="230" t="s">
        <v>115</v>
      </c>
    </row>
    <row r="224" spans="1:65" s="2" customFormat="1" ht="16.5" customHeight="1">
      <c r="A224" s="39"/>
      <c r="B224" s="40"/>
      <c r="C224" s="201" t="s">
        <v>310</v>
      </c>
      <c r="D224" s="201" t="s">
        <v>118</v>
      </c>
      <c r="E224" s="202" t="s">
        <v>311</v>
      </c>
      <c r="F224" s="203" t="s">
        <v>312</v>
      </c>
      <c r="G224" s="204" t="s">
        <v>121</v>
      </c>
      <c r="H224" s="205">
        <v>9.28</v>
      </c>
      <c r="I224" s="206"/>
      <c r="J224" s="205">
        <f>ROUND(I224*H224,0)</f>
        <v>0</v>
      </c>
      <c r="K224" s="203" t="s">
        <v>122</v>
      </c>
      <c r="L224" s="45"/>
      <c r="M224" s="207" t="s">
        <v>20</v>
      </c>
      <c r="N224" s="208" t="s">
        <v>43</v>
      </c>
      <c r="O224" s="85"/>
      <c r="P224" s="209">
        <f>O224*H224</f>
        <v>0</v>
      </c>
      <c r="Q224" s="209">
        <v>0.00027</v>
      </c>
      <c r="R224" s="209">
        <f>Q224*H224</f>
        <v>0.0025055999999999998</v>
      </c>
      <c r="S224" s="209">
        <v>0</v>
      </c>
      <c r="T224" s="210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11" t="s">
        <v>236</v>
      </c>
      <c r="AT224" s="211" t="s">
        <v>118</v>
      </c>
      <c r="AU224" s="211" t="s">
        <v>81</v>
      </c>
      <c r="AY224" s="18" t="s">
        <v>115</v>
      </c>
      <c r="BE224" s="212">
        <f>IF(N224="základní",J224,0)</f>
        <v>0</v>
      </c>
      <c r="BF224" s="212">
        <f>IF(N224="snížená",J224,0)</f>
        <v>0</v>
      </c>
      <c r="BG224" s="212">
        <f>IF(N224="zákl. přenesená",J224,0)</f>
        <v>0</v>
      </c>
      <c r="BH224" s="212">
        <f>IF(N224="sníž. přenesená",J224,0)</f>
        <v>0</v>
      </c>
      <c r="BI224" s="212">
        <f>IF(N224="nulová",J224,0)</f>
        <v>0</v>
      </c>
      <c r="BJ224" s="18" t="s">
        <v>8</v>
      </c>
      <c r="BK224" s="212">
        <f>ROUND(I224*H224,0)</f>
        <v>0</v>
      </c>
      <c r="BL224" s="18" t="s">
        <v>236</v>
      </c>
      <c r="BM224" s="211" t="s">
        <v>313</v>
      </c>
    </row>
    <row r="225" spans="1:47" s="2" customFormat="1" ht="12">
      <c r="A225" s="39"/>
      <c r="B225" s="40"/>
      <c r="C225" s="41"/>
      <c r="D225" s="213" t="s">
        <v>125</v>
      </c>
      <c r="E225" s="41"/>
      <c r="F225" s="214" t="s">
        <v>314</v>
      </c>
      <c r="G225" s="41"/>
      <c r="H225" s="41"/>
      <c r="I225" s="215"/>
      <c r="J225" s="41"/>
      <c r="K225" s="41"/>
      <c r="L225" s="45"/>
      <c r="M225" s="216"/>
      <c r="N225" s="217"/>
      <c r="O225" s="85"/>
      <c r="P225" s="85"/>
      <c r="Q225" s="85"/>
      <c r="R225" s="85"/>
      <c r="S225" s="85"/>
      <c r="T225" s="86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125</v>
      </c>
      <c r="AU225" s="18" t="s">
        <v>81</v>
      </c>
    </row>
    <row r="226" spans="1:47" s="2" customFormat="1" ht="12">
      <c r="A226" s="39"/>
      <c r="B226" s="40"/>
      <c r="C226" s="41"/>
      <c r="D226" s="218" t="s">
        <v>127</v>
      </c>
      <c r="E226" s="41"/>
      <c r="F226" s="219" t="s">
        <v>315</v>
      </c>
      <c r="G226" s="41"/>
      <c r="H226" s="41"/>
      <c r="I226" s="215"/>
      <c r="J226" s="41"/>
      <c r="K226" s="41"/>
      <c r="L226" s="45"/>
      <c r="M226" s="216"/>
      <c r="N226" s="217"/>
      <c r="O226" s="85"/>
      <c r="P226" s="85"/>
      <c r="Q226" s="85"/>
      <c r="R226" s="85"/>
      <c r="S226" s="85"/>
      <c r="T226" s="86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127</v>
      </c>
      <c r="AU226" s="18" t="s">
        <v>81</v>
      </c>
    </row>
    <row r="227" spans="1:51" s="13" customFormat="1" ht="12">
      <c r="A227" s="13"/>
      <c r="B227" s="220"/>
      <c r="C227" s="221"/>
      <c r="D227" s="213" t="s">
        <v>129</v>
      </c>
      <c r="E227" s="222" t="s">
        <v>20</v>
      </c>
      <c r="F227" s="223" t="s">
        <v>316</v>
      </c>
      <c r="G227" s="221"/>
      <c r="H227" s="224">
        <v>9.28</v>
      </c>
      <c r="I227" s="225"/>
      <c r="J227" s="221"/>
      <c r="K227" s="221"/>
      <c r="L227" s="226"/>
      <c r="M227" s="227"/>
      <c r="N227" s="228"/>
      <c r="O227" s="228"/>
      <c r="P227" s="228"/>
      <c r="Q227" s="228"/>
      <c r="R227" s="228"/>
      <c r="S227" s="228"/>
      <c r="T227" s="229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0" t="s">
        <v>129</v>
      </c>
      <c r="AU227" s="230" t="s">
        <v>81</v>
      </c>
      <c r="AV227" s="13" t="s">
        <v>81</v>
      </c>
      <c r="AW227" s="13" t="s">
        <v>33</v>
      </c>
      <c r="AX227" s="13" t="s">
        <v>8</v>
      </c>
      <c r="AY227" s="230" t="s">
        <v>115</v>
      </c>
    </row>
    <row r="228" spans="1:65" s="2" customFormat="1" ht="33" customHeight="1">
      <c r="A228" s="39"/>
      <c r="B228" s="40"/>
      <c r="C228" s="253" t="s">
        <v>317</v>
      </c>
      <c r="D228" s="253" t="s">
        <v>165</v>
      </c>
      <c r="E228" s="254" t="s">
        <v>318</v>
      </c>
      <c r="F228" s="255" t="s">
        <v>319</v>
      </c>
      <c r="G228" s="256" t="s">
        <v>272</v>
      </c>
      <c r="H228" s="257">
        <v>1</v>
      </c>
      <c r="I228" s="258"/>
      <c r="J228" s="257">
        <f>ROUND(I228*H228,0)</f>
        <v>0</v>
      </c>
      <c r="K228" s="255" t="s">
        <v>20</v>
      </c>
      <c r="L228" s="259"/>
      <c r="M228" s="260" t="s">
        <v>20</v>
      </c>
      <c r="N228" s="261" t="s">
        <v>43</v>
      </c>
      <c r="O228" s="85"/>
      <c r="P228" s="209">
        <f>O228*H228</f>
        <v>0</v>
      </c>
      <c r="Q228" s="209">
        <v>0</v>
      </c>
      <c r="R228" s="209">
        <f>Q228*H228</f>
        <v>0</v>
      </c>
      <c r="S228" s="209">
        <v>0</v>
      </c>
      <c r="T228" s="210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11" t="s">
        <v>320</v>
      </c>
      <c r="AT228" s="211" t="s">
        <v>165</v>
      </c>
      <c r="AU228" s="211" t="s">
        <v>81</v>
      </c>
      <c r="AY228" s="18" t="s">
        <v>115</v>
      </c>
      <c r="BE228" s="212">
        <f>IF(N228="základní",J228,0)</f>
        <v>0</v>
      </c>
      <c r="BF228" s="212">
        <f>IF(N228="snížená",J228,0)</f>
        <v>0</v>
      </c>
      <c r="BG228" s="212">
        <f>IF(N228="zákl. přenesená",J228,0)</f>
        <v>0</v>
      </c>
      <c r="BH228" s="212">
        <f>IF(N228="sníž. přenesená",J228,0)</f>
        <v>0</v>
      </c>
      <c r="BI228" s="212">
        <f>IF(N228="nulová",J228,0)</f>
        <v>0</v>
      </c>
      <c r="BJ228" s="18" t="s">
        <v>8</v>
      </c>
      <c r="BK228" s="212">
        <f>ROUND(I228*H228,0)</f>
        <v>0</v>
      </c>
      <c r="BL228" s="18" t="s">
        <v>236</v>
      </c>
      <c r="BM228" s="211" t="s">
        <v>321</v>
      </c>
    </row>
    <row r="229" spans="1:47" s="2" customFormat="1" ht="12">
      <c r="A229" s="39"/>
      <c r="B229" s="40"/>
      <c r="C229" s="41"/>
      <c r="D229" s="213" t="s">
        <v>125</v>
      </c>
      <c r="E229" s="41"/>
      <c r="F229" s="214" t="s">
        <v>319</v>
      </c>
      <c r="G229" s="41"/>
      <c r="H229" s="41"/>
      <c r="I229" s="215"/>
      <c r="J229" s="41"/>
      <c r="K229" s="41"/>
      <c r="L229" s="45"/>
      <c r="M229" s="216"/>
      <c r="N229" s="217"/>
      <c r="O229" s="85"/>
      <c r="P229" s="85"/>
      <c r="Q229" s="85"/>
      <c r="R229" s="85"/>
      <c r="S229" s="85"/>
      <c r="T229" s="86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125</v>
      </c>
      <c r="AU229" s="18" t="s">
        <v>81</v>
      </c>
    </row>
    <row r="230" spans="1:65" s="2" customFormat="1" ht="33" customHeight="1">
      <c r="A230" s="39"/>
      <c r="B230" s="40"/>
      <c r="C230" s="253" t="s">
        <v>322</v>
      </c>
      <c r="D230" s="253" t="s">
        <v>165</v>
      </c>
      <c r="E230" s="254" t="s">
        <v>323</v>
      </c>
      <c r="F230" s="255" t="s">
        <v>324</v>
      </c>
      <c r="G230" s="256" t="s">
        <v>272</v>
      </c>
      <c r="H230" s="257">
        <v>1</v>
      </c>
      <c r="I230" s="258"/>
      <c r="J230" s="257">
        <f>ROUND(I230*H230,0)</f>
        <v>0</v>
      </c>
      <c r="K230" s="255" t="s">
        <v>20</v>
      </c>
      <c r="L230" s="259"/>
      <c r="M230" s="260" t="s">
        <v>20</v>
      </c>
      <c r="N230" s="261" t="s">
        <v>43</v>
      </c>
      <c r="O230" s="85"/>
      <c r="P230" s="209">
        <f>O230*H230</f>
        <v>0</v>
      </c>
      <c r="Q230" s="209">
        <v>0</v>
      </c>
      <c r="R230" s="209">
        <f>Q230*H230</f>
        <v>0</v>
      </c>
      <c r="S230" s="209">
        <v>0</v>
      </c>
      <c r="T230" s="210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11" t="s">
        <v>320</v>
      </c>
      <c r="AT230" s="211" t="s">
        <v>165</v>
      </c>
      <c r="AU230" s="211" t="s">
        <v>81</v>
      </c>
      <c r="AY230" s="18" t="s">
        <v>115</v>
      </c>
      <c r="BE230" s="212">
        <f>IF(N230="základní",J230,0)</f>
        <v>0</v>
      </c>
      <c r="BF230" s="212">
        <f>IF(N230="snížená",J230,0)</f>
        <v>0</v>
      </c>
      <c r="BG230" s="212">
        <f>IF(N230="zákl. přenesená",J230,0)</f>
        <v>0</v>
      </c>
      <c r="BH230" s="212">
        <f>IF(N230="sníž. přenesená",J230,0)</f>
        <v>0</v>
      </c>
      <c r="BI230" s="212">
        <f>IF(N230="nulová",J230,0)</f>
        <v>0</v>
      </c>
      <c r="BJ230" s="18" t="s">
        <v>8</v>
      </c>
      <c r="BK230" s="212">
        <f>ROUND(I230*H230,0)</f>
        <v>0</v>
      </c>
      <c r="BL230" s="18" t="s">
        <v>236</v>
      </c>
      <c r="BM230" s="211" t="s">
        <v>325</v>
      </c>
    </row>
    <row r="231" spans="1:47" s="2" customFormat="1" ht="12">
      <c r="A231" s="39"/>
      <c r="B231" s="40"/>
      <c r="C231" s="41"/>
      <c r="D231" s="213" t="s">
        <v>125</v>
      </c>
      <c r="E231" s="41"/>
      <c r="F231" s="214" t="s">
        <v>324</v>
      </c>
      <c r="G231" s="41"/>
      <c r="H231" s="41"/>
      <c r="I231" s="215"/>
      <c r="J231" s="41"/>
      <c r="K231" s="41"/>
      <c r="L231" s="45"/>
      <c r="M231" s="216"/>
      <c r="N231" s="217"/>
      <c r="O231" s="85"/>
      <c r="P231" s="85"/>
      <c r="Q231" s="85"/>
      <c r="R231" s="85"/>
      <c r="S231" s="85"/>
      <c r="T231" s="86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125</v>
      </c>
      <c r="AU231" s="18" t="s">
        <v>81</v>
      </c>
    </row>
    <row r="232" spans="1:65" s="2" customFormat="1" ht="33" customHeight="1">
      <c r="A232" s="39"/>
      <c r="B232" s="40"/>
      <c r="C232" s="253" t="s">
        <v>326</v>
      </c>
      <c r="D232" s="253" t="s">
        <v>165</v>
      </c>
      <c r="E232" s="254" t="s">
        <v>327</v>
      </c>
      <c r="F232" s="255" t="s">
        <v>328</v>
      </c>
      <c r="G232" s="256" t="s">
        <v>329</v>
      </c>
      <c r="H232" s="257">
        <v>1</v>
      </c>
      <c r="I232" s="258"/>
      <c r="J232" s="257">
        <f>ROUND(I232*H232,0)</f>
        <v>0</v>
      </c>
      <c r="K232" s="255" t="s">
        <v>20</v>
      </c>
      <c r="L232" s="259"/>
      <c r="M232" s="260" t="s">
        <v>20</v>
      </c>
      <c r="N232" s="261" t="s">
        <v>43</v>
      </c>
      <c r="O232" s="85"/>
      <c r="P232" s="209">
        <f>O232*H232</f>
        <v>0</v>
      </c>
      <c r="Q232" s="209">
        <v>0</v>
      </c>
      <c r="R232" s="209">
        <f>Q232*H232</f>
        <v>0</v>
      </c>
      <c r="S232" s="209">
        <v>0</v>
      </c>
      <c r="T232" s="210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11" t="s">
        <v>320</v>
      </c>
      <c r="AT232" s="211" t="s">
        <v>165</v>
      </c>
      <c r="AU232" s="211" t="s">
        <v>81</v>
      </c>
      <c r="AY232" s="18" t="s">
        <v>115</v>
      </c>
      <c r="BE232" s="212">
        <f>IF(N232="základní",J232,0)</f>
        <v>0</v>
      </c>
      <c r="BF232" s="212">
        <f>IF(N232="snížená",J232,0)</f>
        <v>0</v>
      </c>
      <c r="BG232" s="212">
        <f>IF(N232="zákl. přenesená",J232,0)</f>
        <v>0</v>
      </c>
      <c r="BH232" s="212">
        <f>IF(N232="sníž. přenesená",J232,0)</f>
        <v>0</v>
      </c>
      <c r="BI232" s="212">
        <f>IF(N232="nulová",J232,0)</f>
        <v>0</v>
      </c>
      <c r="BJ232" s="18" t="s">
        <v>8</v>
      </c>
      <c r="BK232" s="212">
        <f>ROUND(I232*H232,0)</f>
        <v>0</v>
      </c>
      <c r="BL232" s="18" t="s">
        <v>236</v>
      </c>
      <c r="BM232" s="211" t="s">
        <v>330</v>
      </c>
    </row>
    <row r="233" spans="1:47" s="2" customFormat="1" ht="12">
      <c r="A233" s="39"/>
      <c r="B233" s="40"/>
      <c r="C233" s="41"/>
      <c r="D233" s="213" t="s">
        <v>125</v>
      </c>
      <c r="E233" s="41"/>
      <c r="F233" s="214" t="s">
        <v>328</v>
      </c>
      <c r="G233" s="41"/>
      <c r="H233" s="41"/>
      <c r="I233" s="215"/>
      <c r="J233" s="41"/>
      <c r="K233" s="41"/>
      <c r="L233" s="45"/>
      <c r="M233" s="216"/>
      <c r="N233" s="217"/>
      <c r="O233" s="85"/>
      <c r="P233" s="85"/>
      <c r="Q233" s="85"/>
      <c r="R233" s="85"/>
      <c r="S233" s="85"/>
      <c r="T233" s="86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125</v>
      </c>
      <c r="AU233" s="18" t="s">
        <v>81</v>
      </c>
    </row>
    <row r="234" spans="1:65" s="2" customFormat="1" ht="33" customHeight="1">
      <c r="A234" s="39"/>
      <c r="B234" s="40"/>
      <c r="C234" s="253" t="s">
        <v>331</v>
      </c>
      <c r="D234" s="253" t="s">
        <v>165</v>
      </c>
      <c r="E234" s="254" t="s">
        <v>332</v>
      </c>
      <c r="F234" s="255" t="s">
        <v>333</v>
      </c>
      <c r="G234" s="256" t="s">
        <v>272</v>
      </c>
      <c r="H234" s="257">
        <v>1</v>
      </c>
      <c r="I234" s="258"/>
      <c r="J234" s="257">
        <f>ROUND(I234*H234,0)</f>
        <v>0</v>
      </c>
      <c r="K234" s="255" t="s">
        <v>20</v>
      </c>
      <c r="L234" s="259"/>
      <c r="M234" s="260" t="s">
        <v>20</v>
      </c>
      <c r="N234" s="261" t="s">
        <v>43</v>
      </c>
      <c r="O234" s="85"/>
      <c r="P234" s="209">
        <f>O234*H234</f>
        <v>0</v>
      </c>
      <c r="Q234" s="209">
        <v>0</v>
      </c>
      <c r="R234" s="209">
        <f>Q234*H234</f>
        <v>0</v>
      </c>
      <c r="S234" s="209">
        <v>0</v>
      </c>
      <c r="T234" s="210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11" t="s">
        <v>320</v>
      </c>
      <c r="AT234" s="211" t="s">
        <v>165</v>
      </c>
      <c r="AU234" s="211" t="s">
        <v>81</v>
      </c>
      <c r="AY234" s="18" t="s">
        <v>115</v>
      </c>
      <c r="BE234" s="212">
        <f>IF(N234="základní",J234,0)</f>
        <v>0</v>
      </c>
      <c r="BF234" s="212">
        <f>IF(N234="snížená",J234,0)</f>
        <v>0</v>
      </c>
      <c r="BG234" s="212">
        <f>IF(N234="zákl. přenesená",J234,0)</f>
        <v>0</v>
      </c>
      <c r="BH234" s="212">
        <f>IF(N234="sníž. přenesená",J234,0)</f>
        <v>0</v>
      </c>
      <c r="BI234" s="212">
        <f>IF(N234="nulová",J234,0)</f>
        <v>0</v>
      </c>
      <c r="BJ234" s="18" t="s">
        <v>8</v>
      </c>
      <c r="BK234" s="212">
        <f>ROUND(I234*H234,0)</f>
        <v>0</v>
      </c>
      <c r="BL234" s="18" t="s">
        <v>236</v>
      </c>
      <c r="BM234" s="211" t="s">
        <v>334</v>
      </c>
    </row>
    <row r="235" spans="1:47" s="2" customFormat="1" ht="12">
      <c r="A235" s="39"/>
      <c r="B235" s="40"/>
      <c r="C235" s="41"/>
      <c r="D235" s="213" t="s">
        <v>125</v>
      </c>
      <c r="E235" s="41"/>
      <c r="F235" s="214" t="s">
        <v>333</v>
      </c>
      <c r="G235" s="41"/>
      <c r="H235" s="41"/>
      <c r="I235" s="215"/>
      <c r="J235" s="41"/>
      <c r="K235" s="41"/>
      <c r="L235" s="45"/>
      <c r="M235" s="216"/>
      <c r="N235" s="217"/>
      <c r="O235" s="85"/>
      <c r="P235" s="85"/>
      <c r="Q235" s="85"/>
      <c r="R235" s="85"/>
      <c r="S235" s="85"/>
      <c r="T235" s="86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125</v>
      </c>
      <c r="AU235" s="18" t="s">
        <v>81</v>
      </c>
    </row>
    <row r="236" spans="1:65" s="2" customFormat="1" ht="33" customHeight="1">
      <c r="A236" s="39"/>
      <c r="B236" s="40"/>
      <c r="C236" s="253" t="s">
        <v>320</v>
      </c>
      <c r="D236" s="253" t="s">
        <v>165</v>
      </c>
      <c r="E236" s="254" t="s">
        <v>335</v>
      </c>
      <c r="F236" s="255" t="s">
        <v>336</v>
      </c>
      <c r="G236" s="256" t="s">
        <v>272</v>
      </c>
      <c r="H236" s="257">
        <v>1</v>
      </c>
      <c r="I236" s="258"/>
      <c r="J236" s="257">
        <f>ROUND(I236*H236,0)</f>
        <v>0</v>
      </c>
      <c r="K236" s="255" t="s">
        <v>20</v>
      </c>
      <c r="L236" s="259"/>
      <c r="M236" s="260" t="s">
        <v>20</v>
      </c>
      <c r="N236" s="261" t="s">
        <v>43</v>
      </c>
      <c r="O236" s="85"/>
      <c r="P236" s="209">
        <f>O236*H236</f>
        <v>0</v>
      </c>
      <c r="Q236" s="209">
        <v>0</v>
      </c>
      <c r="R236" s="209">
        <f>Q236*H236</f>
        <v>0</v>
      </c>
      <c r="S236" s="209">
        <v>0</v>
      </c>
      <c r="T236" s="210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11" t="s">
        <v>320</v>
      </c>
      <c r="AT236" s="211" t="s">
        <v>165</v>
      </c>
      <c r="AU236" s="211" t="s">
        <v>81</v>
      </c>
      <c r="AY236" s="18" t="s">
        <v>115</v>
      </c>
      <c r="BE236" s="212">
        <f>IF(N236="základní",J236,0)</f>
        <v>0</v>
      </c>
      <c r="BF236" s="212">
        <f>IF(N236="snížená",J236,0)</f>
        <v>0</v>
      </c>
      <c r="BG236" s="212">
        <f>IF(N236="zákl. přenesená",J236,0)</f>
        <v>0</v>
      </c>
      <c r="BH236" s="212">
        <f>IF(N236="sníž. přenesená",J236,0)</f>
        <v>0</v>
      </c>
      <c r="BI236" s="212">
        <f>IF(N236="nulová",J236,0)</f>
        <v>0</v>
      </c>
      <c r="BJ236" s="18" t="s">
        <v>8</v>
      </c>
      <c r="BK236" s="212">
        <f>ROUND(I236*H236,0)</f>
        <v>0</v>
      </c>
      <c r="BL236" s="18" t="s">
        <v>236</v>
      </c>
      <c r="BM236" s="211" t="s">
        <v>337</v>
      </c>
    </row>
    <row r="237" spans="1:47" s="2" customFormat="1" ht="12">
      <c r="A237" s="39"/>
      <c r="B237" s="40"/>
      <c r="C237" s="41"/>
      <c r="D237" s="213" t="s">
        <v>125</v>
      </c>
      <c r="E237" s="41"/>
      <c r="F237" s="214" t="s">
        <v>336</v>
      </c>
      <c r="G237" s="41"/>
      <c r="H237" s="41"/>
      <c r="I237" s="215"/>
      <c r="J237" s="41"/>
      <c r="K237" s="41"/>
      <c r="L237" s="45"/>
      <c r="M237" s="216"/>
      <c r="N237" s="217"/>
      <c r="O237" s="85"/>
      <c r="P237" s="85"/>
      <c r="Q237" s="85"/>
      <c r="R237" s="85"/>
      <c r="S237" s="85"/>
      <c r="T237" s="86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18" t="s">
        <v>125</v>
      </c>
      <c r="AU237" s="18" t="s">
        <v>81</v>
      </c>
    </row>
    <row r="238" spans="1:65" s="2" customFormat="1" ht="33" customHeight="1">
      <c r="A238" s="39"/>
      <c r="B238" s="40"/>
      <c r="C238" s="253" t="s">
        <v>338</v>
      </c>
      <c r="D238" s="253" t="s">
        <v>165</v>
      </c>
      <c r="E238" s="254" t="s">
        <v>339</v>
      </c>
      <c r="F238" s="255" t="s">
        <v>340</v>
      </c>
      <c r="G238" s="256" t="s">
        <v>272</v>
      </c>
      <c r="H238" s="257">
        <v>1</v>
      </c>
      <c r="I238" s="258"/>
      <c r="J238" s="257">
        <f>ROUND(I238*H238,0)</f>
        <v>0</v>
      </c>
      <c r="K238" s="255" t="s">
        <v>20</v>
      </c>
      <c r="L238" s="259"/>
      <c r="M238" s="260" t="s">
        <v>20</v>
      </c>
      <c r="N238" s="261" t="s">
        <v>43</v>
      </c>
      <c r="O238" s="85"/>
      <c r="P238" s="209">
        <f>O238*H238</f>
        <v>0</v>
      </c>
      <c r="Q238" s="209">
        <v>0</v>
      </c>
      <c r="R238" s="209">
        <f>Q238*H238</f>
        <v>0</v>
      </c>
      <c r="S238" s="209">
        <v>0</v>
      </c>
      <c r="T238" s="210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11" t="s">
        <v>320</v>
      </c>
      <c r="AT238" s="211" t="s">
        <v>165</v>
      </c>
      <c r="AU238" s="211" t="s">
        <v>81</v>
      </c>
      <c r="AY238" s="18" t="s">
        <v>115</v>
      </c>
      <c r="BE238" s="212">
        <f>IF(N238="základní",J238,0)</f>
        <v>0</v>
      </c>
      <c r="BF238" s="212">
        <f>IF(N238="snížená",J238,0)</f>
        <v>0</v>
      </c>
      <c r="BG238" s="212">
        <f>IF(N238="zákl. přenesená",J238,0)</f>
        <v>0</v>
      </c>
      <c r="BH238" s="212">
        <f>IF(N238="sníž. přenesená",J238,0)</f>
        <v>0</v>
      </c>
      <c r="BI238" s="212">
        <f>IF(N238="nulová",J238,0)</f>
        <v>0</v>
      </c>
      <c r="BJ238" s="18" t="s">
        <v>8</v>
      </c>
      <c r="BK238" s="212">
        <f>ROUND(I238*H238,0)</f>
        <v>0</v>
      </c>
      <c r="BL238" s="18" t="s">
        <v>236</v>
      </c>
      <c r="BM238" s="211" t="s">
        <v>341</v>
      </c>
    </row>
    <row r="239" spans="1:47" s="2" customFormat="1" ht="12">
      <c r="A239" s="39"/>
      <c r="B239" s="40"/>
      <c r="C239" s="41"/>
      <c r="D239" s="213" t="s">
        <v>125</v>
      </c>
      <c r="E239" s="41"/>
      <c r="F239" s="214" t="s">
        <v>340</v>
      </c>
      <c r="G239" s="41"/>
      <c r="H239" s="41"/>
      <c r="I239" s="215"/>
      <c r="J239" s="41"/>
      <c r="K239" s="41"/>
      <c r="L239" s="45"/>
      <c r="M239" s="216"/>
      <c r="N239" s="217"/>
      <c r="O239" s="85"/>
      <c r="P239" s="85"/>
      <c r="Q239" s="85"/>
      <c r="R239" s="85"/>
      <c r="S239" s="85"/>
      <c r="T239" s="86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125</v>
      </c>
      <c r="AU239" s="18" t="s">
        <v>81</v>
      </c>
    </row>
    <row r="240" spans="1:65" s="2" customFormat="1" ht="33" customHeight="1">
      <c r="A240" s="39"/>
      <c r="B240" s="40"/>
      <c r="C240" s="253" t="s">
        <v>342</v>
      </c>
      <c r="D240" s="253" t="s">
        <v>165</v>
      </c>
      <c r="E240" s="254" t="s">
        <v>343</v>
      </c>
      <c r="F240" s="255" t="s">
        <v>344</v>
      </c>
      <c r="G240" s="256" t="s">
        <v>272</v>
      </c>
      <c r="H240" s="257">
        <v>1</v>
      </c>
      <c r="I240" s="258"/>
      <c r="J240" s="257">
        <f>ROUND(I240*H240,0)</f>
        <v>0</v>
      </c>
      <c r="K240" s="255" t="s">
        <v>20</v>
      </c>
      <c r="L240" s="259"/>
      <c r="M240" s="260" t="s">
        <v>20</v>
      </c>
      <c r="N240" s="261" t="s">
        <v>43</v>
      </c>
      <c r="O240" s="85"/>
      <c r="P240" s="209">
        <f>O240*H240</f>
        <v>0</v>
      </c>
      <c r="Q240" s="209">
        <v>0</v>
      </c>
      <c r="R240" s="209">
        <f>Q240*H240</f>
        <v>0</v>
      </c>
      <c r="S240" s="209">
        <v>0</v>
      </c>
      <c r="T240" s="210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11" t="s">
        <v>320</v>
      </c>
      <c r="AT240" s="211" t="s">
        <v>165</v>
      </c>
      <c r="AU240" s="211" t="s">
        <v>81</v>
      </c>
      <c r="AY240" s="18" t="s">
        <v>115</v>
      </c>
      <c r="BE240" s="212">
        <f>IF(N240="základní",J240,0)</f>
        <v>0</v>
      </c>
      <c r="BF240" s="212">
        <f>IF(N240="snížená",J240,0)</f>
        <v>0</v>
      </c>
      <c r="BG240" s="212">
        <f>IF(N240="zákl. přenesená",J240,0)</f>
        <v>0</v>
      </c>
      <c r="BH240" s="212">
        <f>IF(N240="sníž. přenesená",J240,0)</f>
        <v>0</v>
      </c>
      <c r="BI240" s="212">
        <f>IF(N240="nulová",J240,0)</f>
        <v>0</v>
      </c>
      <c r="BJ240" s="18" t="s">
        <v>8</v>
      </c>
      <c r="BK240" s="212">
        <f>ROUND(I240*H240,0)</f>
        <v>0</v>
      </c>
      <c r="BL240" s="18" t="s">
        <v>236</v>
      </c>
      <c r="BM240" s="211" t="s">
        <v>345</v>
      </c>
    </row>
    <row r="241" spans="1:47" s="2" customFormat="1" ht="12">
      <c r="A241" s="39"/>
      <c r="B241" s="40"/>
      <c r="C241" s="41"/>
      <c r="D241" s="213" t="s">
        <v>125</v>
      </c>
      <c r="E241" s="41"/>
      <c r="F241" s="214" t="s">
        <v>344</v>
      </c>
      <c r="G241" s="41"/>
      <c r="H241" s="41"/>
      <c r="I241" s="215"/>
      <c r="J241" s="41"/>
      <c r="K241" s="41"/>
      <c r="L241" s="45"/>
      <c r="M241" s="216"/>
      <c r="N241" s="217"/>
      <c r="O241" s="85"/>
      <c r="P241" s="85"/>
      <c r="Q241" s="85"/>
      <c r="R241" s="85"/>
      <c r="S241" s="85"/>
      <c r="T241" s="86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125</v>
      </c>
      <c r="AU241" s="18" t="s">
        <v>81</v>
      </c>
    </row>
    <row r="242" spans="1:65" s="2" customFormat="1" ht="33" customHeight="1">
      <c r="A242" s="39"/>
      <c r="B242" s="40"/>
      <c r="C242" s="253" t="s">
        <v>346</v>
      </c>
      <c r="D242" s="253" t="s">
        <v>165</v>
      </c>
      <c r="E242" s="254" t="s">
        <v>347</v>
      </c>
      <c r="F242" s="255" t="s">
        <v>348</v>
      </c>
      <c r="G242" s="256" t="s">
        <v>272</v>
      </c>
      <c r="H242" s="257">
        <v>1</v>
      </c>
      <c r="I242" s="258"/>
      <c r="J242" s="257">
        <f>ROUND(I242*H242,0)</f>
        <v>0</v>
      </c>
      <c r="K242" s="255" t="s">
        <v>20</v>
      </c>
      <c r="L242" s="259"/>
      <c r="M242" s="260" t="s">
        <v>20</v>
      </c>
      <c r="N242" s="261" t="s">
        <v>43</v>
      </c>
      <c r="O242" s="85"/>
      <c r="P242" s="209">
        <f>O242*H242</f>
        <v>0</v>
      </c>
      <c r="Q242" s="209">
        <v>0</v>
      </c>
      <c r="R242" s="209">
        <f>Q242*H242</f>
        <v>0</v>
      </c>
      <c r="S242" s="209">
        <v>0</v>
      </c>
      <c r="T242" s="210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11" t="s">
        <v>320</v>
      </c>
      <c r="AT242" s="211" t="s">
        <v>165</v>
      </c>
      <c r="AU242" s="211" t="s">
        <v>81</v>
      </c>
      <c r="AY242" s="18" t="s">
        <v>115</v>
      </c>
      <c r="BE242" s="212">
        <f>IF(N242="základní",J242,0)</f>
        <v>0</v>
      </c>
      <c r="BF242" s="212">
        <f>IF(N242="snížená",J242,0)</f>
        <v>0</v>
      </c>
      <c r="BG242" s="212">
        <f>IF(N242="zákl. přenesená",J242,0)</f>
        <v>0</v>
      </c>
      <c r="BH242" s="212">
        <f>IF(N242="sníž. přenesená",J242,0)</f>
        <v>0</v>
      </c>
      <c r="BI242" s="212">
        <f>IF(N242="nulová",J242,0)</f>
        <v>0</v>
      </c>
      <c r="BJ242" s="18" t="s">
        <v>8</v>
      </c>
      <c r="BK242" s="212">
        <f>ROUND(I242*H242,0)</f>
        <v>0</v>
      </c>
      <c r="BL242" s="18" t="s">
        <v>236</v>
      </c>
      <c r="BM242" s="211" t="s">
        <v>349</v>
      </c>
    </row>
    <row r="243" spans="1:47" s="2" customFormat="1" ht="12">
      <c r="A243" s="39"/>
      <c r="B243" s="40"/>
      <c r="C243" s="41"/>
      <c r="D243" s="213" t="s">
        <v>125</v>
      </c>
      <c r="E243" s="41"/>
      <c r="F243" s="214" t="s">
        <v>348</v>
      </c>
      <c r="G243" s="41"/>
      <c r="H243" s="41"/>
      <c r="I243" s="215"/>
      <c r="J243" s="41"/>
      <c r="K243" s="41"/>
      <c r="L243" s="45"/>
      <c r="M243" s="216"/>
      <c r="N243" s="217"/>
      <c r="O243" s="85"/>
      <c r="P243" s="85"/>
      <c r="Q243" s="85"/>
      <c r="R243" s="85"/>
      <c r="S243" s="85"/>
      <c r="T243" s="86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18" t="s">
        <v>125</v>
      </c>
      <c r="AU243" s="18" t="s">
        <v>81</v>
      </c>
    </row>
    <row r="244" spans="1:65" s="2" customFormat="1" ht="33" customHeight="1">
      <c r="A244" s="39"/>
      <c r="B244" s="40"/>
      <c r="C244" s="253" t="s">
        <v>350</v>
      </c>
      <c r="D244" s="253" t="s">
        <v>165</v>
      </c>
      <c r="E244" s="254" t="s">
        <v>351</v>
      </c>
      <c r="F244" s="255" t="s">
        <v>352</v>
      </c>
      <c r="G244" s="256" t="s">
        <v>272</v>
      </c>
      <c r="H244" s="257">
        <v>1</v>
      </c>
      <c r="I244" s="258"/>
      <c r="J244" s="257">
        <f>ROUND(I244*H244,0)</f>
        <v>0</v>
      </c>
      <c r="K244" s="255" t="s">
        <v>20</v>
      </c>
      <c r="L244" s="259"/>
      <c r="M244" s="260" t="s">
        <v>20</v>
      </c>
      <c r="N244" s="261" t="s">
        <v>43</v>
      </c>
      <c r="O244" s="85"/>
      <c r="P244" s="209">
        <f>O244*H244</f>
        <v>0</v>
      </c>
      <c r="Q244" s="209">
        <v>0</v>
      </c>
      <c r="R244" s="209">
        <f>Q244*H244</f>
        <v>0</v>
      </c>
      <c r="S244" s="209">
        <v>0</v>
      </c>
      <c r="T244" s="210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11" t="s">
        <v>320</v>
      </c>
      <c r="AT244" s="211" t="s">
        <v>165</v>
      </c>
      <c r="AU244" s="211" t="s">
        <v>81</v>
      </c>
      <c r="AY244" s="18" t="s">
        <v>115</v>
      </c>
      <c r="BE244" s="212">
        <f>IF(N244="základní",J244,0)</f>
        <v>0</v>
      </c>
      <c r="BF244" s="212">
        <f>IF(N244="snížená",J244,0)</f>
        <v>0</v>
      </c>
      <c r="BG244" s="212">
        <f>IF(N244="zákl. přenesená",J244,0)</f>
        <v>0</v>
      </c>
      <c r="BH244" s="212">
        <f>IF(N244="sníž. přenesená",J244,0)</f>
        <v>0</v>
      </c>
      <c r="BI244" s="212">
        <f>IF(N244="nulová",J244,0)</f>
        <v>0</v>
      </c>
      <c r="BJ244" s="18" t="s">
        <v>8</v>
      </c>
      <c r="BK244" s="212">
        <f>ROUND(I244*H244,0)</f>
        <v>0</v>
      </c>
      <c r="BL244" s="18" t="s">
        <v>236</v>
      </c>
      <c r="BM244" s="211" t="s">
        <v>353</v>
      </c>
    </row>
    <row r="245" spans="1:47" s="2" customFormat="1" ht="12">
      <c r="A245" s="39"/>
      <c r="B245" s="40"/>
      <c r="C245" s="41"/>
      <c r="D245" s="213" t="s">
        <v>125</v>
      </c>
      <c r="E245" s="41"/>
      <c r="F245" s="214" t="s">
        <v>352</v>
      </c>
      <c r="G245" s="41"/>
      <c r="H245" s="41"/>
      <c r="I245" s="215"/>
      <c r="J245" s="41"/>
      <c r="K245" s="41"/>
      <c r="L245" s="45"/>
      <c r="M245" s="216"/>
      <c r="N245" s="217"/>
      <c r="O245" s="85"/>
      <c r="P245" s="85"/>
      <c r="Q245" s="85"/>
      <c r="R245" s="85"/>
      <c r="S245" s="85"/>
      <c r="T245" s="86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125</v>
      </c>
      <c r="AU245" s="18" t="s">
        <v>81</v>
      </c>
    </row>
    <row r="246" spans="1:65" s="2" customFormat="1" ht="33" customHeight="1">
      <c r="A246" s="39"/>
      <c r="B246" s="40"/>
      <c r="C246" s="253" t="s">
        <v>354</v>
      </c>
      <c r="D246" s="253" t="s">
        <v>165</v>
      </c>
      <c r="E246" s="254" t="s">
        <v>355</v>
      </c>
      <c r="F246" s="255" t="s">
        <v>356</v>
      </c>
      <c r="G246" s="256" t="s">
        <v>272</v>
      </c>
      <c r="H246" s="257">
        <v>1</v>
      </c>
      <c r="I246" s="258"/>
      <c r="J246" s="257">
        <f>ROUND(I246*H246,0)</f>
        <v>0</v>
      </c>
      <c r="K246" s="255" t="s">
        <v>20</v>
      </c>
      <c r="L246" s="259"/>
      <c r="M246" s="260" t="s">
        <v>20</v>
      </c>
      <c r="N246" s="261" t="s">
        <v>43</v>
      </c>
      <c r="O246" s="85"/>
      <c r="P246" s="209">
        <f>O246*H246</f>
        <v>0</v>
      </c>
      <c r="Q246" s="209">
        <v>0</v>
      </c>
      <c r="R246" s="209">
        <f>Q246*H246</f>
        <v>0</v>
      </c>
      <c r="S246" s="209">
        <v>0</v>
      </c>
      <c r="T246" s="210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11" t="s">
        <v>320</v>
      </c>
      <c r="AT246" s="211" t="s">
        <v>165</v>
      </c>
      <c r="AU246" s="211" t="s">
        <v>81</v>
      </c>
      <c r="AY246" s="18" t="s">
        <v>115</v>
      </c>
      <c r="BE246" s="212">
        <f>IF(N246="základní",J246,0)</f>
        <v>0</v>
      </c>
      <c r="BF246" s="212">
        <f>IF(N246="snížená",J246,0)</f>
        <v>0</v>
      </c>
      <c r="BG246" s="212">
        <f>IF(N246="zákl. přenesená",J246,0)</f>
        <v>0</v>
      </c>
      <c r="BH246" s="212">
        <f>IF(N246="sníž. přenesená",J246,0)</f>
        <v>0</v>
      </c>
      <c r="BI246" s="212">
        <f>IF(N246="nulová",J246,0)</f>
        <v>0</v>
      </c>
      <c r="BJ246" s="18" t="s">
        <v>8</v>
      </c>
      <c r="BK246" s="212">
        <f>ROUND(I246*H246,0)</f>
        <v>0</v>
      </c>
      <c r="BL246" s="18" t="s">
        <v>236</v>
      </c>
      <c r="BM246" s="211" t="s">
        <v>357</v>
      </c>
    </row>
    <row r="247" spans="1:47" s="2" customFormat="1" ht="12">
      <c r="A247" s="39"/>
      <c r="B247" s="40"/>
      <c r="C247" s="41"/>
      <c r="D247" s="213" t="s">
        <v>125</v>
      </c>
      <c r="E247" s="41"/>
      <c r="F247" s="214" t="s">
        <v>356</v>
      </c>
      <c r="G247" s="41"/>
      <c r="H247" s="41"/>
      <c r="I247" s="215"/>
      <c r="J247" s="41"/>
      <c r="K247" s="41"/>
      <c r="L247" s="45"/>
      <c r="M247" s="216"/>
      <c r="N247" s="217"/>
      <c r="O247" s="85"/>
      <c r="P247" s="85"/>
      <c r="Q247" s="85"/>
      <c r="R247" s="85"/>
      <c r="S247" s="85"/>
      <c r="T247" s="86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T247" s="18" t="s">
        <v>125</v>
      </c>
      <c r="AU247" s="18" t="s">
        <v>81</v>
      </c>
    </row>
    <row r="248" spans="1:65" s="2" customFormat="1" ht="33" customHeight="1">
      <c r="A248" s="39"/>
      <c r="B248" s="40"/>
      <c r="C248" s="253" t="s">
        <v>358</v>
      </c>
      <c r="D248" s="253" t="s">
        <v>165</v>
      </c>
      <c r="E248" s="254" t="s">
        <v>359</v>
      </c>
      <c r="F248" s="255" t="s">
        <v>360</v>
      </c>
      <c r="G248" s="256" t="s">
        <v>272</v>
      </c>
      <c r="H248" s="257">
        <v>2</v>
      </c>
      <c r="I248" s="258"/>
      <c r="J248" s="257">
        <f>ROUND(I248*H248,0)</f>
        <v>0</v>
      </c>
      <c r="K248" s="255" t="s">
        <v>20</v>
      </c>
      <c r="L248" s="259"/>
      <c r="M248" s="260" t="s">
        <v>20</v>
      </c>
      <c r="N248" s="261" t="s">
        <v>43</v>
      </c>
      <c r="O248" s="85"/>
      <c r="P248" s="209">
        <f>O248*H248</f>
        <v>0</v>
      </c>
      <c r="Q248" s="209">
        <v>0</v>
      </c>
      <c r="R248" s="209">
        <f>Q248*H248</f>
        <v>0</v>
      </c>
      <c r="S248" s="209">
        <v>0</v>
      </c>
      <c r="T248" s="210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11" t="s">
        <v>320</v>
      </c>
      <c r="AT248" s="211" t="s">
        <v>165</v>
      </c>
      <c r="AU248" s="211" t="s">
        <v>81</v>
      </c>
      <c r="AY248" s="18" t="s">
        <v>115</v>
      </c>
      <c r="BE248" s="212">
        <f>IF(N248="základní",J248,0)</f>
        <v>0</v>
      </c>
      <c r="BF248" s="212">
        <f>IF(N248="snížená",J248,0)</f>
        <v>0</v>
      </c>
      <c r="BG248" s="212">
        <f>IF(N248="zákl. přenesená",J248,0)</f>
        <v>0</v>
      </c>
      <c r="BH248" s="212">
        <f>IF(N248="sníž. přenesená",J248,0)</f>
        <v>0</v>
      </c>
      <c r="BI248" s="212">
        <f>IF(N248="nulová",J248,0)</f>
        <v>0</v>
      </c>
      <c r="BJ248" s="18" t="s">
        <v>8</v>
      </c>
      <c r="BK248" s="212">
        <f>ROUND(I248*H248,0)</f>
        <v>0</v>
      </c>
      <c r="BL248" s="18" t="s">
        <v>236</v>
      </c>
      <c r="BM248" s="211" t="s">
        <v>361</v>
      </c>
    </row>
    <row r="249" spans="1:47" s="2" customFormat="1" ht="12">
      <c r="A249" s="39"/>
      <c r="B249" s="40"/>
      <c r="C249" s="41"/>
      <c r="D249" s="213" t="s">
        <v>125</v>
      </c>
      <c r="E249" s="41"/>
      <c r="F249" s="214" t="s">
        <v>360</v>
      </c>
      <c r="G249" s="41"/>
      <c r="H249" s="41"/>
      <c r="I249" s="215"/>
      <c r="J249" s="41"/>
      <c r="K249" s="41"/>
      <c r="L249" s="45"/>
      <c r="M249" s="216"/>
      <c r="N249" s="217"/>
      <c r="O249" s="85"/>
      <c r="P249" s="85"/>
      <c r="Q249" s="85"/>
      <c r="R249" s="85"/>
      <c r="S249" s="85"/>
      <c r="T249" s="86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T249" s="18" t="s">
        <v>125</v>
      </c>
      <c r="AU249" s="18" t="s">
        <v>81</v>
      </c>
    </row>
    <row r="250" spans="1:65" s="2" customFormat="1" ht="33" customHeight="1">
      <c r="A250" s="39"/>
      <c r="B250" s="40"/>
      <c r="C250" s="253" t="s">
        <v>362</v>
      </c>
      <c r="D250" s="253" t="s">
        <v>165</v>
      </c>
      <c r="E250" s="254" t="s">
        <v>363</v>
      </c>
      <c r="F250" s="255" t="s">
        <v>364</v>
      </c>
      <c r="G250" s="256" t="s">
        <v>272</v>
      </c>
      <c r="H250" s="257">
        <v>1</v>
      </c>
      <c r="I250" s="258"/>
      <c r="J250" s="257">
        <f>ROUND(I250*H250,0)</f>
        <v>0</v>
      </c>
      <c r="K250" s="255" t="s">
        <v>20</v>
      </c>
      <c r="L250" s="259"/>
      <c r="M250" s="260" t="s">
        <v>20</v>
      </c>
      <c r="N250" s="261" t="s">
        <v>43</v>
      </c>
      <c r="O250" s="85"/>
      <c r="P250" s="209">
        <f>O250*H250</f>
        <v>0</v>
      </c>
      <c r="Q250" s="209">
        <v>0</v>
      </c>
      <c r="R250" s="209">
        <f>Q250*H250</f>
        <v>0</v>
      </c>
      <c r="S250" s="209">
        <v>0</v>
      </c>
      <c r="T250" s="210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11" t="s">
        <v>320</v>
      </c>
      <c r="AT250" s="211" t="s">
        <v>165</v>
      </c>
      <c r="AU250" s="211" t="s">
        <v>81</v>
      </c>
      <c r="AY250" s="18" t="s">
        <v>115</v>
      </c>
      <c r="BE250" s="212">
        <f>IF(N250="základní",J250,0)</f>
        <v>0</v>
      </c>
      <c r="BF250" s="212">
        <f>IF(N250="snížená",J250,0)</f>
        <v>0</v>
      </c>
      <c r="BG250" s="212">
        <f>IF(N250="zákl. přenesená",J250,0)</f>
        <v>0</v>
      </c>
      <c r="BH250" s="212">
        <f>IF(N250="sníž. přenesená",J250,0)</f>
        <v>0</v>
      </c>
      <c r="BI250" s="212">
        <f>IF(N250="nulová",J250,0)</f>
        <v>0</v>
      </c>
      <c r="BJ250" s="18" t="s">
        <v>8</v>
      </c>
      <c r="BK250" s="212">
        <f>ROUND(I250*H250,0)</f>
        <v>0</v>
      </c>
      <c r="BL250" s="18" t="s">
        <v>236</v>
      </c>
      <c r="BM250" s="211" t="s">
        <v>365</v>
      </c>
    </row>
    <row r="251" spans="1:47" s="2" customFormat="1" ht="12">
      <c r="A251" s="39"/>
      <c r="B251" s="40"/>
      <c r="C251" s="41"/>
      <c r="D251" s="213" t="s">
        <v>125</v>
      </c>
      <c r="E251" s="41"/>
      <c r="F251" s="214" t="s">
        <v>364</v>
      </c>
      <c r="G251" s="41"/>
      <c r="H251" s="41"/>
      <c r="I251" s="215"/>
      <c r="J251" s="41"/>
      <c r="K251" s="41"/>
      <c r="L251" s="45"/>
      <c r="M251" s="216"/>
      <c r="N251" s="217"/>
      <c r="O251" s="85"/>
      <c r="P251" s="85"/>
      <c r="Q251" s="85"/>
      <c r="R251" s="85"/>
      <c r="S251" s="85"/>
      <c r="T251" s="86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T251" s="18" t="s">
        <v>125</v>
      </c>
      <c r="AU251" s="18" t="s">
        <v>81</v>
      </c>
    </row>
    <row r="252" spans="1:65" s="2" customFormat="1" ht="24.15" customHeight="1">
      <c r="A252" s="39"/>
      <c r="B252" s="40"/>
      <c r="C252" s="253" t="s">
        <v>366</v>
      </c>
      <c r="D252" s="253" t="s">
        <v>165</v>
      </c>
      <c r="E252" s="254" t="s">
        <v>367</v>
      </c>
      <c r="F252" s="255" t="s">
        <v>368</v>
      </c>
      <c r="G252" s="256" t="s">
        <v>272</v>
      </c>
      <c r="H252" s="257">
        <v>1</v>
      </c>
      <c r="I252" s="258"/>
      <c r="J252" s="257">
        <f>ROUND(I252*H252,0)</f>
        <v>0</v>
      </c>
      <c r="K252" s="255" t="s">
        <v>20</v>
      </c>
      <c r="L252" s="259"/>
      <c r="M252" s="260" t="s">
        <v>20</v>
      </c>
      <c r="N252" s="261" t="s">
        <v>43</v>
      </c>
      <c r="O252" s="85"/>
      <c r="P252" s="209">
        <f>O252*H252</f>
        <v>0</v>
      </c>
      <c r="Q252" s="209">
        <v>0</v>
      </c>
      <c r="R252" s="209">
        <f>Q252*H252</f>
        <v>0</v>
      </c>
      <c r="S252" s="209">
        <v>0</v>
      </c>
      <c r="T252" s="210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11" t="s">
        <v>320</v>
      </c>
      <c r="AT252" s="211" t="s">
        <v>165</v>
      </c>
      <c r="AU252" s="211" t="s">
        <v>81</v>
      </c>
      <c r="AY252" s="18" t="s">
        <v>115</v>
      </c>
      <c r="BE252" s="212">
        <f>IF(N252="základní",J252,0)</f>
        <v>0</v>
      </c>
      <c r="BF252" s="212">
        <f>IF(N252="snížená",J252,0)</f>
        <v>0</v>
      </c>
      <c r="BG252" s="212">
        <f>IF(N252="zákl. přenesená",J252,0)</f>
        <v>0</v>
      </c>
      <c r="BH252" s="212">
        <f>IF(N252="sníž. přenesená",J252,0)</f>
        <v>0</v>
      </c>
      <c r="BI252" s="212">
        <f>IF(N252="nulová",J252,0)</f>
        <v>0</v>
      </c>
      <c r="BJ252" s="18" t="s">
        <v>8</v>
      </c>
      <c r="BK252" s="212">
        <f>ROUND(I252*H252,0)</f>
        <v>0</v>
      </c>
      <c r="BL252" s="18" t="s">
        <v>236</v>
      </c>
      <c r="BM252" s="211" t="s">
        <v>369</v>
      </c>
    </row>
    <row r="253" spans="1:47" s="2" customFormat="1" ht="12">
      <c r="A253" s="39"/>
      <c r="B253" s="40"/>
      <c r="C253" s="41"/>
      <c r="D253" s="213" t="s">
        <v>125</v>
      </c>
      <c r="E253" s="41"/>
      <c r="F253" s="214" t="s">
        <v>368</v>
      </c>
      <c r="G253" s="41"/>
      <c r="H253" s="41"/>
      <c r="I253" s="215"/>
      <c r="J253" s="41"/>
      <c r="K253" s="41"/>
      <c r="L253" s="45"/>
      <c r="M253" s="216"/>
      <c r="N253" s="217"/>
      <c r="O253" s="85"/>
      <c r="P253" s="85"/>
      <c r="Q253" s="85"/>
      <c r="R253" s="85"/>
      <c r="S253" s="85"/>
      <c r="T253" s="86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T253" s="18" t="s">
        <v>125</v>
      </c>
      <c r="AU253" s="18" t="s">
        <v>81</v>
      </c>
    </row>
    <row r="254" spans="1:65" s="2" customFormat="1" ht="33" customHeight="1">
      <c r="A254" s="39"/>
      <c r="B254" s="40"/>
      <c r="C254" s="253" t="s">
        <v>370</v>
      </c>
      <c r="D254" s="253" t="s">
        <v>165</v>
      </c>
      <c r="E254" s="254" t="s">
        <v>371</v>
      </c>
      <c r="F254" s="255" t="s">
        <v>372</v>
      </c>
      <c r="G254" s="256" t="s">
        <v>272</v>
      </c>
      <c r="H254" s="257">
        <v>1</v>
      </c>
      <c r="I254" s="258"/>
      <c r="J254" s="257">
        <f>ROUND(I254*H254,0)</f>
        <v>0</v>
      </c>
      <c r="K254" s="255" t="s">
        <v>20</v>
      </c>
      <c r="L254" s="259"/>
      <c r="M254" s="260" t="s">
        <v>20</v>
      </c>
      <c r="N254" s="261" t="s">
        <v>43</v>
      </c>
      <c r="O254" s="85"/>
      <c r="P254" s="209">
        <f>O254*H254</f>
        <v>0</v>
      </c>
      <c r="Q254" s="209">
        <v>0</v>
      </c>
      <c r="R254" s="209">
        <f>Q254*H254</f>
        <v>0</v>
      </c>
      <c r="S254" s="209">
        <v>0</v>
      </c>
      <c r="T254" s="210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11" t="s">
        <v>320</v>
      </c>
      <c r="AT254" s="211" t="s">
        <v>165</v>
      </c>
      <c r="AU254" s="211" t="s">
        <v>81</v>
      </c>
      <c r="AY254" s="18" t="s">
        <v>115</v>
      </c>
      <c r="BE254" s="212">
        <f>IF(N254="základní",J254,0)</f>
        <v>0</v>
      </c>
      <c r="BF254" s="212">
        <f>IF(N254="snížená",J254,0)</f>
        <v>0</v>
      </c>
      <c r="BG254" s="212">
        <f>IF(N254="zákl. přenesená",J254,0)</f>
        <v>0</v>
      </c>
      <c r="BH254" s="212">
        <f>IF(N254="sníž. přenesená",J254,0)</f>
        <v>0</v>
      </c>
      <c r="BI254" s="212">
        <f>IF(N254="nulová",J254,0)</f>
        <v>0</v>
      </c>
      <c r="BJ254" s="18" t="s">
        <v>8</v>
      </c>
      <c r="BK254" s="212">
        <f>ROUND(I254*H254,0)</f>
        <v>0</v>
      </c>
      <c r="BL254" s="18" t="s">
        <v>236</v>
      </c>
      <c r="BM254" s="211" t="s">
        <v>373</v>
      </c>
    </row>
    <row r="255" spans="1:47" s="2" customFormat="1" ht="12">
      <c r="A255" s="39"/>
      <c r="B255" s="40"/>
      <c r="C255" s="41"/>
      <c r="D255" s="213" t="s">
        <v>125</v>
      </c>
      <c r="E255" s="41"/>
      <c r="F255" s="214" t="s">
        <v>372</v>
      </c>
      <c r="G255" s="41"/>
      <c r="H255" s="41"/>
      <c r="I255" s="215"/>
      <c r="J255" s="41"/>
      <c r="K255" s="41"/>
      <c r="L255" s="45"/>
      <c r="M255" s="216"/>
      <c r="N255" s="217"/>
      <c r="O255" s="85"/>
      <c r="P255" s="85"/>
      <c r="Q255" s="85"/>
      <c r="R255" s="85"/>
      <c r="S255" s="85"/>
      <c r="T255" s="86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T255" s="18" t="s">
        <v>125</v>
      </c>
      <c r="AU255" s="18" t="s">
        <v>81</v>
      </c>
    </row>
    <row r="256" spans="1:65" s="2" customFormat="1" ht="33" customHeight="1">
      <c r="A256" s="39"/>
      <c r="B256" s="40"/>
      <c r="C256" s="253" t="s">
        <v>374</v>
      </c>
      <c r="D256" s="253" t="s">
        <v>165</v>
      </c>
      <c r="E256" s="254" t="s">
        <v>375</v>
      </c>
      <c r="F256" s="255" t="s">
        <v>376</v>
      </c>
      <c r="G256" s="256" t="s">
        <v>272</v>
      </c>
      <c r="H256" s="257">
        <v>2</v>
      </c>
      <c r="I256" s="258"/>
      <c r="J256" s="257">
        <f>ROUND(I256*H256,0)</f>
        <v>0</v>
      </c>
      <c r="K256" s="255" t="s">
        <v>20</v>
      </c>
      <c r="L256" s="259"/>
      <c r="M256" s="260" t="s">
        <v>20</v>
      </c>
      <c r="N256" s="261" t="s">
        <v>43</v>
      </c>
      <c r="O256" s="85"/>
      <c r="P256" s="209">
        <f>O256*H256</f>
        <v>0</v>
      </c>
      <c r="Q256" s="209">
        <v>0</v>
      </c>
      <c r="R256" s="209">
        <f>Q256*H256</f>
        <v>0</v>
      </c>
      <c r="S256" s="209">
        <v>0</v>
      </c>
      <c r="T256" s="210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11" t="s">
        <v>320</v>
      </c>
      <c r="AT256" s="211" t="s">
        <v>165</v>
      </c>
      <c r="AU256" s="211" t="s">
        <v>81</v>
      </c>
      <c r="AY256" s="18" t="s">
        <v>115</v>
      </c>
      <c r="BE256" s="212">
        <f>IF(N256="základní",J256,0)</f>
        <v>0</v>
      </c>
      <c r="BF256" s="212">
        <f>IF(N256="snížená",J256,0)</f>
        <v>0</v>
      </c>
      <c r="BG256" s="212">
        <f>IF(N256="zákl. přenesená",J256,0)</f>
        <v>0</v>
      </c>
      <c r="BH256" s="212">
        <f>IF(N256="sníž. přenesená",J256,0)</f>
        <v>0</v>
      </c>
      <c r="BI256" s="212">
        <f>IF(N256="nulová",J256,0)</f>
        <v>0</v>
      </c>
      <c r="BJ256" s="18" t="s">
        <v>8</v>
      </c>
      <c r="BK256" s="212">
        <f>ROUND(I256*H256,0)</f>
        <v>0</v>
      </c>
      <c r="BL256" s="18" t="s">
        <v>236</v>
      </c>
      <c r="BM256" s="211" t="s">
        <v>377</v>
      </c>
    </row>
    <row r="257" spans="1:47" s="2" customFormat="1" ht="12">
      <c r="A257" s="39"/>
      <c r="B257" s="40"/>
      <c r="C257" s="41"/>
      <c r="D257" s="213" t="s">
        <v>125</v>
      </c>
      <c r="E257" s="41"/>
      <c r="F257" s="214" t="s">
        <v>376</v>
      </c>
      <c r="G257" s="41"/>
      <c r="H257" s="41"/>
      <c r="I257" s="215"/>
      <c r="J257" s="41"/>
      <c r="K257" s="41"/>
      <c r="L257" s="45"/>
      <c r="M257" s="216"/>
      <c r="N257" s="217"/>
      <c r="O257" s="85"/>
      <c r="P257" s="85"/>
      <c r="Q257" s="85"/>
      <c r="R257" s="85"/>
      <c r="S257" s="85"/>
      <c r="T257" s="86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8" t="s">
        <v>125</v>
      </c>
      <c r="AU257" s="18" t="s">
        <v>81</v>
      </c>
    </row>
    <row r="258" spans="1:65" s="2" customFormat="1" ht="33" customHeight="1">
      <c r="A258" s="39"/>
      <c r="B258" s="40"/>
      <c r="C258" s="253" t="s">
        <v>378</v>
      </c>
      <c r="D258" s="253" t="s">
        <v>165</v>
      </c>
      <c r="E258" s="254" t="s">
        <v>379</v>
      </c>
      <c r="F258" s="255" t="s">
        <v>380</v>
      </c>
      <c r="G258" s="256" t="s">
        <v>272</v>
      </c>
      <c r="H258" s="257">
        <v>1</v>
      </c>
      <c r="I258" s="258"/>
      <c r="J258" s="257">
        <f>ROUND(I258*H258,0)</f>
        <v>0</v>
      </c>
      <c r="K258" s="255" t="s">
        <v>20</v>
      </c>
      <c r="L258" s="259"/>
      <c r="M258" s="260" t="s">
        <v>20</v>
      </c>
      <c r="N258" s="261" t="s">
        <v>43</v>
      </c>
      <c r="O258" s="85"/>
      <c r="P258" s="209">
        <f>O258*H258</f>
        <v>0</v>
      </c>
      <c r="Q258" s="209">
        <v>0</v>
      </c>
      <c r="R258" s="209">
        <f>Q258*H258</f>
        <v>0</v>
      </c>
      <c r="S258" s="209">
        <v>0</v>
      </c>
      <c r="T258" s="210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11" t="s">
        <v>320</v>
      </c>
      <c r="AT258" s="211" t="s">
        <v>165</v>
      </c>
      <c r="AU258" s="211" t="s">
        <v>81</v>
      </c>
      <c r="AY258" s="18" t="s">
        <v>115</v>
      </c>
      <c r="BE258" s="212">
        <f>IF(N258="základní",J258,0)</f>
        <v>0</v>
      </c>
      <c r="BF258" s="212">
        <f>IF(N258="snížená",J258,0)</f>
        <v>0</v>
      </c>
      <c r="BG258" s="212">
        <f>IF(N258="zákl. přenesená",J258,0)</f>
        <v>0</v>
      </c>
      <c r="BH258" s="212">
        <f>IF(N258="sníž. přenesená",J258,0)</f>
        <v>0</v>
      </c>
      <c r="BI258" s="212">
        <f>IF(N258="nulová",J258,0)</f>
        <v>0</v>
      </c>
      <c r="BJ258" s="18" t="s">
        <v>8</v>
      </c>
      <c r="BK258" s="212">
        <f>ROUND(I258*H258,0)</f>
        <v>0</v>
      </c>
      <c r="BL258" s="18" t="s">
        <v>236</v>
      </c>
      <c r="BM258" s="211" t="s">
        <v>381</v>
      </c>
    </row>
    <row r="259" spans="1:47" s="2" customFormat="1" ht="12">
      <c r="A259" s="39"/>
      <c r="B259" s="40"/>
      <c r="C259" s="41"/>
      <c r="D259" s="213" t="s">
        <v>125</v>
      </c>
      <c r="E259" s="41"/>
      <c r="F259" s="214" t="s">
        <v>380</v>
      </c>
      <c r="G259" s="41"/>
      <c r="H259" s="41"/>
      <c r="I259" s="215"/>
      <c r="J259" s="41"/>
      <c r="K259" s="41"/>
      <c r="L259" s="45"/>
      <c r="M259" s="216"/>
      <c r="N259" s="217"/>
      <c r="O259" s="85"/>
      <c r="P259" s="85"/>
      <c r="Q259" s="85"/>
      <c r="R259" s="85"/>
      <c r="S259" s="85"/>
      <c r="T259" s="86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T259" s="18" t="s">
        <v>125</v>
      </c>
      <c r="AU259" s="18" t="s">
        <v>81</v>
      </c>
    </row>
    <row r="260" spans="1:65" s="2" customFormat="1" ht="33" customHeight="1">
      <c r="A260" s="39"/>
      <c r="B260" s="40"/>
      <c r="C260" s="253" t="s">
        <v>382</v>
      </c>
      <c r="D260" s="253" t="s">
        <v>165</v>
      </c>
      <c r="E260" s="254" t="s">
        <v>383</v>
      </c>
      <c r="F260" s="255" t="s">
        <v>384</v>
      </c>
      <c r="G260" s="256" t="s">
        <v>272</v>
      </c>
      <c r="H260" s="257">
        <v>1</v>
      </c>
      <c r="I260" s="258"/>
      <c r="J260" s="257">
        <f>ROUND(I260*H260,0)</f>
        <v>0</v>
      </c>
      <c r="K260" s="255" t="s">
        <v>20</v>
      </c>
      <c r="L260" s="259"/>
      <c r="M260" s="260" t="s">
        <v>20</v>
      </c>
      <c r="N260" s="261" t="s">
        <v>43</v>
      </c>
      <c r="O260" s="85"/>
      <c r="P260" s="209">
        <f>O260*H260</f>
        <v>0</v>
      </c>
      <c r="Q260" s="209">
        <v>0</v>
      </c>
      <c r="R260" s="209">
        <f>Q260*H260</f>
        <v>0</v>
      </c>
      <c r="S260" s="209">
        <v>0</v>
      </c>
      <c r="T260" s="210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11" t="s">
        <v>320</v>
      </c>
      <c r="AT260" s="211" t="s">
        <v>165</v>
      </c>
      <c r="AU260" s="211" t="s">
        <v>81</v>
      </c>
      <c r="AY260" s="18" t="s">
        <v>115</v>
      </c>
      <c r="BE260" s="212">
        <f>IF(N260="základní",J260,0)</f>
        <v>0</v>
      </c>
      <c r="BF260" s="212">
        <f>IF(N260="snížená",J260,0)</f>
        <v>0</v>
      </c>
      <c r="BG260" s="212">
        <f>IF(N260="zákl. přenesená",J260,0)</f>
        <v>0</v>
      </c>
      <c r="BH260" s="212">
        <f>IF(N260="sníž. přenesená",J260,0)</f>
        <v>0</v>
      </c>
      <c r="BI260" s="212">
        <f>IF(N260="nulová",J260,0)</f>
        <v>0</v>
      </c>
      <c r="BJ260" s="18" t="s">
        <v>8</v>
      </c>
      <c r="BK260" s="212">
        <f>ROUND(I260*H260,0)</f>
        <v>0</v>
      </c>
      <c r="BL260" s="18" t="s">
        <v>236</v>
      </c>
      <c r="BM260" s="211" t="s">
        <v>385</v>
      </c>
    </row>
    <row r="261" spans="1:47" s="2" customFormat="1" ht="12">
      <c r="A261" s="39"/>
      <c r="B261" s="40"/>
      <c r="C261" s="41"/>
      <c r="D261" s="213" t="s">
        <v>125</v>
      </c>
      <c r="E261" s="41"/>
      <c r="F261" s="214" t="s">
        <v>384</v>
      </c>
      <c r="G261" s="41"/>
      <c r="H261" s="41"/>
      <c r="I261" s="215"/>
      <c r="J261" s="41"/>
      <c r="K261" s="41"/>
      <c r="L261" s="45"/>
      <c r="M261" s="216"/>
      <c r="N261" s="217"/>
      <c r="O261" s="85"/>
      <c r="P261" s="85"/>
      <c r="Q261" s="85"/>
      <c r="R261" s="85"/>
      <c r="S261" s="85"/>
      <c r="T261" s="86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T261" s="18" t="s">
        <v>125</v>
      </c>
      <c r="AU261" s="18" t="s">
        <v>81</v>
      </c>
    </row>
    <row r="262" spans="1:65" s="2" customFormat="1" ht="24.15" customHeight="1">
      <c r="A262" s="39"/>
      <c r="B262" s="40"/>
      <c r="C262" s="253" t="s">
        <v>386</v>
      </c>
      <c r="D262" s="253" t="s">
        <v>165</v>
      </c>
      <c r="E262" s="254" t="s">
        <v>387</v>
      </c>
      <c r="F262" s="255" t="s">
        <v>388</v>
      </c>
      <c r="G262" s="256" t="s">
        <v>272</v>
      </c>
      <c r="H262" s="257">
        <v>1</v>
      </c>
      <c r="I262" s="258"/>
      <c r="J262" s="257">
        <f>ROUND(I262*H262,0)</f>
        <v>0</v>
      </c>
      <c r="K262" s="255" t="s">
        <v>20</v>
      </c>
      <c r="L262" s="259"/>
      <c r="M262" s="260" t="s">
        <v>20</v>
      </c>
      <c r="N262" s="261" t="s">
        <v>43</v>
      </c>
      <c r="O262" s="85"/>
      <c r="P262" s="209">
        <f>O262*H262</f>
        <v>0</v>
      </c>
      <c r="Q262" s="209">
        <v>0</v>
      </c>
      <c r="R262" s="209">
        <f>Q262*H262</f>
        <v>0</v>
      </c>
      <c r="S262" s="209">
        <v>0</v>
      </c>
      <c r="T262" s="210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11" t="s">
        <v>320</v>
      </c>
      <c r="AT262" s="211" t="s">
        <v>165</v>
      </c>
      <c r="AU262" s="211" t="s">
        <v>81</v>
      </c>
      <c r="AY262" s="18" t="s">
        <v>115</v>
      </c>
      <c r="BE262" s="212">
        <f>IF(N262="základní",J262,0)</f>
        <v>0</v>
      </c>
      <c r="BF262" s="212">
        <f>IF(N262="snížená",J262,0)</f>
        <v>0</v>
      </c>
      <c r="BG262" s="212">
        <f>IF(N262="zákl. přenesená",J262,0)</f>
        <v>0</v>
      </c>
      <c r="BH262" s="212">
        <f>IF(N262="sníž. přenesená",J262,0)</f>
        <v>0</v>
      </c>
      <c r="BI262" s="212">
        <f>IF(N262="nulová",J262,0)</f>
        <v>0</v>
      </c>
      <c r="BJ262" s="18" t="s">
        <v>8</v>
      </c>
      <c r="BK262" s="212">
        <f>ROUND(I262*H262,0)</f>
        <v>0</v>
      </c>
      <c r="BL262" s="18" t="s">
        <v>236</v>
      </c>
      <c r="BM262" s="211" t="s">
        <v>389</v>
      </c>
    </row>
    <row r="263" spans="1:47" s="2" customFormat="1" ht="12">
      <c r="A263" s="39"/>
      <c r="B263" s="40"/>
      <c r="C263" s="41"/>
      <c r="D263" s="213" t="s">
        <v>125</v>
      </c>
      <c r="E263" s="41"/>
      <c r="F263" s="214" t="s">
        <v>388</v>
      </c>
      <c r="G263" s="41"/>
      <c r="H263" s="41"/>
      <c r="I263" s="215"/>
      <c r="J263" s="41"/>
      <c r="K263" s="41"/>
      <c r="L263" s="45"/>
      <c r="M263" s="216"/>
      <c r="N263" s="217"/>
      <c r="O263" s="85"/>
      <c r="P263" s="85"/>
      <c r="Q263" s="85"/>
      <c r="R263" s="85"/>
      <c r="S263" s="85"/>
      <c r="T263" s="86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8" t="s">
        <v>125</v>
      </c>
      <c r="AU263" s="18" t="s">
        <v>81</v>
      </c>
    </row>
    <row r="264" spans="1:65" s="2" customFormat="1" ht="37.8" customHeight="1">
      <c r="A264" s="39"/>
      <c r="B264" s="40"/>
      <c r="C264" s="253" t="s">
        <v>390</v>
      </c>
      <c r="D264" s="253" t="s">
        <v>165</v>
      </c>
      <c r="E264" s="254" t="s">
        <v>391</v>
      </c>
      <c r="F264" s="255" t="s">
        <v>392</v>
      </c>
      <c r="G264" s="256" t="s">
        <v>272</v>
      </c>
      <c r="H264" s="257">
        <v>2</v>
      </c>
      <c r="I264" s="258"/>
      <c r="J264" s="257">
        <f>ROUND(I264*H264,0)</f>
        <v>0</v>
      </c>
      <c r="K264" s="255" t="s">
        <v>20</v>
      </c>
      <c r="L264" s="259"/>
      <c r="M264" s="260" t="s">
        <v>20</v>
      </c>
      <c r="N264" s="261" t="s">
        <v>43</v>
      </c>
      <c r="O264" s="85"/>
      <c r="P264" s="209">
        <f>O264*H264</f>
        <v>0</v>
      </c>
      <c r="Q264" s="209">
        <v>0</v>
      </c>
      <c r="R264" s="209">
        <f>Q264*H264</f>
        <v>0</v>
      </c>
      <c r="S264" s="209">
        <v>0</v>
      </c>
      <c r="T264" s="210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11" t="s">
        <v>320</v>
      </c>
      <c r="AT264" s="211" t="s">
        <v>165</v>
      </c>
      <c r="AU264" s="211" t="s">
        <v>81</v>
      </c>
      <c r="AY264" s="18" t="s">
        <v>115</v>
      </c>
      <c r="BE264" s="212">
        <f>IF(N264="základní",J264,0)</f>
        <v>0</v>
      </c>
      <c r="BF264" s="212">
        <f>IF(N264="snížená",J264,0)</f>
        <v>0</v>
      </c>
      <c r="BG264" s="212">
        <f>IF(N264="zákl. přenesená",J264,0)</f>
        <v>0</v>
      </c>
      <c r="BH264" s="212">
        <f>IF(N264="sníž. přenesená",J264,0)</f>
        <v>0</v>
      </c>
      <c r="BI264" s="212">
        <f>IF(N264="nulová",J264,0)</f>
        <v>0</v>
      </c>
      <c r="BJ264" s="18" t="s">
        <v>8</v>
      </c>
      <c r="BK264" s="212">
        <f>ROUND(I264*H264,0)</f>
        <v>0</v>
      </c>
      <c r="BL264" s="18" t="s">
        <v>236</v>
      </c>
      <c r="BM264" s="211" t="s">
        <v>393</v>
      </c>
    </row>
    <row r="265" spans="1:47" s="2" customFormat="1" ht="12">
      <c r="A265" s="39"/>
      <c r="B265" s="40"/>
      <c r="C265" s="41"/>
      <c r="D265" s="213" t="s">
        <v>125</v>
      </c>
      <c r="E265" s="41"/>
      <c r="F265" s="214" t="s">
        <v>392</v>
      </c>
      <c r="G265" s="41"/>
      <c r="H265" s="41"/>
      <c r="I265" s="215"/>
      <c r="J265" s="41"/>
      <c r="K265" s="41"/>
      <c r="L265" s="45"/>
      <c r="M265" s="216"/>
      <c r="N265" s="217"/>
      <c r="O265" s="85"/>
      <c r="P265" s="85"/>
      <c r="Q265" s="85"/>
      <c r="R265" s="85"/>
      <c r="S265" s="85"/>
      <c r="T265" s="86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T265" s="18" t="s">
        <v>125</v>
      </c>
      <c r="AU265" s="18" t="s">
        <v>81</v>
      </c>
    </row>
    <row r="266" spans="1:65" s="2" customFormat="1" ht="37.8" customHeight="1">
      <c r="A266" s="39"/>
      <c r="B266" s="40"/>
      <c r="C266" s="253" t="s">
        <v>394</v>
      </c>
      <c r="D266" s="253" t="s">
        <v>165</v>
      </c>
      <c r="E266" s="254" t="s">
        <v>395</v>
      </c>
      <c r="F266" s="255" t="s">
        <v>396</v>
      </c>
      <c r="G266" s="256" t="s">
        <v>272</v>
      </c>
      <c r="H266" s="257">
        <v>2</v>
      </c>
      <c r="I266" s="258"/>
      <c r="J266" s="257">
        <f>ROUND(I266*H266,0)</f>
        <v>0</v>
      </c>
      <c r="K266" s="255" t="s">
        <v>20</v>
      </c>
      <c r="L266" s="259"/>
      <c r="M266" s="260" t="s">
        <v>20</v>
      </c>
      <c r="N266" s="261" t="s">
        <v>43</v>
      </c>
      <c r="O266" s="85"/>
      <c r="P266" s="209">
        <f>O266*H266</f>
        <v>0</v>
      </c>
      <c r="Q266" s="209">
        <v>0</v>
      </c>
      <c r="R266" s="209">
        <f>Q266*H266</f>
        <v>0</v>
      </c>
      <c r="S266" s="209">
        <v>0</v>
      </c>
      <c r="T266" s="210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11" t="s">
        <v>320</v>
      </c>
      <c r="AT266" s="211" t="s">
        <v>165</v>
      </c>
      <c r="AU266" s="211" t="s">
        <v>81</v>
      </c>
      <c r="AY266" s="18" t="s">
        <v>115</v>
      </c>
      <c r="BE266" s="212">
        <f>IF(N266="základní",J266,0)</f>
        <v>0</v>
      </c>
      <c r="BF266" s="212">
        <f>IF(N266="snížená",J266,0)</f>
        <v>0</v>
      </c>
      <c r="BG266" s="212">
        <f>IF(N266="zákl. přenesená",J266,0)</f>
        <v>0</v>
      </c>
      <c r="BH266" s="212">
        <f>IF(N266="sníž. přenesená",J266,0)</f>
        <v>0</v>
      </c>
      <c r="BI266" s="212">
        <f>IF(N266="nulová",J266,0)</f>
        <v>0</v>
      </c>
      <c r="BJ266" s="18" t="s">
        <v>8</v>
      </c>
      <c r="BK266" s="212">
        <f>ROUND(I266*H266,0)</f>
        <v>0</v>
      </c>
      <c r="BL266" s="18" t="s">
        <v>236</v>
      </c>
      <c r="BM266" s="211" t="s">
        <v>397</v>
      </c>
    </row>
    <row r="267" spans="1:47" s="2" customFormat="1" ht="12">
      <c r="A267" s="39"/>
      <c r="B267" s="40"/>
      <c r="C267" s="41"/>
      <c r="D267" s="213" t="s">
        <v>125</v>
      </c>
      <c r="E267" s="41"/>
      <c r="F267" s="214" t="s">
        <v>396</v>
      </c>
      <c r="G267" s="41"/>
      <c r="H267" s="41"/>
      <c r="I267" s="215"/>
      <c r="J267" s="41"/>
      <c r="K267" s="41"/>
      <c r="L267" s="45"/>
      <c r="M267" s="216"/>
      <c r="N267" s="217"/>
      <c r="O267" s="85"/>
      <c r="P267" s="85"/>
      <c r="Q267" s="85"/>
      <c r="R267" s="85"/>
      <c r="S267" s="85"/>
      <c r="T267" s="86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T267" s="18" t="s">
        <v>125</v>
      </c>
      <c r="AU267" s="18" t="s">
        <v>81</v>
      </c>
    </row>
    <row r="268" spans="1:65" s="2" customFormat="1" ht="37.8" customHeight="1">
      <c r="A268" s="39"/>
      <c r="B268" s="40"/>
      <c r="C268" s="253" t="s">
        <v>398</v>
      </c>
      <c r="D268" s="253" t="s">
        <v>165</v>
      </c>
      <c r="E268" s="254" t="s">
        <v>399</v>
      </c>
      <c r="F268" s="255" t="s">
        <v>400</v>
      </c>
      <c r="G268" s="256" t="s">
        <v>272</v>
      </c>
      <c r="H268" s="257">
        <v>2</v>
      </c>
      <c r="I268" s="258"/>
      <c r="J268" s="257">
        <f>ROUND(I268*H268,0)</f>
        <v>0</v>
      </c>
      <c r="K268" s="255" t="s">
        <v>20</v>
      </c>
      <c r="L268" s="259"/>
      <c r="M268" s="260" t="s">
        <v>20</v>
      </c>
      <c r="N268" s="261" t="s">
        <v>43</v>
      </c>
      <c r="O268" s="85"/>
      <c r="P268" s="209">
        <f>O268*H268</f>
        <v>0</v>
      </c>
      <c r="Q268" s="209">
        <v>0</v>
      </c>
      <c r="R268" s="209">
        <f>Q268*H268</f>
        <v>0</v>
      </c>
      <c r="S268" s="209">
        <v>0</v>
      </c>
      <c r="T268" s="210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11" t="s">
        <v>320</v>
      </c>
      <c r="AT268" s="211" t="s">
        <v>165</v>
      </c>
      <c r="AU268" s="211" t="s">
        <v>81</v>
      </c>
      <c r="AY268" s="18" t="s">
        <v>115</v>
      </c>
      <c r="BE268" s="212">
        <f>IF(N268="základní",J268,0)</f>
        <v>0</v>
      </c>
      <c r="BF268" s="212">
        <f>IF(N268="snížená",J268,0)</f>
        <v>0</v>
      </c>
      <c r="BG268" s="212">
        <f>IF(N268="zákl. přenesená",J268,0)</f>
        <v>0</v>
      </c>
      <c r="BH268" s="212">
        <f>IF(N268="sníž. přenesená",J268,0)</f>
        <v>0</v>
      </c>
      <c r="BI268" s="212">
        <f>IF(N268="nulová",J268,0)</f>
        <v>0</v>
      </c>
      <c r="BJ268" s="18" t="s">
        <v>8</v>
      </c>
      <c r="BK268" s="212">
        <f>ROUND(I268*H268,0)</f>
        <v>0</v>
      </c>
      <c r="BL268" s="18" t="s">
        <v>236</v>
      </c>
      <c r="BM268" s="211" t="s">
        <v>401</v>
      </c>
    </row>
    <row r="269" spans="1:47" s="2" customFormat="1" ht="12">
      <c r="A269" s="39"/>
      <c r="B269" s="40"/>
      <c r="C269" s="41"/>
      <c r="D269" s="213" t="s">
        <v>125</v>
      </c>
      <c r="E269" s="41"/>
      <c r="F269" s="214" t="s">
        <v>400</v>
      </c>
      <c r="G269" s="41"/>
      <c r="H269" s="41"/>
      <c r="I269" s="215"/>
      <c r="J269" s="41"/>
      <c r="K269" s="41"/>
      <c r="L269" s="45"/>
      <c r="M269" s="216"/>
      <c r="N269" s="217"/>
      <c r="O269" s="85"/>
      <c r="P269" s="85"/>
      <c r="Q269" s="85"/>
      <c r="R269" s="85"/>
      <c r="S269" s="85"/>
      <c r="T269" s="86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T269" s="18" t="s">
        <v>125</v>
      </c>
      <c r="AU269" s="18" t="s">
        <v>81</v>
      </c>
    </row>
    <row r="270" spans="1:65" s="2" customFormat="1" ht="37.8" customHeight="1">
      <c r="A270" s="39"/>
      <c r="B270" s="40"/>
      <c r="C270" s="253" t="s">
        <v>402</v>
      </c>
      <c r="D270" s="253" t="s">
        <v>165</v>
      </c>
      <c r="E270" s="254" t="s">
        <v>268</v>
      </c>
      <c r="F270" s="255" t="s">
        <v>403</v>
      </c>
      <c r="G270" s="256" t="s">
        <v>272</v>
      </c>
      <c r="H270" s="257">
        <v>3</v>
      </c>
      <c r="I270" s="258"/>
      <c r="J270" s="257">
        <f>ROUND(I270*H270,0)</f>
        <v>0</v>
      </c>
      <c r="K270" s="255" t="s">
        <v>20</v>
      </c>
      <c r="L270" s="259"/>
      <c r="M270" s="260" t="s">
        <v>20</v>
      </c>
      <c r="N270" s="261" t="s">
        <v>43</v>
      </c>
      <c r="O270" s="85"/>
      <c r="P270" s="209">
        <f>O270*H270</f>
        <v>0</v>
      </c>
      <c r="Q270" s="209">
        <v>0</v>
      </c>
      <c r="R270" s="209">
        <f>Q270*H270</f>
        <v>0</v>
      </c>
      <c r="S270" s="209">
        <v>0</v>
      </c>
      <c r="T270" s="210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11" t="s">
        <v>320</v>
      </c>
      <c r="AT270" s="211" t="s">
        <v>165</v>
      </c>
      <c r="AU270" s="211" t="s">
        <v>81</v>
      </c>
      <c r="AY270" s="18" t="s">
        <v>115</v>
      </c>
      <c r="BE270" s="212">
        <f>IF(N270="základní",J270,0)</f>
        <v>0</v>
      </c>
      <c r="BF270" s="212">
        <f>IF(N270="snížená",J270,0)</f>
        <v>0</v>
      </c>
      <c r="BG270" s="212">
        <f>IF(N270="zákl. přenesená",J270,0)</f>
        <v>0</v>
      </c>
      <c r="BH270" s="212">
        <f>IF(N270="sníž. přenesená",J270,0)</f>
        <v>0</v>
      </c>
      <c r="BI270" s="212">
        <f>IF(N270="nulová",J270,0)</f>
        <v>0</v>
      </c>
      <c r="BJ270" s="18" t="s">
        <v>8</v>
      </c>
      <c r="BK270" s="212">
        <f>ROUND(I270*H270,0)</f>
        <v>0</v>
      </c>
      <c r="BL270" s="18" t="s">
        <v>236</v>
      </c>
      <c r="BM270" s="211" t="s">
        <v>404</v>
      </c>
    </row>
    <row r="271" spans="1:47" s="2" customFormat="1" ht="12">
      <c r="A271" s="39"/>
      <c r="B271" s="40"/>
      <c r="C271" s="41"/>
      <c r="D271" s="213" t="s">
        <v>125</v>
      </c>
      <c r="E271" s="41"/>
      <c r="F271" s="214" t="s">
        <v>403</v>
      </c>
      <c r="G271" s="41"/>
      <c r="H271" s="41"/>
      <c r="I271" s="215"/>
      <c r="J271" s="41"/>
      <c r="K271" s="41"/>
      <c r="L271" s="45"/>
      <c r="M271" s="216"/>
      <c r="N271" s="217"/>
      <c r="O271" s="85"/>
      <c r="P271" s="85"/>
      <c r="Q271" s="85"/>
      <c r="R271" s="85"/>
      <c r="S271" s="85"/>
      <c r="T271" s="86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T271" s="18" t="s">
        <v>125</v>
      </c>
      <c r="AU271" s="18" t="s">
        <v>81</v>
      </c>
    </row>
    <row r="272" spans="1:65" s="2" customFormat="1" ht="37.8" customHeight="1">
      <c r="A272" s="39"/>
      <c r="B272" s="40"/>
      <c r="C272" s="253" t="s">
        <v>405</v>
      </c>
      <c r="D272" s="253" t="s">
        <v>165</v>
      </c>
      <c r="E272" s="254" t="s">
        <v>271</v>
      </c>
      <c r="F272" s="255" t="s">
        <v>406</v>
      </c>
      <c r="G272" s="256" t="s">
        <v>272</v>
      </c>
      <c r="H272" s="257">
        <v>1</v>
      </c>
      <c r="I272" s="258"/>
      <c r="J272" s="257">
        <f>ROUND(I272*H272,0)</f>
        <v>0</v>
      </c>
      <c r="K272" s="255" t="s">
        <v>20</v>
      </c>
      <c r="L272" s="259"/>
      <c r="M272" s="260" t="s">
        <v>20</v>
      </c>
      <c r="N272" s="261" t="s">
        <v>43</v>
      </c>
      <c r="O272" s="85"/>
      <c r="P272" s="209">
        <f>O272*H272</f>
        <v>0</v>
      </c>
      <c r="Q272" s="209">
        <v>0</v>
      </c>
      <c r="R272" s="209">
        <f>Q272*H272</f>
        <v>0</v>
      </c>
      <c r="S272" s="209">
        <v>0</v>
      </c>
      <c r="T272" s="210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11" t="s">
        <v>320</v>
      </c>
      <c r="AT272" s="211" t="s">
        <v>165</v>
      </c>
      <c r="AU272" s="211" t="s">
        <v>81</v>
      </c>
      <c r="AY272" s="18" t="s">
        <v>115</v>
      </c>
      <c r="BE272" s="212">
        <f>IF(N272="základní",J272,0)</f>
        <v>0</v>
      </c>
      <c r="BF272" s="212">
        <f>IF(N272="snížená",J272,0)</f>
        <v>0</v>
      </c>
      <c r="BG272" s="212">
        <f>IF(N272="zákl. přenesená",J272,0)</f>
        <v>0</v>
      </c>
      <c r="BH272" s="212">
        <f>IF(N272="sníž. přenesená",J272,0)</f>
        <v>0</v>
      </c>
      <c r="BI272" s="212">
        <f>IF(N272="nulová",J272,0)</f>
        <v>0</v>
      </c>
      <c r="BJ272" s="18" t="s">
        <v>8</v>
      </c>
      <c r="BK272" s="212">
        <f>ROUND(I272*H272,0)</f>
        <v>0</v>
      </c>
      <c r="BL272" s="18" t="s">
        <v>236</v>
      </c>
      <c r="BM272" s="211" t="s">
        <v>407</v>
      </c>
    </row>
    <row r="273" spans="1:47" s="2" customFormat="1" ht="12">
      <c r="A273" s="39"/>
      <c r="B273" s="40"/>
      <c r="C273" s="41"/>
      <c r="D273" s="213" t="s">
        <v>125</v>
      </c>
      <c r="E273" s="41"/>
      <c r="F273" s="214" t="s">
        <v>406</v>
      </c>
      <c r="G273" s="41"/>
      <c r="H273" s="41"/>
      <c r="I273" s="215"/>
      <c r="J273" s="41"/>
      <c r="K273" s="41"/>
      <c r="L273" s="45"/>
      <c r="M273" s="216"/>
      <c r="N273" s="217"/>
      <c r="O273" s="85"/>
      <c r="P273" s="85"/>
      <c r="Q273" s="85"/>
      <c r="R273" s="85"/>
      <c r="S273" s="85"/>
      <c r="T273" s="86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T273" s="18" t="s">
        <v>125</v>
      </c>
      <c r="AU273" s="18" t="s">
        <v>81</v>
      </c>
    </row>
    <row r="274" spans="1:65" s="2" customFormat="1" ht="37.8" customHeight="1">
      <c r="A274" s="39"/>
      <c r="B274" s="40"/>
      <c r="C274" s="253" t="s">
        <v>408</v>
      </c>
      <c r="D274" s="253" t="s">
        <v>165</v>
      </c>
      <c r="E274" s="254" t="s">
        <v>409</v>
      </c>
      <c r="F274" s="255" t="s">
        <v>410</v>
      </c>
      <c r="G274" s="256" t="s">
        <v>272</v>
      </c>
      <c r="H274" s="257">
        <v>1</v>
      </c>
      <c r="I274" s="258"/>
      <c r="J274" s="257">
        <f>ROUND(I274*H274,0)</f>
        <v>0</v>
      </c>
      <c r="K274" s="255" t="s">
        <v>20</v>
      </c>
      <c r="L274" s="259"/>
      <c r="M274" s="260" t="s">
        <v>20</v>
      </c>
      <c r="N274" s="261" t="s">
        <v>43</v>
      </c>
      <c r="O274" s="85"/>
      <c r="P274" s="209">
        <f>O274*H274</f>
        <v>0</v>
      </c>
      <c r="Q274" s="209">
        <v>0</v>
      </c>
      <c r="R274" s="209">
        <f>Q274*H274</f>
        <v>0</v>
      </c>
      <c r="S274" s="209">
        <v>0</v>
      </c>
      <c r="T274" s="210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11" t="s">
        <v>320</v>
      </c>
      <c r="AT274" s="211" t="s">
        <v>165</v>
      </c>
      <c r="AU274" s="211" t="s">
        <v>81</v>
      </c>
      <c r="AY274" s="18" t="s">
        <v>115</v>
      </c>
      <c r="BE274" s="212">
        <f>IF(N274="základní",J274,0)</f>
        <v>0</v>
      </c>
      <c r="BF274" s="212">
        <f>IF(N274="snížená",J274,0)</f>
        <v>0</v>
      </c>
      <c r="BG274" s="212">
        <f>IF(N274="zákl. přenesená",J274,0)</f>
        <v>0</v>
      </c>
      <c r="BH274" s="212">
        <f>IF(N274="sníž. přenesená",J274,0)</f>
        <v>0</v>
      </c>
      <c r="BI274" s="212">
        <f>IF(N274="nulová",J274,0)</f>
        <v>0</v>
      </c>
      <c r="BJ274" s="18" t="s">
        <v>8</v>
      </c>
      <c r="BK274" s="212">
        <f>ROUND(I274*H274,0)</f>
        <v>0</v>
      </c>
      <c r="BL274" s="18" t="s">
        <v>236</v>
      </c>
      <c r="BM274" s="211" t="s">
        <v>411</v>
      </c>
    </row>
    <row r="275" spans="1:47" s="2" customFormat="1" ht="12">
      <c r="A275" s="39"/>
      <c r="B275" s="40"/>
      <c r="C275" s="41"/>
      <c r="D275" s="213" t="s">
        <v>125</v>
      </c>
      <c r="E275" s="41"/>
      <c r="F275" s="214" t="s">
        <v>410</v>
      </c>
      <c r="G275" s="41"/>
      <c r="H275" s="41"/>
      <c r="I275" s="215"/>
      <c r="J275" s="41"/>
      <c r="K275" s="41"/>
      <c r="L275" s="45"/>
      <c r="M275" s="216"/>
      <c r="N275" s="217"/>
      <c r="O275" s="85"/>
      <c r="P275" s="85"/>
      <c r="Q275" s="85"/>
      <c r="R275" s="85"/>
      <c r="S275" s="85"/>
      <c r="T275" s="86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T275" s="18" t="s">
        <v>125</v>
      </c>
      <c r="AU275" s="18" t="s">
        <v>81</v>
      </c>
    </row>
    <row r="276" spans="1:65" s="2" customFormat="1" ht="33" customHeight="1">
      <c r="A276" s="39"/>
      <c r="B276" s="40"/>
      <c r="C276" s="253" t="s">
        <v>412</v>
      </c>
      <c r="D276" s="253" t="s">
        <v>165</v>
      </c>
      <c r="E276" s="254" t="s">
        <v>413</v>
      </c>
      <c r="F276" s="255" t="s">
        <v>414</v>
      </c>
      <c r="G276" s="256" t="s">
        <v>272</v>
      </c>
      <c r="H276" s="257">
        <v>1</v>
      </c>
      <c r="I276" s="258"/>
      <c r="J276" s="257">
        <f>ROUND(I276*H276,0)</f>
        <v>0</v>
      </c>
      <c r="K276" s="255" t="s">
        <v>20</v>
      </c>
      <c r="L276" s="259"/>
      <c r="M276" s="260" t="s">
        <v>20</v>
      </c>
      <c r="N276" s="261" t="s">
        <v>43</v>
      </c>
      <c r="O276" s="85"/>
      <c r="P276" s="209">
        <f>O276*H276</f>
        <v>0</v>
      </c>
      <c r="Q276" s="209">
        <v>0</v>
      </c>
      <c r="R276" s="209">
        <f>Q276*H276</f>
        <v>0</v>
      </c>
      <c r="S276" s="209">
        <v>0</v>
      </c>
      <c r="T276" s="210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11" t="s">
        <v>320</v>
      </c>
      <c r="AT276" s="211" t="s">
        <v>165</v>
      </c>
      <c r="AU276" s="211" t="s">
        <v>81</v>
      </c>
      <c r="AY276" s="18" t="s">
        <v>115</v>
      </c>
      <c r="BE276" s="212">
        <f>IF(N276="základní",J276,0)</f>
        <v>0</v>
      </c>
      <c r="BF276" s="212">
        <f>IF(N276="snížená",J276,0)</f>
        <v>0</v>
      </c>
      <c r="BG276" s="212">
        <f>IF(N276="zákl. přenesená",J276,0)</f>
        <v>0</v>
      </c>
      <c r="BH276" s="212">
        <f>IF(N276="sníž. přenesená",J276,0)</f>
        <v>0</v>
      </c>
      <c r="BI276" s="212">
        <f>IF(N276="nulová",J276,0)</f>
        <v>0</v>
      </c>
      <c r="BJ276" s="18" t="s">
        <v>8</v>
      </c>
      <c r="BK276" s="212">
        <f>ROUND(I276*H276,0)</f>
        <v>0</v>
      </c>
      <c r="BL276" s="18" t="s">
        <v>236</v>
      </c>
      <c r="BM276" s="211" t="s">
        <v>415</v>
      </c>
    </row>
    <row r="277" spans="1:47" s="2" customFormat="1" ht="12">
      <c r="A277" s="39"/>
      <c r="B277" s="40"/>
      <c r="C277" s="41"/>
      <c r="D277" s="213" t="s">
        <v>125</v>
      </c>
      <c r="E277" s="41"/>
      <c r="F277" s="214" t="s">
        <v>414</v>
      </c>
      <c r="G277" s="41"/>
      <c r="H277" s="41"/>
      <c r="I277" s="215"/>
      <c r="J277" s="41"/>
      <c r="K277" s="41"/>
      <c r="L277" s="45"/>
      <c r="M277" s="216"/>
      <c r="N277" s="217"/>
      <c r="O277" s="85"/>
      <c r="P277" s="85"/>
      <c r="Q277" s="85"/>
      <c r="R277" s="85"/>
      <c r="S277" s="85"/>
      <c r="T277" s="86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T277" s="18" t="s">
        <v>125</v>
      </c>
      <c r="AU277" s="18" t="s">
        <v>81</v>
      </c>
    </row>
    <row r="278" spans="1:65" s="2" customFormat="1" ht="37.8" customHeight="1">
      <c r="A278" s="39"/>
      <c r="B278" s="40"/>
      <c r="C278" s="253" t="s">
        <v>416</v>
      </c>
      <c r="D278" s="253" t="s">
        <v>165</v>
      </c>
      <c r="E278" s="254" t="s">
        <v>417</v>
      </c>
      <c r="F278" s="255" t="s">
        <v>418</v>
      </c>
      <c r="G278" s="256" t="s">
        <v>272</v>
      </c>
      <c r="H278" s="257">
        <v>3</v>
      </c>
      <c r="I278" s="258"/>
      <c r="J278" s="257">
        <f>ROUND(I278*H278,0)</f>
        <v>0</v>
      </c>
      <c r="K278" s="255" t="s">
        <v>20</v>
      </c>
      <c r="L278" s="259"/>
      <c r="M278" s="260" t="s">
        <v>20</v>
      </c>
      <c r="N278" s="261" t="s">
        <v>43</v>
      </c>
      <c r="O278" s="85"/>
      <c r="P278" s="209">
        <f>O278*H278</f>
        <v>0</v>
      </c>
      <c r="Q278" s="209">
        <v>0</v>
      </c>
      <c r="R278" s="209">
        <f>Q278*H278</f>
        <v>0</v>
      </c>
      <c r="S278" s="209">
        <v>0</v>
      </c>
      <c r="T278" s="210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11" t="s">
        <v>320</v>
      </c>
      <c r="AT278" s="211" t="s">
        <v>165</v>
      </c>
      <c r="AU278" s="211" t="s">
        <v>81</v>
      </c>
      <c r="AY278" s="18" t="s">
        <v>115</v>
      </c>
      <c r="BE278" s="212">
        <f>IF(N278="základní",J278,0)</f>
        <v>0</v>
      </c>
      <c r="BF278" s="212">
        <f>IF(N278="snížená",J278,0)</f>
        <v>0</v>
      </c>
      <c r="BG278" s="212">
        <f>IF(N278="zákl. přenesená",J278,0)</f>
        <v>0</v>
      </c>
      <c r="BH278" s="212">
        <f>IF(N278="sníž. přenesená",J278,0)</f>
        <v>0</v>
      </c>
      <c r="BI278" s="212">
        <f>IF(N278="nulová",J278,0)</f>
        <v>0</v>
      </c>
      <c r="BJ278" s="18" t="s">
        <v>8</v>
      </c>
      <c r="BK278" s="212">
        <f>ROUND(I278*H278,0)</f>
        <v>0</v>
      </c>
      <c r="BL278" s="18" t="s">
        <v>236</v>
      </c>
      <c r="BM278" s="211" t="s">
        <v>419</v>
      </c>
    </row>
    <row r="279" spans="1:47" s="2" customFormat="1" ht="12">
      <c r="A279" s="39"/>
      <c r="B279" s="40"/>
      <c r="C279" s="41"/>
      <c r="D279" s="213" t="s">
        <v>125</v>
      </c>
      <c r="E279" s="41"/>
      <c r="F279" s="214" t="s">
        <v>418</v>
      </c>
      <c r="G279" s="41"/>
      <c r="H279" s="41"/>
      <c r="I279" s="215"/>
      <c r="J279" s="41"/>
      <c r="K279" s="41"/>
      <c r="L279" s="45"/>
      <c r="M279" s="216"/>
      <c r="N279" s="217"/>
      <c r="O279" s="85"/>
      <c r="P279" s="85"/>
      <c r="Q279" s="85"/>
      <c r="R279" s="85"/>
      <c r="S279" s="85"/>
      <c r="T279" s="86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8" t="s">
        <v>125</v>
      </c>
      <c r="AU279" s="18" t="s">
        <v>81</v>
      </c>
    </row>
    <row r="280" spans="1:65" s="2" customFormat="1" ht="37.8" customHeight="1">
      <c r="A280" s="39"/>
      <c r="B280" s="40"/>
      <c r="C280" s="253" t="s">
        <v>420</v>
      </c>
      <c r="D280" s="253" t="s">
        <v>165</v>
      </c>
      <c r="E280" s="254" t="s">
        <v>421</v>
      </c>
      <c r="F280" s="255" t="s">
        <v>422</v>
      </c>
      <c r="G280" s="256" t="s">
        <v>272</v>
      </c>
      <c r="H280" s="257">
        <v>2</v>
      </c>
      <c r="I280" s="258"/>
      <c r="J280" s="257">
        <f>ROUND(I280*H280,0)</f>
        <v>0</v>
      </c>
      <c r="K280" s="255" t="s">
        <v>20</v>
      </c>
      <c r="L280" s="259"/>
      <c r="M280" s="260" t="s">
        <v>20</v>
      </c>
      <c r="N280" s="261" t="s">
        <v>43</v>
      </c>
      <c r="O280" s="85"/>
      <c r="P280" s="209">
        <f>O280*H280</f>
        <v>0</v>
      </c>
      <c r="Q280" s="209">
        <v>0</v>
      </c>
      <c r="R280" s="209">
        <f>Q280*H280</f>
        <v>0</v>
      </c>
      <c r="S280" s="209">
        <v>0</v>
      </c>
      <c r="T280" s="210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11" t="s">
        <v>320</v>
      </c>
      <c r="AT280" s="211" t="s">
        <v>165</v>
      </c>
      <c r="AU280" s="211" t="s">
        <v>81</v>
      </c>
      <c r="AY280" s="18" t="s">
        <v>115</v>
      </c>
      <c r="BE280" s="212">
        <f>IF(N280="základní",J280,0)</f>
        <v>0</v>
      </c>
      <c r="BF280" s="212">
        <f>IF(N280="snížená",J280,0)</f>
        <v>0</v>
      </c>
      <c r="BG280" s="212">
        <f>IF(N280="zákl. přenesená",J280,0)</f>
        <v>0</v>
      </c>
      <c r="BH280" s="212">
        <f>IF(N280="sníž. přenesená",J280,0)</f>
        <v>0</v>
      </c>
      <c r="BI280" s="212">
        <f>IF(N280="nulová",J280,0)</f>
        <v>0</v>
      </c>
      <c r="BJ280" s="18" t="s">
        <v>8</v>
      </c>
      <c r="BK280" s="212">
        <f>ROUND(I280*H280,0)</f>
        <v>0</v>
      </c>
      <c r="BL280" s="18" t="s">
        <v>236</v>
      </c>
      <c r="BM280" s="211" t="s">
        <v>423</v>
      </c>
    </row>
    <row r="281" spans="1:47" s="2" customFormat="1" ht="12">
      <c r="A281" s="39"/>
      <c r="B281" s="40"/>
      <c r="C281" s="41"/>
      <c r="D281" s="213" t="s">
        <v>125</v>
      </c>
      <c r="E281" s="41"/>
      <c r="F281" s="214" t="s">
        <v>422</v>
      </c>
      <c r="G281" s="41"/>
      <c r="H281" s="41"/>
      <c r="I281" s="215"/>
      <c r="J281" s="41"/>
      <c r="K281" s="41"/>
      <c r="L281" s="45"/>
      <c r="M281" s="216"/>
      <c r="N281" s="217"/>
      <c r="O281" s="85"/>
      <c r="P281" s="85"/>
      <c r="Q281" s="85"/>
      <c r="R281" s="85"/>
      <c r="S281" s="85"/>
      <c r="T281" s="86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8" t="s">
        <v>125</v>
      </c>
      <c r="AU281" s="18" t="s">
        <v>81</v>
      </c>
    </row>
    <row r="282" spans="1:65" s="2" customFormat="1" ht="37.8" customHeight="1">
      <c r="A282" s="39"/>
      <c r="B282" s="40"/>
      <c r="C282" s="253" t="s">
        <v>424</v>
      </c>
      <c r="D282" s="253" t="s">
        <v>165</v>
      </c>
      <c r="E282" s="254" t="s">
        <v>425</v>
      </c>
      <c r="F282" s="255" t="s">
        <v>426</v>
      </c>
      <c r="G282" s="256" t="s">
        <v>272</v>
      </c>
      <c r="H282" s="257">
        <v>1</v>
      </c>
      <c r="I282" s="258"/>
      <c r="J282" s="257">
        <f>ROUND(I282*H282,0)</f>
        <v>0</v>
      </c>
      <c r="K282" s="255" t="s">
        <v>20</v>
      </c>
      <c r="L282" s="259"/>
      <c r="M282" s="260" t="s">
        <v>20</v>
      </c>
      <c r="N282" s="261" t="s">
        <v>43</v>
      </c>
      <c r="O282" s="85"/>
      <c r="P282" s="209">
        <f>O282*H282</f>
        <v>0</v>
      </c>
      <c r="Q282" s="209">
        <v>0</v>
      </c>
      <c r="R282" s="209">
        <f>Q282*H282</f>
        <v>0</v>
      </c>
      <c r="S282" s="209">
        <v>0</v>
      </c>
      <c r="T282" s="210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11" t="s">
        <v>320</v>
      </c>
      <c r="AT282" s="211" t="s">
        <v>165</v>
      </c>
      <c r="AU282" s="211" t="s">
        <v>81</v>
      </c>
      <c r="AY282" s="18" t="s">
        <v>115</v>
      </c>
      <c r="BE282" s="212">
        <f>IF(N282="základní",J282,0)</f>
        <v>0</v>
      </c>
      <c r="BF282" s="212">
        <f>IF(N282="snížená",J282,0)</f>
        <v>0</v>
      </c>
      <c r="BG282" s="212">
        <f>IF(N282="zákl. přenesená",J282,0)</f>
        <v>0</v>
      </c>
      <c r="BH282" s="212">
        <f>IF(N282="sníž. přenesená",J282,0)</f>
        <v>0</v>
      </c>
      <c r="BI282" s="212">
        <f>IF(N282="nulová",J282,0)</f>
        <v>0</v>
      </c>
      <c r="BJ282" s="18" t="s">
        <v>8</v>
      </c>
      <c r="BK282" s="212">
        <f>ROUND(I282*H282,0)</f>
        <v>0</v>
      </c>
      <c r="BL282" s="18" t="s">
        <v>236</v>
      </c>
      <c r="BM282" s="211" t="s">
        <v>427</v>
      </c>
    </row>
    <row r="283" spans="1:47" s="2" customFormat="1" ht="12">
      <c r="A283" s="39"/>
      <c r="B283" s="40"/>
      <c r="C283" s="41"/>
      <c r="D283" s="213" t="s">
        <v>125</v>
      </c>
      <c r="E283" s="41"/>
      <c r="F283" s="214" t="s">
        <v>426</v>
      </c>
      <c r="G283" s="41"/>
      <c r="H283" s="41"/>
      <c r="I283" s="215"/>
      <c r="J283" s="41"/>
      <c r="K283" s="41"/>
      <c r="L283" s="45"/>
      <c r="M283" s="216"/>
      <c r="N283" s="217"/>
      <c r="O283" s="85"/>
      <c r="P283" s="85"/>
      <c r="Q283" s="85"/>
      <c r="R283" s="85"/>
      <c r="S283" s="85"/>
      <c r="T283" s="86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T283" s="18" t="s">
        <v>125</v>
      </c>
      <c r="AU283" s="18" t="s">
        <v>81</v>
      </c>
    </row>
    <row r="284" spans="1:65" s="2" customFormat="1" ht="33" customHeight="1">
      <c r="A284" s="39"/>
      <c r="B284" s="40"/>
      <c r="C284" s="253" t="s">
        <v>428</v>
      </c>
      <c r="D284" s="253" t="s">
        <v>165</v>
      </c>
      <c r="E284" s="254" t="s">
        <v>429</v>
      </c>
      <c r="F284" s="255" t="s">
        <v>430</v>
      </c>
      <c r="G284" s="256" t="s">
        <v>272</v>
      </c>
      <c r="H284" s="257">
        <v>1</v>
      </c>
      <c r="I284" s="258"/>
      <c r="J284" s="257">
        <f>ROUND(I284*H284,0)</f>
        <v>0</v>
      </c>
      <c r="K284" s="255" t="s">
        <v>20</v>
      </c>
      <c r="L284" s="259"/>
      <c r="M284" s="260" t="s">
        <v>20</v>
      </c>
      <c r="N284" s="261" t="s">
        <v>43</v>
      </c>
      <c r="O284" s="85"/>
      <c r="P284" s="209">
        <f>O284*H284</f>
        <v>0</v>
      </c>
      <c r="Q284" s="209">
        <v>0</v>
      </c>
      <c r="R284" s="209">
        <f>Q284*H284</f>
        <v>0</v>
      </c>
      <c r="S284" s="209">
        <v>0</v>
      </c>
      <c r="T284" s="210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11" t="s">
        <v>320</v>
      </c>
      <c r="AT284" s="211" t="s">
        <v>165</v>
      </c>
      <c r="AU284" s="211" t="s">
        <v>81</v>
      </c>
      <c r="AY284" s="18" t="s">
        <v>115</v>
      </c>
      <c r="BE284" s="212">
        <f>IF(N284="základní",J284,0)</f>
        <v>0</v>
      </c>
      <c r="BF284" s="212">
        <f>IF(N284="snížená",J284,0)</f>
        <v>0</v>
      </c>
      <c r="BG284" s="212">
        <f>IF(N284="zákl. přenesená",J284,0)</f>
        <v>0</v>
      </c>
      <c r="BH284" s="212">
        <f>IF(N284="sníž. přenesená",J284,0)</f>
        <v>0</v>
      </c>
      <c r="BI284" s="212">
        <f>IF(N284="nulová",J284,0)</f>
        <v>0</v>
      </c>
      <c r="BJ284" s="18" t="s">
        <v>8</v>
      </c>
      <c r="BK284" s="212">
        <f>ROUND(I284*H284,0)</f>
        <v>0</v>
      </c>
      <c r="BL284" s="18" t="s">
        <v>236</v>
      </c>
      <c r="BM284" s="211" t="s">
        <v>431</v>
      </c>
    </row>
    <row r="285" spans="1:47" s="2" customFormat="1" ht="12">
      <c r="A285" s="39"/>
      <c r="B285" s="40"/>
      <c r="C285" s="41"/>
      <c r="D285" s="213" t="s">
        <v>125</v>
      </c>
      <c r="E285" s="41"/>
      <c r="F285" s="214" t="s">
        <v>430</v>
      </c>
      <c r="G285" s="41"/>
      <c r="H285" s="41"/>
      <c r="I285" s="215"/>
      <c r="J285" s="41"/>
      <c r="K285" s="41"/>
      <c r="L285" s="45"/>
      <c r="M285" s="216"/>
      <c r="N285" s="217"/>
      <c r="O285" s="85"/>
      <c r="P285" s="85"/>
      <c r="Q285" s="85"/>
      <c r="R285" s="85"/>
      <c r="S285" s="85"/>
      <c r="T285" s="86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T285" s="18" t="s">
        <v>125</v>
      </c>
      <c r="AU285" s="18" t="s">
        <v>81</v>
      </c>
    </row>
    <row r="286" spans="1:65" s="2" customFormat="1" ht="24.15" customHeight="1">
      <c r="A286" s="39"/>
      <c r="B286" s="40"/>
      <c r="C286" s="253" t="s">
        <v>432</v>
      </c>
      <c r="D286" s="253" t="s">
        <v>165</v>
      </c>
      <c r="E286" s="254" t="s">
        <v>433</v>
      </c>
      <c r="F286" s="255" t="s">
        <v>434</v>
      </c>
      <c r="G286" s="256" t="s">
        <v>272</v>
      </c>
      <c r="H286" s="257">
        <v>1</v>
      </c>
      <c r="I286" s="258"/>
      <c r="J286" s="257">
        <f>ROUND(I286*H286,0)</f>
        <v>0</v>
      </c>
      <c r="K286" s="255" t="s">
        <v>20</v>
      </c>
      <c r="L286" s="259"/>
      <c r="M286" s="260" t="s">
        <v>20</v>
      </c>
      <c r="N286" s="261" t="s">
        <v>43</v>
      </c>
      <c r="O286" s="85"/>
      <c r="P286" s="209">
        <f>O286*H286</f>
        <v>0</v>
      </c>
      <c r="Q286" s="209">
        <v>0</v>
      </c>
      <c r="R286" s="209">
        <f>Q286*H286</f>
        <v>0</v>
      </c>
      <c r="S286" s="209">
        <v>0</v>
      </c>
      <c r="T286" s="210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11" t="s">
        <v>320</v>
      </c>
      <c r="AT286" s="211" t="s">
        <v>165</v>
      </c>
      <c r="AU286" s="211" t="s">
        <v>81</v>
      </c>
      <c r="AY286" s="18" t="s">
        <v>115</v>
      </c>
      <c r="BE286" s="212">
        <f>IF(N286="základní",J286,0)</f>
        <v>0</v>
      </c>
      <c r="BF286" s="212">
        <f>IF(N286="snížená",J286,0)</f>
        <v>0</v>
      </c>
      <c r="BG286" s="212">
        <f>IF(N286="zákl. přenesená",J286,0)</f>
        <v>0</v>
      </c>
      <c r="BH286" s="212">
        <f>IF(N286="sníž. přenesená",J286,0)</f>
        <v>0</v>
      </c>
      <c r="BI286" s="212">
        <f>IF(N286="nulová",J286,0)</f>
        <v>0</v>
      </c>
      <c r="BJ286" s="18" t="s">
        <v>8</v>
      </c>
      <c r="BK286" s="212">
        <f>ROUND(I286*H286,0)</f>
        <v>0</v>
      </c>
      <c r="BL286" s="18" t="s">
        <v>236</v>
      </c>
      <c r="BM286" s="211" t="s">
        <v>435</v>
      </c>
    </row>
    <row r="287" spans="1:47" s="2" customFormat="1" ht="12">
      <c r="A287" s="39"/>
      <c r="B287" s="40"/>
      <c r="C287" s="41"/>
      <c r="D287" s="213" t="s">
        <v>125</v>
      </c>
      <c r="E287" s="41"/>
      <c r="F287" s="214" t="s">
        <v>434</v>
      </c>
      <c r="G287" s="41"/>
      <c r="H287" s="41"/>
      <c r="I287" s="215"/>
      <c r="J287" s="41"/>
      <c r="K287" s="41"/>
      <c r="L287" s="45"/>
      <c r="M287" s="216"/>
      <c r="N287" s="217"/>
      <c r="O287" s="85"/>
      <c r="P287" s="85"/>
      <c r="Q287" s="85"/>
      <c r="R287" s="85"/>
      <c r="S287" s="85"/>
      <c r="T287" s="86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T287" s="18" t="s">
        <v>125</v>
      </c>
      <c r="AU287" s="18" t="s">
        <v>81</v>
      </c>
    </row>
    <row r="288" spans="1:65" s="2" customFormat="1" ht="37.8" customHeight="1">
      <c r="A288" s="39"/>
      <c r="B288" s="40"/>
      <c r="C288" s="253" t="s">
        <v>436</v>
      </c>
      <c r="D288" s="253" t="s">
        <v>165</v>
      </c>
      <c r="E288" s="254" t="s">
        <v>437</v>
      </c>
      <c r="F288" s="255" t="s">
        <v>438</v>
      </c>
      <c r="G288" s="256" t="s">
        <v>272</v>
      </c>
      <c r="H288" s="257">
        <v>1</v>
      </c>
      <c r="I288" s="258"/>
      <c r="J288" s="257">
        <f>ROUND(I288*H288,0)</f>
        <v>0</v>
      </c>
      <c r="K288" s="255" t="s">
        <v>20</v>
      </c>
      <c r="L288" s="259"/>
      <c r="M288" s="260" t="s">
        <v>20</v>
      </c>
      <c r="N288" s="261" t="s">
        <v>43</v>
      </c>
      <c r="O288" s="85"/>
      <c r="P288" s="209">
        <f>O288*H288</f>
        <v>0</v>
      </c>
      <c r="Q288" s="209">
        <v>0</v>
      </c>
      <c r="R288" s="209">
        <f>Q288*H288</f>
        <v>0</v>
      </c>
      <c r="S288" s="209">
        <v>0</v>
      </c>
      <c r="T288" s="210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11" t="s">
        <v>320</v>
      </c>
      <c r="AT288" s="211" t="s">
        <v>165</v>
      </c>
      <c r="AU288" s="211" t="s">
        <v>81</v>
      </c>
      <c r="AY288" s="18" t="s">
        <v>115</v>
      </c>
      <c r="BE288" s="212">
        <f>IF(N288="základní",J288,0)</f>
        <v>0</v>
      </c>
      <c r="BF288" s="212">
        <f>IF(N288="snížená",J288,0)</f>
        <v>0</v>
      </c>
      <c r="BG288" s="212">
        <f>IF(N288="zákl. přenesená",J288,0)</f>
        <v>0</v>
      </c>
      <c r="BH288" s="212">
        <f>IF(N288="sníž. přenesená",J288,0)</f>
        <v>0</v>
      </c>
      <c r="BI288" s="212">
        <f>IF(N288="nulová",J288,0)</f>
        <v>0</v>
      </c>
      <c r="BJ288" s="18" t="s">
        <v>8</v>
      </c>
      <c r="BK288" s="212">
        <f>ROUND(I288*H288,0)</f>
        <v>0</v>
      </c>
      <c r="BL288" s="18" t="s">
        <v>236</v>
      </c>
      <c r="BM288" s="211" t="s">
        <v>439</v>
      </c>
    </row>
    <row r="289" spans="1:47" s="2" customFormat="1" ht="12">
      <c r="A289" s="39"/>
      <c r="B289" s="40"/>
      <c r="C289" s="41"/>
      <c r="D289" s="213" t="s">
        <v>125</v>
      </c>
      <c r="E289" s="41"/>
      <c r="F289" s="214" t="s">
        <v>438</v>
      </c>
      <c r="G289" s="41"/>
      <c r="H289" s="41"/>
      <c r="I289" s="215"/>
      <c r="J289" s="41"/>
      <c r="K289" s="41"/>
      <c r="L289" s="45"/>
      <c r="M289" s="216"/>
      <c r="N289" s="217"/>
      <c r="O289" s="85"/>
      <c r="P289" s="85"/>
      <c r="Q289" s="85"/>
      <c r="R289" s="85"/>
      <c r="S289" s="85"/>
      <c r="T289" s="86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T289" s="18" t="s">
        <v>125</v>
      </c>
      <c r="AU289" s="18" t="s">
        <v>81</v>
      </c>
    </row>
    <row r="290" spans="1:65" s="2" customFormat="1" ht="24.15" customHeight="1">
      <c r="A290" s="39"/>
      <c r="B290" s="40"/>
      <c r="C290" s="253" t="s">
        <v>440</v>
      </c>
      <c r="D290" s="253" t="s">
        <v>165</v>
      </c>
      <c r="E290" s="254" t="s">
        <v>441</v>
      </c>
      <c r="F290" s="255" t="s">
        <v>442</v>
      </c>
      <c r="G290" s="256" t="s">
        <v>272</v>
      </c>
      <c r="H290" s="257">
        <v>1</v>
      </c>
      <c r="I290" s="258"/>
      <c r="J290" s="257">
        <f>ROUND(I290*H290,0)</f>
        <v>0</v>
      </c>
      <c r="K290" s="255" t="s">
        <v>20</v>
      </c>
      <c r="L290" s="259"/>
      <c r="M290" s="260" t="s">
        <v>20</v>
      </c>
      <c r="N290" s="261" t="s">
        <v>43</v>
      </c>
      <c r="O290" s="85"/>
      <c r="P290" s="209">
        <f>O290*H290</f>
        <v>0</v>
      </c>
      <c r="Q290" s="209">
        <v>0</v>
      </c>
      <c r="R290" s="209">
        <f>Q290*H290</f>
        <v>0</v>
      </c>
      <c r="S290" s="209">
        <v>0</v>
      </c>
      <c r="T290" s="210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11" t="s">
        <v>320</v>
      </c>
      <c r="AT290" s="211" t="s">
        <v>165</v>
      </c>
      <c r="AU290" s="211" t="s">
        <v>81</v>
      </c>
      <c r="AY290" s="18" t="s">
        <v>115</v>
      </c>
      <c r="BE290" s="212">
        <f>IF(N290="základní",J290,0)</f>
        <v>0</v>
      </c>
      <c r="BF290" s="212">
        <f>IF(N290="snížená",J290,0)</f>
        <v>0</v>
      </c>
      <c r="BG290" s="212">
        <f>IF(N290="zákl. přenesená",J290,0)</f>
        <v>0</v>
      </c>
      <c r="BH290" s="212">
        <f>IF(N290="sníž. přenesená",J290,0)</f>
        <v>0</v>
      </c>
      <c r="BI290" s="212">
        <f>IF(N290="nulová",J290,0)</f>
        <v>0</v>
      </c>
      <c r="BJ290" s="18" t="s">
        <v>8</v>
      </c>
      <c r="BK290" s="212">
        <f>ROUND(I290*H290,0)</f>
        <v>0</v>
      </c>
      <c r="BL290" s="18" t="s">
        <v>236</v>
      </c>
      <c r="BM290" s="211" t="s">
        <v>443</v>
      </c>
    </row>
    <row r="291" spans="1:47" s="2" customFormat="1" ht="12">
      <c r="A291" s="39"/>
      <c r="B291" s="40"/>
      <c r="C291" s="41"/>
      <c r="D291" s="213" t="s">
        <v>125</v>
      </c>
      <c r="E291" s="41"/>
      <c r="F291" s="214" t="s">
        <v>442</v>
      </c>
      <c r="G291" s="41"/>
      <c r="H291" s="41"/>
      <c r="I291" s="215"/>
      <c r="J291" s="41"/>
      <c r="K291" s="41"/>
      <c r="L291" s="45"/>
      <c r="M291" s="216"/>
      <c r="N291" s="217"/>
      <c r="O291" s="85"/>
      <c r="P291" s="85"/>
      <c r="Q291" s="85"/>
      <c r="R291" s="85"/>
      <c r="S291" s="85"/>
      <c r="T291" s="86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T291" s="18" t="s">
        <v>125</v>
      </c>
      <c r="AU291" s="18" t="s">
        <v>81</v>
      </c>
    </row>
    <row r="292" spans="1:65" s="2" customFormat="1" ht="37.8" customHeight="1">
      <c r="A292" s="39"/>
      <c r="B292" s="40"/>
      <c r="C292" s="253" t="s">
        <v>444</v>
      </c>
      <c r="D292" s="253" t="s">
        <v>165</v>
      </c>
      <c r="E292" s="254" t="s">
        <v>445</v>
      </c>
      <c r="F292" s="255" t="s">
        <v>446</v>
      </c>
      <c r="G292" s="256" t="s">
        <v>272</v>
      </c>
      <c r="H292" s="257">
        <v>1</v>
      </c>
      <c r="I292" s="258"/>
      <c r="J292" s="257">
        <f>ROUND(I292*H292,0)</f>
        <v>0</v>
      </c>
      <c r="K292" s="255" t="s">
        <v>20</v>
      </c>
      <c r="L292" s="259"/>
      <c r="M292" s="260" t="s">
        <v>20</v>
      </c>
      <c r="N292" s="261" t="s">
        <v>43</v>
      </c>
      <c r="O292" s="85"/>
      <c r="P292" s="209">
        <f>O292*H292</f>
        <v>0</v>
      </c>
      <c r="Q292" s="209">
        <v>0</v>
      </c>
      <c r="R292" s="209">
        <f>Q292*H292</f>
        <v>0</v>
      </c>
      <c r="S292" s="209">
        <v>0</v>
      </c>
      <c r="T292" s="210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11" t="s">
        <v>320</v>
      </c>
      <c r="AT292" s="211" t="s">
        <v>165</v>
      </c>
      <c r="AU292" s="211" t="s">
        <v>81</v>
      </c>
      <c r="AY292" s="18" t="s">
        <v>115</v>
      </c>
      <c r="BE292" s="212">
        <f>IF(N292="základní",J292,0)</f>
        <v>0</v>
      </c>
      <c r="BF292" s="212">
        <f>IF(N292="snížená",J292,0)</f>
        <v>0</v>
      </c>
      <c r="BG292" s="212">
        <f>IF(N292="zákl. přenesená",J292,0)</f>
        <v>0</v>
      </c>
      <c r="BH292" s="212">
        <f>IF(N292="sníž. přenesená",J292,0)</f>
        <v>0</v>
      </c>
      <c r="BI292" s="212">
        <f>IF(N292="nulová",J292,0)</f>
        <v>0</v>
      </c>
      <c r="BJ292" s="18" t="s">
        <v>8</v>
      </c>
      <c r="BK292" s="212">
        <f>ROUND(I292*H292,0)</f>
        <v>0</v>
      </c>
      <c r="BL292" s="18" t="s">
        <v>236</v>
      </c>
      <c r="BM292" s="211" t="s">
        <v>447</v>
      </c>
    </row>
    <row r="293" spans="1:47" s="2" customFormat="1" ht="12">
      <c r="A293" s="39"/>
      <c r="B293" s="40"/>
      <c r="C293" s="41"/>
      <c r="D293" s="213" t="s">
        <v>125</v>
      </c>
      <c r="E293" s="41"/>
      <c r="F293" s="214" t="s">
        <v>446</v>
      </c>
      <c r="G293" s="41"/>
      <c r="H293" s="41"/>
      <c r="I293" s="215"/>
      <c r="J293" s="41"/>
      <c r="K293" s="41"/>
      <c r="L293" s="45"/>
      <c r="M293" s="216"/>
      <c r="N293" s="217"/>
      <c r="O293" s="85"/>
      <c r="P293" s="85"/>
      <c r="Q293" s="85"/>
      <c r="R293" s="85"/>
      <c r="S293" s="85"/>
      <c r="T293" s="86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T293" s="18" t="s">
        <v>125</v>
      </c>
      <c r="AU293" s="18" t="s">
        <v>81</v>
      </c>
    </row>
    <row r="294" spans="1:65" s="2" customFormat="1" ht="37.8" customHeight="1">
      <c r="A294" s="39"/>
      <c r="B294" s="40"/>
      <c r="C294" s="253" t="s">
        <v>448</v>
      </c>
      <c r="D294" s="253" t="s">
        <v>165</v>
      </c>
      <c r="E294" s="254" t="s">
        <v>449</v>
      </c>
      <c r="F294" s="255" t="s">
        <v>450</v>
      </c>
      <c r="G294" s="256" t="s">
        <v>272</v>
      </c>
      <c r="H294" s="257">
        <v>1</v>
      </c>
      <c r="I294" s="258"/>
      <c r="J294" s="257">
        <f>ROUND(I294*H294,0)</f>
        <v>0</v>
      </c>
      <c r="K294" s="255" t="s">
        <v>20</v>
      </c>
      <c r="L294" s="259"/>
      <c r="M294" s="260" t="s">
        <v>20</v>
      </c>
      <c r="N294" s="261" t="s">
        <v>43</v>
      </c>
      <c r="O294" s="85"/>
      <c r="P294" s="209">
        <f>O294*H294</f>
        <v>0</v>
      </c>
      <c r="Q294" s="209">
        <v>0</v>
      </c>
      <c r="R294" s="209">
        <f>Q294*H294</f>
        <v>0</v>
      </c>
      <c r="S294" s="209">
        <v>0</v>
      </c>
      <c r="T294" s="210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11" t="s">
        <v>320</v>
      </c>
      <c r="AT294" s="211" t="s">
        <v>165</v>
      </c>
      <c r="AU294" s="211" t="s">
        <v>81</v>
      </c>
      <c r="AY294" s="18" t="s">
        <v>115</v>
      </c>
      <c r="BE294" s="212">
        <f>IF(N294="základní",J294,0)</f>
        <v>0</v>
      </c>
      <c r="BF294" s="212">
        <f>IF(N294="snížená",J294,0)</f>
        <v>0</v>
      </c>
      <c r="BG294" s="212">
        <f>IF(N294="zákl. přenesená",J294,0)</f>
        <v>0</v>
      </c>
      <c r="BH294" s="212">
        <f>IF(N294="sníž. přenesená",J294,0)</f>
        <v>0</v>
      </c>
      <c r="BI294" s="212">
        <f>IF(N294="nulová",J294,0)</f>
        <v>0</v>
      </c>
      <c r="BJ294" s="18" t="s">
        <v>8</v>
      </c>
      <c r="BK294" s="212">
        <f>ROUND(I294*H294,0)</f>
        <v>0</v>
      </c>
      <c r="BL294" s="18" t="s">
        <v>236</v>
      </c>
      <c r="BM294" s="211" t="s">
        <v>451</v>
      </c>
    </row>
    <row r="295" spans="1:47" s="2" customFormat="1" ht="12">
      <c r="A295" s="39"/>
      <c r="B295" s="40"/>
      <c r="C295" s="41"/>
      <c r="D295" s="213" t="s">
        <v>125</v>
      </c>
      <c r="E295" s="41"/>
      <c r="F295" s="214" t="s">
        <v>450</v>
      </c>
      <c r="G295" s="41"/>
      <c r="H295" s="41"/>
      <c r="I295" s="215"/>
      <c r="J295" s="41"/>
      <c r="K295" s="41"/>
      <c r="L295" s="45"/>
      <c r="M295" s="216"/>
      <c r="N295" s="217"/>
      <c r="O295" s="85"/>
      <c r="P295" s="85"/>
      <c r="Q295" s="85"/>
      <c r="R295" s="85"/>
      <c r="S295" s="85"/>
      <c r="T295" s="86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T295" s="18" t="s">
        <v>125</v>
      </c>
      <c r="AU295" s="18" t="s">
        <v>81</v>
      </c>
    </row>
    <row r="296" spans="1:65" s="2" customFormat="1" ht="37.8" customHeight="1">
      <c r="A296" s="39"/>
      <c r="B296" s="40"/>
      <c r="C296" s="253" t="s">
        <v>452</v>
      </c>
      <c r="D296" s="253" t="s">
        <v>165</v>
      </c>
      <c r="E296" s="254" t="s">
        <v>453</v>
      </c>
      <c r="F296" s="255" t="s">
        <v>454</v>
      </c>
      <c r="G296" s="256" t="s">
        <v>272</v>
      </c>
      <c r="H296" s="257">
        <v>10</v>
      </c>
      <c r="I296" s="258"/>
      <c r="J296" s="257">
        <f>ROUND(I296*H296,0)</f>
        <v>0</v>
      </c>
      <c r="K296" s="255" t="s">
        <v>20</v>
      </c>
      <c r="L296" s="259"/>
      <c r="M296" s="260" t="s">
        <v>20</v>
      </c>
      <c r="N296" s="261" t="s">
        <v>43</v>
      </c>
      <c r="O296" s="85"/>
      <c r="P296" s="209">
        <f>O296*H296</f>
        <v>0</v>
      </c>
      <c r="Q296" s="209">
        <v>0</v>
      </c>
      <c r="R296" s="209">
        <f>Q296*H296</f>
        <v>0</v>
      </c>
      <c r="S296" s="209">
        <v>0</v>
      </c>
      <c r="T296" s="210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11" t="s">
        <v>320</v>
      </c>
      <c r="AT296" s="211" t="s">
        <v>165</v>
      </c>
      <c r="AU296" s="211" t="s">
        <v>81</v>
      </c>
      <c r="AY296" s="18" t="s">
        <v>115</v>
      </c>
      <c r="BE296" s="212">
        <f>IF(N296="základní",J296,0)</f>
        <v>0</v>
      </c>
      <c r="BF296" s="212">
        <f>IF(N296="snížená",J296,0)</f>
        <v>0</v>
      </c>
      <c r="BG296" s="212">
        <f>IF(N296="zákl. přenesená",J296,0)</f>
        <v>0</v>
      </c>
      <c r="BH296" s="212">
        <f>IF(N296="sníž. přenesená",J296,0)</f>
        <v>0</v>
      </c>
      <c r="BI296" s="212">
        <f>IF(N296="nulová",J296,0)</f>
        <v>0</v>
      </c>
      <c r="BJ296" s="18" t="s">
        <v>8</v>
      </c>
      <c r="BK296" s="212">
        <f>ROUND(I296*H296,0)</f>
        <v>0</v>
      </c>
      <c r="BL296" s="18" t="s">
        <v>236</v>
      </c>
      <c r="BM296" s="211" t="s">
        <v>455</v>
      </c>
    </row>
    <row r="297" spans="1:47" s="2" customFormat="1" ht="12">
      <c r="A297" s="39"/>
      <c r="B297" s="40"/>
      <c r="C297" s="41"/>
      <c r="D297" s="213" t="s">
        <v>125</v>
      </c>
      <c r="E297" s="41"/>
      <c r="F297" s="214" t="s">
        <v>454</v>
      </c>
      <c r="G297" s="41"/>
      <c r="H297" s="41"/>
      <c r="I297" s="215"/>
      <c r="J297" s="41"/>
      <c r="K297" s="41"/>
      <c r="L297" s="45"/>
      <c r="M297" s="216"/>
      <c r="N297" s="217"/>
      <c r="O297" s="85"/>
      <c r="P297" s="85"/>
      <c r="Q297" s="85"/>
      <c r="R297" s="85"/>
      <c r="S297" s="85"/>
      <c r="T297" s="86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T297" s="18" t="s">
        <v>125</v>
      </c>
      <c r="AU297" s="18" t="s">
        <v>81</v>
      </c>
    </row>
    <row r="298" spans="1:65" s="2" customFormat="1" ht="33" customHeight="1">
      <c r="A298" s="39"/>
      <c r="B298" s="40"/>
      <c r="C298" s="253" t="s">
        <v>456</v>
      </c>
      <c r="D298" s="253" t="s">
        <v>165</v>
      </c>
      <c r="E298" s="254" t="s">
        <v>457</v>
      </c>
      <c r="F298" s="255" t="s">
        <v>458</v>
      </c>
      <c r="G298" s="256" t="s">
        <v>272</v>
      </c>
      <c r="H298" s="257">
        <v>1</v>
      </c>
      <c r="I298" s="258"/>
      <c r="J298" s="257">
        <f>ROUND(I298*H298,0)</f>
        <v>0</v>
      </c>
      <c r="K298" s="255" t="s">
        <v>20</v>
      </c>
      <c r="L298" s="259"/>
      <c r="M298" s="260" t="s">
        <v>20</v>
      </c>
      <c r="N298" s="261" t="s">
        <v>43</v>
      </c>
      <c r="O298" s="85"/>
      <c r="P298" s="209">
        <f>O298*H298</f>
        <v>0</v>
      </c>
      <c r="Q298" s="209">
        <v>0</v>
      </c>
      <c r="R298" s="209">
        <f>Q298*H298</f>
        <v>0</v>
      </c>
      <c r="S298" s="209">
        <v>0</v>
      </c>
      <c r="T298" s="210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11" t="s">
        <v>320</v>
      </c>
      <c r="AT298" s="211" t="s">
        <v>165</v>
      </c>
      <c r="AU298" s="211" t="s">
        <v>81</v>
      </c>
      <c r="AY298" s="18" t="s">
        <v>115</v>
      </c>
      <c r="BE298" s="212">
        <f>IF(N298="základní",J298,0)</f>
        <v>0</v>
      </c>
      <c r="BF298" s="212">
        <f>IF(N298="snížená",J298,0)</f>
        <v>0</v>
      </c>
      <c r="BG298" s="212">
        <f>IF(N298="zákl. přenesená",J298,0)</f>
        <v>0</v>
      </c>
      <c r="BH298" s="212">
        <f>IF(N298="sníž. přenesená",J298,0)</f>
        <v>0</v>
      </c>
      <c r="BI298" s="212">
        <f>IF(N298="nulová",J298,0)</f>
        <v>0</v>
      </c>
      <c r="BJ298" s="18" t="s">
        <v>8</v>
      </c>
      <c r="BK298" s="212">
        <f>ROUND(I298*H298,0)</f>
        <v>0</v>
      </c>
      <c r="BL298" s="18" t="s">
        <v>236</v>
      </c>
      <c r="BM298" s="211" t="s">
        <v>459</v>
      </c>
    </row>
    <row r="299" spans="1:47" s="2" customFormat="1" ht="12">
      <c r="A299" s="39"/>
      <c r="B299" s="40"/>
      <c r="C299" s="41"/>
      <c r="D299" s="213" t="s">
        <v>125</v>
      </c>
      <c r="E299" s="41"/>
      <c r="F299" s="214" t="s">
        <v>458</v>
      </c>
      <c r="G299" s="41"/>
      <c r="H299" s="41"/>
      <c r="I299" s="215"/>
      <c r="J299" s="41"/>
      <c r="K299" s="41"/>
      <c r="L299" s="45"/>
      <c r="M299" s="216"/>
      <c r="N299" s="217"/>
      <c r="O299" s="85"/>
      <c r="P299" s="85"/>
      <c r="Q299" s="85"/>
      <c r="R299" s="85"/>
      <c r="S299" s="85"/>
      <c r="T299" s="86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T299" s="18" t="s">
        <v>125</v>
      </c>
      <c r="AU299" s="18" t="s">
        <v>81</v>
      </c>
    </row>
    <row r="300" spans="1:65" s="2" customFormat="1" ht="37.8" customHeight="1">
      <c r="A300" s="39"/>
      <c r="B300" s="40"/>
      <c r="C300" s="253" t="s">
        <v>460</v>
      </c>
      <c r="D300" s="253" t="s">
        <v>165</v>
      </c>
      <c r="E300" s="254" t="s">
        <v>461</v>
      </c>
      <c r="F300" s="255" t="s">
        <v>462</v>
      </c>
      <c r="G300" s="256" t="s">
        <v>272</v>
      </c>
      <c r="H300" s="257">
        <v>1</v>
      </c>
      <c r="I300" s="258"/>
      <c r="J300" s="257">
        <f>ROUND(I300*H300,0)</f>
        <v>0</v>
      </c>
      <c r="K300" s="255" t="s">
        <v>20</v>
      </c>
      <c r="L300" s="259"/>
      <c r="M300" s="260" t="s">
        <v>20</v>
      </c>
      <c r="N300" s="261" t="s">
        <v>43</v>
      </c>
      <c r="O300" s="85"/>
      <c r="P300" s="209">
        <f>O300*H300</f>
        <v>0</v>
      </c>
      <c r="Q300" s="209">
        <v>0</v>
      </c>
      <c r="R300" s="209">
        <f>Q300*H300</f>
        <v>0</v>
      </c>
      <c r="S300" s="209">
        <v>0</v>
      </c>
      <c r="T300" s="210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11" t="s">
        <v>320</v>
      </c>
      <c r="AT300" s="211" t="s">
        <v>165</v>
      </c>
      <c r="AU300" s="211" t="s">
        <v>81</v>
      </c>
      <c r="AY300" s="18" t="s">
        <v>115</v>
      </c>
      <c r="BE300" s="212">
        <f>IF(N300="základní",J300,0)</f>
        <v>0</v>
      </c>
      <c r="BF300" s="212">
        <f>IF(N300="snížená",J300,0)</f>
        <v>0</v>
      </c>
      <c r="BG300" s="212">
        <f>IF(N300="zákl. přenesená",J300,0)</f>
        <v>0</v>
      </c>
      <c r="BH300" s="212">
        <f>IF(N300="sníž. přenesená",J300,0)</f>
        <v>0</v>
      </c>
      <c r="BI300" s="212">
        <f>IF(N300="nulová",J300,0)</f>
        <v>0</v>
      </c>
      <c r="BJ300" s="18" t="s">
        <v>8</v>
      </c>
      <c r="BK300" s="212">
        <f>ROUND(I300*H300,0)</f>
        <v>0</v>
      </c>
      <c r="BL300" s="18" t="s">
        <v>236</v>
      </c>
      <c r="BM300" s="211" t="s">
        <v>463</v>
      </c>
    </row>
    <row r="301" spans="1:47" s="2" customFormat="1" ht="12">
      <c r="A301" s="39"/>
      <c r="B301" s="40"/>
      <c r="C301" s="41"/>
      <c r="D301" s="213" t="s">
        <v>125</v>
      </c>
      <c r="E301" s="41"/>
      <c r="F301" s="214" t="s">
        <v>462</v>
      </c>
      <c r="G301" s="41"/>
      <c r="H301" s="41"/>
      <c r="I301" s="215"/>
      <c r="J301" s="41"/>
      <c r="K301" s="41"/>
      <c r="L301" s="45"/>
      <c r="M301" s="216"/>
      <c r="N301" s="217"/>
      <c r="O301" s="85"/>
      <c r="P301" s="85"/>
      <c r="Q301" s="85"/>
      <c r="R301" s="85"/>
      <c r="S301" s="85"/>
      <c r="T301" s="86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T301" s="18" t="s">
        <v>125</v>
      </c>
      <c r="AU301" s="18" t="s">
        <v>81</v>
      </c>
    </row>
    <row r="302" spans="1:65" s="2" customFormat="1" ht="33" customHeight="1">
      <c r="A302" s="39"/>
      <c r="B302" s="40"/>
      <c r="C302" s="253" t="s">
        <v>464</v>
      </c>
      <c r="D302" s="253" t="s">
        <v>165</v>
      </c>
      <c r="E302" s="254" t="s">
        <v>465</v>
      </c>
      <c r="F302" s="255" t="s">
        <v>466</v>
      </c>
      <c r="G302" s="256" t="s">
        <v>272</v>
      </c>
      <c r="H302" s="257">
        <v>1</v>
      </c>
      <c r="I302" s="258"/>
      <c r="J302" s="257">
        <f>ROUND(I302*H302,0)</f>
        <v>0</v>
      </c>
      <c r="K302" s="255" t="s">
        <v>20</v>
      </c>
      <c r="L302" s="259"/>
      <c r="M302" s="260" t="s">
        <v>20</v>
      </c>
      <c r="N302" s="261" t="s">
        <v>43</v>
      </c>
      <c r="O302" s="85"/>
      <c r="P302" s="209">
        <f>O302*H302</f>
        <v>0</v>
      </c>
      <c r="Q302" s="209">
        <v>0</v>
      </c>
      <c r="R302" s="209">
        <f>Q302*H302</f>
        <v>0</v>
      </c>
      <c r="S302" s="209">
        <v>0</v>
      </c>
      <c r="T302" s="210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11" t="s">
        <v>320</v>
      </c>
      <c r="AT302" s="211" t="s">
        <v>165</v>
      </c>
      <c r="AU302" s="211" t="s">
        <v>81</v>
      </c>
      <c r="AY302" s="18" t="s">
        <v>115</v>
      </c>
      <c r="BE302" s="212">
        <f>IF(N302="základní",J302,0)</f>
        <v>0</v>
      </c>
      <c r="BF302" s="212">
        <f>IF(N302="snížená",J302,0)</f>
        <v>0</v>
      </c>
      <c r="BG302" s="212">
        <f>IF(N302="zákl. přenesená",J302,0)</f>
        <v>0</v>
      </c>
      <c r="BH302" s="212">
        <f>IF(N302="sníž. přenesená",J302,0)</f>
        <v>0</v>
      </c>
      <c r="BI302" s="212">
        <f>IF(N302="nulová",J302,0)</f>
        <v>0</v>
      </c>
      <c r="BJ302" s="18" t="s">
        <v>8</v>
      </c>
      <c r="BK302" s="212">
        <f>ROUND(I302*H302,0)</f>
        <v>0</v>
      </c>
      <c r="BL302" s="18" t="s">
        <v>236</v>
      </c>
      <c r="BM302" s="211" t="s">
        <v>467</v>
      </c>
    </row>
    <row r="303" spans="1:47" s="2" customFormat="1" ht="12">
      <c r="A303" s="39"/>
      <c r="B303" s="40"/>
      <c r="C303" s="41"/>
      <c r="D303" s="213" t="s">
        <v>125</v>
      </c>
      <c r="E303" s="41"/>
      <c r="F303" s="214" t="s">
        <v>466</v>
      </c>
      <c r="G303" s="41"/>
      <c r="H303" s="41"/>
      <c r="I303" s="215"/>
      <c r="J303" s="41"/>
      <c r="K303" s="41"/>
      <c r="L303" s="45"/>
      <c r="M303" s="216"/>
      <c r="N303" s="217"/>
      <c r="O303" s="85"/>
      <c r="P303" s="85"/>
      <c r="Q303" s="85"/>
      <c r="R303" s="85"/>
      <c r="S303" s="85"/>
      <c r="T303" s="86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T303" s="18" t="s">
        <v>125</v>
      </c>
      <c r="AU303" s="18" t="s">
        <v>81</v>
      </c>
    </row>
    <row r="304" spans="1:65" s="2" customFormat="1" ht="33" customHeight="1">
      <c r="A304" s="39"/>
      <c r="B304" s="40"/>
      <c r="C304" s="253" t="s">
        <v>468</v>
      </c>
      <c r="D304" s="253" t="s">
        <v>165</v>
      </c>
      <c r="E304" s="254" t="s">
        <v>469</v>
      </c>
      <c r="F304" s="255" t="s">
        <v>470</v>
      </c>
      <c r="G304" s="256" t="s">
        <v>272</v>
      </c>
      <c r="H304" s="257">
        <v>1</v>
      </c>
      <c r="I304" s="258"/>
      <c r="J304" s="257">
        <f>ROUND(I304*H304,0)</f>
        <v>0</v>
      </c>
      <c r="K304" s="255" t="s">
        <v>20</v>
      </c>
      <c r="L304" s="259"/>
      <c r="M304" s="260" t="s">
        <v>20</v>
      </c>
      <c r="N304" s="261" t="s">
        <v>43</v>
      </c>
      <c r="O304" s="85"/>
      <c r="P304" s="209">
        <f>O304*H304</f>
        <v>0</v>
      </c>
      <c r="Q304" s="209">
        <v>0</v>
      </c>
      <c r="R304" s="209">
        <f>Q304*H304</f>
        <v>0</v>
      </c>
      <c r="S304" s="209">
        <v>0</v>
      </c>
      <c r="T304" s="210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11" t="s">
        <v>320</v>
      </c>
      <c r="AT304" s="211" t="s">
        <v>165</v>
      </c>
      <c r="AU304" s="211" t="s">
        <v>81</v>
      </c>
      <c r="AY304" s="18" t="s">
        <v>115</v>
      </c>
      <c r="BE304" s="212">
        <f>IF(N304="základní",J304,0)</f>
        <v>0</v>
      </c>
      <c r="BF304" s="212">
        <f>IF(N304="snížená",J304,0)</f>
        <v>0</v>
      </c>
      <c r="BG304" s="212">
        <f>IF(N304="zákl. přenesená",J304,0)</f>
        <v>0</v>
      </c>
      <c r="BH304" s="212">
        <f>IF(N304="sníž. přenesená",J304,0)</f>
        <v>0</v>
      </c>
      <c r="BI304" s="212">
        <f>IF(N304="nulová",J304,0)</f>
        <v>0</v>
      </c>
      <c r="BJ304" s="18" t="s">
        <v>8</v>
      </c>
      <c r="BK304" s="212">
        <f>ROUND(I304*H304,0)</f>
        <v>0</v>
      </c>
      <c r="BL304" s="18" t="s">
        <v>236</v>
      </c>
      <c r="BM304" s="211" t="s">
        <v>471</v>
      </c>
    </row>
    <row r="305" spans="1:47" s="2" customFormat="1" ht="12">
      <c r="A305" s="39"/>
      <c r="B305" s="40"/>
      <c r="C305" s="41"/>
      <c r="D305" s="213" t="s">
        <v>125</v>
      </c>
      <c r="E305" s="41"/>
      <c r="F305" s="214" t="s">
        <v>470</v>
      </c>
      <c r="G305" s="41"/>
      <c r="H305" s="41"/>
      <c r="I305" s="215"/>
      <c r="J305" s="41"/>
      <c r="K305" s="41"/>
      <c r="L305" s="45"/>
      <c r="M305" s="216"/>
      <c r="N305" s="217"/>
      <c r="O305" s="85"/>
      <c r="P305" s="85"/>
      <c r="Q305" s="85"/>
      <c r="R305" s="85"/>
      <c r="S305" s="85"/>
      <c r="T305" s="86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T305" s="18" t="s">
        <v>125</v>
      </c>
      <c r="AU305" s="18" t="s">
        <v>81</v>
      </c>
    </row>
    <row r="306" spans="1:65" s="2" customFormat="1" ht="33" customHeight="1">
      <c r="A306" s="39"/>
      <c r="B306" s="40"/>
      <c r="C306" s="253" t="s">
        <v>472</v>
      </c>
      <c r="D306" s="253" t="s">
        <v>165</v>
      </c>
      <c r="E306" s="254" t="s">
        <v>473</v>
      </c>
      <c r="F306" s="255" t="s">
        <v>474</v>
      </c>
      <c r="G306" s="256" t="s">
        <v>475</v>
      </c>
      <c r="H306" s="257">
        <v>2</v>
      </c>
      <c r="I306" s="258"/>
      <c r="J306" s="257">
        <f>ROUND(I306*H306,0)</f>
        <v>0</v>
      </c>
      <c r="K306" s="255" t="s">
        <v>20</v>
      </c>
      <c r="L306" s="259"/>
      <c r="M306" s="260" t="s">
        <v>20</v>
      </c>
      <c r="N306" s="261" t="s">
        <v>43</v>
      </c>
      <c r="O306" s="85"/>
      <c r="P306" s="209">
        <f>O306*H306</f>
        <v>0</v>
      </c>
      <c r="Q306" s="209">
        <v>0</v>
      </c>
      <c r="R306" s="209">
        <f>Q306*H306</f>
        <v>0</v>
      </c>
      <c r="S306" s="209">
        <v>0</v>
      </c>
      <c r="T306" s="210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11" t="s">
        <v>320</v>
      </c>
      <c r="AT306" s="211" t="s">
        <v>165</v>
      </c>
      <c r="AU306" s="211" t="s">
        <v>81</v>
      </c>
      <c r="AY306" s="18" t="s">
        <v>115</v>
      </c>
      <c r="BE306" s="212">
        <f>IF(N306="základní",J306,0)</f>
        <v>0</v>
      </c>
      <c r="BF306" s="212">
        <f>IF(N306="snížená",J306,0)</f>
        <v>0</v>
      </c>
      <c r="BG306" s="212">
        <f>IF(N306="zákl. přenesená",J306,0)</f>
        <v>0</v>
      </c>
      <c r="BH306" s="212">
        <f>IF(N306="sníž. přenesená",J306,0)</f>
        <v>0</v>
      </c>
      <c r="BI306" s="212">
        <f>IF(N306="nulová",J306,0)</f>
        <v>0</v>
      </c>
      <c r="BJ306" s="18" t="s">
        <v>8</v>
      </c>
      <c r="BK306" s="212">
        <f>ROUND(I306*H306,0)</f>
        <v>0</v>
      </c>
      <c r="BL306" s="18" t="s">
        <v>236</v>
      </c>
      <c r="BM306" s="211" t="s">
        <v>476</v>
      </c>
    </row>
    <row r="307" spans="1:47" s="2" customFormat="1" ht="12">
      <c r="A307" s="39"/>
      <c r="B307" s="40"/>
      <c r="C307" s="41"/>
      <c r="D307" s="213" t="s">
        <v>125</v>
      </c>
      <c r="E307" s="41"/>
      <c r="F307" s="214" t="s">
        <v>474</v>
      </c>
      <c r="G307" s="41"/>
      <c r="H307" s="41"/>
      <c r="I307" s="215"/>
      <c r="J307" s="41"/>
      <c r="K307" s="41"/>
      <c r="L307" s="45"/>
      <c r="M307" s="216"/>
      <c r="N307" s="217"/>
      <c r="O307" s="85"/>
      <c r="P307" s="85"/>
      <c r="Q307" s="85"/>
      <c r="R307" s="85"/>
      <c r="S307" s="85"/>
      <c r="T307" s="86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T307" s="18" t="s">
        <v>125</v>
      </c>
      <c r="AU307" s="18" t="s">
        <v>81</v>
      </c>
    </row>
    <row r="308" spans="1:65" s="2" customFormat="1" ht="37.8" customHeight="1">
      <c r="A308" s="39"/>
      <c r="B308" s="40"/>
      <c r="C308" s="253" t="s">
        <v>477</v>
      </c>
      <c r="D308" s="253" t="s">
        <v>165</v>
      </c>
      <c r="E308" s="254" t="s">
        <v>478</v>
      </c>
      <c r="F308" s="255" t="s">
        <v>479</v>
      </c>
      <c r="G308" s="256" t="s">
        <v>272</v>
      </c>
      <c r="H308" s="257">
        <v>1</v>
      </c>
      <c r="I308" s="258"/>
      <c r="J308" s="257">
        <f>ROUND(I308*H308,0)</f>
        <v>0</v>
      </c>
      <c r="K308" s="255" t="s">
        <v>20</v>
      </c>
      <c r="L308" s="259"/>
      <c r="M308" s="260" t="s">
        <v>20</v>
      </c>
      <c r="N308" s="261" t="s">
        <v>43</v>
      </c>
      <c r="O308" s="85"/>
      <c r="P308" s="209">
        <f>O308*H308</f>
        <v>0</v>
      </c>
      <c r="Q308" s="209">
        <v>0</v>
      </c>
      <c r="R308" s="209">
        <f>Q308*H308</f>
        <v>0</v>
      </c>
      <c r="S308" s="209">
        <v>0</v>
      </c>
      <c r="T308" s="210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11" t="s">
        <v>320</v>
      </c>
      <c r="AT308" s="211" t="s">
        <v>165</v>
      </c>
      <c r="AU308" s="211" t="s">
        <v>81</v>
      </c>
      <c r="AY308" s="18" t="s">
        <v>115</v>
      </c>
      <c r="BE308" s="212">
        <f>IF(N308="základní",J308,0)</f>
        <v>0</v>
      </c>
      <c r="BF308" s="212">
        <f>IF(N308="snížená",J308,0)</f>
        <v>0</v>
      </c>
      <c r="BG308" s="212">
        <f>IF(N308="zákl. přenesená",J308,0)</f>
        <v>0</v>
      </c>
      <c r="BH308" s="212">
        <f>IF(N308="sníž. přenesená",J308,0)</f>
        <v>0</v>
      </c>
      <c r="BI308" s="212">
        <f>IF(N308="nulová",J308,0)</f>
        <v>0</v>
      </c>
      <c r="BJ308" s="18" t="s">
        <v>8</v>
      </c>
      <c r="BK308" s="212">
        <f>ROUND(I308*H308,0)</f>
        <v>0</v>
      </c>
      <c r="BL308" s="18" t="s">
        <v>236</v>
      </c>
      <c r="BM308" s="211" t="s">
        <v>480</v>
      </c>
    </row>
    <row r="309" spans="1:47" s="2" customFormat="1" ht="12">
      <c r="A309" s="39"/>
      <c r="B309" s="40"/>
      <c r="C309" s="41"/>
      <c r="D309" s="213" t="s">
        <v>125</v>
      </c>
      <c r="E309" s="41"/>
      <c r="F309" s="214" t="s">
        <v>479</v>
      </c>
      <c r="G309" s="41"/>
      <c r="H309" s="41"/>
      <c r="I309" s="215"/>
      <c r="J309" s="41"/>
      <c r="K309" s="41"/>
      <c r="L309" s="45"/>
      <c r="M309" s="216"/>
      <c r="N309" s="217"/>
      <c r="O309" s="85"/>
      <c r="P309" s="85"/>
      <c r="Q309" s="85"/>
      <c r="R309" s="85"/>
      <c r="S309" s="85"/>
      <c r="T309" s="86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T309" s="18" t="s">
        <v>125</v>
      </c>
      <c r="AU309" s="18" t="s">
        <v>81</v>
      </c>
    </row>
    <row r="310" spans="1:65" s="2" customFormat="1" ht="33" customHeight="1">
      <c r="A310" s="39"/>
      <c r="B310" s="40"/>
      <c r="C310" s="253" t="s">
        <v>481</v>
      </c>
      <c r="D310" s="253" t="s">
        <v>165</v>
      </c>
      <c r="E310" s="254" t="s">
        <v>482</v>
      </c>
      <c r="F310" s="255" t="s">
        <v>483</v>
      </c>
      <c r="G310" s="256" t="s">
        <v>272</v>
      </c>
      <c r="H310" s="257">
        <v>1</v>
      </c>
      <c r="I310" s="258"/>
      <c r="J310" s="257">
        <f>ROUND(I310*H310,0)</f>
        <v>0</v>
      </c>
      <c r="K310" s="255" t="s">
        <v>20</v>
      </c>
      <c r="L310" s="259"/>
      <c r="M310" s="260" t="s">
        <v>20</v>
      </c>
      <c r="N310" s="261" t="s">
        <v>43</v>
      </c>
      <c r="O310" s="85"/>
      <c r="P310" s="209">
        <f>O310*H310</f>
        <v>0</v>
      </c>
      <c r="Q310" s="209">
        <v>0</v>
      </c>
      <c r="R310" s="209">
        <f>Q310*H310</f>
        <v>0</v>
      </c>
      <c r="S310" s="209">
        <v>0</v>
      </c>
      <c r="T310" s="210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11" t="s">
        <v>320</v>
      </c>
      <c r="AT310" s="211" t="s">
        <v>165</v>
      </c>
      <c r="AU310" s="211" t="s">
        <v>81</v>
      </c>
      <c r="AY310" s="18" t="s">
        <v>115</v>
      </c>
      <c r="BE310" s="212">
        <f>IF(N310="základní",J310,0)</f>
        <v>0</v>
      </c>
      <c r="BF310" s="212">
        <f>IF(N310="snížená",J310,0)</f>
        <v>0</v>
      </c>
      <c r="BG310" s="212">
        <f>IF(N310="zákl. přenesená",J310,0)</f>
        <v>0</v>
      </c>
      <c r="BH310" s="212">
        <f>IF(N310="sníž. přenesená",J310,0)</f>
        <v>0</v>
      </c>
      <c r="BI310" s="212">
        <f>IF(N310="nulová",J310,0)</f>
        <v>0</v>
      </c>
      <c r="BJ310" s="18" t="s">
        <v>8</v>
      </c>
      <c r="BK310" s="212">
        <f>ROUND(I310*H310,0)</f>
        <v>0</v>
      </c>
      <c r="BL310" s="18" t="s">
        <v>236</v>
      </c>
      <c r="BM310" s="211" t="s">
        <v>484</v>
      </c>
    </row>
    <row r="311" spans="1:47" s="2" customFormat="1" ht="12">
      <c r="A311" s="39"/>
      <c r="B311" s="40"/>
      <c r="C311" s="41"/>
      <c r="D311" s="213" t="s">
        <v>125</v>
      </c>
      <c r="E311" s="41"/>
      <c r="F311" s="214" t="s">
        <v>483</v>
      </c>
      <c r="G311" s="41"/>
      <c r="H311" s="41"/>
      <c r="I311" s="215"/>
      <c r="J311" s="41"/>
      <c r="K311" s="41"/>
      <c r="L311" s="45"/>
      <c r="M311" s="216"/>
      <c r="N311" s="217"/>
      <c r="O311" s="85"/>
      <c r="P311" s="85"/>
      <c r="Q311" s="85"/>
      <c r="R311" s="85"/>
      <c r="S311" s="85"/>
      <c r="T311" s="86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T311" s="18" t="s">
        <v>125</v>
      </c>
      <c r="AU311" s="18" t="s">
        <v>81</v>
      </c>
    </row>
    <row r="312" spans="1:65" s="2" customFormat="1" ht="16.5" customHeight="1">
      <c r="A312" s="39"/>
      <c r="B312" s="40"/>
      <c r="C312" s="201" t="s">
        <v>485</v>
      </c>
      <c r="D312" s="201" t="s">
        <v>118</v>
      </c>
      <c r="E312" s="202" t="s">
        <v>486</v>
      </c>
      <c r="F312" s="203" t="s">
        <v>487</v>
      </c>
      <c r="G312" s="204" t="s">
        <v>277</v>
      </c>
      <c r="H312" s="205">
        <v>44</v>
      </c>
      <c r="I312" s="206"/>
      <c r="J312" s="205">
        <f>ROUND(I312*H312,0)</f>
        <v>0</v>
      </c>
      <c r="K312" s="203" t="s">
        <v>122</v>
      </c>
      <c r="L312" s="45"/>
      <c r="M312" s="207" t="s">
        <v>20</v>
      </c>
      <c r="N312" s="208" t="s">
        <v>43</v>
      </c>
      <c r="O312" s="85"/>
      <c r="P312" s="209">
        <f>O312*H312</f>
        <v>0</v>
      </c>
      <c r="Q312" s="209">
        <v>0.00027</v>
      </c>
      <c r="R312" s="209">
        <f>Q312*H312</f>
        <v>0.01188</v>
      </c>
      <c r="S312" s="209">
        <v>0</v>
      </c>
      <c r="T312" s="210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11" t="s">
        <v>236</v>
      </c>
      <c r="AT312" s="211" t="s">
        <v>118</v>
      </c>
      <c r="AU312" s="211" t="s">
        <v>81</v>
      </c>
      <c r="AY312" s="18" t="s">
        <v>115</v>
      </c>
      <c r="BE312" s="212">
        <f>IF(N312="základní",J312,0)</f>
        <v>0</v>
      </c>
      <c r="BF312" s="212">
        <f>IF(N312="snížená",J312,0)</f>
        <v>0</v>
      </c>
      <c r="BG312" s="212">
        <f>IF(N312="zákl. přenesená",J312,0)</f>
        <v>0</v>
      </c>
      <c r="BH312" s="212">
        <f>IF(N312="sníž. přenesená",J312,0)</f>
        <v>0</v>
      </c>
      <c r="BI312" s="212">
        <f>IF(N312="nulová",J312,0)</f>
        <v>0</v>
      </c>
      <c r="BJ312" s="18" t="s">
        <v>8</v>
      </c>
      <c r="BK312" s="212">
        <f>ROUND(I312*H312,0)</f>
        <v>0</v>
      </c>
      <c r="BL312" s="18" t="s">
        <v>236</v>
      </c>
      <c r="BM312" s="211" t="s">
        <v>488</v>
      </c>
    </row>
    <row r="313" spans="1:47" s="2" customFormat="1" ht="12">
      <c r="A313" s="39"/>
      <c r="B313" s="40"/>
      <c r="C313" s="41"/>
      <c r="D313" s="213" t="s">
        <v>125</v>
      </c>
      <c r="E313" s="41"/>
      <c r="F313" s="214" t="s">
        <v>489</v>
      </c>
      <c r="G313" s="41"/>
      <c r="H313" s="41"/>
      <c r="I313" s="215"/>
      <c r="J313" s="41"/>
      <c r="K313" s="41"/>
      <c r="L313" s="45"/>
      <c r="M313" s="216"/>
      <c r="N313" s="217"/>
      <c r="O313" s="85"/>
      <c r="P313" s="85"/>
      <c r="Q313" s="85"/>
      <c r="R313" s="85"/>
      <c r="S313" s="85"/>
      <c r="T313" s="86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T313" s="18" t="s">
        <v>125</v>
      </c>
      <c r="AU313" s="18" t="s">
        <v>81</v>
      </c>
    </row>
    <row r="314" spans="1:47" s="2" customFormat="1" ht="12">
      <c r="A314" s="39"/>
      <c r="B314" s="40"/>
      <c r="C314" s="41"/>
      <c r="D314" s="218" t="s">
        <v>127</v>
      </c>
      <c r="E314" s="41"/>
      <c r="F314" s="219" t="s">
        <v>490</v>
      </c>
      <c r="G314" s="41"/>
      <c r="H314" s="41"/>
      <c r="I314" s="215"/>
      <c r="J314" s="41"/>
      <c r="K314" s="41"/>
      <c r="L314" s="45"/>
      <c r="M314" s="216"/>
      <c r="N314" s="217"/>
      <c r="O314" s="85"/>
      <c r="P314" s="85"/>
      <c r="Q314" s="85"/>
      <c r="R314" s="85"/>
      <c r="S314" s="85"/>
      <c r="T314" s="86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T314" s="18" t="s">
        <v>127</v>
      </c>
      <c r="AU314" s="18" t="s">
        <v>81</v>
      </c>
    </row>
    <row r="315" spans="1:51" s="13" customFormat="1" ht="12">
      <c r="A315" s="13"/>
      <c r="B315" s="220"/>
      <c r="C315" s="221"/>
      <c r="D315" s="213" t="s">
        <v>129</v>
      </c>
      <c r="E315" s="222" t="s">
        <v>20</v>
      </c>
      <c r="F315" s="223" t="s">
        <v>491</v>
      </c>
      <c r="G315" s="221"/>
      <c r="H315" s="224">
        <v>44</v>
      </c>
      <c r="I315" s="225"/>
      <c r="J315" s="221"/>
      <c r="K315" s="221"/>
      <c r="L315" s="226"/>
      <c r="M315" s="227"/>
      <c r="N315" s="228"/>
      <c r="O315" s="228"/>
      <c r="P315" s="228"/>
      <c r="Q315" s="228"/>
      <c r="R315" s="228"/>
      <c r="S315" s="228"/>
      <c r="T315" s="229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0" t="s">
        <v>129</v>
      </c>
      <c r="AU315" s="230" t="s">
        <v>81</v>
      </c>
      <c r="AV315" s="13" t="s">
        <v>81</v>
      </c>
      <c r="AW315" s="13" t="s">
        <v>33</v>
      </c>
      <c r="AX315" s="13" t="s">
        <v>8</v>
      </c>
      <c r="AY315" s="230" t="s">
        <v>115</v>
      </c>
    </row>
    <row r="316" spans="1:65" s="2" customFormat="1" ht="16.5" customHeight="1">
      <c r="A316" s="39"/>
      <c r="B316" s="40"/>
      <c r="C316" s="201" t="s">
        <v>492</v>
      </c>
      <c r="D316" s="201" t="s">
        <v>118</v>
      </c>
      <c r="E316" s="202" t="s">
        <v>493</v>
      </c>
      <c r="F316" s="203" t="s">
        <v>494</v>
      </c>
      <c r="G316" s="204" t="s">
        <v>277</v>
      </c>
      <c r="H316" s="205">
        <v>7</v>
      </c>
      <c r="I316" s="206"/>
      <c r="J316" s="205">
        <f>ROUND(I316*H316,0)</f>
        <v>0</v>
      </c>
      <c r="K316" s="203" t="s">
        <v>122</v>
      </c>
      <c r="L316" s="45"/>
      <c r="M316" s="207" t="s">
        <v>20</v>
      </c>
      <c r="N316" s="208" t="s">
        <v>43</v>
      </c>
      <c r="O316" s="85"/>
      <c r="P316" s="209">
        <f>O316*H316</f>
        <v>0</v>
      </c>
      <c r="Q316" s="209">
        <v>0.00026</v>
      </c>
      <c r="R316" s="209">
        <f>Q316*H316</f>
        <v>0.0018199999999999998</v>
      </c>
      <c r="S316" s="209">
        <v>0</v>
      </c>
      <c r="T316" s="210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11" t="s">
        <v>236</v>
      </c>
      <c r="AT316" s="211" t="s">
        <v>118</v>
      </c>
      <c r="AU316" s="211" t="s">
        <v>81</v>
      </c>
      <c r="AY316" s="18" t="s">
        <v>115</v>
      </c>
      <c r="BE316" s="212">
        <f>IF(N316="základní",J316,0)</f>
        <v>0</v>
      </c>
      <c r="BF316" s="212">
        <f>IF(N316="snížená",J316,0)</f>
        <v>0</v>
      </c>
      <c r="BG316" s="212">
        <f>IF(N316="zákl. přenesená",J316,0)</f>
        <v>0</v>
      </c>
      <c r="BH316" s="212">
        <f>IF(N316="sníž. přenesená",J316,0)</f>
        <v>0</v>
      </c>
      <c r="BI316" s="212">
        <f>IF(N316="nulová",J316,0)</f>
        <v>0</v>
      </c>
      <c r="BJ316" s="18" t="s">
        <v>8</v>
      </c>
      <c r="BK316" s="212">
        <f>ROUND(I316*H316,0)</f>
        <v>0</v>
      </c>
      <c r="BL316" s="18" t="s">
        <v>236</v>
      </c>
      <c r="BM316" s="211" t="s">
        <v>495</v>
      </c>
    </row>
    <row r="317" spans="1:47" s="2" customFormat="1" ht="12">
      <c r="A317" s="39"/>
      <c r="B317" s="40"/>
      <c r="C317" s="41"/>
      <c r="D317" s="213" t="s">
        <v>125</v>
      </c>
      <c r="E317" s="41"/>
      <c r="F317" s="214" t="s">
        <v>496</v>
      </c>
      <c r="G317" s="41"/>
      <c r="H317" s="41"/>
      <c r="I317" s="215"/>
      <c r="J317" s="41"/>
      <c r="K317" s="41"/>
      <c r="L317" s="45"/>
      <c r="M317" s="216"/>
      <c r="N317" s="217"/>
      <c r="O317" s="85"/>
      <c r="P317" s="85"/>
      <c r="Q317" s="85"/>
      <c r="R317" s="85"/>
      <c r="S317" s="85"/>
      <c r="T317" s="86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T317" s="18" t="s">
        <v>125</v>
      </c>
      <c r="AU317" s="18" t="s">
        <v>81</v>
      </c>
    </row>
    <row r="318" spans="1:47" s="2" customFormat="1" ht="12">
      <c r="A318" s="39"/>
      <c r="B318" s="40"/>
      <c r="C318" s="41"/>
      <c r="D318" s="218" t="s">
        <v>127</v>
      </c>
      <c r="E318" s="41"/>
      <c r="F318" s="219" t="s">
        <v>497</v>
      </c>
      <c r="G318" s="41"/>
      <c r="H318" s="41"/>
      <c r="I318" s="215"/>
      <c r="J318" s="41"/>
      <c r="K318" s="41"/>
      <c r="L318" s="45"/>
      <c r="M318" s="216"/>
      <c r="N318" s="217"/>
      <c r="O318" s="85"/>
      <c r="P318" s="85"/>
      <c r="Q318" s="85"/>
      <c r="R318" s="85"/>
      <c r="S318" s="85"/>
      <c r="T318" s="86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T318" s="18" t="s">
        <v>127</v>
      </c>
      <c r="AU318" s="18" t="s">
        <v>81</v>
      </c>
    </row>
    <row r="319" spans="1:51" s="13" customFormat="1" ht="12">
      <c r="A319" s="13"/>
      <c r="B319" s="220"/>
      <c r="C319" s="221"/>
      <c r="D319" s="213" t="s">
        <v>129</v>
      </c>
      <c r="E319" s="222" t="s">
        <v>20</v>
      </c>
      <c r="F319" s="223" t="s">
        <v>498</v>
      </c>
      <c r="G319" s="221"/>
      <c r="H319" s="224">
        <v>7</v>
      </c>
      <c r="I319" s="225"/>
      <c r="J319" s="221"/>
      <c r="K319" s="221"/>
      <c r="L319" s="226"/>
      <c r="M319" s="227"/>
      <c r="N319" s="228"/>
      <c r="O319" s="228"/>
      <c r="P319" s="228"/>
      <c r="Q319" s="228"/>
      <c r="R319" s="228"/>
      <c r="S319" s="228"/>
      <c r="T319" s="229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30" t="s">
        <v>129</v>
      </c>
      <c r="AU319" s="230" t="s">
        <v>81</v>
      </c>
      <c r="AV319" s="13" t="s">
        <v>81</v>
      </c>
      <c r="AW319" s="13" t="s">
        <v>33</v>
      </c>
      <c r="AX319" s="13" t="s">
        <v>8</v>
      </c>
      <c r="AY319" s="230" t="s">
        <v>115</v>
      </c>
    </row>
    <row r="320" spans="1:65" s="2" customFormat="1" ht="16.5" customHeight="1">
      <c r="A320" s="39"/>
      <c r="B320" s="40"/>
      <c r="C320" s="201" t="s">
        <v>499</v>
      </c>
      <c r="D320" s="201" t="s">
        <v>118</v>
      </c>
      <c r="E320" s="202" t="s">
        <v>500</v>
      </c>
      <c r="F320" s="203" t="s">
        <v>501</v>
      </c>
      <c r="G320" s="204" t="s">
        <v>277</v>
      </c>
      <c r="H320" s="205">
        <v>3</v>
      </c>
      <c r="I320" s="206"/>
      <c r="J320" s="205">
        <f>ROUND(I320*H320,0)</f>
        <v>0</v>
      </c>
      <c r="K320" s="203" t="s">
        <v>122</v>
      </c>
      <c r="L320" s="45"/>
      <c r="M320" s="207" t="s">
        <v>20</v>
      </c>
      <c r="N320" s="208" t="s">
        <v>43</v>
      </c>
      <c r="O320" s="85"/>
      <c r="P320" s="209">
        <f>O320*H320</f>
        <v>0</v>
      </c>
      <c r="Q320" s="209">
        <v>0.00088</v>
      </c>
      <c r="R320" s="209">
        <f>Q320*H320</f>
        <v>0.00264</v>
      </c>
      <c r="S320" s="209">
        <v>0</v>
      </c>
      <c r="T320" s="210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11" t="s">
        <v>236</v>
      </c>
      <c r="AT320" s="211" t="s">
        <v>118</v>
      </c>
      <c r="AU320" s="211" t="s">
        <v>81</v>
      </c>
      <c r="AY320" s="18" t="s">
        <v>115</v>
      </c>
      <c r="BE320" s="212">
        <f>IF(N320="základní",J320,0)</f>
        <v>0</v>
      </c>
      <c r="BF320" s="212">
        <f>IF(N320="snížená",J320,0)</f>
        <v>0</v>
      </c>
      <c r="BG320" s="212">
        <f>IF(N320="zákl. přenesená",J320,0)</f>
        <v>0</v>
      </c>
      <c r="BH320" s="212">
        <f>IF(N320="sníž. přenesená",J320,0)</f>
        <v>0</v>
      </c>
      <c r="BI320" s="212">
        <f>IF(N320="nulová",J320,0)</f>
        <v>0</v>
      </c>
      <c r="BJ320" s="18" t="s">
        <v>8</v>
      </c>
      <c r="BK320" s="212">
        <f>ROUND(I320*H320,0)</f>
        <v>0</v>
      </c>
      <c r="BL320" s="18" t="s">
        <v>236</v>
      </c>
      <c r="BM320" s="211" t="s">
        <v>502</v>
      </c>
    </row>
    <row r="321" spans="1:47" s="2" customFormat="1" ht="12">
      <c r="A321" s="39"/>
      <c r="B321" s="40"/>
      <c r="C321" s="41"/>
      <c r="D321" s="213" t="s">
        <v>125</v>
      </c>
      <c r="E321" s="41"/>
      <c r="F321" s="214" t="s">
        <v>503</v>
      </c>
      <c r="G321" s="41"/>
      <c r="H321" s="41"/>
      <c r="I321" s="215"/>
      <c r="J321" s="41"/>
      <c r="K321" s="41"/>
      <c r="L321" s="45"/>
      <c r="M321" s="216"/>
      <c r="N321" s="217"/>
      <c r="O321" s="85"/>
      <c r="P321" s="85"/>
      <c r="Q321" s="85"/>
      <c r="R321" s="85"/>
      <c r="S321" s="85"/>
      <c r="T321" s="86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T321" s="18" t="s">
        <v>125</v>
      </c>
      <c r="AU321" s="18" t="s">
        <v>81</v>
      </c>
    </row>
    <row r="322" spans="1:47" s="2" customFormat="1" ht="12">
      <c r="A322" s="39"/>
      <c r="B322" s="40"/>
      <c r="C322" s="41"/>
      <c r="D322" s="218" t="s">
        <v>127</v>
      </c>
      <c r="E322" s="41"/>
      <c r="F322" s="219" t="s">
        <v>504</v>
      </c>
      <c r="G322" s="41"/>
      <c r="H322" s="41"/>
      <c r="I322" s="215"/>
      <c r="J322" s="41"/>
      <c r="K322" s="41"/>
      <c r="L322" s="45"/>
      <c r="M322" s="216"/>
      <c r="N322" s="217"/>
      <c r="O322" s="85"/>
      <c r="P322" s="85"/>
      <c r="Q322" s="85"/>
      <c r="R322" s="85"/>
      <c r="S322" s="85"/>
      <c r="T322" s="86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T322" s="18" t="s">
        <v>127</v>
      </c>
      <c r="AU322" s="18" t="s">
        <v>81</v>
      </c>
    </row>
    <row r="323" spans="1:51" s="13" customFormat="1" ht="12">
      <c r="A323" s="13"/>
      <c r="B323" s="220"/>
      <c r="C323" s="221"/>
      <c r="D323" s="213" t="s">
        <v>129</v>
      </c>
      <c r="E323" s="222" t="s">
        <v>20</v>
      </c>
      <c r="F323" s="223" t="s">
        <v>505</v>
      </c>
      <c r="G323" s="221"/>
      <c r="H323" s="224">
        <v>3</v>
      </c>
      <c r="I323" s="225"/>
      <c r="J323" s="221"/>
      <c r="K323" s="221"/>
      <c r="L323" s="226"/>
      <c r="M323" s="227"/>
      <c r="N323" s="228"/>
      <c r="O323" s="228"/>
      <c r="P323" s="228"/>
      <c r="Q323" s="228"/>
      <c r="R323" s="228"/>
      <c r="S323" s="228"/>
      <c r="T323" s="229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30" t="s">
        <v>129</v>
      </c>
      <c r="AU323" s="230" t="s">
        <v>81</v>
      </c>
      <c r="AV323" s="13" t="s">
        <v>81</v>
      </c>
      <c r="AW323" s="13" t="s">
        <v>33</v>
      </c>
      <c r="AX323" s="13" t="s">
        <v>8</v>
      </c>
      <c r="AY323" s="230" t="s">
        <v>115</v>
      </c>
    </row>
    <row r="324" spans="1:65" s="2" customFormat="1" ht="16.5" customHeight="1">
      <c r="A324" s="39"/>
      <c r="B324" s="40"/>
      <c r="C324" s="201" t="s">
        <v>506</v>
      </c>
      <c r="D324" s="201" t="s">
        <v>118</v>
      </c>
      <c r="E324" s="202" t="s">
        <v>507</v>
      </c>
      <c r="F324" s="203" t="s">
        <v>508</v>
      </c>
      <c r="G324" s="204" t="s">
        <v>154</v>
      </c>
      <c r="H324" s="205">
        <v>88.6</v>
      </c>
      <c r="I324" s="206"/>
      <c r="J324" s="205">
        <f>ROUND(I324*H324,0)</f>
        <v>0</v>
      </c>
      <c r="K324" s="203" t="s">
        <v>122</v>
      </c>
      <c r="L324" s="45"/>
      <c r="M324" s="207" t="s">
        <v>20</v>
      </c>
      <c r="N324" s="208" t="s">
        <v>43</v>
      </c>
      <c r="O324" s="85"/>
      <c r="P324" s="209">
        <f>O324*H324</f>
        <v>0</v>
      </c>
      <c r="Q324" s="209">
        <v>0</v>
      </c>
      <c r="R324" s="209">
        <f>Q324*H324</f>
        <v>0</v>
      </c>
      <c r="S324" s="209">
        <v>0</v>
      </c>
      <c r="T324" s="210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11" t="s">
        <v>236</v>
      </c>
      <c r="AT324" s="211" t="s">
        <v>118</v>
      </c>
      <c r="AU324" s="211" t="s">
        <v>81</v>
      </c>
      <c r="AY324" s="18" t="s">
        <v>115</v>
      </c>
      <c r="BE324" s="212">
        <f>IF(N324="základní",J324,0)</f>
        <v>0</v>
      </c>
      <c r="BF324" s="212">
        <f>IF(N324="snížená",J324,0)</f>
        <v>0</v>
      </c>
      <c r="BG324" s="212">
        <f>IF(N324="zákl. přenesená",J324,0)</f>
        <v>0</v>
      </c>
      <c r="BH324" s="212">
        <f>IF(N324="sníž. přenesená",J324,0)</f>
        <v>0</v>
      </c>
      <c r="BI324" s="212">
        <f>IF(N324="nulová",J324,0)</f>
        <v>0</v>
      </c>
      <c r="BJ324" s="18" t="s">
        <v>8</v>
      </c>
      <c r="BK324" s="212">
        <f>ROUND(I324*H324,0)</f>
        <v>0</v>
      </c>
      <c r="BL324" s="18" t="s">
        <v>236</v>
      </c>
      <c r="BM324" s="211" t="s">
        <v>509</v>
      </c>
    </row>
    <row r="325" spans="1:47" s="2" customFormat="1" ht="12">
      <c r="A325" s="39"/>
      <c r="B325" s="40"/>
      <c r="C325" s="41"/>
      <c r="D325" s="213" t="s">
        <v>125</v>
      </c>
      <c r="E325" s="41"/>
      <c r="F325" s="214" t="s">
        <v>510</v>
      </c>
      <c r="G325" s="41"/>
      <c r="H325" s="41"/>
      <c r="I325" s="215"/>
      <c r="J325" s="41"/>
      <c r="K325" s="41"/>
      <c r="L325" s="45"/>
      <c r="M325" s="216"/>
      <c r="N325" s="217"/>
      <c r="O325" s="85"/>
      <c r="P325" s="85"/>
      <c r="Q325" s="85"/>
      <c r="R325" s="85"/>
      <c r="S325" s="85"/>
      <c r="T325" s="86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T325" s="18" t="s">
        <v>125</v>
      </c>
      <c r="AU325" s="18" t="s">
        <v>81</v>
      </c>
    </row>
    <row r="326" spans="1:47" s="2" customFormat="1" ht="12">
      <c r="A326" s="39"/>
      <c r="B326" s="40"/>
      <c r="C326" s="41"/>
      <c r="D326" s="218" t="s">
        <v>127</v>
      </c>
      <c r="E326" s="41"/>
      <c r="F326" s="219" t="s">
        <v>511</v>
      </c>
      <c r="G326" s="41"/>
      <c r="H326" s="41"/>
      <c r="I326" s="215"/>
      <c r="J326" s="41"/>
      <c r="K326" s="41"/>
      <c r="L326" s="45"/>
      <c r="M326" s="216"/>
      <c r="N326" s="217"/>
      <c r="O326" s="85"/>
      <c r="P326" s="85"/>
      <c r="Q326" s="85"/>
      <c r="R326" s="85"/>
      <c r="S326" s="85"/>
      <c r="T326" s="86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T326" s="18" t="s">
        <v>127</v>
      </c>
      <c r="AU326" s="18" t="s">
        <v>81</v>
      </c>
    </row>
    <row r="327" spans="1:51" s="13" customFormat="1" ht="12">
      <c r="A327" s="13"/>
      <c r="B327" s="220"/>
      <c r="C327" s="221"/>
      <c r="D327" s="213" t="s">
        <v>129</v>
      </c>
      <c r="E327" s="222" t="s">
        <v>20</v>
      </c>
      <c r="F327" s="223" t="s">
        <v>512</v>
      </c>
      <c r="G327" s="221"/>
      <c r="H327" s="224">
        <v>88.6</v>
      </c>
      <c r="I327" s="225"/>
      <c r="J327" s="221"/>
      <c r="K327" s="221"/>
      <c r="L327" s="226"/>
      <c r="M327" s="227"/>
      <c r="N327" s="228"/>
      <c r="O327" s="228"/>
      <c r="P327" s="228"/>
      <c r="Q327" s="228"/>
      <c r="R327" s="228"/>
      <c r="S327" s="228"/>
      <c r="T327" s="229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0" t="s">
        <v>129</v>
      </c>
      <c r="AU327" s="230" t="s">
        <v>81</v>
      </c>
      <c r="AV327" s="13" t="s">
        <v>81</v>
      </c>
      <c r="AW327" s="13" t="s">
        <v>33</v>
      </c>
      <c r="AX327" s="13" t="s">
        <v>8</v>
      </c>
      <c r="AY327" s="230" t="s">
        <v>115</v>
      </c>
    </row>
    <row r="328" spans="1:65" s="2" customFormat="1" ht="16.5" customHeight="1">
      <c r="A328" s="39"/>
      <c r="B328" s="40"/>
      <c r="C328" s="253" t="s">
        <v>513</v>
      </c>
      <c r="D328" s="253" t="s">
        <v>165</v>
      </c>
      <c r="E328" s="254" t="s">
        <v>514</v>
      </c>
      <c r="F328" s="255" t="s">
        <v>515</v>
      </c>
      <c r="G328" s="256" t="s">
        <v>154</v>
      </c>
      <c r="H328" s="257">
        <v>88.6</v>
      </c>
      <c r="I328" s="258"/>
      <c r="J328" s="257">
        <f>ROUND(I328*H328,0)</f>
        <v>0</v>
      </c>
      <c r="K328" s="255" t="s">
        <v>122</v>
      </c>
      <c r="L328" s="259"/>
      <c r="M328" s="260" t="s">
        <v>20</v>
      </c>
      <c r="N328" s="261" t="s">
        <v>43</v>
      </c>
      <c r="O328" s="85"/>
      <c r="P328" s="209">
        <f>O328*H328</f>
        <v>0</v>
      </c>
      <c r="Q328" s="209">
        <v>0.0018</v>
      </c>
      <c r="R328" s="209">
        <f>Q328*H328</f>
        <v>0.15947999999999998</v>
      </c>
      <c r="S328" s="209">
        <v>0</v>
      </c>
      <c r="T328" s="210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11" t="s">
        <v>320</v>
      </c>
      <c r="AT328" s="211" t="s">
        <v>165</v>
      </c>
      <c r="AU328" s="211" t="s">
        <v>81</v>
      </c>
      <c r="AY328" s="18" t="s">
        <v>115</v>
      </c>
      <c r="BE328" s="212">
        <f>IF(N328="základní",J328,0)</f>
        <v>0</v>
      </c>
      <c r="BF328" s="212">
        <f>IF(N328="snížená",J328,0)</f>
        <v>0</v>
      </c>
      <c r="BG328" s="212">
        <f>IF(N328="zákl. přenesená",J328,0)</f>
        <v>0</v>
      </c>
      <c r="BH328" s="212">
        <f>IF(N328="sníž. přenesená",J328,0)</f>
        <v>0</v>
      </c>
      <c r="BI328" s="212">
        <f>IF(N328="nulová",J328,0)</f>
        <v>0</v>
      </c>
      <c r="BJ328" s="18" t="s">
        <v>8</v>
      </c>
      <c r="BK328" s="212">
        <f>ROUND(I328*H328,0)</f>
        <v>0</v>
      </c>
      <c r="BL328" s="18" t="s">
        <v>236</v>
      </c>
      <c r="BM328" s="211" t="s">
        <v>516</v>
      </c>
    </row>
    <row r="329" spans="1:47" s="2" customFormat="1" ht="12">
      <c r="A329" s="39"/>
      <c r="B329" s="40"/>
      <c r="C329" s="41"/>
      <c r="D329" s="213" t="s">
        <v>125</v>
      </c>
      <c r="E329" s="41"/>
      <c r="F329" s="214" t="s">
        <v>515</v>
      </c>
      <c r="G329" s="41"/>
      <c r="H329" s="41"/>
      <c r="I329" s="215"/>
      <c r="J329" s="41"/>
      <c r="K329" s="41"/>
      <c r="L329" s="45"/>
      <c r="M329" s="216"/>
      <c r="N329" s="217"/>
      <c r="O329" s="85"/>
      <c r="P329" s="85"/>
      <c r="Q329" s="85"/>
      <c r="R329" s="85"/>
      <c r="S329" s="85"/>
      <c r="T329" s="86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T329" s="18" t="s">
        <v>125</v>
      </c>
      <c r="AU329" s="18" t="s">
        <v>81</v>
      </c>
    </row>
    <row r="330" spans="1:65" s="2" customFormat="1" ht="16.5" customHeight="1">
      <c r="A330" s="39"/>
      <c r="B330" s="40"/>
      <c r="C330" s="253" t="s">
        <v>517</v>
      </c>
      <c r="D330" s="253" t="s">
        <v>165</v>
      </c>
      <c r="E330" s="254" t="s">
        <v>518</v>
      </c>
      <c r="F330" s="255" t="s">
        <v>519</v>
      </c>
      <c r="G330" s="256" t="s">
        <v>277</v>
      </c>
      <c r="H330" s="257">
        <v>71</v>
      </c>
      <c r="I330" s="258"/>
      <c r="J330" s="257">
        <f>ROUND(I330*H330,0)</f>
        <v>0</v>
      </c>
      <c r="K330" s="255" t="s">
        <v>122</v>
      </c>
      <c r="L330" s="259"/>
      <c r="M330" s="260" t="s">
        <v>20</v>
      </c>
      <c r="N330" s="261" t="s">
        <v>43</v>
      </c>
      <c r="O330" s="85"/>
      <c r="P330" s="209">
        <f>O330*H330</f>
        <v>0</v>
      </c>
      <c r="Q330" s="209">
        <v>6E-05</v>
      </c>
      <c r="R330" s="209">
        <f>Q330*H330</f>
        <v>0.00426</v>
      </c>
      <c r="S330" s="209">
        <v>0</v>
      </c>
      <c r="T330" s="210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11" t="s">
        <v>320</v>
      </c>
      <c r="AT330" s="211" t="s">
        <v>165</v>
      </c>
      <c r="AU330" s="211" t="s">
        <v>81</v>
      </c>
      <c r="AY330" s="18" t="s">
        <v>115</v>
      </c>
      <c r="BE330" s="212">
        <f>IF(N330="základní",J330,0)</f>
        <v>0</v>
      </c>
      <c r="BF330" s="212">
        <f>IF(N330="snížená",J330,0)</f>
        <v>0</v>
      </c>
      <c r="BG330" s="212">
        <f>IF(N330="zákl. přenesená",J330,0)</f>
        <v>0</v>
      </c>
      <c r="BH330" s="212">
        <f>IF(N330="sníž. přenesená",J330,0)</f>
        <v>0</v>
      </c>
      <c r="BI330" s="212">
        <f>IF(N330="nulová",J330,0)</f>
        <v>0</v>
      </c>
      <c r="BJ330" s="18" t="s">
        <v>8</v>
      </c>
      <c r="BK330" s="212">
        <f>ROUND(I330*H330,0)</f>
        <v>0</v>
      </c>
      <c r="BL330" s="18" t="s">
        <v>236</v>
      </c>
      <c r="BM330" s="211" t="s">
        <v>520</v>
      </c>
    </row>
    <row r="331" spans="1:47" s="2" customFormat="1" ht="12">
      <c r="A331" s="39"/>
      <c r="B331" s="40"/>
      <c r="C331" s="41"/>
      <c r="D331" s="213" t="s">
        <v>125</v>
      </c>
      <c r="E331" s="41"/>
      <c r="F331" s="214" t="s">
        <v>519</v>
      </c>
      <c r="G331" s="41"/>
      <c r="H331" s="41"/>
      <c r="I331" s="215"/>
      <c r="J331" s="41"/>
      <c r="K331" s="41"/>
      <c r="L331" s="45"/>
      <c r="M331" s="216"/>
      <c r="N331" s="217"/>
      <c r="O331" s="85"/>
      <c r="P331" s="85"/>
      <c r="Q331" s="85"/>
      <c r="R331" s="85"/>
      <c r="S331" s="85"/>
      <c r="T331" s="86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T331" s="18" t="s">
        <v>125</v>
      </c>
      <c r="AU331" s="18" t="s">
        <v>81</v>
      </c>
    </row>
    <row r="332" spans="1:51" s="13" customFormat="1" ht="12">
      <c r="A332" s="13"/>
      <c r="B332" s="220"/>
      <c r="C332" s="221"/>
      <c r="D332" s="213" t="s">
        <v>129</v>
      </c>
      <c r="E332" s="222" t="s">
        <v>20</v>
      </c>
      <c r="F332" s="223" t="s">
        <v>521</v>
      </c>
      <c r="G332" s="221"/>
      <c r="H332" s="224">
        <v>71</v>
      </c>
      <c r="I332" s="225"/>
      <c r="J332" s="221"/>
      <c r="K332" s="221"/>
      <c r="L332" s="226"/>
      <c r="M332" s="227"/>
      <c r="N332" s="228"/>
      <c r="O332" s="228"/>
      <c r="P332" s="228"/>
      <c r="Q332" s="228"/>
      <c r="R332" s="228"/>
      <c r="S332" s="228"/>
      <c r="T332" s="229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0" t="s">
        <v>129</v>
      </c>
      <c r="AU332" s="230" t="s">
        <v>81</v>
      </c>
      <c r="AV332" s="13" t="s">
        <v>81</v>
      </c>
      <c r="AW332" s="13" t="s">
        <v>33</v>
      </c>
      <c r="AX332" s="13" t="s">
        <v>8</v>
      </c>
      <c r="AY332" s="230" t="s">
        <v>115</v>
      </c>
    </row>
    <row r="333" spans="1:65" s="2" customFormat="1" ht="16.5" customHeight="1">
      <c r="A333" s="39"/>
      <c r="B333" s="40"/>
      <c r="C333" s="201" t="s">
        <v>522</v>
      </c>
      <c r="D333" s="201" t="s">
        <v>118</v>
      </c>
      <c r="E333" s="202" t="s">
        <v>523</v>
      </c>
      <c r="F333" s="203" t="s">
        <v>524</v>
      </c>
      <c r="G333" s="204" t="s">
        <v>525</v>
      </c>
      <c r="H333" s="206"/>
      <c r="I333" s="206"/>
      <c r="J333" s="205">
        <f>ROUND(I333*H333,0)</f>
        <v>0</v>
      </c>
      <c r="K333" s="203" t="s">
        <v>122</v>
      </c>
      <c r="L333" s="45"/>
      <c r="M333" s="207" t="s">
        <v>20</v>
      </c>
      <c r="N333" s="208" t="s">
        <v>43</v>
      </c>
      <c r="O333" s="85"/>
      <c r="P333" s="209">
        <f>O333*H333</f>
        <v>0</v>
      </c>
      <c r="Q333" s="209">
        <v>0</v>
      </c>
      <c r="R333" s="209">
        <f>Q333*H333</f>
        <v>0</v>
      </c>
      <c r="S333" s="209">
        <v>0</v>
      </c>
      <c r="T333" s="210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11" t="s">
        <v>236</v>
      </c>
      <c r="AT333" s="211" t="s">
        <v>118</v>
      </c>
      <c r="AU333" s="211" t="s">
        <v>81</v>
      </c>
      <c r="AY333" s="18" t="s">
        <v>115</v>
      </c>
      <c r="BE333" s="212">
        <f>IF(N333="základní",J333,0)</f>
        <v>0</v>
      </c>
      <c r="BF333" s="212">
        <f>IF(N333="snížená",J333,0)</f>
        <v>0</v>
      </c>
      <c r="BG333" s="212">
        <f>IF(N333="zákl. přenesená",J333,0)</f>
        <v>0</v>
      </c>
      <c r="BH333" s="212">
        <f>IF(N333="sníž. přenesená",J333,0)</f>
        <v>0</v>
      </c>
      <c r="BI333" s="212">
        <f>IF(N333="nulová",J333,0)</f>
        <v>0</v>
      </c>
      <c r="BJ333" s="18" t="s">
        <v>8</v>
      </c>
      <c r="BK333" s="212">
        <f>ROUND(I333*H333,0)</f>
        <v>0</v>
      </c>
      <c r="BL333" s="18" t="s">
        <v>236</v>
      </c>
      <c r="BM333" s="211" t="s">
        <v>526</v>
      </c>
    </row>
    <row r="334" spans="1:47" s="2" customFormat="1" ht="12">
      <c r="A334" s="39"/>
      <c r="B334" s="40"/>
      <c r="C334" s="41"/>
      <c r="D334" s="213" t="s">
        <v>125</v>
      </c>
      <c r="E334" s="41"/>
      <c r="F334" s="214" t="s">
        <v>527</v>
      </c>
      <c r="G334" s="41"/>
      <c r="H334" s="41"/>
      <c r="I334" s="215"/>
      <c r="J334" s="41"/>
      <c r="K334" s="41"/>
      <c r="L334" s="45"/>
      <c r="M334" s="216"/>
      <c r="N334" s="217"/>
      <c r="O334" s="85"/>
      <c r="P334" s="85"/>
      <c r="Q334" s="85"/>
      <c r="R334" s="85"/>
      <c r="S334" s="85"/>
      <c r="T334" s="86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T334" s="18" t="s">
        <v>125</v>
      </c>
      <c r="AU334" s="18" t="s">
        <v>81</v>
      </c>
    </row>
    <row r="335" spans="1:47" s="2" customFormat="1" ht="12">
      <c r="A335" s="39"/>
      <c r="B335" s="40"/>
      <c r="C335" s="41"/>
      <c r="D335" s="218" t="s">
        <v>127</v>
      </c>
      <c r="E335" s="41"/>
      <c r="F335" s="219" t="s">
        <v>528</v>
      </c>
      <c r="G335" s="41"/>
      <c r="H335" s="41"/>
      <c r="I335" s="215"/>
      <c r="J335" s="41"/>
      <c r="K335" s="41"/>
      <c r="L335" s="45"/>
      <c r="M335" s="216"/>
      <c r="N335" s="217"/>
      <c r="O335" s="85"/>
      <c r="P335" s="85"/>
      <c r="Q335" s="85"/>
      <c r="R335" s="85"/>
      <c r="S335" s="85"/>
      <c r="T335" s="86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T335" s="18" t="s">
        <v>127</v>
      </c>
      <c r="AU335" s="18" t="s">
        <v>81</v>
      </c>
    </row>
    <row r="336" spans="1:63" s="12" customFormat="1" ht="22.8" customHeight="1">
      <c r="A336" s="12"/>
      <c r="B336" s="185"/>
      <c r="C336" s="186"/>
      <c r="D336" s="187" t="s">
        <v>71</v>
      </c>
      <c r="E336" s="199" t="s">
        <v>529</v>
      </c>
      <c r="F336" s="199" t="s">
        <v>530</v>
      </c>
      <c r="G336" s="186"/>
      <c r="H336" s="186"/>
      <c r="I336" s="189"/>
      <c r="J336" s="200">
        <f>BK336</f>
        <v>0</v>
      </c>
      <c r="K336" s="186"/>
      <c r="L336" s="191"/>
      <c r="M336" s="192"/>
      <c r="N336" s="193"/>
      <c r="O336" s="193"/>
      <c r="P336" s="194">
        <f>SUM(P337:P343)</f>
        <v>0</v>
      </c>
      <c r="Q336" s="193"/>
      <c r="R336" s="194">
        <f>SUM(R337:R343)</f>
        <v>0.08163619999999999</v>
      </c>
      <c r="S336" s="193"/>
      <c r="T336" s="195">
        <f>SUM(T337:T343)</f>
        <v>0</v>
      </c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R336" s="196" t="s">
        <v>81</v>
      </c>
      <c r="AT336" s="197" t="s">
        <v>71</v>
      </c>
      <c r="AU336" s="197" t="s">
        <v>8</v>
      </c>
      <c r="AY336" s="196" t="s">
        <v>115</v>
      </c>
      <c r="BK336" s="198">
        <f>SUM(BK337:BK343)</f>
        <v>0</v>
      </c>
    </row>
    <row r="337" spans="1:65" s="2" customFormat="1" ht="16.5" customHeight="1">
      <c r="A337" s="39"/>
      <c r="B337" s="40"/>
      <c r="C337" s="201" t="s">
        <v>531</v>
      </c>
      <c r="D337" s="201" t="s">
        <v>118</v>
      </c>
      <c r="E337" s="202" t="s">
        <v>532</v>
      </c>
      <c r="F337" s="203" t="s">
        <v>533</v>
      </c>
      <c r="G337" s="204" t="s">
        <v>121</v>
      </c>
      <c r="H337" s="205">
        <v>177.47</v>
      </c>
      <c r="I337" s="206"/>
      <c r="J337" s="205">
        <f>ROUND(I337*H337,0)</f>
        <v>0</v>
      </c>
      <c r="K337" s="203" t="s">
        <v>122</v>
      </c>
      <c r="L337" s="45"/>
      <c r="M337" s="207" t="s">
        <v>20</v>
      </c>
      <c r="N337" s="208" t="s">
        <v>43</v>
      </c>
      <c r="O337" s="85"/>
      <c r="P337" s="209">
        <f>O337*H337</f>
        <v>0</v>
      </c>
      <c r="Q337" s="209">
        <v>0.0002</v>
      </c>
      <c r="R337" s="209">
        <f>Q337*H337</f>
        <v>0.035494000000000005</v>
      </c>
      <c r="S337" s="209">
        <v>0</v>
      </c>
      <c r="T337" s="210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11" t="s">
        <v>236</v>
      </c>
      <c r="AT337" s="211" t="s">
        <v>118</v>
      </c>
      <c r="AU337" s="211" t="s">
        <v>81</v>
      </c>
      <c r="AY337" s="18" t="s">
        <v>115</v>
      </c>
      <c r="BE337" s="212">
        <f>IF(N337="základní",J337,0)</f>
        <v>0</v>
      </c>
      <c r="BF337" s="212">
        <f>IF(N337="snížená",J337,0)</f>
        <v>0</v>
      </c>
      <c r="BG337" s="212">
        <f>IF(N337="zákl. přenesená",J337,0)</f>
        <v>0</v>
      </c>
      <c r="BH337" s="212">
        <f>IF(N337="sníž. přenesená",J337,0)</f>
        <v>0</v>
      </c>
      <c r="BI337" s="212">
        <f>IF(N337="nulová",J337,0)</f>
        <v>0</v>
      </c>
      <c r="BJ337" s="18" t="s">
        <v>8</v>
      </c>
      <c r="BK337" s="212">
        <f>ROUND(I337*H337,0)</f>
        <v>0</v>
      </c>
      <c r="BL337" s="18" t="s">
        <v>236</v>
      </c>
      <c r="BM337" s="211" t="s">
        <v>534</v>
      </c>
    </row>
    <row r="338" spans="1:47" s="2" customFormat="1" ht="12">
      <c r="A338" s="39"/>
      <c r="B338" s="40"/>
      <c r="C338" s="41"/>
      <c r="D338" s="213" t="s">
        <v>125</v>
      </c>
      <c r="E338" s="41"/>
      <c r="F338" s="214" t="s">
        <v>535</v>
      </c>
      <c r="G338" s="41"/>
      <c r="H338" s="41"/>
      <c r="I338" s="215"/>
      <c r="J338" s="41"/>
      <c r="K338" s="41"/>
      <c r="L338" s="45"/>
      <c r="M338" s="216"/>
      <c r="N338" s="217"/>
      <c r="O338" s="85"/>
      <c r="P338" s="85"/>
      <c r="Q338" s="85"/>
      <c r="R338" s="85"/>
      <c r="S338" s="85"/>
      <c r="T338" s="86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T338" s="18" t="s">
        <v>125</v>
      </c>
      <c r="AU338" s="18" t="s">
        <v>81</v>
      </c>
    </row>
    <row r="339" spans="1:47" s="2" customFormat="1" ht="12">
      <c r="A339" s="39"/>
      <c r="B339" s="40"/>
      <c r="C339" s="41"/>
      <c r="D339" s="218" t="s">
        <v>127</v>
      </c>
      <c r="E339" s="41"/>
      <c r="F339" s="219" t="s">
        <v>536</v>
      </c>
      <c r="G339" s="41"/>
      <c r="H339" s="41"/>
      <c r="I339" s="215"/>
      <c r="J339" s="41"/>
      <c r="K339" s="41"/>
      <c r="L339" s="45"/>
      <c r="M339" s="216"/>
      <c r="N339" s="217"/>
      <c r="O339" s="85"/>
      <c r="P339" s="85"/>
      <c r="Q339" s="85"/>
      <c r="R339" s="85"/>
      <c r="S339" s="85"/>
      <c r="T339" s="86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T339" s="18" t="s">
        <v>127</v>
      </c>
      <c r="AU339" s="18" t="s">
        <v>81</v>
      </c>
    </row>
    <row r="340" spans="1:51" s="13" customFormat="1" ht="12">
      <c r="A340" s="13"/>
      <c r="B340" s="220"/>
      <c r="C340" s="221"/>
      <c r="D340" s="213" t="s">
        <v>129</v>
      </c>
      <c r="E340" s="222" t="s">
        <v>20</v>
      </c>
      <c r="F340" s="223" t="s">
        <v>537</v>
      </c>
      <c r="G340" s="221"/>
      <c r="H340" s="224">
        <v>177.47</v>
      </c>
      <c r="I340" s="225"/>
      <c r="J340" s="221"/>
      <c r="K340" s="221"/>
      <c r="L340" s="226"/>
      <c r="M340" s="227"/>
      <c r="N340" s="228"/>
      <c r="O340" s="228"/>
      <c r="P340" s="228"/>
      <c r="Q340" s="228"/>
      <c r="R340" s="228"/>
      <c r="S340" s="228"/>
      <c r="T340" s="229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0" t="s">
        <v>129</v>
      </c>
      <c r="AU340" s="230" t="s">
        <v>81</v>
      </c>
      <c r="AV340" s="13" t="s">
        <v>81</v>
      </c>
      <c r="AW340" s="13" t="s">
        <v>33</v>
      </c>
      <c r="AX340" s="13" t="s">
        <v>8</v>
      </c>
      <c r="AY340" s="230" t="s">
        <v>115</v>
      </c>
    </row>
    <row r="341" spans="1:65" s="2" customFormat="1" ht="16.5" customHeight="1">
      <c r="A341" s="39"/>
      <c r="B341" s="40"/>
      <c r="C341" s="201" t="s">
        <v>538</v>
      </c>
      <c r="D341" s="201" t="s">
        <v>118</v>
      </c>
      <c r="E341" s="202" t="s">
        <v>539</v>
      </c>
      <c r="F341" s="203" t="s">
        <v>540</v>
      </c>
      <c r="G341" s="204" t="s">
        <v>121</v>
      </c>
      <c r="H341" s="205">
        <v>177.47</v>
      </c>
      <c r="I341" s="206"/>
      <c r="J341" s="205">
        <f>ROUND(I341*H341,0)</f>
        <v>0</v>
      </c>
      <c r="K341" s="203" t="s">
        <v>122</v>
      </c>
      <c r="L341" s="45"/>
      <c r="M341" s="207" t="s">
        <v>20</v>
      </c>
      <c r="N341" s="208" t="s">
        <v>43</v>
      </c>
      <c r="O341" s="85"/>
      <c r="P341" s="209">
        <f>O341*H341</f>
        <v>0</v>
      </c>
      <c r="Q341" s="209">
        <v>0.00026</v>
      </c>
      <c r="R341" s="209">
        <f>Q341*H341</f>
        <v>0.046142199999999994</v>
      </c>
      <c r="S341" s="209">
        <v>0</v>
      </c>
      <c r="T341" s="210">
        <f>S341*H341</f>
        <v>0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11" t="s">
        <v>236</v>
      </c>
      <c r="AT341" s="211" t="s">
        <v>118</v>
      </c>
      <c r="AU341" s="211" t="s">
        <v>81</v>
      </c>
      <c r="AY341" s="18" t="s">
        <v>115</v>
      </c>
      <c r="BE341" s="212">
        <f>IF(N341="základní",J341,0)</f>
        <v>0</v>
      </c>
      <c r="BF341" s="212">
        <f>IF(N341="snížená",J341,0)</f>
        <v>0</v>
      </c>
      <c r="BG341" s="212">
        <f>IF(N341="zákl. přenesená",J341,0)</f>
        <v>0</v>
      </c>
      <c r="BH341" s="212">
        <f>IF(N341="sníž. přenesená",J341,0)</f>
        <v>0</v>
      </c>
      <c r="BI341" s="212">
        <f>IF(N341="nulová",J341,0)</f>
        <v>0</v>
      </c>
      <c r="BJ341" s="18" t="s">
        <v>8</v>
      </c>
      <c r="BK341" s="212">
        <f>ROUND(I341*H341,0)</f>
        <v>0</v>
      </c>
      <c r="BL341" s="18" t="s">
        <v>236</v>
      </c>
      <c r="BM341" s="211" t="s">
        <v>541</v>
      </c>
    </row>
    <row r="342" spans="1:47" s="2" customFormat="1" ht="12">
      <c r="A342" s="39"/>
      <c r="B342" s="40"/>
      <c r="C342" s="41"/>
      <c r="D342" s="213" t="s">
        <v>125</v>
      </c>
      <c r="E342" s="41"/>
      <c r="F342" s="214" t="s">
        <v>542</v>
      </c>
      <c r="G342" s="41"/>
      <c r="H342" s="41"/>
      <c r="I342" s="215"/>
      <c r="J342" s="41"/>
      <c r="K342" s="41"/>
      <c r="L342" s="45"/>
      <c r="M342" s="216"/>
      <c r="N342" s="217"/>
      <c r="O342" s="85"/>
      <c r="P342" s="85"/>
      <c r="Q342" s="85"/>
      <c r="R342" s="85"/>
      <c r="S342" s="85"/>
      <c r="T342" s="86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T342" s="18" t="s">
        <v>125</v>
      </c>
      <c r="AU342" s="18" t="s">
        <v>81</v>
      </c>
    </row>
    <row r="343" spans="1:47" s="2" customFormat="1" ht="12">
      <c r="A343" s="39"/>
      <c r="B343" s="40"/>
      <c r="C343" s="41"/>
      <c r="D343" s="218" t="s">
        <v>127</v>
      </c>
      <c r="E343" s="41"/>
      <c r="F343" s="219" t="s">
        <v>543</v>
      </c>
      <c r="G343" s="41"/>
      <c r="H343" s="41"/>
      <c r="I343" s="215"/>
      <c r="J343" s="41"/>
      <c r="K343" s="41"/>
      <c r="L343" s="45"/>
      <c r="M343" s="216"/>
      <c r="N343" s="217"/>
      <c r="O343" s="85"/>
      <c r="P343" s="85"/>
      <c r="Q343" s="85"/>
      <c r="R343" s="85"/>
      <c r="S343" s="85"/>
      <c r="T343" s="86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T343" s="18" t="s">
        <v>127</v>
      </c>
      <c r="AU343" s="18" t="s">
        <v>81</v>
      </c>
    </row>
    <row r="344" spans="1:63" s="12" customFormat="1" ht="25.9" customHeight="1">
      <c r="A344" s="12"/>
      <c r="B344" s="185"/>
      <c r="C344" s="186"/>
      <c r="D344" s="187" t="s">
        <v>71</v>
      </c>
      <c r="E344" s="188" t="s">
        <v>544</v>
      </c>
      <c r="F344" s="188" t="s">
        <v>545</v>
      </c>
      <c r="G344" s="186"/>
      <c r="H344" s="186"/>
      <c r="I344" s="189"/>
      <c r="J344" s="190">
        <f>BK344</f>
        <v>0</v>
      </c>
      <c r="K344" s="186"/>
      <c r="L344" s="191"/>
      <c r="M344" s="192"/>
      <c r="N344" s="193"/>
      <c r="O344" s="193"/>
      <c r="P344" s="194">
        <f>P345+P349</f>
        <v>0</v>
      </c>
      <c r="Q344" s="193"/>
      <c r="R344" s="194">
        <f>R345+R349</f>
        <v>0</v>
      </c>
      <c r="S344" s="193"/>
      <c r="T344" s="195">
        <f>T345+T349</f>
        <v>0</v>
      </c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R344" s="196" t="s">
        <v>164</v>
      </c>
      <c r="AT344" s="197" t="s">
        <v>71</v>
      </c>
      <c r="AU344" s="197" t="s">
        <v>72</v>
      </c>
      <c r="AY344" s="196" t="s">
        <v>115</v>
      </c>
      <c r="BK344" s="198">
        <f>BK345+BK349</f>
        <v>0</v>
      </c>
    </row>
    <row r="345" spans="1:63" s="12" customFormat="1" ht="22.8" customHeight="1">
      <c r="A345" s="12"/>
      <c r="B345" s="185"/>
      <c r="C345" s="186"/>
      <c r="D345" s="187" t="s">
        <v>71</v>
      </c>
      <c r="E345" s="199" t="s">
        <v>546</v>
      </c>
      <c r="F345" s="199" t="s">
        <v>547</v>
      </c>
      <c r="G345" s="186"/>
      <c r="H345" s="186"/>
      <c r="I345" s="189"/>
      <c r="J345" s="200">
        <f>BK345</f>
        <v>0</v>
      </c>
      <c r="K345" s="186"/>
      <c r="L345" s="191"/>
      <c r="M345" s="192"/>
      <c r="N345" s="193"/>
      <c r="O345" s="193"/>
      <c r="P345" s="194">
        <f>SUM(P346:P348)</f>
        <v>0</v>
      </c>
      <c r="Q345" s="193"/>
      <c r="R345" s="194">
        <f>SUM(R346:R348)</f>
        <v>0</v>
      </c>
      <c r="S345" s="193"/>
      <c r="T345" s="195">
        <f>SUM(T346:T348)</f>
        <v>0</v>
      </c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R345" s="196" t="s">
        <v>164</v>
      </c>
      <c r="AT345" s="197" t="s">
        <v>71</v>
      </c>
      <c r="AU345" s="197" t="s">
        <v>8</v>
      </c>
      <c r="AY345" s="196" t="s">
        <v>115</v>
      </c>
      <c r="BK345" s="198">
        <f>SUM(BK346:BK348)</f>
        <v>0</v>
      </c>
    </row>
    <row r="346" spans="1:65" s="2" customFormat="1" ht="16.5" customHeight="1">
      <c r="A346" s="39"/>
      <c r="B346" s="40"/>
      <c r="C346" s="201" t="s">
        <v>548</v>
      </c>
      <c r="D346" s="201" t="s">
        <v>118</v>
      </c>
      <c r="E346" s="202" t="s">
        <v>549</v>
      </c>
      <c r="F346" s="203" t="s">
        <v>547</v>
      </c>
      <c r="G346" s="204" t="s">
        <v>550</v>
      </c>
      <c r="H346" s="205">
        <v>1</v>
      </c>
      <c r="I346" s="206"/>
      <c r="J346" s="205">
        <f>ROUND(I346*H346,0)</f>
        <v>0</v>
      </c>
      <c r="K346" s="203" t="s">
        <v>122</v>
      </c>
      <c r="L346" s="45"/>
      <c r="M346" s="207" t="s">
        <v>20</v>
      </c>
      <c r="N346" s="208" t="s">
        <v>43</v>
      </c>
      <c r="O346" s="85"/>
      <c r="P346" s="209">
        <f>O346*H346</f>
        <v>0</v>
      </c>
      <c r="Q346" s="209">
        <v>0</v>
      </c>
      <c r="R346" s="209">
        <f>Q346*H346</f>
        <v>0</v>
      </c>
      <c r="S346" s="209">
        <v>0</v>
      </c>
      <c r="T346" s="210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11" t="s">
        <v>551</v>
      </c>
      <c r="AT346" s="211" t="s">
        <v>118</v>
      </c>
      <c r="AU346" s="211" t="s">
        <v>81</v>
      </c>
      <c r="AY346" s="18" t="s">
        <v>115</v>
      </c>
      <c r="BE346" s="212">
        <f>IF(N346="základní",J346,0)</f>
        <v>0</v>
      </c>
      <c r="BF346" s="212">
        <f>IF(N346="snížená",J346,0)</f>
        <v>0</v>
      </c>
      <c r="BG346" s="212">
        <f>IF(N346="zákl. přenesená",J346,0)</f>
        <v>0</v>
      </c>
      <c r="BH346" s="212">
        <f>IF(N346="sníž. přenesená",J346,0)</f>
        <v>0</v>
      </c>
      <c r="BI346" s="212">
        <f>IF(N346="nulová",J346,0)</f>
        <v>0</v>
      </c>
      <c r="BJ346" s="18" t="s">
        <v>8</v>
      </c>
      <c r="BK346" s="212">
        <f>ROUND(I346*H346,0)</f>
        <v>0</v>
      </c>
      <c r="BL346" s="18" t="s">
        <v>551</v>
      </c>
      <c r="BM346" s="211" t="s">
        <v>552</v>
      </c>
    </row>
    <row r="347" spans="1:47" s="2" customFormat="1" ht="12">
      <c r="A347" s="39"/>
      <c r="B347" s="40"/>
      <c r="C347" s="41"/>
      <c r="D347" s="213" t="s">
        <v>125</v>
      </c>
      <c r="E347" s="41"/>
      <c r="F347" s="214" t="s">
        <v>547</v>
      </c>
      <c r="G347" s="41"/>
      <c r="H347" s="41"/>
      <c r="I347" s="215"/>
      <c r="J347" s="41"/>
      <c r="K347" s="41"/>
      <c r="L347" s="45"/>
      <c r="M347" s="216"/>
      <c r="N347" s="217"/>
      <c r="O347" s="85"/>
      <c r="P347" s="85"/>
      <c r="Q347" s="85"/>
      <c r="R347" s="85"/>
      <c r="S347" s="85"/>
      <c r="T347" s="86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T347" s="18" t="s">
        <v>125</v>
      </c>
      <c r="AU347" s="18" t="s">
        <v>81</v>
      </c>
    </row>
    <row r="348" spans="1:47" s="2" customFormat="1" ht="12">
      <c r="A348" s="39"/>
      <c r="B348" s="40"/>
      <c r="C348" s="41"/>
      <c r="D348" s="218" t="s">
        <v>127</v>
      </c>
      <c r="E348" s="41"/>
      <c r="F348" s="219" t="s">
        <v>553</v>
      </c>
      <c r="G348" s="41"/>
      <c r="H348" s="41"/>
      <c r="I348" s="215"/>
      <c r="J348" s="41"/>
      <c r="K348" s="41"/>
      <c r="L348" s="45"/>
      <c r="M348" s="216"/>
      <c r="N348" s="217"/>
      <c r="O348" s="85"/>
      <c r="P348" s="85"/>
      <c r="Q348" s="85"/>
      <c r="R348" s="85"/>
      <c r="S348" s="85"/>
      <c r="T348" s="86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T348" s="18" t="s">
        <v>127</v>
      </c>
      <c r="AU348" s="18" t="s">
        <v>81</v>
      </c>
    </row>
    <row r="349" spans="1:63" s="12" customFormat="1" ht="22.8" customHeight="1">
      <c r="A349" s="12"/>
      <c r="B349" s="185"/>
      <c r="C349" s="186"/>
      <c r="D349" s="187" t="s">
        <v>71</v>
      </c>
      <c r="E349" s="199" t="s">
        <v>554</v>
      </c>
      <c r="F349" s="199" t="s">
        <v>555</v>
      </c>
      <c r="G349" s="186"/>
      <c r="H349" s="186"/>
      <c r="I349" s="189"/>
      <c r="J349" s="200">
        <f>BK349</f>
        <v>0</v>
      </c>
      <c r="K349" s="186"/>
      <c r="L349" s="191"/>
      <c r="M349" s="192"/>
      <c r="N349" s="193"/>
      <c r="O349" s="193"/>
      <c r="P349" s="194">
        <f>SUM(P350:P352)</f>
        <v>0</v>
      </c>
      <c r="Q349" s="193"/>
      <c r="R349" s="194">
        <f>SUM(R350:R352)</f>
        <v>0</v>
      </c>
      <c r="S349" s="193"/>
      <c r="T349" s="195">
        <f>SUM(T350:T352)</f>
        <v>0</v>
      </c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R349" s="196" t="s">
        <v>164</v>
      </c>
      <c r="AT349" s="197" t="s">
        <v>71</v>
      </c>
      <c r="AU349" s="197" t="s">
        <v>8</v>
      </c>
      <c r="AY349" s="196" t="s">
        <v>115</v>
      </c>
      <c r="BK349" s="198">
        <f>SUM(BK350:BK352)</f>
        <v>0</v>
      </c>
    </row>
    <row r="350" spans="1:65" s="2" customFormat="1" ht="16.5" customHeight="1">
      <c r="A350" s="39"/>
      <c r="B350" s="40"/>
      <c r="C350" s="201" t="s">
        <v>556</v>
      </c>
      <c r="D350" s="201" t="s">
        <v>118</v>
      </c>
      <c r="E350" s="202" t="s">
        <v>557</v>
      </c>
      <c r="F350" s="203" t="s">
        <v>555</v>
      </c>
      <c r="G350" s="204" t="s">
        <v>550</v>
      </c>
      <c r="H350" s="205">
        <v>1</v>
      </c>
      <c r="I350" s="206"/>
      <c r="J350" s="205">
        <f>ROUND(I350*H350,0)</f>
        <v>0</v>
      </c>
      <c r="K350" s="203" t="s">
        <v>122</v>
      </c>
      <c r="L350" s="45"/>
      <c r="M350" s="207" t="s">
        <v>20</v>
      </c>
      <c r="N350" s="208" t="s">
        <v>43</v>
      </c>
      <c r="O350" s="85"/>
      <c r="P350" s="209">
        <f>O350*H350</f>
        <v>0</v>
      </c>
      <c r="Q350" s="209">
        <v>0</v>
      </c>
      <c r="R350" s="209">
        <f>Q350*H350</f>
        <v>0</v>
      </c>
      <c r="S350" s="209">
        <v>0</v>
      </c>
      <c r="T350" s="210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11" t="s">
        <v>551</v>
      </c>
      <c r="AT350" s="211" t="s">
        <v>118</v>
      </c>
      <c r="AU350" s="211" t="s">
        <v>81</v>
      </c>
      <c r="AY350" s="18" t="s">
        <v>115</v>
      </c>
      <c r="BE350" s="212">
        <f>IF(N350="základní",J350,0)</f>
        <v>0</v>
      </c>
      <c r="BF350" s="212">
        <f>IF(N350="snížená",J350,0)</f>
        <v>0</v>
      </c>
      <c r="BG350" s="212">
        <f>IF(N350="zákl. přenesená",J350,0)</f>
        <v>0</v>
      </c>
      <c r="BH350" s="212">
        <f>IF(N350="sníž. přenesená",J350,0)</f>
        <v>0</v>
      </c>
      <c r="BI350" s="212">
        <f>IF(N350="nulová",J350,0)</f>
        <v>0</v>
      </c>
      <c r="BJ350" s="18" t="s">
        <v>8</v>
      </c>
      <c r="BK350" s="212">
        <f>ROUND(I350*H350,0)</f>
        <v>0</v>
      </c>
      <c r="BL350" s="18" t="s">
        <v>551</v>
      </c>
      <c r="BM350" s="211" t="s">
        <v>558</v>
      </c>
    </row>
    <row r="351" spans="1:47" s="2" customFormat="1" ht="12">
      <c r="A351" s="39"/>
      <c r="B351" s="40"/>
      <c r="C351" s="41"/>
      <c r="D351" s="213" t="s">
        <v>125</v>
      </c>
      <c r="E351" s="41"/>
      <c r="F351" s="214" t="s">
        <v>555</v>
      </c>
      <c r="G351" s="41"/>
      <c r="H351" s="41"/>
      <c r="I351" s="215"/>
      <c r="J351" s="41"/>
      <c r="K351" s="41"/>
      <c r="L351" s="45"/>
      <c r="M351" s="216"/>
      <c r="N351" s="217"/>
      <c r="O351" s="85"/>
      <c r="P351" s="85"/>
      <c r="Q351" s="85"/>
      <c r="R351" s="85"/>
      <c r="S351" s="85"/>
      <c r="T351" s="86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T351" s="18" t="s">
        <v>125</v>
      </c>
      <c r="AU351" s="18" t="s">
        <v>81</v>
      </c>
    </row>
    <row r="352" spans="1:47" s="2" customFormat="1" ht="12">
      <c r="A352" s="39"/>
      <c r="B352" s="40"/>
      <c r="C352" s="41"/>
      <c r="D352" s="218" t="s">
        <v>127</v>
      </c>
      <c r="E352" s="41"/>
      <c r="F352" s="219" t="s">
        <v>559</v>
      </c>
      <c r="G352" s="41"/>
      <c r="H352" s="41"/>
      <c r="I352" s="215"/>
      <c r="J352" s="41"/>
      <c r="K352" s="41"/>
      <c r="L352" s="45"/>
      <c r="M352" s="262"/>
      <c r="N352" s="263"/>
      <c r="O352" s="264"/>
      <c r="P352" s="264"/>
      <c r="Q352" s="264"/>
      <c r="R352" s="264"/>
      <c r="S352" s="264"/>
      <c r="T352" s="265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T352" s="18" t="s">
        <v>127</v>
      </c>
      <c r="AU352" s="18" t="s">
        <v>81</v>
      </c>
    </row>
    <row r="353" spans="1:31" s="2" customFormat="1" ht="6.95" customHeight="1">
      <c r="A353" s="39"/>
      <c r="B353" s="60"/>
      <c r="C353" s="61"/>
      <c r="D353" s="61"/>
      <c r="E353" s="61"/>
      <c r="F353" s="61"/>
      <c r="G353" s="61"/>
      <c r="H353" s="61"/>
      <c r="I353" s="61"/>
      <c r="J353" s="61"/>
      <c r="K353" s="61"/>
      <c r="L353" s="45"/>
      <c r="M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</row>
  </sheetData>
  <sheetProtection password="CC35" sheet="1" objects="1" scenarios="1" formatColumns="0" formatRows="0" autoFilter="0"/>
  <autoFilter ref="C89:K352"/>
  <mergeCells count="9">
    <mergeCell ref="E7:H7"/>
    <mergeCell ref="E9:H9"/>
    <mergeCell ref="E18:H18"/>
    <mergeCell ref="E27:H27"/>
    <mergeCell ref="E48:H48"/>
    <mergeCell ref="E50:H50"/>
    <mergeCell ref="E80:H80"/>
    <mergeCell ref="E82:H82"/>
    <mergeCell ref="L2:V2"/>
  </mergeCells>
  <hyperlinks>
    <hyperlink ref="F95" r:id="rId1" display="https://podminky.urs.cz/item/CS_URS_2023_01/612315302"/>
    <hyperlink ref="F104" r:id="rId2" display="https://podminky.urs.cz/item/CS_URS_2023_01/619991001"/>
    <hyperlink ref="F110" r:id="rId3" display="https://podminky.urs.cz/item/CS_URS_2023_01/619991011"/>
    <hyperlink ref="F117" r:id="rId4" display="https://podminky.urs.cz/item/CS_URS_2023_01/622252002"/>
    <hyperlink ref="F142" r:id="rId5" display="https://podminky.urs.cz/item/CS_URS_2023_01/632450124"/>
    <hyperlink ref="F149" r:id="rId6" display="https://podminky.urs.cz/item/CS_URS_2023_01/949101111"/>
    <hyperlink ref="F155" r:id="rId7" display="https://podminky.urs.cz/item/CS_URS_2023_01/952901111"/>
    <hyperlink ref="F161" r:id="rId8" display="https://podminky.urs.cz/item/CS_URS_2023_01/968062374"/>
    <hyperlink ref="F167" r:id="rId9" display="https://podminky.urs.cz/item/CS_URS_2023_01/968062375"/>
    <hyperlink ref="F171" r:id="rId10" display="https://podminky.urs.cz/item/CS_URS_2023_01/968062376"/>
    <hyperlink ref="F175" r:id="rId11" display="https://podminky.urs.cz/item/CS_URS_2023_01/968062377"/>
    <hyperlink ref="F180" r:id="rId12" display="https://podminky.urs.cz/item/CS_URS_2023_01/997002611"/>
    <hyperlink ref="F183" r:id="rId13" display="https://podminky.urs.cz/item/CS_URS_2023_01/997013212"/>
    <hyperlink ref="F186" r:id="rId14" display="https://podminky.urs.cz/item/CS_URS_2023_01/997013501"/>
    <hyperlink ref="F189" r:id="rId15" display="https://podminky.urs.cz/item/CS_URS_2023_01/997013509"/>
    <hyperlink ref="F193" r:id="rId16" display="https://podminky.urs.cz/item/CS_URS_2023_01/997013631"/>
    <hyperlink ref="F197" r:id="rId17" display="https://podminky.urs.cz/item/CS_URS_2023_01/998018002"/>
    <hyperlink ref="F206" r:id="rId18" display="https://podminky.urs.cz/item/CS_URS_2023_01/766441811"/>
    <hyperlink ref="F210" r:id="rId19" display="https://podminky.urs.cz/item/CS_URS_2023_01/766441821"/>
    <hyperlink ref="F214" r:id="rId20" display="https://podminky.urs.cz/item/CS_URS_2023_01/766441823"/>
    <hyperlink ref="F218" r:id="rId21" display="https://podminky.urs.cz/item/CS_URS_2023_01/766622131"/>
    <hyperlink ref="F222" r:id="rId22" display="https://podminky.urs.cz/item/CS_URS_2023_01/766622132"/>
    <hyperlink ref="F226" r:id="rId23" display="https://podminky.urs.cz/item/CS_URS_2023_01/766622133"/>
    <hyperlink ref="F314" r:id="rId24" display="https://podminky.urs.cz/item/CS_URS_2023_01/766622216"/>
    <hyperlink ref="F318" r:id="rId25" display="https://podminky.urs.cz/item/CS_URS_2023_01/766641131"/>
    <hyperlink ref="F322" r:id="rId26" display="https://podminky.urs.cz/item/CS_URS_2023_01/766660451"/>
    <hyperlink ref="F326" r:id="rId27" display="https://podminky.urs.cz/item/CS_URS_2023_01/766694116"/>
    <hyperlink ref="F335" r:id="rId28" display="https://podminky.urs.cz/item/CS_URS_2023_01/998766202"/>
    <hyperlink ref="F339" r:id="rId29" display="https://podminky.urs.cz/item/CS_URS_2023_01/784181101"/>
    <hyperlink ref="F343" r:id="rId30" display="https://podminky.urs.cz/item/CS_URS_2023_01/784211101"/>
    <hyperlink ref="F348" r:id="rId31" display="https://podminky.urs.cz/item/CS_URS_2023_01/030001000"/>
    <hyperlink ref="F352" r:id="rId32" display="https://podminky.urs.cz/item/CS_URS_2023_01/070001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6" customWidth="1"/>
    <col min="2" max="2" width="1.7109375" style="266" customWidth="1"/>
    <col min="3" max="4" width="5.00390625" style="266" customWidth="1"/>
    <col min="5" max="5" width="11.7109375" style="266" customWidth="1"/>
    <col min="6" max="6" width="9.140625" style="266" customWidth="1"/>
    <col min="7" max="7" width="5.00390625" style="266" customWidth="1"/>
    <col min="8" max="8" width="77.8515625" style="266" customWidth="1"/>
    <col min="9" max="10" width="20.00390625" style="266" customWidth="1"/>
    <col min="11" max="11" width="1.7109375" style="266" customWidth="1"/>
  </cols>
  <sheetData>
    <row r="1" s="1" customFormat="1" ht="37.5" customHeight="1"/>
    <row r="2" spans="2:11" s="1" customFormat="1" ht="7.5" customHeight="1">
      <c r="B2" s="267"/>
      <c r="C2" s="268"/>
      <c r="D2" s="268"/>
      <c r="E2" s="268"/>
      <c r="F2" s="268"/>
      <c r="G2" s="268"/>
      <c r="H2" s="268"/>
      <c r="I2" s="268"/>
      <c r="J2" s="268"/>
      <c r="K2" s="269"/>
    </row>
    <row r="3" spans="2:11" s="16" customFormat="1" ht="45" customHeight="1">
      <c r="B3" s="270"/>
      <c r="C3" s="271" t="s">
        <v>560</v>
      </c>
      <c r="D3" s="271"/>
      <c r="E3" s="271"/>
      <c r="F3" s="271"/>
      <c r="G3" s="271"/>
      <c r="H3" s="271"/>
      <c r="I3" s="271"/>
      <c r="J3" s="271"/>
      <c r="K3" s="272"/>
    </row>
    <row r="4" spans="2:11" s="1" customFormat="1" ht="25.5" customHeight="1">
      <c r="B4" s="273"/>
      <c r="C4" s="274" t="s">
        <v>561</v>
      </c>
      <c r="D4" s="274"/>
      <c r="E4" s="274"/>
      <c r="F4" s="274"/>
      <c r="G4" s="274"/>
      <c r="H4" s="274"/>
      <c r="I4" s="274"/>
      <c r="J4" s="274"/>
      <c r="K4" s="275"/>
    </row>
    <row r="5" spans="2:11" s="1" customFormat="1" ht="5.25" customHeight="1">
      <c r="B5" s="273"/>
      <c r="C5" s="276"/>
      <c r="D5" s="276"/>
      <c r="E5" s="276"/>
      <c r="F5" s="276"/>
      <c r="G5" s="276"/>
      <c r="H5" s="276"/>
      <c r="I5" s="276"/>
      <c r="J5" s="276"/>
      <c r="K5" s="275"/>
    </row>
    <row r="6" spans="2:11" s="1" customFormat="1" ht="15" customHeight="1">
      <c r="B6" s="273"/>
      <c r="C6" s="277" t="s">
        <v>562</v>
      </c>
      <c r="D6" s="277"/>
      <c r="E6" s="277"/>
      <c r="F6" s="277"/>
      <c r="G6" s="277"/>
      <c r="H6" s="277"/>
      <c r="I6" s="277"/>
      <c r="J6" s="277"/>
      <c r="K6" s="275"/>
    </row>
    <row r="7" spans="2:11" s="1" customFormat="1" ht="15" customHeight="1">
      <c r="B7" s="278"/>
      <c r="C7" s="277" t="s">
        <v>563</v>
      </c>
      <c r="D7" s="277"/>
      <c r="E7" s="277"/>
      <c r="F7" s="277"/>
      <c r="G7" s="277"/>
      <c r="H7" s="277"/>
      <c r="I7" s="277"/>
      <c r="J7" s="277"/>
      <c r="K7" s="275"/>
    </row>
    <row r="8" spans="2:11" s="1" customFormat="1" ht="12.75" customHeight="1">
      <c r="B8" s="278"/>
      <c r="C8" s="277"/>
      <c r="D8" s="277"/>
      <c r="E8" s="277"/>
      <c r="F8" s="277"/>
      <c r="G8" s="277"/>
      <c r="H8" s="277"/>
      <c r="I8" s="277"/>
      <c r="J8" s="277"/>
      <c r="K8" s="275"/>
    </row>
    <row r="9" spans="2:11" s="1" customFormat="1" ht="15" customHeight="1">
      <c r="B9" s="278"/>
      <c r="C9" s="277" t="s">
        <v>564</v>
      </c>
      <c r="D9" s="277"/>
      <c r="E9" s="277"/>
      <c r="F9" s="277"/>
      <c r="G9" s="277"/>
      <c r="H9" s="277"/>
      <c r="I9" s="277"/>
      <c r="J9" s="277"/>
      <c r="K9" s="275"/>
    </row>
    <row r="10" spans="2:11" s="1" customFormat="1" ht="15" customHeight="1">
      <c r="B10" s="278"/>
      <c r="C10" s="277"/>
      <c r="D10" s="277" t="s">
        <v>565</v>
      </c>
      <c r="E10" s="277"/>
      <c r="F10" s="277"/>
      <c r="G10" s="277"/>
      <c r="H10" s="277"/>
      <c r="I10" s="277"/>
      <c r="J10" s="277"/>
      <c r="K10" s="275"/>
    </row>
    <row r="11" spans="2:11" s="1" customFormat="1" ht="15" customHeight="1">
      <c r="B11" s="278"/>
      <c r="C11" s="279"/>
      <c r="D11" s="277" t="s">
        <v>566</v>
      </c>
      <c r="E11" s="277"/>
      <c r="F11" s="277"/>
      <c r="G11" s="277"/>
      <c r="H11" s="277"/>
      <c r="I11" s="277"/>
      <c r="J11" s="277"/>
      <c r="K11" s="275"/>
    </row>
    <row r="12" spans="2:11" s="1" customFormat="1" ht="15" customHeight="1">
      <c r="B12" s="278"/>
      <c r="C12" s="279"/>
      <c r="D12" s="277"/>
      <c r="E12" s="277"/>
      <c r="F12" s="277"/>
      <c r="G12" s="277"/>
      <c r="H12" s="277"/>
      <c r="I12" s="277"/>
      <c r="J12" s="277"/>
      <c r="K12" s="275"/>
    </row>
    <row r="13" spans="2:11" s="1" customFormat="1" ht="15" customHeight="1">
      <c r="B13" s="278"/>
      <c r="C13" s="279"/>
      <c r="D13" s="280" t="s">
        <v>567</v>
      </c>
      <c r="E13" s="277"/>
      <c r="F13" s="277"/>
      <c r="G13" s="277"/>
      <c r="H13" s="277"/>
      <c r="I13" s="277"/>
      <c r="J13" s="277"/>
      <c r="K13" s="275"/>
    </row>
    <row r="14" spans="2:11" s="1" customFormat="1" ht="12.75" customHeight="1">
      <c r="B14" s="278"/>
      <c r="C14" s="279"/>
      <c r="D14" s="279"/>
      <c r="E14" s="279"/>
      <c r="F14" s="279"/>
      <c r="G14" s="279"/>
      <c r="H14" s="279"/>
      <c r="I14" s="279"/>
      <c r="J14" s="279"/>
      <c r="K14" s="275"/>
    </row>
    <row r="15" spans="2:11" s="1" customFormat="1" ht="15" customHeight="1">
      <c r="B15" s="278"/>
      <c r="C15" s="279"/>
      <c r="D15" s="277" t="s">
        <v>568</v>
      </c>
      <c r="E15" s="277"/>
      <c r="F15" s="277"/>
      <c r="G15" s="277"/>
      <c r="H15" s="277"/>
      <c r="I15" s="277"/>
      <c r="J15" s="277"/>
      <c r="K15" s="275"/>
    </row>
    <row r="16" spans="2:11" s="1" customFormat="1" ht="15" customHeight="1">
      <c r="B16" s="278"/>
      <c r="C16" s="279"/>
      <c r="D16" s="277" t="s">
        <v>569</v>
      </c>
      <c r="E16" s="277"/>
      <c r="F16" s="277"/>
      <c r="G16" s="277"/>
      <c r="H16" s="277"/>
      <c r="I16" s="277"/>
      <c r="J16" s="277"/>
      <c r="K16" s="275"/>
    </row>
    <row r="17" spans="2:11" s="1" customFormat="1" ht="15" customHeight="1">
      <c r="B17" s="278"/>
      <c r="C17" s="279"/>
      <c r="D17" s="277" t="s">
        <v>570</v>
      </c>
      <c r="E17" s="277"/>
      <c r="F17" s="277"/>
      <c r="G17" s="277"/>
      <c r="H17" s="277"/>
      <c r="I17" s="277"/>
      <c r="J17" s="277"/>
      <c r="K17" s="275"/>
    </row>
    <row r="18" spans="2:11" s="1" customFormat="1" ht="15" customHeight="1">
      <c r="B18" s="278"/>
      <c r="C18" s="279"/>
      <c r="D18" s="279"/>
      <c r="E18" s="281" t="s">
        <v>79</v>
      </c>
      <c r="F18" s="277" t="s">
        <v>571</v>
      </c>
      <c r="G18" s="277"/>
      <c r="H18" s="277"/>
      <c r="I18" s="277"/>
      <c r="J18" s="277"/>
      <c r="K18" s="275"/>
    </row>
    <row r="19" spans="2:11" s="1" customFormat="1" ht="15" customHeight="1">
      <c r="B19" s="278"/>
      <c r="C19" s="279"/>
      <c r="D19" s="279"/>
      <c r="E19" s="281" t="s">
        <v>572</v>
      </c>
      <c r="F19" s="277" t="s">
        <v>573</v>
      </c>
      <c r="G19" s="277"/>
      <c r="H19" s="277"/>
      <c r="I19" s="277"/>
      <c r="J19" s="277"/>
      <c r="K19" s="275"/>
    </row>
    <row r="20" spans="2:11" s="1" customFormat="1" ht="15" customHeight="1">
      <c r="B20" s="278"/>
      <c r="C20" s="279"/>
      <c r="D20" s="279"/>
      <c r="E20" s="281" t="s">
        <v>574</v>
      </c>
      <c r="F20" s="277" t="s">
        <v>575</v>
      </c>
      <c r="G20" s="277"/>
      <c r="H20" s="277"/>
      <c r="I20" s="277"/>
      <c r="J20" s="277"/>
      <c r="K20" s="275"/>
    </row>
    <row r="21" spans="2:11" s="1" customFormat="1" ht="15" customHeight="1">
      <c r="B21" s="278"/>
      <c r="C21" s="279"/>
      <c r="D21" s="279"/>
      <c r="E21" s="281" t="s">
        <v>576</v>
      </c>
      <c r="F21" s="277" t="s">
        <v>577</v>
      </c>
      <c r="G21" s="277"/>
      <c r="H21" s="277"/>
      <c r="I21" s="277"/>
      <c r="J21" s="277"/>
      <c r="K21" s="275"/>
    </row>
    <row r="22" spans="2:11" s="1" customFormat="1" ht="15" customHeight="1">
      <c r="B22" s="278"/>
      <c r="C22" s="279"/>
      <c r="D22" s="279"/>
      <c r="E22" s="281" t="s">
        <v>578</v>
      </c>
      <c r="F22" s="277" t="s">
        <v>579</v>
      </c>
      <c r="G22" s="277"/>
      <c r="H22" s="277"/>
      <c r="I22" s="277"/>
      <c r="J22" s="277"/>
      <c r="K22" s="275"/>
    </row>
    <row r="23" spans="2:11" s="1" customFormat="1" ht="15" customHeight="1">
      <c r="B23" s="278"/>
      <c r="C23" s="279"/>
      <c r="D23" s="279"/>
      <c r="E23" s="281" t="s">
        <v>580</v>
      </c>
      <c r="F23" s="277" t="s">
        <v>581</v>
      </c>
      <c r="G23" s="277"/>
      <c r="H23" s="277"/>
      <c r="I23" s="277"/>
      <c r="J23" s="277"/>
      <c r="K23" s="275"/>
    </row>
    <row r="24" spans="2:11" s="1" customFormat="1" ht="12.75" customHeight="1">
      <c r="B24" s="278"/>
      <c r="C24" s="279"/>
      <c r="D24" s="279"/>
      <c r="E24" s="279"/>
      <c r="F24" s="279"/>
      <c r="G24" s="279"/>
      <c r="H24" s="279"/>
      <c r="I24" s="279"/>
      <c r="J24" s="279"/>
      <c r="K24" s="275"/>
    </row>
    <row r="25" spans="2:11" s="1" customFormat="1" ht="15" customHeight="1">
      <c r="B25" s="278"/>
      <c r="C25" s="277" t="s">
        <v>582</v>
      </c>
      <c r="D25" s="277"/>
      <c r="E25" s="277"/>
      <c r="F25" s="277"/>
      <c r="G25" s="277"/>
      <c r="H25" s="277"/>
      <c r="I25" s="277"/>
      <c r="J25" s="277"/>
      <c r="K25" s="275"/>
    </row>
    <row r="26" spans="2:11" s="1" customFormat="1" ht="15" customHeight="1">
      <c r="B26" s="278"/>
      <c r="C26" s="277" t="s">
        <v>583</v>
      </c>
      <c r="D26" s="277"/>
      <c r="E26" s="277"/>
      <c r="F26" s="277"/>
      <c r="G26" s="277"/>
      <c r="H26" s="277"/>
      <c r="I26" s="277"/>
      <c r="J26" s="277"/>
      <c r="K26" s="275"/>
    </row>
    <row r="27" spans="2:11" s="1" customFormat="1" ht="15" customHeight="1">
      <c r="B27" s="278"/>
      <c r="C27" s="277"/>
      <c r="D27" s="277" t="s">
        <v>584</v>
      </c>
      <c r="E27" s="277"/>
      <c r="F27" s="277"/>
      <c r="G27" s="277"/>
      <c r="H27" s="277"/>
      <c r="I27" s="277"/>
      <c r="J27" s="277"/>
      <c r="K27" s="275"/>
    </row>
    <row r="28" spans="2:11" s="1" customFormat="1" ht="15" customHeight="1">
      <c r="B28" s="278"/>
      <c r="C28" s="279"/>
      <c r="D28" s="277" t="s">
        <v>585</v>
      </c>
      <c r="E28" s="277"/>
      <c r="F28" s="277"/>
      <c r="G28" s="277"/>
      <c r="H28" s="277"/>
      <c r="I28" s="277"/>
      <c r="J28" s="277"/>
      <c r="K28" s="275"/>
    </row>
    <row r="29" spans="2:11" s="1" customFormat="1" ht="12.75" customHeight="1">
      <c r="B29" s="278"/>
      <c r="C29" s="279"/>
      <c r="D29" s="279"/>
      <c r="E29" s="279"/>
      <c r="F29" s="279"/>
      <c r="G29" s="279"/>
      <c r="H29" s="279"/>
      <c r="I29" s="279"/>
      <c r="J29" s="279"/>
      <c r="K29" s="275"/>
    </row>
    <row r="30" spans="2:11" s="1" customFormat="1" ht="15" customHeight="1">
      <c r="B30" s="278"/>
      <c r="C30" s="279"/>
      <c r="D30" s="277" t="s">
        <v>586</v>
      </c>
      <c r="E30" s="277"/>
      <c r="F30" s="277"/>
      <c r="G30" s="277"/>
      <c r="H30" s="277"/>
      <c r="I30" s="277"/>
      <c r="J30" s="277"/>
      <c r="K30" s="275"/>
    </row>
    <row r="31" spans="2:11" s="1" customFormat="1" ht="15" customHeight="1">
      <c r="B31" s="278"/>
      <c r="C31" s="279"/>
      <c r="D31" s="277" t="s">
        <v>587</v>
      </c>
      <c r="E31" s="277"/>
      <c r="F31" s="277"/>
      <c r="G31" s="277"/>
      <c r="H31" s="277"/>
      <c r="I31" s="277"/>
      <c r="J31" s="277"/>
      <c r="K31" s="275"/>
    </row>
    <row r="32" spans="2:11" s="1" customFormat="1" ht="12.75" customHeight="1">
      <c r="B32" s="278"/>
      <c r="C32" s="279"/>
      <c r="D32" s="279"/>
      <c r="E32" s="279"/>
      <c r="F32" s="279"/>
      <c r="G32" s="279"/>
      <c r="H32" s="279"/>
      <c r="I32" s="279"/>
      <c r="J32" s="279"/>
      <c r="K32" s="275"/>
    </row>
    <row r="33" spans="2:11" s="1" customFormat="1" ht="15" customHeight="1">
      <c r="B33" s="278"/>
      <c r="C33" s="279"/>
      <c r="D33" s="277" t="s">
        <v>588</v>
      </c>
      <c r="E33" s="277"/>
      <c r="F33" s="277"/>
      <c r="G33" s="277"/>
      <c r="H33" s="277"/>
      <c r="I33" s="277"/>
      <c r="J33" s="277"/>
      <c r="K33" s="275"/>
    </row>
    <row r="34" spans="2:11" s="1" customFormat="1" ht="15" customHeight="1">
      <c r="B34" s="278"/>
      <c r="C34" s="279"/>
      <c r="D34" s="277" t="s">
        <v>589</v>
      </c>
      <c r="E34" s="277"/>
      <c r="F34" s="277"/>
      <c r="G34" s="277"/>
      <c r="H34" s="277"/>
      <c r="I34" s="277"/>
      <c r="J34" s="277"/>
      <c r="K34" s="275"/>
    </row>
    <row r="35" spans="2:11" s="1" customFormat="1" ht="15" customHeight="1">
      <c r="B35" s="278"/>
      <c r="C35" s="279"/>
      <c r="D35" s="277" t="s">
        <v>590</v>
      </c>
      <c r="E35" s="277"/>
      <c r="F35" s="277"/>
      <c r="G35" s="277"/>
      <c r="H35" s="277"/>
      <c r="I35" s="277"/>
      <c r="J35" s="277"/>
      <c r="K35" s="275"/>
    </row>
    <row r="36" spans="2:11" s="1" customFormat="1" ht="15" customHeight="1">
      <c r="B36" s="278"/>
      <c r="C36" s="279"/>
      <c r="D36" s="277"/>
      <c r="E36" s="280" t="s">
        <v>101</v>
      </c>
      <c r="F36" s="277"/>
      <c r="G36" s="277" t="s">
        <v>591</v>
      </c>
      <c r="H36" s="277"/>
      <c r="I36" s="277"/>
      <c r="J36" s="277"/>
      <c r="K36" s="275"/>
    </row>
    <row r="37" spans="2:11" s="1" customFormat="1" ht="30.75" customHeight="1">
      <c r="B37" s="278"/>
      <c r="C37" s="279"/>
      <c r="D37" s="277"/>
      <c r="E37" s="280" t="s">
        <v>592</v>
      </c>
      <c r="F37" s="277"/>
      <c r="G37" s="277" t="s">
        <v>593</v>
      </c>
      <c r="H37" s="277"/>
      <c r="I37" s="277"/>
      <c r="J37" s="277"/>
      <c r="K37" s="275"/>
    </row>
    <row r="38" spans="2:11" s="1" customFormat="1" ht="15" customHeight="1">
      <c r="B38" s="278"/>
      <c r="C38" s="279"/>
      <c r="D38" s="277"/>
      <c r="E38" s="280" t="s">
        <v>53</v>
      </c>
      <c r="F38" s="277"/>
      <c r="G38" s="277" t="s">
        <v>594</v>
      </c>
      <c r="H38" s="277"/>
      <c r="I38" s="277"/>
      <c r="J38" s="277"/>
      <c r="K38" s="275"/>
    </row>
    <row r="39" spans="2:11" s="1" customFormat="1" ht="15" customHeight="1">
      <c r="B39" s="278"/>
      <c r="C39" s="279"/>
      <c r="D39" s="277"/>
      <c r="E39" s="280" t="s">
        <v>54</v>
      </c>
      <c r="F39" s="277"/>
      <c r="G39" s="277" t="s">
        <v>595</v>
      </c>
      <c r="H39" s="277"/>
      <c r="I39" s="277"/>
      <c r="J39" s="277"/>
      <c r="K39" s="275"/>
    </row>
    <row r="40" spans="2:11" s="1" customFormat="1" ht="15" customHeight="1">
      <c r="B40" s="278"/>
      <c r="C40" s="279"/>
      <c r="D40" s="277"/>
      <c r="E40" s="280" t="s">
        <v>102</v>
      </c>
      <c r="F40" s="277"/>
      <c r="G40" s="277" t="s">
        <v>596</v>
      </c>
      <c r="H40" s="277"/>
      <c r="I40" s="277"/>
      <c r="J40" s="277"/>
      <c r="K40" s="275"/>
    </row>
    <row r="41" spans="2:11" s="1" customFormat="1" ht="15" customHeight="1">
      <c r="B41" s="278"/>
      <c r="C41" s="279"/>
      <c r="D41" s="277"/>
      <c r="E41" s="280" t="s">
        <v>103</v>
      </c>
      <c r="F41" s="277"/>
      <c r="G41" s="277" t="s">
        <v>597</v>
      </c>
      <c r="H41" s="277"/>
      <c r="I41" s="277"/>
      <c r="J41" s="277"/>
      <c r="K41" s="275"/>
    </row>
    <row r="42" spans="2:11" s="1" customFormat="1" ht="15" customHeight="1">
      <c r="B42" s="278"/>
      <c r="C42" s="279"/>
      <c r="D42" s="277"/>
      <c r="E42" s="280" t="s">
        <v>598</v>
      </c>
      <c r="F42" s="277"/>
      <c r="G42" s="277" t="s">
        <v>599</v>
      </c>
      <c r="H42" s="277"/>
      <c r="I42" s="277"/>
      <c r="J42" s="277"/>
      <c r="K42" s="275"/>
    </row>
    <row r="43" spans="2:11" s="1" customFormat="1" ht="15" customHeight="1">
      <c r="B43" s="278"/>
      <c r="C43" s="279"/>
      <c r="D43" s="277"/>
      <c r="E43" s="280"/>
      <c r="F43" s="277"/>
      <c r="G43" s="277" t="s">
        <v>600</v>
      </c>
      <c r="H43" s="277"/>
      <c r="I43" s="277"/>
      <c r="J43" s="277"/>
      <c r="K43" s="275"/>
    </row>
    <row r="44" spans="2:11" s="1" customFormat="1" ht="15" customHeight="1">
      <c r="B44" s="278"/>
      <c r="C44" s="279"/>
      <c r="D44" s="277"/>
      <c r="E44" s="280" t="s">
        <v>601</v>
      </c>
      <c r="F44" s="277"/>
      <c r="G44" s="277" t="s">
        <v>602</v>
      </c>
      <c r="H44" s="277"/>
      <c r="I44" s="277"/>
      <c r="J44" s="277"/>
      <c r="K44" s="275"/>
    </row>
    <row r="45" spans="2:11" s="1" customFormat="1" ht="15" customHeight="1">
      <c r="B45" s="278"/>
      <c r="C45" s="279"/>
      <c r="D45" s="277"/>
      <c r="E45" s="280" t="s">
        <v>105</v>
      </c>
      <c r="F45" s="277"/>
      <c r="G45" s="277" t="s">
        <v>603</v>
      </c>
      <c r="H45" s="277"/>
      <c r="I45" s="277"/>
      <c r="J45" s="277"/>
      <c r="K45" s="275"/>
    </row>
    <row r="46" spans="2:11" s="1" customFormat="1" ht="12.75" customHeight="1">
      <c r="B46" s="278"/>
      <c r="C46" s="279"/>
      <c r="D46" s="277"/>
      <c r="E46" s="277"/>
      <c r="F46" s="277"/>
      <c r="G46" s="277"/>
      <c r="H46" s="277"/>
      <c r="I46" s="277"/>
      <c r="J46" s="277"/>
      <c r="K46" s="275"/>
    </row>
    <row r="47" spans="2:11" s="1" customFormat="1" ht="15" customHeight="1">
      <c r="B47" s="278"/>
      <c r="C47" s="279"/>
      <c r="D47" s="277" t="s">
        <v>604</v>
      </c>
      <c r="E47" s="277"/>
      <c r="F47" s="277"/>
      <c r="G47" s="277"/>
      <c r="H47" s="277"/>
      <c r="I47" s="277"/>
      <c r="J47" s="277"/>
      <c r="K47" s="275"/>
    </row>
    <row r="48" spans="2:11" s="1" customFormat="1" ht="15" customHeight="1">
      <c r="B48" s="278"/>
      <c r="C48" s="279"/>
      <c r="D48" s="279"/>
      <c r="E48" s="277" t="s">
        <v>605</v>
      </c>
      <c r="F48" s="277"/>
      <c r="G48" s="277"/>
      <c r="H48" s="277"/>
      <c r="I48" s="277"/>
      <c r="J48" s="277"/>
      <c r="K48" s="275"/>
    </row>
    <row r="49" spans="2:11" s="1" customFormat="1" ht="15" customHeight="1">
      <c r="B49" s="278"/>
      <c r="C49" s="279"/>
      <c r="D49" s="279"/>
      <c r="E49" s="277" t="s">
        <v>606</v>
      </c>
      <c r="F49" s="277"/>
      <c r="G49" s="277"/>
      <c r="H49" s="277"/>
      <c r="I49" s="277"/>
      <c r="J49" s="277"/>
      <c r="K49" s="275"/>
    </row>
    <row r="50" spans="2:11" s="1" customFormat="1" ht="15" customHeight="1">
      <c r="B50" s="278"/>
      <c r="C50" s="279"/>
      <c r="D50" s="279"/>
      <c r="E50" s="277" t="s">
        <v>607</v>
      </c>
      <c r="F50" s="277"/>
      <c r="G50" s="277"/>
      <c r="H50" s="277"/>
      <c r="I50" s="277"/>
      <c r="J50" s="277"/>
      <c r="K50" s="275"/>
    </row>
    <row r="51" spans="2:11" s="1" customFormat="1" ht="15" customHeight="1">
      <c r="B51" s="278"/>
      <c r="C51" s="279"/>
      <c r="D51" s="277" t="s">
        <v>608</v>
      </c>
      <c r="E51" s="277"/>
      <c r="F51" s="277"/>
      <c r="G51" s="277"/>
      <c r="H51" s="277"/>
      <c r="I51" s="277"/>
      <c r="J51" s="277"/>
      <c r="K51" s="275"/>
    </row>
    <row r="52" spans="2:11" s="1" customFormat="1" ht="25.5" customHeight="1">
      <c r="B52" s="273"/>
      <c r="C52" s="274" t="s">
        <v>609</v>
      </c>
      <c r="D52" s="274"/>
      <c r="E52" s="274"/>
      <c r="F52" s="274"/>
      <c r="G52" s="274"/>
      <c r="H52" s="274"/>
      <c r="I52" s="274"/>
      <c r="J52" s="274"/>
      <c r="K52" s="275"/>
    </row>
    <row r="53" spans="2:11" s="1" customFormat="1" ht="5.25" customHeight="1">
      <c r="B53" s="273"/>
      <c r="C53" s="276"/>
      <c r="D53" s="276"/>
      <c r="E53" s="276"/>
      <c r="F53" s="276"/>
      <c r="G53" s="276"/>
      <c r="H53" s="276"/>
      <c r="I53" s="276"/>
      <c r="J53" s="276"/>
      <c r="K53" s="275"/>
    </row>
    <row r="54" spans="2:11" s="1" customFormat="1" ht="15" customHeight="1">
      <c r="B54" s="273"/>
      <c r="C54" s="277" t="s">
        <v>610</v>
      </c>
      <c r="D54" s="277"/>
      <c r="E54" s="277"/>
      <c r="F54" s="277"/>
      <c r="G54" s="277"/>
      <c r="H54" s="277"/>
      <c r="I54" s="277"/>
      <c r="J54" s="277"/>
      <c r="K54" s="275"/>
    </row>
    <row r="55" spans="2:11" s="1" customFormat="1" ht="15" customHeight="1">
      <c r="B55" s="273"/>
      <c r="C55" s="277" t="s">
        <v>611</v>
      </c>
      <c r="D55" s="277"/>
      <c r="E55" s="277"/>
      <c r="F55" s="277"/>
      <c r="G55" s="277"/>
      <c r="H55" s="277"/>
      <c r="I55" s="277"/>
      <c r="J55" s="277"/>
      <c r="K55" s="275"/>
    </row>
    <row r="56" spans="2:11" s="1" customFormat="1" ht="12.75" customHeight="1">
      <c r="B56" s="273"/>
      <c r="C56" s="277"/>
      <c r="D56" s="277"/>
      <c r="E56" s="277"/>
      <c r="F56" s="277"/>
      <c r="G56" s="277"/>
      <c r="H56" s="277"/>
      <c r="I56" s="277"/>
      <c r="J56" s="277"/>
      <c r="K56" s="275"/>
    </row>
    <row r="57" spans="2:11" s="1" customFormat="1" ht="15" customHeight="1">
      <c r="B57" s="273"/>
      <c r="C57" s="277" t="s">
        <v>612</v>
      </c>
      <c r="D57" s="277"/>
      <c r="E57" s="277"/>
      <c r="F57" s="277"/>
      <c r="G57" s="277"/>
      <c r="H57" s="277"/>
      <c r="I57" s="277"/>
      <c r="J57" s="277"/>
      <c r="K57" s="275"/>
    </row>
    <row r="58" spans="2:11" s="1" customFormat="1" ht="15" customHeight="1">
      <c r="B58" s="273"/>
      <c r="C58" s="279"/>
      <c r="D58" s="277" t="s">
        <v>613</v>
      </c>
      <c r="E58" s="277"/>
      <c r="F58" s="277"/>
      <c r="G58" s="277"/>
      <c r="H58" s="277"/>
      <c r="I58" s="277"/>
      <c r="J58" s="277"/>
      <c r="K58" s="275"/>
    </row>
    <row r="59" spans="2:11" s="1" customFormat="1" ht="15" customHeight="1">
      <c r="B59" s="273"/>
      <c r="C59" s="279"/>
      <c r="D59" s="277" t="s">
        <v>614</v>
      </c>
      <c r="E59" s="277"/>
      <c r="F59" s="277"/>
      <c r="G59" s="277"/>
      <c r="H59" s="277"/>
      <c r="I59" s="277"/>
      <c r="J59" s="277"/>
      <c r="K59" s="275"/>
    </row>
    <row r="60" spans="2:11" s="1" customFormat="1" ht="15" customHeight="1">
      <c r="B60" s="273"/>
      <c r="C60" s="279"/>
      <c r="D60" s="277" t="s">
        <v>615</v>
      </c>
      <c r="E60" s="277"/>
      <c r="F60" s="277"/>
      <c r="G60" s="277"/>
      <c r="H60" s="277"/>
      <c r="I60" s="277"/>
      <c r="J60" s="277"/>
      <c r="K60" s="275"/>
    </row>
    <row r="61" spans="2:11" s="1" customFormat="1" ht="15" customHeight="1">
      <c r="B61" s="273"/>
      <c r="C61" s="279"/>
      <c r="D61" s="277" t="s">
        <v>616</v>
      </c>
      <c r="E61" s="277"/>
      <c r="F61" s="277"/>
      <c r="G61" s="277"/>
      <c r="H61" s="277"/>
      <c r="I61" s="277"/>
      <c r="J61" s="277"/>
      <c r="K61" s="275"/>
    </row>
    <row r="62" spans="2:11" s="1" customFormat="1" ht="15" customHeight="1">
      <c r="B62" s="273"/>
      <c r="C62" s="279"/>
      <c r="D62" s="282" t="s">
        <v>617</v>
      </c>
      <c r="E62" s="282"/>
      <c r="F62" s="282"/>
      <c r="G62" s="282"/>
      <c r="H62" s="282"/>
      <c r="I62" s="282"/>
      <c r="J62" s="282"/>
      <c r="K62" s="275"/>
    </row>
    <row r="63" spans="2:11" s="1" customFormat="1" ht="15" customHeight="1">
      <c r="B63" s="273"/>
      <c r="C63" s="279"/>
      <c r="D63" s="277" t="s">
        <v>618</v>
      </c>
      <c r="E63" s="277"/>
      <c r="F63" s="277"/>
      <c r="G63" s="277"/>
      <c r="H63" s="277"/>
      <c r="I63" s="277"/>
      <c r="J63" s="277"/>
      <c r="K63" s="275"/>
    </row>
    <row r="64" spans="2:11" s="1" customFormat="1" ht="12.75" customHeight="1">
      <c r="B64" s="273"/>
      <c r="C64" s="279"/>
      <c r="D64" s="279"/>
      <c r="E64" s="283"/>
      <c r="F64" s="279"/>
      <c r="G64" s="279"/>
      <c r="H64" s="279"/>
      <c r="I64" s="279"/>
      <c r="J64" s="279"/>
      <c r="K64" s="275"/>
    </row>
    <row r="65" spans="2:11" s="1" customFormat="1" ht="15" customHeight="1">
      <c r="B65" s="273"/>
      <c r="C65" s="279"/>
      <c r="D65" s="277" t="s">
        <v>619</v>
      </c>
      <c r="E65" s="277"/>
      <c r="F65" s="277"/>
      <c r="G65" s="277"/>
      <c r="H65" s="277"/>
      <c r="I65" s="277"/>
      <c r="J65" s="277"/>
      <c r="K65" s="275"/>
    </row>
    <row r="66" spans="2:11" s="1" customFormat="1" ht="15" customHeight="1">
      <c r="B66" s="273"/>
      <c r="C66" s="279"/>
      <c r="D66" s="282" t="s">
        <v>620</v>
      </c>
      <c r="E66" s="282"/>
      <c r="F66" s="282"/>
      <c r="G66" s="282"/>
      <c r="H66" s="282"/>
      <c r="I66" s="282"/>
      <c r="J66" s="282"/>
      <c r="K66" s="275"/>
    </row>
    <row r="67" spans="2:11" s="1" customFormat="1" ht="15" customHeight="1">
      <c r="B67" s="273"/>
      <c r="C67" s="279"/>
      <c r="D67" s="277" t="s">
        <v>621</v>
      </c>
      <c r="E67" s="277"/>
      <c r="F67" s="277"/>
      <c r="G67" s="277"/>
      <c r="H67" s="277"/>
      <c r="I67" s="277"/>
      <c r="J67" s="277"/>
      <c r="K67" s="275"/>
    </row>
    <row r="68" spans="2:11" s="1" customFormat="1" ht="15" customHeight="1">
      <c r="B68" s="273"/>
      <c r="C68" s="279"/>
      <c r="D68" s="277" t="s">
        <v>622</v>
      </c>
      <c r="E68" s="277"/>
      <c r="F68" s="277"/>
      <c r="G68" s="277"/>
      <c r="H68" s="277"/>
      <c r="I68" s="277"/>
      <c r="J68" s="277"/>
      <c r="K68" s="275"/>
    </row>
    <row r="69" spans="2:11" s="1" customFormat="1" ht="15" customHeight="1">
      <c r="B69" s="273"/>
      <c r="C69" s="279"/>
      <c r="D69" s="277" t="s">
        <v>623</v>
      </c>
      <c r="E69" s="277"/>
      <c r="F69" s="277"/>
      <c r="G69" s="277"/>
      <c r="H69" s="277"/>
      <c r="I69" s="277"/>
      <c r="J69" s="277"/>
      <c r="K69" s="275"/>
    </row>
    <row r="70" spans="2:11" s="1" customFormat="1" ht="15" customHeight="1">
      <c r="B70" s="273"/>
      <c r="C70" s="279"/>
      <c r="D70" s="277" t="s">
        <v>624</v>
      </c>
      <c r="E70" s="277"/>
      <c r="F70" s="277"/>
      <c r="G70" s="277"/>
      <c r="H70" s="277"/>
      <c r="I70" s="277"/>
      <c r="J70" s="277"/>
      <c r="K70" s="275"/>
    </row>
    <row r="71" spans="2:11" s="1" customFormat="1" ht="12.75" customHeight="1">
      <c r="B71" s="284"/>
      <c r="C71" s="285"/>
      <c r="D71" s="285"/>
      <c r="E71" s="285"/>
      <c r="F71" s="285"/>
      <c r="G71" s="285"/>
      <c r="H71" s="285"/>
      <c r="I71" s="285"/>
      <c r="J71" s="285"/>
      <c r="K71" s="286"/>
    </row>
    <row r="72" spans="2:11" s="1" customFormat="1" ht="18.75" customHeight="1">
      <c r="B72" s="287"/>
      <c r="C72" s="287"/>
      <c r="D72" s="287"/>
      <c r="E72" s="287"/>
      <c r="F72" s="287"/>
      <c r="G72" s="287"/>
      <c r="H72" s="287"/>
      <c r="I72" s="287"/>
      <c r="J72" s="287"/>
      <c r="K72" s="288"/>
    </row>
    <row r="73" spans="2:11" s="1" customFormat="1" ht="18.75" customHeight="1">
      <c r="B73" s="288"/>
      <c r="C73" s="288"/>
      <c r="D73" s="288"/>
      <c r="E73" s="288"/>
      <c r="F73" s="288"/>
      <c r="G73" s="288"/>
      <c r="H73" s="288"/>
      <c r="I73" s="288"/>
      <c r="J73" s="288"/>
      <c r="K73" s="288"/>
    </row>
    <row r="74" spans="2:11" s="1" customFormat="1" ht="7.5" customHeight="1">
      <c r="B74" s="289"/>
      <c r="C74" s="290"/>
      <c r="D74" s="290"/>
      <c r="E74" s="290"/>
      <c r="F74" s="290"/>
      <c r="G74" s="290"/>
      <c r="H74" s="290"/>
      <c r="I74" s="290"/>
      <c r="J74" s="290"/>
      <c r="K74" s="291"/>
    </row>
    <row r="75" spans="2:11" s="1" customFormat="1" ht="45" customHeight="1">
      <c r="B75" s="292"/>
      <c r="C75" s="293" t="s">
        <v>625</v>
      </c>
      <c r="D75" s="293"/>
      <c r="E75" s="293"/>
      <c r="F75" s="293"/>
      <c r="G75" s="293"/>
      <c r="H75" s="293"/>
      <c r="I75" s="293"/>
      <c r="J75" s="293"/>
      <c r="K75" s="294"/>
    </row>
    <row r="76" spans="2:11" s="1" customFormat="1" ht="17.25" customHeight="1">
      <c r="B76" s="292"/>
      <c r="C76" s="295" t="s">
        <v>626</v>
      </c>
      <c r="D76" s="295"/>
      <c r="E76" s="295"/>
      <c r="F76" s="295" t="s">
        <v>627</v>
      </c>
      <c r="G76" s="296"/>
      <c r="H76" s="295" t="s">
        <v>54</v>
      </c>
      <c r="I76" s="295" t="s">
        <v>57</v>
      </c>
      <c r="J76" s="295" t="s">
        <v>628</v>
      </c>
      <c r="K76" s="294"/>
    </row>
    <row r="77" spans="2:11" s="1" customFormat="1" ht="17.25" customHeight="1">
      <c r="B77" s="292"/>
      <c r="C77" s="297" t="s">
        <v>629</v>
      </c>
      <c r="D77" s="297"/>
      <c r="E77" s="297"/>
      <c r="F77" s="298" t="s">
        <v>630</v>
      </c>
      <c r="G77" s="299"/>
      <c r="H77" s="297"/>
      <c r="I77" s="297"/>
      <c r="J77" s="297" t="s">
        <v>631</v>
      </c>
      <c r="K77" s="294"/>
    </row>
    <row r="78" spans="2:11" s="1" customFormat="1" ht="5.25" customHeight="1">
      <c r="B78" s="292"/>
      <c r="C78" s="300"/>
      <c r="D78" s="300"/>
      <c r="E78" s="300"/>
      <c r="F78" s="300"/>
      <c r="G78" s="301"/>
      <c r="H78" s="300"/>
      <c r="I78" s="300"/>
      <c r="J78" s="300"/>
      <c r="K78" s="294"/>
    </row>
    <row r="79" spans="2:11" s="1" customFormat="1" ht="15" customHeight="1">
      <c r="B79" s="292"/>
      <c r="C79" s="280" t="s">
        <v>53</v>
      </c>
      <c r="D79" s="302"/>
      <c r="E79" s="302"/>
      <c r="F79" s="303" t="s">
        <v>632</v>
      </c>
      <c r="G79" s="304"/>
      <c r="H79" s="280" t="s">
        <v>633</v>
      </c>
      <c r="I79" s="280" t="s">
        <v>634</v>
      </c>
      <c r="J79" s="280">
        <v>20</v>
      </c>
      <c r="K79" s="294"/>
    </row>
    <row r="80" spans="2:11" s="1" customFormat="1" ht="15" customHeight="1">
      <c r="B80" s="292"/>
      <c r="C80" s="280" t="s">
        <v>635</v>
      </c>
      <c r="D80" s="280"/>
      <c r="E80" s="280"/>
      <c r="F80" s="303" t="s">
        <v>632</v>
      </c>
      <c r="G80" s="304"/>
      <c r="H80" s="280" t="s">
        <v>636</v>
      </c>
      <c r="I80" s="280" t="s">
        <v>634</v>
      </c>
      <c r="J80" s="280">
        <v>120</v>
      </c>
      <c r="K80" s="294"/>
    </row>
    <row r="81" spans="2:11" s="1" customFormat="1" ht="15" customHeight="1">
      <c r="B81" s="305"/>
      <c r="C81" s="280" t="s">
        <v>637</v>
      </c>
      <c r="D81" s="280"/>
      <c r="E81" s="280"/>
      <c r="F81" s="303" t="s">
        <v>638</v>
      </c>
      <c r="G81" s="304"/>
      <c r="H81" s="280" t="s">
        <v>639</v>
      </c>
      <c r="I81" s="280" t="s">
        <v>634</v>
      </c>
      <c r="J81" s="280">
        <v>50</v>
      </c>
      <c r="K81" s="294"/>
    </row>
    <row r="82" spans="2:11" s="1" customFormat="1" ht="15" customHeight="1">
      <c r="B82" s="305"/>
      <c r="C82" s="280" t="s">
        <v>640</v>
      </c>
      <c r="D82" s="280"/>
      <c r="E82" s="280"/>
      <c r="F82" s="303" t="s">
        <v>632</v>
      </c>
      <c r="G82" s="304"/>
      <c r="H82" s="280" t="s">
        <v>641</v>
      </c>
      <c r="I82" s="280" t="s">
        <v>642</v>
      </c>
      <c r="J82" s="280"/>
      <c r="K82" s="294"/>
    </row>
    <row r="83" spans="2:11" s="1" customFormat="1" ht="15" customHeight="1">
      <c r="B83" s="305"/>
      <c r="C83" s="306" t="s">
        <v>643</v>
      </c>
      <c r="D83" s="306"/>
      <c r="E83" s="306"/>
      <c r="F83" s="307" t="s">
        <v>638</v>
      </c>
      <c r="G83" s="306"/>
      <c r="H83" s="306" t="s">
        <v>644</v>
      </c>
      <c r="I83" s="306" t="s">
        <v>634</v>
      </c>
      <c r="J83" s="306">
        <v>15</v>
      </c>
      <c r="K83" s="294"/>
    </row>
    <row r="84" spans="2:11" s="1" customFormat="1" ht="15" customHeight="1">
      <c r="B84" s="305"/>
      <c r="C84" s="306" t="s">
        <v>645</v>
      </c>
      <c r="D84" s="306"/>
      <c r="E84" s="306"/>
      <c r="F84" s="307" t="s">
        <v>638</v>
      </c>
      <c r="G84" s="306"/>
      <c r="H84" s="306" t="s">
        <v>646</v>
      </c>
      <c r="I84" s="306" t="s">
        <v>634</v>
      </c>
      <c r="J84" s="306">
        <v>15</v>
      </c>
      <c r="K84" s="294"/>
    </row>
    <row r="85" spans="2:11" s="1" customFormat="1" ht="15" customHeight="1">
      <c r="B85" s="305"/>
      <c r="C85" s="306" t="s">
        <v>647</v>
      </c>
      <c r="D85" s="306"/>
      <c r="E85" s="306"/>
      <c r="F85" s="307" t="s">
        <v>638</v>
      </c>
      <c r="G85" s="306"/>
      <c r="H85" s="306" t="s">
        <v>648</v>
      </c>
      <c r="I85" s="306" t="s">
        <v>634</v>
      </c>
      <c r="J85" s="306">
        <v>20</v>
      </c>
      <c r="K85" s="294"/>
    </row>
    <row r="86" spans="2:11" s="1" customFormat="1" ht="15" customHeight="1">
      <c r="B86" s="305"/>
      <c r="C86" s="306" t="s">
        <v>649</v>
      </c>
      <c r="D86" s="306"/>
      <c r="E86" s="306"/>
      <c r="F86" s="307" t="s">
        <v>638</v>
      </c>
      <c r="G86" s="306"/>
      <c r="H86" s="306" t="s">
        <v>650</v>
      </c>
      <c r="I86" s="306" t="s">
        <v>634</v>
      </c>
      <c r="J86" s="306">
        <v>20</v>
      </c>
      <c r="K86" s="294"/>
    </row>
    <row r="87" spans="2:11" s="1" customFormat="1" ht="15" customHeight="1">
      <c r="B87" s="305"/>
      <c r="C87" s="280" t="s">
        <v>651</v>
      </c>
      <c r="D87" s="280"/>
      <c r="E87" s="280"/>
      <c r="F87" s="303" t="s">
        <v>638</v>
      </c>
      <c r="G87" s="304"/>
      <c r="H87" s="280" t="s">
        <v>652</v>
      </c>
      <c r="I87" s="280" t="s">
        <v>634</v>
      </c>
      <c r="J87" s="280">
        <v>50</v>
      </c>
      <c r="K87" s="294"/>
    </row>
    <row r="88" spans="2:11" s="1" customFormat="1" ht="15" customHeight="1">
      <c r="B88" s="305"/>
      <c r="C88" s="280" t="s">
        <v>653</v>
      </c>
      <c r="D88" s="280"/>
      <c r="E88" s="280"/>
      <c r="F88" s="303" t="s">
        <v>638</v>
      </c>
      <c r="G88" s="304"/>
      <c r="H88" s="280" t="s">
        <v>654</v>
      </c>
      <c r="I88" s="280" t="s">
        <v>634</v>
      </c>
      <c r="J88" s="280">
        <v>20</v>
      </c>
      <c r="K88" s="294"/>
    </row>
    <row r="89" spans="2:11" s="1" customFormat="1" ht="15" customHeight="1">
      <c r="B89" s="305"/>
      <c r="C89" s="280" t="s">
        <v>655</v>
      </c>
      <c r="D89" s="280"/>
      <c r="E89" s="280"/>
      <c r="F89" s="303" t="s">
        <v>638</v>
      </c>
      <c r="G89" s="304"/>
      <c r="H89" s="280" t="s">
        <v>656</v>
      </c>
      <c r="I89" s="280" t="s">
        <v>634</v>
      </c>
      <c r="J89" s="280">
        <v>20</v>
      </c>
      <c r="K89" s="294"/>
    </row>
    <row r="90" spans="2:11" s="1" customFormat="1" ht="15" customHeight="1">
      <c r="B90" s="305"/>
      <c r="C90" s="280" t="s">
        <v>657</v>
      </c>
      <c r="D90" s="280"/>
      <c r="E90" s="280"/>
      <c r="F90" s="303" t="s">
        <v>638</v>
      </c>
      <c r="G90" s="304"/>
      <c r="H90" s="280" t="s">
        <v>658</v>
      </c>
      <c r="I90" s="280" t="s">
        <v>634</v>
      </c>
      <c r="J90" s="280">
        <v>50</v>
      </c>
      <c r="K90" s="294"/>
    </row>
    <row r="91" spans="2:11" s="1" customFormat="1" ht="15" customHeight="1">
      <c r="B91" s="305"/>
      <c r="C91" s="280" t="s">
        <v>659</v>
      </c>
      <c r="D91" s="280"/>
      <c r="E91" s="280"/>
      <c r="F91" s="303" t="s">
        <v>638</v>
      </c>
      <c r="G91" s="304"/>
      <c r="H91" s="280" t="s">
        <v>659</v>
      </c>
      <c r="I91" s="280" t="s">
        <v>634</v>
      </c>
      <c r="J91" s="280">
        <v>50</v>
      </c>
      <c r="K91" s="294"/>
    </row>
    <row r="92" spans="2:11" s="1" customFormat="1" ht="15" customHeight="1">
      <c r="B92" s="305"/>
      <c r="C92" s="280" t="s">
        <v>660</v>
      </c>
      <c r="D92" s="280"/>
      <c r="E92" s="280"/>
      <c r="F92" s="303" t="s">
        <v>638</v>
      </c>
      <c r="G92" s="304"/>
      <c r="H92" s="280" t="s">
        <v>661</v>
      </c>
      <c r="I92" s="280" t="s">
        <v>634</v>
      </c>
      <c r="J92" s="280">
        <v>255</v>
      </c>
      <c r="K92" s="294"/>
    </row>
    <row r="93" spans="2:11" s="1" customFormat="1" ht="15" customHeight="1">
      <c r="B93" s="305"/>
      <c r="C93" s="280" t="s">
        <v>662</v>
      </c>
      <c r="D93" s="280"/>
      <c r="E93" s="280"/>
      <c r="F93" s="303" t="s">
        <v>632</v>
      </c>
      <c r="G93" s="304"/>
      <c r="H93" s="280" t="s">
        <v>663</v>
      </c>
      <c r="I93" s="280" t="s">
        <v>664</v>
      </c>
      <c r="J93" s="280"/>
      <c r="K93" s="294"/>
    </row>
    <row r="94" spans="2:11" s="1" customFormat="1" ht="15" customHeight="1">
      <c r="B94" s="305"/>
      <c r="C94" s="280" t="s">
        <v>665</v>
      </c>
      <c r="D94" s="280"/>
      <c r="E94" s="280"/>
      <c r="F94" s="303" t="s">
        <v>632</v>
      </c>
      <c r="G94" s="304"/>
      <c r="H94" s="280" t="s">
        <v>666</v>
      </c>
      <c r="I94" s="280" t="s">
        <v>667</v>
      </c>
      <c r="J94" s="280"/>
      <c r="K94" s="294"/>
    </row>
    <row r="95" spans="2:11" s="1" customFormat="1" ht="15" customHeight="1">
      <c r="B95" s="305"/>
      <c r="C95" s="280" t="s">
        <v>668</v>
      </c>
      <c r="D95" s="280"/>
      <c r="E95" s="280"/>
      <c r="F95" s="303" t="s">
        <v>632</v>
      </c>
      <c r="G95" s="304"/>
      <c r="H95" s="280" t="s">
        <v>668</v>
      </c>
      <c r="I95" s="280" t="s">
        <v>667</v>
      </c>
      <c r="J95" s="280"/>
      <c r="K95" s="294"/>
    </row>
    <row r="96" spans="2:11" s="1" customFormat="1" ht="15" customHeight="1">
      <c r="B96" s="305"/>
      <c r="C96" s="280" t="s">
        <v>38</v>
      </c>
      <c r="D96" s="280"/>
      <c r="E96" s="280"/>
      <c r="F96" s="303" t="s">
        <v>632</v>
      </c>
      <c r="G96" s="304"/>
      <c r="H96" s="280" t="s">
        <v>669</v>
      </c>
      <c r="I96" s="280" t="s">
        <v>667</v>
      </c>
      <c r="J96" s="280"/>
      <c r="K96" s="294"/>
    </row>
    <row r="97" spans="2:11" s="1" customFormat="1" ht="15" customHeight="1">
      <c r="B97" s="305"/>
      <c r="C97" s="280" t="s">
        <v>48</v>
      </c>
      <c r="D97" s="280"/>
      <c r="E97" s="280"/>
      <c r="F97" s="303" t="s">
        <v>632</v>
      </c>
      <c r="G97" s="304"/>
      <c r="H97" s="280" t="s">
        <v>670</v>
      </c>
      <c r="I97" s="280" t="s">
        <v>667</v>
      </c>
      <c r="J97" s="280"/>
      <c r="K97" s="294"/>
    </row>
    <row r="98" spans="2:11" s="1" customFormat="1" ht="15" customHeight="1">
      <c r="B98" s="308"/>
      <c r="C98" s="309"/>
      <c r="D98" s="309"/>
      <c r="E98" s="309"/>
      <c r="F98" s="309"/>
      <c r="G98" s="309"/>
      <c r="H98" s="309"/>
      <c r="I98" s="309"/>
      <c r="J98" s="309"/>
      <c r="K98" s="310"/>
    </row>
    <row r="99" spans="2:11" s="1" customFormat="1" ht="18.75" customHeight="1">
      <c r="B99" s="311"/>
      <c r="C99" s="312"/>
      <c r="D99" s="312"/>
      <c r="E99" s="312"/>
      <c r="F99" s="312"/>
      <c r="G99" s="312"/>
      <c r="H99" s="312"/>
      <c r="I99" s="312"/>
      <c r="J99" s="312"/>
      <c r="K99" s="311"/>
    </row>
    <row r="100" spans="2:11" s="1" customFormat="1" ht="18.75" customHeight="1">
      <c r="B100" s="288"/>
      <c r="C100" s="288"/>
      <c r="D100" s="288"/>
      <c r="E100" s="288"/>
      <c r="F100" s="288"/>
      <c r="G100" s="288"/>
      <c r="H100" s="288"/>
      <c r="I100" s="288"/>
      <c r="J100" s="288"/>
      <c r="K100" s="288"/>
    </row>
    <row r="101" spans="2:11" s="1" customFormat="1" ht="7.5" customHeight="1">
      <c r="B101" s="289"/>
      <c r="C101" s="290"/>
      <c r="D101" s="290"/>
      <c r="E101" s="290"/>
      <c r="F101" s="290"/>
      <c r="G101" s="290"/>
      <c r="H101" s="290"/>
      <c r="I101" s="290"/>
      <c r="J101" s="290"/>
      <c r="K101" s="291"/>
    </row>
    <row r="102" spans="2:11" s="1" customFormat="1" ht="45" customHeight="1">
      <c r="B102" s="292"/>
      <c r="C102" s="293" t="s">
        <v>671</v>
      </c>
      <c r="D102" s="293"/>
      <c r="E102" s="293"/>
      <c r="F102" s="293"/>
      <c r="G102" s="293"/>
      <c r="H102" s="293"/>
      <c r="I102" s="293"/>
      <c r="J102" s="293"/>
      <c r="K102" s="294"/>
    </row>
    <row r="103" spans="2:11" s="1" customFormat="1" ht="17.25" customHeight="1">
      <c r="B103" s="292"/>
      <c r="C103" s="295" t="s">
        <v>626</v>
      </c>
      <c r="D103" s="295"/>
      <c r="E103" s="295"/>
      <c r="F103" s="295" t="s">
        <v>627</v>
      </c>
      <c r="G103" s="296"/>
      <c r="H103" s="295" t="s">
        <v>54</v>
      </c>
      <c r="I103" s="295" t="s">
        <v>57</v>
      </c>
      <c r="J103" s="295" t="s">
        <v>628</v>
      </c>
      <c r="K103" s="294"/>
    </row>
    <row r="104" spans="2:11" s="1" customFormat="1" ht="17.25" customHeight="1">
      <c r="B104" s="292"/>
      <c r="C104" s="297" t="s">
        <v>629</v>
      </c>
      <c r="D104" s="297"/>
      <c r="E104" s="297"/>
      <c r="F104" s="298" t="s">
        <v>630</v>
      </c>
      <c r="G104" s="299"/>
      <c r="H104" s="297"/>
      <c r="I104" s="297"/>
      <c r="J104" s="297" t="s">
        <v>631</v>
      </c>
      <c r="K104" s="294"/>
    </row>
    <row r="105" spans="2:11" s="1" customFormat="1" ht="5.25" customHeight="1">
      <c r="B105" s="292"/>
      <c r="C105" s="295"/>
      <c r="D105" s="295"/>
      <c r="E105" s="295"/>
      <c r="F105" s="295"/>
      <c r="G105" s="313"/>
      <c r="H105" s="295"/>
      <c r="I105" s="295"/>
      <c r="J105" s="295"/>
      <c r="K105" s="294"/>
    </row>
    <row r="106" spans="2:11" s="1" customFormat="1" ht="15" customHeight="1">
      <c r="B106" s="292"/>
      <c r="C106" s="280" t="s">
        <v>53</v>
      </c>
      <c r="D106" s="302"/>
      <c r="E106" s="302"/>
      <c r="F106" s="303" t="s">
        <v>632</v>
      </c>
      <c r="G106" s="280"/>
      <c r="H106" s="280" t="s">
        <v>672</v>
      </c>
      <c r="I106" s="280" t="s">
        <v>634</v>
      </c>
      <c r="J106" s="280">
        <v>20</v>
      </c>
      <c r="K106" s="294"/>
    </row>
    <row r="107" spans="2:11" s="1" customFormat="1" ht="15" customHeight="1">
      <c r="B107" s="292"/>
      <c r="C107" s="280" t="s">
        <v>635</v>
      </c>
      <c r="D107" s="280"/>
      <c r="E107" s="280"/>
      <c r="F107" s="303" t="s">
        <v>632</v>
      </c>
      <c r="G107" s="280"/>
      <c r="H107" s="280" t="s">
        <v>672</v>
      </c>
      <c r="I107" s="280" t="s">
        <v>634</v>
      </c>
      <c r="J107" s="280">
        <v>120</v>
      </c>
      <c r="K107" s="294"/>
    </row>
    <row r="108" spans="2:11" s="1" customFormat="1" ht="15" customHeight="1">
      <c r="B108" s="305"/>
      <c r="C108" s="280" t="s">
        <v>637</v>
      </c>
      <c r="D108" s="280"/>
      <c r="E108" s="280"/>
      <c r="F108" s="303" t="s">
        <v>638</v>
      </c>
      <c r="G108" s="280"/>
      <c r="H108" s="280" t="s">
        <v>672</v>
      </c>
      <c r="I108" s="280" t="s">
        <v>634</v>
      </c>
      <c r="J108" s="280">
        <v>50</v>
      </c>
      <c r="K108" s="294"/>
    </row>
    <row r="109" spans="2:11" s="1" customFormat="1" ht="15" customHeight="1">
      <c r="B109" s="305"/>
      <c r="C109" s="280" t="s">
        <v>640</v>
      </c>
      <c r="D109" s="280"/>
      <c r="E109" s="280"/>
      <c r="F109" s="303" t="s">
        <v>632</v>
      </c>
      <c r="G109" s="280"/>
      <c r="H109" s="280" t="s">
        <v>672</v>
      </c>
      <c r="I109" s="280" t="s">
        <v>642</v>
      </c>
      <c r="J109" s="280"/>
      <c r="K109" s="294"/>
    </row>
    <row r="110" spans="2:11" s="1" customFormat="1" ht="15" customHeight="1">
      <c r="B110" s="305"/>
      <c r="C110" s="280" t="s">
        <v>651</v>
      </c>
      <c r="D110" s="280"/>
      <c r="E110" s="280"/>
      <c r="F110" s="303" t="s">
        <v>638</v>
      </c>
      <c r="G110" s="280"/>
      <c r="H110" s="280" t="s">
        <v>672</v>
      </c>
      <c r="I110" s="280" t="s">
        <v>634</v>
      </c>
      <c r="J110" s="280">
        <v>50</v>
      </c>
      <c r="K110" s="294"/>
    </row>
    <row r="111" spans="2:11" s="1" customFormat="1" ht="15" customHeight="1">
      <c r="B111" s="305"/>
      <c r="C111" s="280" t="s">
        <v>659</v>
      </c>
      <c r="D111" s="280"/>
      <c r="E111" s="280"/>
      <c r="F111" s="303" t="s">
        <v>638</v>
      </c>
      <c r="G111" s="280"/>
      <c r="H111" s="280" t="s">
        <v>672</v>
      </c>
      <c r="I111" s="280" t="s">
        <v>634</v>
      </c>
      <c r="J111" s="280">
        <v>50</v>
      </c>
      <c r="K111" s="294"/>
    </row>
    <row r="112" spans="2:11" s="1" customFormat="1" ht="15" customHeight="1">
      <c r="B112" s="305"/>
      <c r="C112" s="280" t="s">
        <v>657</v>
      </c>
      <c r="D112" s="280"/>
      <c r="E112" s="280"/>
      <c r="F112" s="303" t="s">
        <v>638</v>
      </c>
      <c r="G112" s="280"/>
      <c r="H112" s="280" t="s">
        <v>672</v>
      </c>
      <c r="I112" s="280" t="s">
        <v>634</v>
      </c>
      <c r="J112" s="280">
        <v>50</v>
      </c>
      <c r="K112" s="294"/>
    </row>
    <row r="113" spans="2:11" s="1" customFormat="1" ht="15" customHeight="1">
      <c r="B113" s="305"/>
      <c r="C113" s="280" t="s">
        <v>53</v>
      </c>
      <c r="D113" s="280"/>
      <c r="E113" s="280"/>
      <c r="F113" s="303" t="s">
        <v>632</v>
      </c>
      <c r="G113" s="280"/>
      <c r="H113" s="280" t="s">
        <v>673</v>
      </c>
      <c r="I113" s="280" t="s">
        <v>634</v>
      </c>
      <c r="J113" s="280">
        <v>20</v>
      </c>
      <c r="K113" s="294"/>
    </row>
    <row r="114" spans="2:11" s="1" customFormat="1" ht="15" customHeight="1">
      <c r="B114" s="305"/>
      <c r="C114" s="280" t="s">
        <v>674</v>
      </c>
      <c r="D114" s="280"/>
      <c r="E114" s="280"/>
      <c r="F114" s="303" t="s">
        <v>632</v>
      </c>
      <c r="G114" s="280"/>
      <c r="H114" s="280" t="s">
        <v>675</v>
      </c>
      <c r="I114" s="280" t="s">
        <v>634</v>
      </c>
      <c r="J114" s="280">
        <v>120</v>
      </c>
      <c r="K114" s="294"/>
    </row>
    <row r="115" spans="2:11" s="1" customFormat="1" ht="15" customHeight="1">
      <c r="B115" s="305"/>
      <c r="C115" s="280" t="s">
        <v>38</v>
      </c>
      <c r="D115" s="280"/>
      <c r="E115" s="280"/>
      <c r="F115" s="303" t="s">
        <v>632</v>
      </c>
      <c r="G115" s="280"/>
      <c r="H115" s="280" t="s">
        <v>676</v>
      </c>
      <c r="I115" s="280" t="s">
        <v>667</v>
      </c>
      <c r="J115" s="280"/>
      <c r="K115" s="294"/>
    </row>
    <row r="116" spans="2:11" s="1" customFormat="1" ht="15" customHeight="1">
      <c r="B116" s="305"/>
      <c r="C116" s="280" t="s">
        <v>48</v>
      </c>
      <c r="D116" s="280"/>
      <c r="E116" s="280"/>
      <c r="F116" s="303" t="s">
        <v>632</v>
      </c>
      <c r="G116" s="280"/>
      <c r="H116" s="280" t="s">
        <v>677</v>
      </c>
      <c r="I116" s="280" t="s">
        <v>667</v>
      </c>
      <c r="J116" s="280"/>
      <c r="K116" s="294"/>
    </row>
    <row r="117" spans="2:11" s="1" customFormat="1" ht="15" customHeight="1">
      <c r="B117" s="305"/>
      <c r="C117" s="280" t="s">
        <v>57</v>
      </c>
      <c r="D117" s="280"/>
      <c r="E117" s="280"/>
      <c r="F117" s="303" t="s">
        <v>632</v>
      </c>
      <c r="G117" s="280"/>
      <c r="H117" s="280" t="s">
        <v>678</v>
      </c>
      <c r="I117" s="280" t="s">
        <v>679</v>
      </c>
      <c r="J117" s="280"/>
      <c r="K117" s="294"/>
    </row>
    <row r="118" spans="2:11" s="1" customFormat="1" ht="15" customHeight="1">
      <c r="B118" s="308"/>
      <c r="C118" s="314"/>
      <c r="D118" s="314"/>
      <c r="E118" s="314"/>
      <c r="F118" s="314"/>
      <c r="G118" s="314"/>
      <c r="H118" s="314"/>
      <c r="I118" s="314"/>
      <c r="J118" s="314"/>
      <c r="K118" s="310"/>
    </row>
    <row r="119" spans="2:11" s="1" customFormat="1" ht="18.75" customHeight="1">
      <c r="B119" s="315"/>
      <c r="C119" s="316"/>
      <c r="D119" s="316"/>
      <c r="E119" s="316"/>
      <c r="F119" s="317"/>
      <c r="G119" s="316"/>
      <c r="H119" s="316"/>
      <c r="I119" s="316"/>
      <c r="J119" s="316"/>
      <c r="K119" s="315"/>
    </row>
    <row r="120" spans="2:11" s="1" customFormat="1" ht="18.75" customHeight="1">
      <c r="B120" s="288"/>
      <c r="C120" s="288"/>
      <c r="D120" s="288"/>
      <c r="E120" s="288"/>
      <c r="F120" s="288"/>
      <c r="G120" s="288"/>
      <c r="H120" s="288"/>
      <c r="I120" s="288"/>
      <c r="J120" s="288"/>
      <c r="K120" s="288"/>
    </row>
    <row r="121" spans="2:11" s="1" customFormat="1" ht="7.5" customHeight="1">
      <c r="B121" s="318"/>
      <c r="C121" s="319"/>
      <c r="D121" s="319"/>
      <c r="E121" s="319"/>
      <c r="F121" s="319"/>
      <c r="G121" s="319"/>
      <c r="H121" s="319"/>
      <c r="I121" s="319"/>
      <c r="J121" s="319"/>
      <c r="K121" s="320"/>
    </row>
    <row r="122" spans="2:11" s="1" customFormat="1" ht="45" customHeight="1">
      <c r="B122" s="321"/>
      <c r="C122" s="271" t="s">
        <v>680</v>
      </c>
      <c r="D122" s="271"/>
      <c r="E122" s="271"/>
      <c r="F122" s="271"/>
      <c r="G122" s="271"/>
      <c r="H122" s="271"/>
      <c r="I122" s="271"/>
      <c r="J122" s="271"/>
      <c r="K122" s="322"/>
    </row>
    <row r="123" spans="2:11" s="1" customFormat="1" ht="17.25" customHeight="1">
      <c r="B123" s="323"/>
      <c r="C123" s="295" t="s">
        <v>626</v>
      </c>
      <c r="D123" s="295"/>
      <c r="E123" s="295"/>
      <c r="F123" s="295" t="s">
        <v>627</v>
      </c>
      <c r="G123" s="296"/>
      <c r="H123" s="295" t="s">
        <v>54</v>
      </c>
      <c r="I123" s="295" t="s">
        <v>57</v>
      </c>
      <c r="J123" s="295" t="s">
        <v>628</v>
      </c>
      <c r="K123" s="324"/>
    </row>
    <row r="124" spans="2:11" s="1" customFormat="1" ht="17.25" customHeight="1">
      <c r="B124" s="323"/>
      <c r="C124" s="297" t="s">
        <v>629</v>
      </c>
      <c r="D124" s="297"/>
      <c r="E124" s="297"/>
      <c r="F124" s="298" t="s">
        <v>630</v>
      </c>
      <c r="G124" s="299"/>
      <c r="H124" s="297"/>
      <c r="I124" s="297"/>
      <c r="J124" s="297" t="s">
        <v>631</v>
      </c>
      <c r="K124" s="324"/>
    </row>
    <row r="125" spans="2:11" s="1" customFormat="1" ht="5.25" customHeight="1">
      <c r="B125" s="325"/>
      <c r="C125" s="300"/>
      <c r="D125" s="300"/>
      <c r="E125" s="300"/>
      <c r="F125" s="300"/>
      <c r="G125" s="326"/>
      <c r="H125" s="300"/>
      <c r="I125" s="300"/>
      <c r="J125" s="300"/>
      <c r="K125" s="327"/>
    </row>
    <row r="126" spans="2:11" s="1" customFormat="1" ht="15" customHeight="1">
      <c r="B126" s="325"/>
      <c r="C126" s="280" t="s">
        <v>635</v>
      </c>
      <c r="D126" s="302"/>
      <c r="E126" s="302"/>
      <c r="F126" s="303" t="s">
        <v>632</v>
      </c>
      <c r="G126" s="280"/>
      <c r="H126" s="280" t="s">
        <v>672</v>
      </c>
      <c r="I126" s="280" t="s">
        <v>634</v>
      </c>
      <c r="J126" s="280">
        <v>120</v>
      </c>
      <c r="K126" s="328"/>
    </row>
    <row r="127" spans="2:11" s="1" customFormat="1" ht="15" customHeight="1">
      <c r="B127" s="325"/>
      <c r="C127" s="280" t="s">
        <v>681</v>
      </c>
      <c r="D127" s="280"/>
      <c r="E127" s="280"/>
      <c r="F127" s="303" t="s">
        <v>632</v>
      </c>
      <c r="G127" s="280"/>
      <c r="H127" s="280" t="s">
        <v>682</v>
      </c>
      <c r="I127" s="280" t="s">
        <v>634</v>
      </c>
      <c r="J127" s="280" t="s">
        <v>683</v>
      </c>
      <c r="K127" s="328"/>
    </row>
    <row r="128" spans="2:11" s="1" customFormat="1" ht="15" customHeight="1">
      <c r="B128" s="325"/>
      <c r="C128" s="280" t="s">
        <v>580</v>
      </c>
      <c r="D128" s="280"/>
      <c r="E128" s="280"/>
      <c r="F128" s="303" t="s">
        <v>632</v>
      </c>
      <c r="G128" s="280"/>
      <c r="H128" s="280" t="s">
        <v>684</v>
      </c>
      <c r="I128" s="280" t="s">
        <v>634</v>
      </c>
      <c r="J128" s="280" t="s">
        <v>683</v>
      </c>
      <c r="K128" s="328"/>
    </row>
    <row r="129" spans="2:11" s="1" customFormat="1" ht="15" customHeight="1">
      <c r="B129" s="325"/>
      <c r="C129" s="280" t="s">
        <v>643</v>
      </c>
      <c r="D129" s="280"/>
      <c r="E129" s="280"/>
      <c r="F129" s="303" t="s">
        <v>638</v>
      </c>
      <c r="G129" s="280"/>
      <c r="H129" s="280" t="s">
        <v>644</v>
      </c>
      <c r="I129" s="280" t="s">
        <v>634</v>
      </c>
      <c r="J129" s="280">
        <v>15</v>
      </c>
      <c r="K129" s="328"/>
    </row>
    <row r="130" spans="2:11" s="1" customFormat="1" ht="15" customHeight="1">
      <c r="B130" s="325"/>
      <c r="C130" s="306" t="s">
        <v>645</v>
      </c>
      <c r="D130" s="306"/>
      <c r="E130" s="306"/>
      <c r="F130" s="307" t="s">
        <v>638</v>
      </c>
      <c r="G130" s="306"/>
      <c r="H130" s="306" t="s">
        <v>646</v>
      </c>
      <c r="I130" s="306" t="s">
        <v>634</v>
      </c>
      <c r="J130" s="306">
        <v>15</v>
      </c>
      <c r="K130" s="328"/>
    </row>
    <row r="131" spans="2:11" s="1" customFormat="1" ht="15" customHeight="1">
      <c r="B131" s="325"/>
      <c r="C131" s="306" t="s">
        <v>647</v>
      </c>
      <c r="D131" s="306"/>
      <c r="E131" s="306"/>
      <c r="F131" s="307" t="s">
        <v>638</v>
      </c>
      <c r="G131" s="306"/>
      <c r="H131" s="306" t="s">
        <v>648</v>
      </c>
      <c r="I131" s="306" t="s">
        <v>634</v>
      </c>
      <c r="J131" s="306">
        <v>20</v>
      </c>
      <c r="K131" s="328"/>
    </row>
    <row r="132" spans="2:11" s="1" customFormat="1" ht="15" customHeight="1">
      <c r="B132" s="325"/>
      <c r="C132" s="306" t="s">
        <v>649</v>
      </c>
      <c r="D132" s="306"/>
      <c r="E132" s="306"/>
      <c r="F132" s="307" t="s">
        <v>638</v>
      </c>
      <c r="G132" s="306"/>
      <c r="H132" s="306" t="s">
        <v>650</v>
      </c>
      <c r="I132" s="306" t="s">
        <v>634</v>
      </c>
      <c r="J132" s="306">
        <v>20</v>
      </c>
      <c r="K132" s="328"/>
    </row>
    <row r="133" spans="2:11" s="1" customFormat="1" ht="15" customHeight="1">
      <c r="B133" s="325"/>
      <c r="C133" s="280" t="s">
        <v>637</v>
      </c>
      <c r="D133" s="280"/>
      <c r="E133" s="280"/>
      <c r="F133" s="303" t="s">
        <v>638</v>
      </c>
      <c r="G133" s="280"/>
      <c r="H133" s="280" t="s">
        <v>672</v>
      </c>
      <c r="I133" s="280" t="s">
        <v>634</v>
      </c>
      <c r="J133" s="280">
        <v>50</v>
      </c>
      <c r="K133" s="328"/>
    </row>
    <row r="134" spans="2:11" s="1" customFormat="1" ht="15" customHeight="1">
      <c r="B134" s="325"/>
      <c r="C134" s="280" t="s">
        <v>651</v>
      </c>
      <c r="D134" s="280"/>
      <c r="E134" s="280"/>
      <c r="F134" s="303" t="s">
        <v>638</v>
      </c>
      <c r="G134" s="280"/>
      <c r="H134" s="280" t="s">
        <v>672</v>
      </c>
      <c r="I134" s="280" t="s">
        <v>634</v>
      </c>
      <c r="J134" s="280">
        <v>50</v>
      </c>
      <c r="K134" s="328"/>
    </row>
    <row r="135" spans="2:11" s="1" customFormat="1" ht="15" customHeight="1">
      <c r="B135" s="325"/>
      <c r="C135" s="280" t="s">
        <v>657</v>
      </c>
      <c r="D135" s="280"/>
      <c r="E135" s="280"/>
      <c r="F135" s="303" t="s">
        <v>638</v>
      </c>
      <c r="G135" s="280"/>
      <c r="H135" s="280" t="s">
        <v>672</v>
      </c>
      <c r="I135" s="280" t="s">
        <v>634</v>
      </c>
      <c r="J135" s="280">
        <v>50</v>
      </c>
      <c r="K135" s="328"/>
    </row>
    <row r="136" spans="2:11" s="1" customFormat="1" ht="15" customHeight="1">
      <c r="B136" s="325"/>
      <c r="C136" s="280" t="s">
        <v>659</v>
      </c>
      <c r="D136" s="280"/>
      <c r="E136" s="280"/>
      <c r="F136" s="303" t="s">
        <v>638</v>
      </c>
      <c r="G136" s="280"/>
      <c r="H136" s="280" t="s">
        <v>672</v>
      </c>
      <c r="I136" s="280" t="s">
        <v>634</v>
      </c>
      <c r="J136" s="280">
        <v>50</v>
      </c>
      <c r="K136" s="328"/>
    </row>
    <row r="137" spans="2:11" s="1" customFormat="1" ht="15" customHeight="1">
      <c r="B137" s="325"/>
      <c r="C137" s="280" t="s">
        <v>660</v>
      </c>
      <c r="D137" s="280"/>
      <c r="E137" s="280"/>
      <c r="F137" s="303" t="s">
        <v>638</v>
      </c>
      <c r="G137" s="280"/>
      <c r="H137" s="280" t="s">
        <v>685</v>
      </c>
      <c r="I137" s="280" t="s">
        <v>634</v>
      </c>
      <c r="J137" s="280">
        <v>255</v>
      </c>
      <c r="K137" s="328"/>
    </row>
    <row r="138" spans="2:11" s="1" customFormat="1" ht="15" customHeight="1">
      <c r="B138" s="325"/>
      <c r="C138" s="280" t="s">
        <v>662</v>
      </c>
      <c r="D138" s="280"/>
      <c r="E138" s="280"/>
      <c r="F138" s="303" t="s">
        <v>632</v>
      </c>
      <c r="G138" s="280"/>
      <c r="H138" s="280" t="s">
        <v>686</v>
      </c>
      <c r="I138" s="280" t="s">
        <v>664</v>
      </c>
      <c r="J138" s="280"/>
      <c r="K138" s="328"/>
    </row>
    <row r="139" spans="2:11" s="1" customFormat="1" ht="15" customHeight="1">
      <c r="B139" s="325"/>
      <c r="C139" s="280" t="s">
        <v>665</v>
      </c>
      <c r="D139" s="280"/>
      <c r="E139" s="280"/>
      <c r="F139" s="303" t="s">
        <v>632</v>
      </c>
      <c r="G139" s="280"/>
      <c r="H139" s="280" t="s">
        <v>687</v>
      </c>
      <c r="I139" s="280" t="s">
        <v>667</v>
      </c>
      <c r="J139" s="280"/>
      <c r="K139" s="328"/>
    </row>
    <row r="140" spans="2:11" s="1" customFormat="1" ht="15" customHeight="1">
      <c r="B140" s="325"/>
      <c r="C140" s="280" t="s">
        <v>668</v>
      </c>
      <c r="D140" s="280"/>
      <c r="E140" s="280"/>
      <c r="F140" s="303" t="s">
        <v>632</v>
      </c>
      <c r="G140" s="280"/>
      <c r="H140" s="280" t="s">
        <v>668</v>
      </c>
      <c r="I140" s="280" t="s">
        <v>667</v>
      </c>
      <c r="J140" s="280"/>
      <c r="K140" s="328"/>
    </row>
    <row r="141" spans="2:11" s="1" customFormat="1" ht="15" customHeight="1">
      <c r="B141" s="325"/>
      <c r="C141" s="280" t="s">
        <v>38</v>
      </c>
      <c r="D141" s="280"/>
      <c r="E141" s="280"/>
      <c r="F141" s="303" t="s">
        <v>632</v>
      </c>
      <c r="G141" s="280"/>
      <c r="H141" s="280" t="s">
        <v>688</v>
      </c>
      <c r="I141" s="280" t="s">
        <v>667</v>
      </c>
      <c r="J141" s="280"/>
      <c r="K141" s="328"/>
    </row>
    <row r="142" spans="2:11" s="1" customFormat="1" ht="15" customHeight="1">
      <c r="B142" s="325"/>
      <c r="C142" s="280" t="s">
        <v>689</v>
      </c>
      <c r="D142" s="280"/>
      <c r="E142" s="280"/>
      <c r="F142" s="303" t="s">
        <v>632</v>
      </c>
      <c r="G142" s="280"/>
      <c r="H142" s="280" t="s">
        <v>690</v>
      </c>
      <c r="I142" s="280" t="s">
        <v>667</v>
      </c>
      <c r="J142" s="280"/>
      <c r="K142" s="328"/>
    </row>
    <row r="143" spans="2:11" s="1" customFormat="1" ht="15" customHeight="1">
      <c r="B143" s="329"/>
      <c r="C143" s="330"/>
      <c r="D143" s="330"/>
      <c r="E143" s="330"/>
      <c r="F143" s="330"/>
      <c r="G143" s="330"/>
      <c r="H143" s="330"/>
      <c r="I143" s="330"/>
      <c r="J143" s="330"/>
      <c r="K143" s="331"/>
    </row>
    <row r="144" spans="2:11" s="1" customFormat="1" ht="18.75" customHeight="1">
      <c r="B144" s="316"/>
      <c r="C144" s="316"/>
      <c r="D144" s="316"/>
      <c r="E144" s="316"/>
      <c r="F144" s="317"/>
      <c r="G144" s="316"/>
      <c r="H144" s="316"/>
      <c r="I144" s="316"/>
      <c r="J144" s="316"/>
      <c r="K144" s="316"/>
    </row>
    <row r="145" spans="2:11" s="1" customFormat="1" ht="18.75" customHeight="1">
      <c r="B145" s="288"/>
      <c r="C145" s="288"/>
      <c r="D145" s="288"/>
      <c r="E145" s="288"/>
      <c r="F145" s="288"/>
      <c r="G145" s="288"/>
      <c r="H145" s="288"/>
      <c r="I145" s="288"/>
      <c r="J145" s="288"/>
      <c r="K145" s="288"/>
    </row>
    <row r="146" spans="2:11" s="1" customFormat="1" ht="7.5" customHeight="1">
      <c r="B146" s="289"/>
      <c r="C146" s="290"/>
      <c r="D146" s="290"/>
      <c r="E146" s="290"/>
      <c r="F146" s="290"/>
      <c r="G146" s="290"/>
      <c r="H146" s="290"/>
      <c r="I146" s="290"/>
      <c r="J146" s="290"/>
      <c r="K146" s="291"/>
    </row>
    <row r="147" spans="2:11" s="1" customFormat="1" ht="45" customHeight="1">
      <c r="B147" s="292"/>
      <c r="C147" s="293" t="s">
        <v>691</v>
      </c>
      <c r="D147" s="293"/>
      <c r="E147" s="293"/>
      <c r="F147" s="293"/>
      <c r="G147" s="293"/>
      <c r="H147" s="293"/>
      <c r="I147" s="293"/>
      <c r="J147" s="293"/>
      <c r="K147" s="294"/>
    </row>
    <row r="148" spans="2:11" s="1" customFormat="1" ht="17.25" customHeight="1">
      <c r="B148" s="292"/>
      <c r="C148" s="295" t="s">
        <v>626</v>
      </c>
      <c r="D148" s="295"/>
      <c r="E148" s="295"/>
      <c r="F148" s="295" t="s">
        <v>627</v>
      </c>
      <c r="G148" s="296"/>
      <c r="H148" s="295" t="s">
        <v>54</v>
      </c>
      <c r="I148" s="295" t="s">
        <v>57</v>
      </c>
      <c r="J148" s="295" t="s">
        <v>628</v>
      </c>
      <c r="K148" s="294"/>
    </row>
    <row r="149" spans="2:11" s="1" customFormat="1" ht="17.25" customHeight="1">
      <c r="B149" s="292"/>
      <c r="C149" s="297" t="s">
        <v>629</v>
      </c>
      <c r="D149" s="297"/>
      <c r="E149" s="297"/>
      <c r="F149" s="298" t="s">
        <v>630</v>
      </c>
      <c r="G149" s="299"/>
      <c r="H149" s="297"/>
      <c r="I149" s="297"/>
      <c r="J149" s="297" t="s">
        <v>631</v>
      </c>
      <c r="K149" s="294"/>
    </row>
    <row r="150" spans="2:11" s="1" customFormat="1" ht="5.25" customHeight="1">
      <c r="B150" s="305"/>
      <c r="C150" s="300"/>
      <c r="D150" s="300"/>
      <c r="E150" s="300"/>
      <c r="F150" s="300"/>
      <c r="G150" s="301"/>
      <c r="H150" s="300"/>
      <c r="I150" s="300"/>
      <c r="J150" s="300"/>
      <c r="K150" s="328"/>
    </row>
    <row r="151" spans="2:11" s="1" customFormat="1" ht="15" customHeight="1">
      <c r="B151" s="305"/>
      <c r="C151" s="332" t="s">
        <v>635</v>
      </c>
      <c r="D151" s="280"/>
      <c r="E151" s="280"/>
      <c r="F151" s="333" t="s">
        <v>632</v>
      </c>
      <c r="G151" s="280"/>
      <c r="H151" s="332" t="s">
        <v>672</v>
      </c>
      <c r="I151" s="332" t="s">
        <v>634</v>
      </c>
      <c r="J151" s="332">
        <v>120</v>
      </c>
      <c r="K151" s="328"/>
    </row>
    <row r="152" spans="2:11" s="1" customFormat="1" ht="15" customHeight="1">
      <c r="B152" s="305"/>
      <c r="C152" s="332" t="s">
        <v>681</v>
      </c>
      <c r="D152" s="280"/>
      <c r="E152" s="280"/>
      <c r="F152" s="333" t="s">
        <v>632</v>
      </c>
      <c r="G152" s="280"/>
      <c r="H152" s="332" t="s">
        <v>692</v>
      </c>
      <c r="I152" s="332" t="s">
        <v>634</v>
      </c>
      <c r="J152" s="332" t="s">
        <v>683</v>
      </c>
      <c r="K152" s="328"/>
    </row>
    <row r="153" spans="2:11" s="1" customFormat="1" ht="15" customHeight="1">
      <c r="B153" s="305"/>
      <c r="C153" s="332" t="s">
        <v>580</v>
      </c>
      <c r="D153" s="280"/>
      <c r="E153" s="280"/>
      <c r="F153" s="333" t="s">
        <v>632</v>
      </c>
      <c r="G153" s="280"/>
      <c r="H153" s="332" t="s">
        <v>693</v>
      </c>
      <c r="I153" s="332" t="s">
        <v>634</v>
      </c>
      <c r="J153" s="332" t="s">
        <v>683</v>
      </c>
      <c r="K153" s="328"/>
    </row>
    <row r="154" spans="2:11" s="1" customFormat="1" ht="15" customHeight="1">
      <c r="B154" s="305"/>
      <c r="C154" s="332" t="s">
        <v>637</v>
      </c>
      <c r="D154" s="280"/>
      <c r="E154" s="280"/>
      <c r="F154" s="333" t="s">
        <v>638</v>
      </c>
      <c r="G154" s="280"/>
      <c r="H154" s="332" t="s">
        <v>672</v>
      </c>
      <c r="I154" s="332" t="s">
        <v>634</v>
      </c>
      <c r="J154" s="332">
        <v>50</v>
      </c>
      <c r="K154" s="328"/>
    </row>
    <row r="155" spans="2:11" s="1" customFormat="1" ht="15" customHeight="1">
      <c r="B155" s="305"/>
      <c r="C155" s="332" t="s">
        <v>640</v>
      </c>
      <c r="D155" s="280"/>
      <c r="E155" s="280"/>
      <c r="F155" s="333" t="s">
        <v>632</v>
      </c>
      <c r="G155" s="280"/>
      <c r="H155" s="332" t="s">
        <v>672</v>
      </c>
      <c r="I155" s="332" t="s">
        <v>642</v>
      </c>
      <c r="J155" s="332"/>
      <c r="K155" s="328"/>
    </row>
    <row r="156" spans="2:11" s="1" customFormat="1" ht="15" customHeight="1">
      <c r="B156" s="305"/>
      <c r="C156" s="332" t="s">
        <v>651</v>
      </c>
      <c r="D156" s="280"/>
      <c r="E156" s="280"/>
      <c r="F156" s="333" t="s">
        <v>638</v>
      </c>
      <c r="G156" s="280"/>
      <c r="H156" s="332" t="s">
        <v>672</v>
      </c>
      <c r="I156" s="332" t="s">
        <v>634</v>
      </c>
      <c r="J156" s="332">
        <v>50</v>
      </c>
      <c r="K156" s="328"/>
    </row>
    <row r="157" spans="2:11" s="1" customFormat="1" ht="15" customHeight="1">
      <c r="B157" s="305"/>
      <c r="C157" s="332" t="s">
        <v>659</v>
      </c>
      <c r="D157" s="280"/>
      <c r="E157" s="280"/>
      <c r="F157" s="333" t="s">
        <v>638</v>
      </c>
      <c r="G157" s="280"/>
      <c r="H157" s="332" t="s">
        <v>672</v>
      </c>
      <c r="I157" s="332" t="s">
        <v>634</v>
      </c>
      <c r="J157" s="332">
        <v>50</v>
      </c>
      <c r="K157" s="328"/>
    </row>
    <row r="158" spans="2:11" s="1" customFormat="1" ht="15" customHeight="1">
      <c r="B158" s="305"/>
      <c r="C158" s="332" t="s">
        <v>657</v>
      </c>
      <c r="D158" s="280"/>
      <c r="E158" s="280"/>
      <c r="F158" s="333" t="s">
        <v>638</v>
      </c>
      <c r="G158" s="280"/>
      <c r="H158" s="332" t="s">
        <v>672</v>
      </c>
      <c r="I158" s="332" t="s">
        <v>634</v>
      </c>
      <c r="J158" s="332">
        <v>50</v>
      </c>
      <c r="K158" s="328"/>
    </row>
    <row r="159" spans="2:11" s="1" customFormat="1" ht="15" customHeight="1">
      <c r="B159" s="305"/>
      <c r="C159" s="332" t="s">
        <v>86</v>
      </c>
      <c r="D159" s="280"/>
      <c r="E159" s="280"/>
      <c r="F159" s="333" t="s">
        <v>632</v>
      </c>
      <c r="G159" s="280"/>
      <c r="H159" s="332" t="s">
        <v>694</v>
      </c>
      <c r="I159" s="332" t="s">
        <v>634</v>
      </c>
      <c r="J159" s="332" t="s">
        <v>695</v>
      </c>
      <c r="K159" s="328"/>
    </row>
    <row r="160" spans="2:11" s="1" customFormat="1" ht="15" customHeight="1">
      <c r="B160" s="305"/>
      <c r="C160" s="332" t="s">
        <v>696</v>
      </c>
      <c r="D160" s="280"/>
      <c r="E160" s="280"/>
      <c r="F160" s="333" t="s">
        <v>632</v>
      </c>
      <c r="G160" s="280"/>
      <c r="H160" s="332" t="s">
        <v>697</v>
      </c>
      <c r="I160" s="332" t="s">
        <v>667</v>
      </c>
      <c r="J160" s="332"/>
      <c r="K160" s="328"/>
    </row>
    <row r="161" spans="2:11" s="1" customFormat="1" ht="15" customHeight="1">
      <c r="B161" s="334"/>
      <c r="C161" s="314"/>
      <c r="D161" s="314"/>
      <c r="E161" s="314"/>
      <c r="F161" s="314"/>
      <c r="G161" s="314"/>
      <c r="H161" s="314"/>
      <c r="I161" s="314"/>
      <c r="J161" s="314"/>
      <c r="K161" s="335"/>
    </row>
    <row r="162" spans="2:11" s="1" customFormat="1" ht="18.75" customHeight="1">
      <c r="B162" s="316"/>
      <c r="C162" s="326"/>
      <c r="D162" s="326"/>
      <c r="E162" s="326"/>
      <c r="F162" s="336"/>
      <c r="G162" s="326"/>
      <c r="H162" s="326"/>
      <c r="I162" s="326"/>
      <c r="J162" s="326"/>
      <c r="K162" s="316"/>
    </row>
    <row r="163" spans="2:11" s="1" customFormat="1" ht="18.75" customHeight="1">
      <c r="B163" s="288"/>
      <c r="C163" s="288"/>
      <c r="D163" s="288"/>
      <c r="E163" s="288"/>
      <c r="F163" s="288"/>
      <c r="G163" s="288"/>
      <c r="H163" s="288"/>
      <c r="I163" s="288"/>
      <c r="J163" s="288"/>
      <c r="K163" s="288"/>
    </row>
    <row r="164" spans="2:11" s="1" customFormat="1" ht="7.5" customHeight="1">
      <c r="B164" s="267"/>
      <c r="C164" s="268"/>
      <c r="D164" s="268"/>
      <c r="E164" s="268"/>
      <c r="F164" s="268"/>
      <c r="G164" s="268"/>
      <c r="H164" s="268"/>
      <c r="I164" s="268"/>
      <c r="J164" s="268"/>
      <c r="K164" s="269"/>
    </row>
    <row r="165" spans="2:11" s="1" customFormat="1" ht="45" customHeight="1">
      <c r="B165" s="270"/>
      <c r="C165" s="271" t="s">
        <v>698</v>
      </c>
      <c r="D165" s="271"/>
      <c r="E165" s="271"/>
      <c r="F165" s="271"/>
      <c r="G165" s="271"/>
      <c r="H165" s="271"/>
      <c r="I165" s="271"/>
      <c r="J165" s="271"/>
      <c r="K165" s="272"/>
    </row>
    <row r="166" spans="2:11" s="1" customFormat="1" ht="17.25" customHeight="1">
      <c r="B166" s="270"/>
      <c r="C166" s="295" t="s">
        <v>626</v>
      </c>
      <c r="D166" s="295"/>
      <c r="E166" s="295"/>
      <c r="F166" s="295" t="s">
        <v>627</v>
      </c>
      <c r="G166" s="337"/>
      <c r="H166" s="338" t="s">
        <v>54</v>
      </c>
      <c r="I166" s="338" t="s">
        <v>57</v>
      </c>
      <c r="J166" s="295" t="s">
        <v>628</v>
      </c>
      <c r="K166" s="272"/>
    </row>
    <row r="167" spans="2:11" s="1" customFormat="1" ht="17.25" customHeight="1">
      <c r="B167" s="273"/>
      <c r="C167" s="297" t="s">
        <v>629</v>
      </c>
      <c r="D167" s="297"/>
      <c r="E167" s="297"/>
      <c r="F167" s="298" t="s">
        <v>630</v>
      </c>
      <c r="G167" s="339"/>
      <c r="H167" s="340"/>
      <c r="I167" s="340"/>
      <c r="J167" s="297" t="s">
        <v>631</v>
      </c>
      <c r="K167" s="275"/>
    </row>
    <row r="168" spans="2:11" s="1" customFormat="1" ht="5.25" customHeight="1">
      <c r="B168" s="305"/>
      <c r="C168" s="300"/>
      <c r="D168" s="300"/>
      <c r="E168" s="300"/>
      <c r="F168" s="300"/>
      <c r="G168" s="301"/>
      <c r="H168" s="300"/>
      <c r="I168" s="300"/>
      <c r="J168" s="300"/>
      <c r="K168" s="328"/>
    </row>
    <row r="169" spans="2:11" s="1" customFormat="1" ht="15" customHeight="1">
      <c r="B169" s="305"/>
      <c r="C169" s="280" t="s">
        <v>635</v>
      </c>
      <c r="D169" s="280"/>
      <c r="E169" s="280"/>
      <c r="F169" s="303" t="s">
        <v>632</v>
      </c>
      <c r="G169" s="280"/>
      <c r="H169" s="280" t="s">
        <v>672</v>
      </c>
      <c r="I169" s="280" t="s">
        <v>634</v>
      </c>
      <c r="J169" s="280">
        <v>120</v>
      </c>
      <c r="K169" s="328"/>
    </row>
    <row r="170" spans="2:11" s="1" customFormat="1" ht="15" customHeight="1">
      <c r="B170" s="305"/>
      <c r="C170" s="280" t="s">
        <v>681</v>
      </c>
      <c r="D170" s="280"/>
      <c r="E170" s="280"/>
      <c r="F170" s="303" t="s">
        <v>632</v>
      </c>
      <c r="G170" s="280"/>
      <c r="H170" s="280" t="s">
        <v>682</v>
      </c>
      <c r="I170" s="280" t="s">
        <v>634</v>
      </c>
      <c r="J170" s="280" t="s">
        <v>683</v>
      </c>
      <c r="K170" s="328"/>
    </row>
    <row r="171" spans="2:11" s="1" customFormat="1" ht="15" customHeight="1">
      <c r="B171" s="305"/>
      <c r="C171" s="280" t="s">
        <v>580</v>
      </c>
      <c r="D171" s="280"/>
      <c r="E171" s="280"/>
      <c r="F171" s="303" t="s">
        <v>632</v>
      </c>
      <c r="G171" s="280"/>
      <c r="H171" s="280" t="s">
        <v>699</v>
      </c>
      <c r="I171" s="280" t="s">
        <v>634</v>
      </c>
      <c r="J171" s="280" t="s">
        <v>683</v>
      </c>
      <c r="K171" s="328"/>
    </row>
    <row r="172" spans="2:11" s="1" customFormat="1" ht="15" customHeight="1">
      <c r="B172" s="305"/>
      <c r="C172" s="280" t="s">
        <v>637</v>
      </c>
      <c r="D172" s="280"/>
      <c r="E172" s="280"/>
      <c r="F172" s="303" t="s">
        <v>638</v>
      </c>
      <c r="G172" s="280"/>
      <c r="H172" s="280" t="s">
        <v>699</v>
      </c>
      <c r="I172" s="280" t="s">
        <v>634</v>
      </c>
      <c r="J172" s="280">
        <v>50</v>
      </c>
      <c r="K172" s="328"/>
    </row>
    <row r="173" spans="2:11" s="1" customFormat="1" ht="15" customHeight="1">
      <c r="B173" s="305"/>
      <c r="C173" s="280" t="s">
        <v>640</v>
      </c>
      <c r="D173" s="280"/>
      <c r="E173" s="280"/>
      <c r="F173" s="303" t="s">
        <v>632</v>
      </c>
      <c r="G173" s="280"/>
      <c r="H173" s="280" t="s">
        <v>699</v>
      </c>
      <c r="I173" s="280" t="s">
        <v>642</v>
      </c>
      <c r="J173" s="280"/>
      <c r="K173" s="328"/>
    </row>
    <row r="174" spans="2:11" s="1" customFormat="1" ht="15" customHeight="1">
      <c r="B174" s="305"/>
      <c r="C174" s="280" t="s">
        <v>651</v>
      </c>
      <c r="D174" s="280"/>
      <c r="E174" s="280"/>
      <c r="F174" s="303" t="s">
        <v>638</v>
      </c>
      <c r="G174" s="280"/>
      <c r="H174" s="280" t="s">
        <v>699</v>
      </c>
      <c r="I174" s="280" t="s">
        <v>634</v>
      </c>
      <c r="J174" s="280">
        <v>50</v>
      </c>
      <c r="K174" s="328"/>
    </row>
    <row r="175" spans="2:11" s="1" customFormat="1" ht="15" customHeight="1">
      <c r="B175" s="305"/>
      <c r="C175" s="280" t="s">
        <v>659</v>
      </c>
      <c r="D175" s="280"/>
      <c r="E175" s="280"/>
      <c r="F175" s="303" t="s">
        <v>638</v>
      </c>
      <c r="G175" s="280"/>
      <c r="H175" s="280" t="s">
        <v>699</v>
      </c>
      <c r="I175" s="280" t="s">
        <v>634</v>
      </c>
      <c r="J175" s="280">
        <v>50</v>
      </c>
      <c r="K175" s="328"/>
    </row>
    <row r="176" spans="2:11" s="1" customFormat="1" ht="15" customHeight="1">
      <c r="B176" s="305"/>
      <c r="C176" s="280" t="s">
        <v>657</v>
      </c>
      <c r="D176" s="280"/>
      <c r="E176" s="280"/>
      <c r="F176" s="303" t="s">
        <v>638</v>
      </c>
      <c r="G176" s="280"/>
      <c r="H176" s="280" t="s">
        <v>699</v>
      </c>
      <c r="I176" s="280" t="s">
        <v>634</v>
      </c>
      <c r="J176" s="280">
        <v>50</v>
      </c>
      <c r="K176" s="328"/>
    </row>
    <row r="177" spans="2:11" s="1" customFormat="1" ht="15" customHeight="1">
      <c r="B177" s="305"/>
      <c r="C177" s="280" t="s">
        <v>101</v>
      </c>
      <c r="D177" s="280"/>
      <c r="E177" s="280"/>
      <c r="F177" s="303" t="s">
        <v>632</v>
      </c>
      <c r="G177" s="280"/>
      <c r="H177" s="280" t="s">
        <v>700</v>
      </c>
      <c r="I177" s="280" t="s">
        <v>701</v>
      </c>
      <c r="J177" s="280"/>
      <c r="K177" s="328"/>
    </row>
    <row r="178" spans="2:11" s="1" customFormat="1" ht="15" customHeight="1">
      <c r="B178" s="305"/>
      <c r="C178" s="280" t="s">
        <v>57</v>
      </c>
      <c r="D178" s="280"/>
      <c r="E178" s="280"/>
      <c r="F178" s="303" t="s">
        <v>632</v>
      </c>
      <c r="G178" s="280"/>
      <c r="H178" s="280" t="s">
        <v>702</v>
      </c>
      <c r="I178" s="280" t="s">
        <v>703</v>
      </c>
      <c r="J178" s="280">
        <v>1</v>
      </c>
      <c r="K178" s="328"/>
    </row>
    <row r="179" spans="2:11" s="1" customFormat="1" ht="15" customHeight="1">
      <c r="B179" s="305"/>
      <c r="C179" s="280" t="s">
        <v>53</v>
      </c>
      <c r="D179" s="280"/>
      <c r="E179" s="280"/>
      <c r="F179" s="303" t="s">
        <v>632</v>
      </c>
      <c r="G179" s="280"/>
      <c r="H179" s="280" t="s">
        <v>704</v>
      </c>
      <c r="I179" s="280" t="s">
        <v>634</v>
      </c>
      <c r="J179" s="280">
        <v>20</v>
      </c>
      <c r="K179" s="328"/>
    </row>
    <row r="180" spans="2:11" s="1" customFormat="1" ht="15" customHeight="1">
      <c r="B180" s="305"/>
      <c r="C180" s="280" t="s">
        <v>54</v>
      </c>
      <c r="D180" s="280"/>
      <c r="E180" s="280"/>
      <c r="F180" s="303" t="s">
        <v>632</v>
      </c>
      <c r="G180" s="280"/>
      <c r="H180" s="280" t="s">
        <v>705</v>
      </c>
      <c r="I180" s="280" t="s">
        <v>634</v>
      </c>
      <c r="J180" s="280">
        <v>255</v>
      </c>
      <c r="K180" s="328"/>
    </row>
    <row r="181" spans="2:11" s="1" customFormat="1" ht="15" customHeight="1">
      <c r="B181" s="305"/>
      <c r="C181" s="280" t="s">
        <v>102</v>
      </c>
      <c r="D181" s="280"/>
      <c r="E181" s="280"/>
      <c r="F181" s="303" t="s">
        <v>632</v>
      </c>
      <c r="G181" s="280"/>
      <c r="H181" s="280" t="s">
        <v>596</v>
      </c>
      <c r="I181" s="280" t="s">
        <v>634</v>
      </c>
      <c r="J181" s="280">
        <v>10</v>
      </c>
      <c r="K181" s="328"/>
    </row>
    <row r="182" spans="2:11" s="1" customFormat="1" ht="15" customHeight="1">
      <c r="B182" s="305"/>
      <c r="C182" s="280" t="s">
        <v>103</v>
      </c>
      <c r="D182" s="280"/>
      <c r="E182" s="280"/>
      <c r="F182" s="303" t="s">
        <v>632</v>
      </c>
      <c r="G182" s="280"/>
      <c r="H182" s="280" t="s">
        <v>706</v>
      </c>
      <c r="I182" s="280" t="s">
        <v>667</v>
      </c>
      <c r="J182" s="280"/>
      <c r="K182" s="328"/>
    </row>
    <row r="183" spans="2:11" s="1" customFormat="1" ht="15" customHeight="1">
      <c r="B183" s="305"/>
      <c r="C183" s="280" t="s">
        <v>707</v>
      </c>
      <c r="D183" s="280"/>
      <c r="E183" s="280"/>
      <c r="F183" s="303" t="s">
        <v>632</v>
      </c>
      <c r="G183" s="280"/>
      <c r="H183" s="280" t="s">
        <v>708</v>
      </c>
      <c r="I183" s="280" t="s">
        <v>667</v>
      </c>
      <c r="J183" s="280"/>
      <c r="K183" s="328"/>
    </row>
    <row r="184" spans="2:11" s="1" customFormat="1" ht="15" customHeight="1">
      <c r="B184" s="305"/>
      <c r="C184" s="280" t="s">
        <v>696</v>
      </c>
      <c r="D184" s="280"/>
      <c r="E184" s="280"/>
      <c r="F184" s="303" t="s">
        <v>632</v>
      </c>
      <c r="G184" s="280"/>
      <c r="H184" s="280" t="s">
        <v>709</v>
      </c>
      <c r="I184" s="280" t="s">
        <v>667</v>
      </c>
      <c r="J184" s="280"/>
      <c r="K184" s="328"/>
    </row>
    <row r="185" spans="2:11" s="1" customFormat="1" ht="15" customHeight="1">
      <c r="B185" s="305"/>
      <c r="C185" s="280" t="s">
        <v>105</v>
      </c>
      <c r="D185" s="280"/>
      <c r="E185" s="280"/>
      <c r="F185" s="303" t="s">
        <v>638</v>
      </c>
      <c r="G185" s="280"/>
      <c r="H185" s="280" t="s">
        <v>710</v>
      </c>
      <c r="I185" s="280" t="s">
        <v>634</v>
      </c>
      <c r="J185" s="280">
        <v>50</v>
      </c>
      <c r="K185" s="328"/>
    </row>
    <row r="186" spans="2:11" s="1" customFormat="1" ht="15" customHeight="1">
      <c r="B186" s="305"/>
      <c r="C186" s="280" t="s">
        <v>711</v>
      </c>
      <c r="D186" s="280"/>
      <c r="E186" s="280"/>
      <c r="F186" s="303" t="s">
        <v>638</v>
      </c>
      <c r="G186" s="280"/>
      <c r="H186" s="280" t="s">
        <v>712</v>
      </c>
      <c r="I186" s="280" t="s">
        <v>713</v>
      </c>
      <c r="J186" s="280"/>
      <c r="K186" s="328"/>
    </row>
    <row r="187" spans="2:11" s="1" customFormat="1" ht="15" customHeight="1">
      <c r="B187" s="305"/>
      <c r="C187" s="280" t="s">
        <v>714</v>
      </c>
      <c r="D187" s="280"/>
      <c r="E187" s="280"/>
      <c r="F187" s="303" t="s">
        <v>638</v>
      </c>
      <c r="G187" s="280"/>
      <c r="H187" s="280" t="s">
        <v>715</v>
      </c>
      <c r="I187" s="280" t="s">
        <v>713</v>
      </c>
      <c r="J187" s="280"/>
      <c r="K187" s="328"/>
    </row>
    <row r="188" spans="2:11" s="1" customFormat="1" ht="15" customHeight="1">
      <c r="B188" s="305"/>
      <c r="C188" s="280" t="s">
        <v>716</v>
      </c>
      <c r="D188" s="280"/>
      <c r="E188" s="280"/>
      <c r="F188" s="303" t="s">
        <v>638</v>
      </c>
      <c r="G188" s="280"/>
      <c r="H188" s="280" t="s">
        <v>717</v>
      </c>
      <c r="I188" s="280" t="s">
        <v>713</v>
      </c>
      <c r="J188" s="280"/>
      <c r="K188" s="328"/>
    </row>
    <row r="189" spans="2:11" s="1" customFormat="1" ht="15" customHeight="1">
      <c r="B189" s="305"/>
      <c r="C189" s="341" t="s">
        <v>718</v>
      </c>
      <c r="D189" s="280"/>
      <c r="E189" s="280"/>
      <c r="F189" s="303" t="s">
        <v>638</v>
      </c>
      <c r="G189" s="280"/>
      <c r="H189" s="280" t="s">
        <v>719</v>
      </c>
      <c r="I189" s="280" t="s">
        <v>720</v>
      </c>
      <c r="J189" s="342" t="s">
        <v>721</v>
      </c>
      <c r="K189" s="328"/>
    </row>
    <row r="190" spans="2:11" s="1" customFormat="1" ht="15" customHeight="1">
      <c r="B190" s="305"/>
      <c r="C190" s="341" t="s">
        <v>42</v>
      </c>
      <c r="D190" s="280"/>
      <c r="E190" s="280"/>
      <c r="F190" s="303" t="s">
        <v>632</v>
      </c>
      <c r="G190" s="280"/>
      <c r="H190" s="277" t="s">
        <v>722</v>
      </c>
      <c r="I190" s="280" t="s">
        <v>723</v>
      </c>
      <c r="J190" s="280"/>
      <c r="K190" s="328"/>
    </row>
    <row r="191" spans="2:11" s="1" customFormat="1" ht="15" customHeight="1">
      <c r="B191" s="305"/>
      <c r="C191" s="341" t="s">
        <v>724</v>
      </c>
      <c r="D191" s="280"/>
      <c r="E191" s="280"/>
      <c r="F191" s="303" t="s">
        <v>632</v>
      </c>
      <c r="G191" s="280"/>
      <c r="H191" s="280" t="s">
        <v>725</v>
      </c>
      <c r="I191" s="280" t="s">
        <v>667</v>
      </c>
      <c r="J191" s="280"/>
      <c r="K191" s="328"/>
    </row>
    <row r="192" spans="2:11" s="1" customFormat="1" ht="15" customHeight="1">
      <c r="B192" s="305"/>
      <c r="C192" s="341" t="s">
        <v>726</v>
      </c>
      <c r="D192" s="280"/>
      <c r="E192" s="280"/>
      <c r="F192" s="303" t="s">
        <v>632</v>
      </c>
      <c r="G192" s="280"/>
      <c r="H192" s="280" t="s">
        <v>727</v>
      </c>
      <c r="I192" s="280" t="s">
        <v>667</v>
      </c>
      <c r="J192" s="280"/>
      <c r="K192" s="328"/>
    </row>
    <row r="193" spans="2:11" s="1" customFormat="1" ht="15" customHeight="1">
      <c r="B193" s="305"/>
      <c r="C193" s="341" t="s">
        <v>728</v>
      </c>
      <c r="D193" s="280"/>
      <c r="E193" s="280"/>
      <c r="F193" s="303" t="s">
        <v>638</v>
      </c>
      <c r="G193" s="280"/>
      <c r="H193" s="280" t="s">
        <v>729</v>
      </c>
      <c r="I193" s="280" t="s">
        <v>667</v>
      </c>
      <c r="J193" s="280"/>
      <c r="K193" s="328"/>
    </row>
    <row r="194" spans="2:11" s="1" customFormat="1" ht="15" customHeight="1">
      <c r="B194" s="334"/>
      <c r="C194" s="343"/>
      <c r="D194" s="314"/>
      <c r="E194" s="314"/>
      <c r="F194" s="314"/>
      <c r="G194" s="314"/>
      <c r="H194" s="314"/>
      <c r="I194" s="314"/>
      <c r="J194" s="314"/>
      <c r="K194" s="335"/>
    </row>
    <row r="195" spans="2:11" s="1" customFormat="1" ht="18.75" customHeight="1">
      <c r="B195" s="316"/>
      <c r="C195" s="326"/>
      <c r="D195" s="326"/>
      <c r="E195" s="326"/>
      <c r="F195" s="336"/>
      <c r="G195" s="326"/>
      <c r="H195" s="326"/>
      <c r="I195" s="326"/>
      <c r="J195" s="326"/>
      <c r="K195" s="316"/>
    </row>
    <row r="196" spans="2:11" s="1" customFormat="1" ht="18.75" customHeight="1">
      <c r="B196" s="316"/>
      <c r="C196" s="326"/>
      <c r="D196" s="326"/>
      <c r="E196" s="326"/>
      <c r="F196" s="336"/>
      <c r="G196" s="326"/>
      <c r="H196" s="326"/>
      <c r="I196" s="326"/>
      <c r="J196" s="326"/>
      <c r="K196" s="316"/>
    </row>
    <row r="197" spans="2:11" s="1" customFormat="1" ht="18.75" customHeight="1">
      <c r="B197" s="288"/>
      <c r="C197" s="288"/>
      <c r="D197" s="288"/>
      <c r="E197" s="288"/>
      <c r="F197" s="288"/>
      <c r="G197" s="288"/>
      <c r="H197" s="288"/>
      <c r="I197" s="288"/>
      <c r="J197" s="288"/>
      <c r="K197" s="288"/>
    </row>
    <row r="198" spans="2:11" s="1" customFormat="1" ht="13.5">
      <c r="B198" s="267"/>
      <c r="C198" s="268"/>
      <c r="D198" s="268"/>
      <c r="E198" s="268"/>
      <c r="F198" s="268"/>
      <c r="G198" s="268"/>
      <c r="H198" s="268"/>
      <c r="I198" s="268"/>
      <c r="J198" s="268"/>
      <c r="K198" s="269"/>
    </row>
    <row r="199" spans="2:11" s="1" customFormat="1" ht="21">
      <c r="B199" s="270"/>
      <c r="C199" s="271" t="s">
        <v>730</v>
      </c>
      <c r="D199" s="271"/>
      <c r="E199" s="271"/>
      <c r="F199" s="271"/>
      <c r="G199" s="271"/>
      <c r="H199" s="271"/>
      <c r="I199" s="271"/>
      <c r="J199" s="271"/>
      <c r="K199" s="272"/>
    </row>
    <row r="200" spans="2:11" s="1" customFormat="1" ht="25.5" customHeight="1">
      <c r="B200" s="270"/>
      <c r="C200" s="344" t="s">
        <v>731</v>
      </c>
      <c r="D200" s="344"/>
      <c r="E200" s="344"/>
      <c r="F200" s="344" t="s">
        <v>732</v>
      </c>
      <c r="G200" s="345"/>
      <c r="H200" s="344" t="s">
        <v>733</v>
      </c>
      <c r="I200" s="344"/>
      <c r="J200" s="344"/>
      <c r="K200" s="272"/>
    </row>
    <row r="201" spans="2:11" s="1" customFormat="1" ht="5.25" customHeight="1">
      <c r="B201" s="305"/>
      <c r="C201" s="300"/>
      <c r="D201" s="300"/>
      <c r="E201" s="300"/>
      <c r="F201" s="300"/>
      <c r="G201" s="326"/>
      <c r="H201" s="300"/>
      <c r="I201" s="300"/>
      <c r="J201" s="300"/>
      <c r="K201" s="328"/>
    </row>
    <row r="202" spans="2:11" s="1" customFormat="1" ht="15" customHeight="1">
      <c r="B202" s="305"/>
      <c r="C202" s="280" t="s">
        <v>723</v>
      </c>
      <c r="D202" s="280"/>
      <c r="E202" s="280"/>
      <c r="F202" s="303" t="s">
        <v>43</v>
      </c>
      <c r="G202" s="280"/>
      <c r="H202" s="280" t="s">
        <v>734</v>
      </c>
      <c r="I202" s="280"/>
      <c r="J202" s="280"/>
      <c r="K202" s="328"/>
    </row>
    <row r="203" spans="2:11" s="1" customFormat="1" ht="15" customHeight="1">
      <c r="B203" s="305"/>
      <c r="C203" s="280"/>
      <c r="D203" s="280"/>
      <c r="E203" s="280"/>
      <c r="F203" s="303" t="s">
        <v>44</v>
      </c>
      <c r="G203" s="280"/>
      <c r="H203" s="280" t="s">
        <v>735</v>
      </c>
      <c r="I203" s="280"/>
      <c r="J203" s="280"/>
      <c r="K203" s="328"/>
    </row>
    <row r="204" spans="2:11" s="1" customFormat="1" ht="15" customHeight="1">
      <c r="B204" s="305"/>
      <c r="C204" s="280"/>
      <c r="D204" s="280"/>
      <c r="E204" s="280"/>
      <c r="F204" s="303" t="s">
        <v>47</v>
      </c>
      <c r="G204" s="280"/>
      <c r="H204" s="280" t="s">
        <v>736</v>
      </c>
      <c r="I204" s="280"/>
      <c r="J204" s="280"/>
      <c r="K204" s="328"/>
    </row>
    <row r="205" spans="2:11" s="1" customFormat="1" ht="15" customHeight="1">
      <c r="B205" s="305"/>
      <c r="C205" s="280"/>
      <c r="D205" s="280"/>
      <c r="E205" s="280"/>
      <c r="F205" s="303" t="s">
        <v>45</v>
      </c>
      <c r="G205" s="280"/>
      <c r="H205" s="280" t="s">
        <v>737</v>
      </c>
      <c r="I205" s="280"/>
      <c r="J205" s="280"/>
      <c r="K205" s="328"/>
    </row>
    <row r="206" spans="2:11" s="1" customFormat="1" ht="15" customHeight="1">
      <c r="B206" s="305"/>
      <c r="C206" s="280"/>
      <c r="D206" s="280"/>
      <c r="E206" s="280"/>
      <c r="F206" s="303" t="s">
        <v>46</v>
      </c>
      <c r="G206" s="280"/>
      <c r="H206" s="280" t="s">
        <v>738</v>
      </c>
      <c r="I206" s="280"/>
      <c r="J206" s="280"/>
      <c r="K206" s="328"/>
    </row>
    <row r="207" spans="2:11" s="1" customFormat="1" ht="15" customHeight="1">
      <c r="B207" s="305"/>
      <c r="C207" s="280"/>
      <c r="D207" s="280"/>
      <c r="E207" s="280"/>
      <c r="F207" s="303"/>
      <c r="G207" s="280"/>
      <c r="H207" s="280"/>
      <c r="I207" s="280"/>
      <c r="J207" s="280"/>
      <c r="K207" s="328"/>
    </row>
    <row r="208" spans="2:11" s="1" customFormat="1" ht="15" customHeight="1">
      <c r="B208" s="305"/>
      <c r="C208" s="280" t="s">
        <v>679</v>
      </c>
      <c r="D208" s="280"/>
      <c r="E208" s="280"/>
      <c r="F208" s="303" t="s">
        <v>79</v>
      </c>
      <c r="G208" s="280"/>
      <c r="H208" s="280" t="s">
        <v>739</v>
      </c>
      <c r="I208" s="280"/>
      <c r="J208" s="280"/>
      <c r="K208" s="328"/>
    </row>
    <row r="209" spans="2:11" s="1" customFormat="1" ht="15" customHeight="1">
      <c r="B209" s="305"/>
      <c r="C209" s="280"/>
      <c r="D209" s="280"/>
      <c r="E209" s="280"/>
      <c r="F209" s="303" t="s">
        <v>574</v>
      </c>
      <c r="G209" s="280"/>
      <c r="H209" s="280" t="s">
        <v>575</v>
      </c>
      <c r="I209" s="280"/>
      <c r="J209" s="280"/>
      <c r="K209" s="328"/>
    </row>
    <row r="210" spans="2:11" s="1" customFormat="1" ht="15" customHeight="1">
      <c r="B210" s="305"/>
      <c r="C210" s="280"/>
      <c r="D210" s="280"/>
      <c r="E210" s="280"/>
      <c r="F210" s="303" t="s">
        <v>572</v>
      </c>
      <c r="G210" s="280"/>
      <c r="H210" s="280" t="s">
        <v>740</v>
      </c>
      <c r="I210" s="280"/>
      <c r="J210" s="280"/>
      <c r="K210" s="328"/>
    </row>
    <row r="211" spans="2:11" s="1" customFormat="1" ht="15" customHeight="1">
      <c r="B211" s="346"/>
      <c r="C211" s="280"/>
      <c r="D211" s="280"/>
      <c r="E211" s="280"/>
      <c r="F211" s="303" t="s">
        <v>576</v>
      </c>
      <c r="G211" s="341"/>
      <c r="H211" s="332" t="s">
        <v>577</v>
      </c>
      <c r="I211" s="332"/>
      <c r="J211" s="332"/>
      <c r="K211" s="347"/>
    </row>
    <row r="212" spans="2:11" s="1" customFormat="1" ht="15" customHeight="1">
      <c r="B212" s="346"/>
      <c r="C212" s="280"/>
      <c r="D212" s="280"/>
      <c r="E212" s="280"/>
      <c r="F212" s="303" t="s">
        <v>578</v>
      </c>
      <c r="G212" s="341"/>
      <c r="H212" s="332" t="s">
        <v>741</v>
      </c>
      <c r="I212" s="332"/>
      <c r="J212" s="332"/>
      <c r="K212" s="347"/>
    </row>
    <row r="213" spans="2:11" s="1" customFormat="1" ht="15" customHeight="1">
      <c r="B213" s="346"/>
      <c r="C213" s="280"/>
      <c r="D213" s="280"/>
      <c r="E213" s="280"/>
      <c r="F213" s="303"/>
      <c r="G213" s="341"/>
      <c r="H213" s="332"/>
      <c r="I213" s="332"/>
      <c r="J213" s="332"/>
      <c r="K213" s="347"/>
    </row>
    <row r="214" spans="2:11" s="1" customFormat="1" ht="15" customHeight="1">
      <c r="B214" s="346"/>
      <c r="C214" s="280" t="s">
        <v>703</v>
      </c>
      <c r="D214" s="280"/>
      <c r="E214" s="280"/>
      <c r="F214" s="303">
        <v>1</v>
      </c>
      <c r="G214" s="341"/>
      <c r="H214" s="332" t="s">
        <v>742</v>
      </c>
      <c r="I214" s="332"/>
      <c r="J214" s="332"/>
      <c r="K214" s="347"/>
    </row>
    <row r="215" spans="2:11" s="1" customFormat="1" ht="15" customHeight="1">
      <c r="B215" s="346"/>
      <c r="C215" s="280"/>
      <c r="D215" s="280"/>
      <c r="E215" s="280"/>
      <c r="F215" s="303">
        <v>2</v>
      </c>
      <c r="G215" s="341"/>
      <c r="H215" s="332" t="s">
        <v>743</v>
      </c>
      <c r="I215" s="332"/>
      <c r="J215" s="332"/>
      <c r="K215" s="347"/>
    </row>
    <row r="216" spans="2:11" s="1" customFormat="1" ht="15" customHeight="1">
      <c r="B216" s="346"/>
      <c r="C216" s="280"/>
      <c r="D216" s="280"/>
      <c r="E216" s="280"/>
      <c r="F216" s="303">
        <v>3</v>
      </c>
      <c r="G216" s="341"/>
      <c r="H216" s="332" t="s">
        <v>744</v>
      </c>
      <c r="I216" s="332"/>
      <c r="J216" s="332"/>
      <c r="K216" s="347"/>
    </row>
    <row r="217" spans="2:11" s="1" customFormat="1" ht="15" customHeight="1">
      <c r="B217" s="346"/>
      <c r="C217" s="280"/>
      <c r="D217" s="280"/>
      <c r="E217" s="280"/>
      <c r="F217" s="303">
        <v>4</v>
      </c>
      <c r="G217" s="341"/>
      <c r="H217" s="332" t="s">
        <v>745</v>
      </c>
      <c r="I217" s="332"/>
      <c r="J217" s="332"/>
      <c r="K217" s="347"/>
    </row>
    <row r="218" spans="2:11" s="1" customFormat="1" ht="12.75" customHeight="1">
      <c r="B218" s="348"/>
      <c r="C218" s="349"/>
      <c r="D218" s="349"/>
      <c r="E218" s="349"/>
      <c r="F218" s="349"/>
      <c r="G218" s="349"/>
      <c r="H218" s="349"/>
      <c r="I218" s="349"/>
      <c r="J218" s="349"/>
      <c r="K218" s="350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Core5\lukes</dc:creator>
  <cp:keywords/>
  <dc:description/>
  <cp:lastModifiedBy>Core5\lukes</cp:lastModifiedBy>
  <dcterms:created xsi:type="dcterms:W3CDTF">2023-04-30T22:26:20Z</dcterms:created>
  <dcterms:modified xsi:type="dcterms:W3CDTF">2023-04-30T22:26:26Z</dcterms:modified>
  <cp:category/>
  <cp:version/>
  <cp:contentType/>
  <cp:contentStatus/>
</cp:coreProperties>
</file>