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Users\zdene\OneDrive\Plocha\"/>
    </mc:Choice>
  </mc:AlternateContent>
  <xr:revisionPtr revIDLastSave="0" documentId="13_ncr:1_{331FA300-5703-47C8-8815-E7F433A11171}" xr6:coauthVersionLast="47" xr6:coauthVersionMax="47" xr10:uidLastSave="{00000000-0000-0000-0000-000000000000}"/>
  <bookViews>
    <workbookView xWindow="2730" yWindow="1035" windowWidth="17235" windowHeight="15165" firstSheet="1" activeTab="5" xr2:uid="{00000000-000D-0000-FFFF-FFFF00000000}"/>
  </bookViews>
  <sheets>
    <sheet name="Pokyny pro vyplnění" sheetId="11" r:id="rId1"/>
    <sheet name="Stavba" sheetId="1" r:id="rId2"/>
    <sheet name="VzorPolozky" sheetId="10" state="hidden" r:id="rId3"/>
    <sheet name="SO01 1 Pol" sheetId="12" r:id="rId4"/>
    <sheet name="SO02 1 Pol" sheetId="13" r:id="rId5"/>
    <sheet name="SO03 1 Pol" sheetId="14" r:id="rId6"/>
  </sheets>
  <externalReferences>
    <externalReference r:id="rId7"/>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1 Pol'!$1:$7</definedName>
    <definedName name="_xlnm.Print_Titles" localSheetId="4">'SO02 1 Pol'!$1:$7</definedName>
    <definedName name="_xlnm.Print_Titles" localSheetId="5">'SO03 1 Pol'!$1:$7</definedName>
    <definedName name="oadresa">Stavba!$D$6</definedName>
    <definedName name="Objednatel" localSheetId="1">Stavba!$D$5</definedName>
    <definedName name="Objekt" localSheetId="1">Stavba!$B$38</definedName>
    <definedName name="_xlnm.Print_Area" localSheetId="3">'SO01 1 Pol'!$A$1:$Y$237</definedName>
    <definedName name="_xlnm.Print_Area" localSheetId="4">'SO02 1 Pol'!$A$1:$Y$220</definedName>
    <definedName name="_xlnm.Print_Area" localSheetId="5">'SO03 1 Pol'!$A$1:$Y$248</definedName>
    <definedName name="_xlnm.Print_Area" localSheetId="1">Stavba!$A$1:$J$149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48" i="1" l="1"/>
  <c r="I147" i="1"/>
  <c r="I146" i="1"/>
  <c r="I145" i="1"/>
  <c r="I144" i="1"/>
  <c r="I143" i="1"/>
  <c r="I142" i="1"/>
  <c r="I141" i="1"/>
  <c r="I140" i="1"/>
  <c r="I139" i="1"/>
  <c r="I138" i="1"/>
  <c r="I137" i="1"/>
  <c r="I136" i="1"/>
  <c r="I135" i="1"/>
  <c r="I16" i="1" s="1"/>
  <c r="I134" i="1"/>
  <c r="I133" i="1"/>
  <c r="I132" i="1"/>
  <c r="G46" i="1"/>
  <c r="H46" i="1" s="1"/>
  <c r="I46" i="1" s="1"/>
  <c r="F46" i="1"/>
  <c r="G45" i="1"/>
  <c r="F45" i="1"/>
  <c r="G44" i="1"/>
  <c r="F44" i="1"/>
  <c r="H44" i="1" s="1"/>
  <c r="I44" i="1" s="1"/>
  <c r="G43" i="1"/>
  <c r="H43" i="1" s="1"/>
  <c r="I43" i="1" s="1"/>
  <c r="F43" i="1"/>
  <c r="G42" i="1"/>
  <c r="F42" i="1"/>
  <c r="G41" i="1"/>
  <c r="F41" i="1"/>
  <c r="H41" i="1" s="1"/>
  <c r="I41" i="1" s="1"/>
  <c r="G39" i="1"/>
  <c r="F39" i="1"/>
  <c r="G247" i="14"/>
  <c r="BA241" i="14"/>
  <c r="G8" i="14"/>
  <c r="M8" i="14"/>
  <c r="Q8" i="14"/>
  <c r="V8" i="14"/>
  <c r="G9" i="14"/>
  <c r="I9" i="14"/>
  <c r="I8" i="14" s="1"/>
  <c r="K9" i="14"/>
  <c r="K8" i="14" s="1"/>
  <c r="M9" i="14"/>
  <c r="O9" i="14"/>
  <c r="O8" i="14" s="1"/>
  <c r="Q9" i="14"/>
  <c r="V9" i="14"/>
  <c r="G14" i="14"/>
  <c r="M14" i="14" s="1"/>
  <c r="I14" i="14"/>
  <c r="K14" i="14"/>
  <c r="K13" i="14" s="1"/>
  <c r="O14" i="14"/>
  <c r="Q14" i="14"/>
  <c r="Q13" i="14" s="1"/>
  <c r="V14" i="14"/>
  <c r="G17" i="14"/>
  <c r="M17" i="14" s="1"/>
  <c r="I17" i="14"/>
  <c r="K17" i="14"/>
  <c r="O17" i="14"/>
  <c r="O13" i="14" s="1"/>
  <c r="Q17" i="14"/>
  <c r="V17" i="14"/>
  <c r="G21" i="14"/>
  <c r="I21" i="14"/>
  <c r="K21" i="14"/>
  <c r="M21" i="14"/>
  <c r="O21" i="14"/>
  <c r="Q21" i="14"/>
  <c r="V21" i="14"/>
  <c r="G25" i="14"/>
  <c r="I25" i="14"/>
  <c r="K25" i="14"/>
  <c r="M25" i="14"/>
  <c r="O25" i="14"/>
  <c r="Q25" i="14"/>
  <c r="V25" i="14"/>
  <c r="G28" i="14"/>
  <c r="I28" i="14"/>
  <c r="I13" i="14" s="1"/>
  <c r="K28" i="14"/>
  <c r="M28" i="14"/>
  <c r="O28" i="14"/>
  <c r="Q28" i="14"/>
  <c r="V28" i="14"/>
  <c r="G31" i="14"/>
  <c r="M31" i="14" s="1"/>
  <c r="I31" i="14"/>
  <c r="K31" i="14"/>
  <c r="O31" i="14"/>
  <c r="Q31" i="14"/>
  <c r="V31" i="14"/>
  <c r="V13" i="14" s="1"/>
  <c r="G35" i="14"/>
  <c r="K35" i="14"/>
  <c r="Q35" i="14"/>
  <c r="V35" i="14"/>
  <c r="G36" i="14"/>
  <c r="M36" i="14" s="1"/>
  <c r="M35" i="14" s="1"/>
  <c r="I36" i="14"/>
  <c r="I35" i="14" s="1"/>
  <c r="K36" i="14"/>
  <c r="O36" i="14"/>
  <c r="O35" i="14" s="1"/>
  <c r="Q36" i="14"/>
  <c r="V36" i="14"/>
  <c r="G39" i="14"/>
  <c r="I39" i="14"/>
  <c r="M39" i="14"/>
  <c r="O39" i="14"/>
  <c r="V39" i="14"/>
  <c r="G40" i="14"/>
  <c r="I40" i="14"/>
  <c r="K40" i="14"/>
  <c r="K39" i="14" s="1"/>
  <c r="M40" i="14"/>
  <c r="O40" i="14"/>
  <c r="Q40" i="14"/>
  <c r="Q39" i="14" s="1"/>
  <c r="V40" i="14"/>
  <c r="I43" i="14"/>
  <c r="K43" i="14"/>
  <c r="G44" i="14"/>
  <c r="M44" i="14" s="1"/>
  <c r="I44" i="14"/>
  <c r="K44" i="14"/>
  <c r="O44" i="14"/>
  <c r="Q44" i="14"/>
  <c r="V44" i="14"/>
  <c r="V43" i="14" s="1"/>
  <c r="G47" i="14"/>
  <c r="M47" i="14" s="1"/>
  <c r="I47" i="14"/>
  <c r="K47" i="14"/>
  <c r="O47" i="14"/>
  <c r="Q47" i="14"/>
  <c r="Q43" i="14" s="1"/>
  <c r="V47" i="14"/>
  <c r="G51" i="14"/>
  <c r="I51" i="14"/>
  <c r="K51" i="14"/>
  <c r="M51" i="14"/>
  <c r="O51" i="14"/>
  <c r="O43" i="14" s="1"/>
  <c r="Q51" i="14"/>
  <c r="V51" i="14"/>
  <c r="G54" i="14"/>
  <c r="I54" i="14"/>
  <c r="K54" i="14"/>
  <c r="M54" i="14"/>
  <c r="O54" i="14"/>
  <c r="Q54" i="14"/>
  <c r="V54" i="14"/>
  <c r="G57" i="14"/>
  <c r="K57" i="14"/>
  <c r="Q57" i="14"/>
  <c r="V57" i="14"/>
  <c r="G58" i="14"/>
  <c r="M58" i="14" s="1"/>
  <c r="M57" i="14" s="1"/>
  <c r="I58" i="14"/>
  <c r="I57" i="14" s="1"/>
  <c r="K58" i="14"/>
  <c r="O58" i="14"/>
  <c r="O57" i="14" s="1"/>
  <c r="Q58" i="14"/>
  <c r="V58" i="14"/>
  <c r="G61" i="14"/>
  <c r="I61" i="14"/>
  <c r="V61" i="14"/>
  <c r="G62" i="14"/>
  <c r="M62" i="14" s="1"/>
  <c r="M61" i="14" s="1"/>
  <c r="I62" i="14"/>
  <c r="K62" i="14"/>
  <c r="K61" i="14" s="1"/>
  <c r="O62" i="14"/>
  <c r="Q62" i="14"/>
  <c r="Q61" i="14" s="1"/>
  <c r="V62" i="14"/>
  <c r="G64" i="14"/>
  <c r="I64" i="14"/>
  <c r="K64" i="14"/>
  <c r="M64" i="14"/>
  <c r="O64" i="14"/>
  <c r="O61" i="14" s="1"/>
  <c r="Q64" i="14"/>
  <c r="V64" i="14"/>
  <c r="G66" i="14"/>
  <c r="I66" i="14"/>
  <c r="K66" i="14"/>
  <c r="M66" i="14"/>
  <c r="O66" i="14"/>
  <c r="Q66" i="14"/>
  <c r="V66" i="14"/>
  <c r="G68" i="14"/>
  <c r="I68" i="14"/>
  <c r="K68" i="14"/>
  <c r="M68" i="14"/>
  <c r="O68" i="14"/>
  <c r="Q68" i="14"/>
  <c r="V68" i="14"/>
  <c r="I70" i="14"/>
  <c r="K70" i="14"/>
  <c r="O70" i="14"/>
  <c r="G71" i="14"/>
  <c r="M71" i="14" s="1"/>
  <c r="I71" i="14"/>
  <c r="K71" i="14"/>
  <c r="O71" i="14"/>
  <c r="Q71" i="14"/>
  <c r="V71" i="14"/>
  <c r="V70" i="14" s="1"/>
  <c r="G73" i="14"/>
  <c r="M73" i="14" s="1"/>
  <c r="I73" i="14"/>
  <c r="K73" i="14"/>
  <c r="O73" i="14"/>
  <c r="Q73" i="14"/>
  <c r="Q70" i="14" s="1"/>
  <c r="V73" i="14"/>
  <c r="G76" i="14"/>
  <c r="G75" i="14" s="1"/>
  <c r="I76" i="14"/>
  <c r="K76" i="14"/>
  <c r="M76" i="14"/>
  <c r="O76" i="14"/>
  <c r="Q76" i="14"/>
  <c r="V76" i="14"/>
  <c r="V75" i="14" s="1"/>
  <c r="G80" i="14"/>
  <c r="I80" i="14"/>
  <c r="K80" i="14"/>
  <c r="K75" i="14" s="1"/>
  <c r="M80" i="14"/>
  <c r="O80" i="14"/>
  <c r="Q80" i="14"/>
  <c r="V80" i="14"/>
  <c r="G85" i="14"/>
  <c r="I85" i="14"/>
  <c r="I75" i="14" s="1"/>
  <c r="K85" i="14"/>
  <c r="M85" i="14"/>
  <c r="O85" i="14"/>
  <c r="Q85" i="14"/>
  <c r="V85" i="14"/>
  <c r="G88" i="14"/>
  <c r="M88" i="14" s="1"/>
  <c r="I88" i="14"/>
  <c r="K88" i="14"/>
  <c r="O88" i="14"/>
  <c r="Q88" i="14"/>
  <c r="V88" i="14"/>
  <c r="G92" i="14"/>
  <c r="M92" i="14" s="1"/>
  <c r="I92" i="14"/>
  <c r="K92" i="14"/>
  <c r="O92" i="14"/>
  <c r="Q92" i="14"/>
  <c r="Q75" i="14" s="1"/>
  <c r="V92" i="14"/>
  <c r="G95" i="14"/>
  <c r="M95" i="14" s="1"/>
  <c r="I95" i="14"/>
  <c r="K95" i="14"/>
  <c r="O95" i="14"/>
  <c r="O75" i="14" s="1"/>
  <c r="Q95" i="14"/>
  <c r="V95" i="14"/>
  <c r="G98" i="14"/>
  <c r="I98" i="14"/>
  <c r="K98" i="14"/>
  <c r="M98" i="14"/>
  <c r="O98" i="14"/>
  <c r="Q98" i="14"/>
  <c r="V98" i="14"/>
  <c r="G101" i="14"/>
  <c r="K101" i="14"/>
  <c r="M101" i="14"/>
  <c r="Q101" i="14"/>
  <c r="V101" i="14"/>
  <c r="G102" i="14"/>
  <c r="I102" i="14"/>
  <c r="I101" i="14" s="1"/>
  <c r="K102" i="14"/>
  <c r="M102" i="14"/>
  <c r="O102" i="14"/>
  <c r="O101" i="14" s="1"/>
  <c r="Q102" i="14"/>
  <c r="V102" i="14"/>
  <c r="G107" i="14"/>
  <c r="I107" i="14"/>
  <c r="V107" i="14"/>
  <c r="G108" i="14"/>
  <c r="M108" i="14" s="1"/>
  <c r="I108" i="14"/>
  <c r="K108" i="14"/>
  <c r="K107" i="14" s="1"/>
  <c r="O108" i="14"/>
  <c r="Q108" i="14"/>
  <c r="Q107" i="14" s="1"/>
  <c r="V108" i="14"/>
  <c r="G111" i="14"/>
  <c r="M111" i="14" s="1"/>
  <c r="I111" i="14"/>
  <c r="K111" i="14"/>
  <c r="O111" i="14"/>
  <c r="O107" i="14" s="1"/>
  <c r="Q111" i="14"/>
  <c r="V111" i="14"/>
  <c r="O114" i="14"/>
  <c r="G115" i="14"/>
  <c r="I115" i="14"/>
  <c r="K115" i="14"/>
  <c r="K114" i="14" s="1"/>
  <c r="M115" i="14"/>
  <c r="O115" i="14"/>
  <c r="Q115" i="14"/>
  <c r="Q114" i="14" s="1"/>
  <c r="V115" i="14"/>
  <c r="G119" i="14"/>
  <c r="I119" i="14"/>
  <c r="I114" i="14" s="1"/>
  <c r="K119" i="14"/>
  <c r="M119" i="14"/>
  <c r="O119" i="14"/>
  <c r="Q119" i="14"/>
  <c r="V119" i="14"/>
  <c r="G122" i="14"/>
  <c r="G114" i="14" s="1"/>
  <c r="I122" i="14"/>
  <c r="K122" i="14"/>
  <c r="O122" i="14"/>
  <c r="Q122" i="14"/>
  <c r="V122" i="14"/>
  <c r="V114" i="14" s="1"/>
  <c r="G125" i="14"/>
  <c r="M125" i="14" s="1"/>
  <c r="I125" i="14"/>
  <c r="K125" i="14"/>
  <c r="O125" i="14"/>
  <c r="Q125" i="14"/>
  <c r="V125" i="14"/>
  <c r="G129" i="14"/>
  <c r="G128" i="14" s="1"/>
  <c r="I129" i="14"/>
  <c r="K129" i="14"/>
  <c r="M129" i="14"/>
  <c r="O129" i="14"/>
  <c r="Q129" i="14"/>
  <c r="V129" i="14"/>
  <c r="V128" i="14" s="1"/>
  <c r="G132" i="14"/>
  <c r="I132" i="14"/>
  <c r="K132" i="14"/>
  <c r="K128" i="14" s="1"/>
  <c r="M132" i="14"/>
  <c r="O132" i="14"/>
  <c r="Q132" i="14"/>
  <c r="V132" i="14"/>
  <c r="G134" i="14"/>
  <c r="I134" i="14"/>
  <c r="I128" i="14" s="1"/>
  <c r="K134" i="14"/>
  <c r="M134" i="14"/>
  <c r="O134" i="14"/>
  <c r="Q134" i="14"/>
  <c r="V134" i="14"/>
  <c r="G136" i="14"/>
  <c r="M136" i="14" s="1"/>
  <c r="I136" i="14"/>
  <c r="K136" i="14"/>
  <c r="O136" i="14"/>
  <c r="Q136" i="14"/>
  <c r="V136" i="14"/>
  <c r="G138" i="14"/>
  <c r="M138" i="14" s="1"/>
  <c r="I138" i="14"/>
  <c r="K138" i="14"/>
  <c r="O138" i="14"/>
  <c r="Q138" i="14"/>
  <c r="Q128" i="14" s="1"/>
  <c r="V138" i="14"/>
  <c r="G140" i="14"/>
  <c r="M140" i="14" s="1"/>
  <c r="I140" i="14"/>
  <c r="K140" i="14"/>
  <c r="O140" i="14"/>
  <c r="O128" i="14" s="1"/>
  <c r="Q140" i="14"/>
  <c r="V140" i="14"/>
  <c r="G142" i="14"/>
  <c r="I142" i="14"/>
  <c r="K142" i="14"/>
  <c r="M142" i="14"/>
  <c r="O142" i="14"/>
  <c r="Q142" i="14"/>
  <c r="V142" i="14"/>
  <c r="G144" i="14"/>
  <c r="I144" i="14"/>
  <c r="K144" i="14"/>
  <c r="M144" i="14"/>
  <c r="O144" i="14"/>
  <c r="Q144" i="14"/>
  <c r="V144" i="14"/>
  <c r="G146" i="14"/>
  <c r="I146" i="14"/>
  <c r="K146" i="14"/>
  <c r="M146" i="14"/>
  <c r="O146" i="14"/>
  <c r="Q146" i="14"/>
  <c r="V146" i="14"/>
  <c r="G148" i="14"/>
  <c r="M148" i="14" s="1"/>
  <c r="I148" i="14"/>
  <c r="K148" i="14"/>
  <c r="O148" i="14"/>
  <c r="Q148" i="14"/>
  <c r="V148" i="14"/>
  <c r="G150" i="14"/>
  <c r="M150" i="14" s="1"/>
  <c r="I150" i="14"/>
  <c r="K150" i="14"/>
  <c r="O150" i="14"/>
  <c r="Q150" i="14"/>
  <c r="V150" i="14"/>
  <c r="G152" i="14"/>
  <c r="M152" i="14" s="1"/>
  <c r="I152" i="14"/>
  <c r="K152" i="14"/>
  <c r="O152" i="14"/>
  <c r="Q152" i="14"/>
  <c r="V152" i="14"/>
  <c r="G154" i="14"/>
  <c r="I154" i="14"/>
  <c r="K154" i="14"/>
  <c r="M154" i="14"/>
  <c r="O154" i="14"/>
  <c r="Q154" i="14"/>
  <c r="V154" i="14"/>
  <c r="G156" i="14"/>
  <c r="I156" i="14"/>
  <c r="K156" i="14"/>
  <c r="M156" i="14"/>
  <c r="O156" i="14"/>
  <c r="Q156" i="14"/>
  <c r="V156" i="14"/>
  <c r="G158" i="14"/>
  <c r="I158" i="14"/>
  <c r="K158" i="14"/>
  <c r="M158" i="14"/>
  <c r="O158" i="14"/>
  <c r="Q158" i="14"/>
  <c r="V158" i="14"/>
  <c r="G160" i="14"/>
  <c r="M160" i="14" s="1"/>
  <c r="I160" i="14"/>
  <c r="K160" i="14"/>
  <c r="O160" i="14"/>
  <c r="Q160" i="14"/>
  <c r="V160" i="14"/>
  <c r="G162" i="14"/>
  <c r="M162" i="14" s="1"/>
  <c r="I162" i="14"/>
  <c r="K162" i="14"/>
  <c r="O162" i="14"/>
  <c r="Q162" i="14"/>
  <c r="V162" i="14"/>
  <c r="G165" i="14"/>
  <c r="M165" i="14" s="1"/>
  <c r="I165" i="14"/>
  <c r="K165" i="14"/>
  <c r="O165" i="14"/>
  <c r="Q165" i="14"/>
  <c r="V165" i="14"/>
  <c r="G167" i="14"/>
  <c r="I167" i="14"/>
  <c r="K167" i="14"/>
  <c r="M167" i="14"/>
  <c r="O167" i="14"/>
  <c r="Q167" i="14"/>
  <c r="V167" i="14"/>
  <c r="G169" i="14"/>
  <c r="I169" i="14"/>
  <c r="K169" i="14"/>
  <c r="M169" i="14"/>
  <c r="O169" i="14"/>
  <c r="Q169" i="14"/>
  <c r="V169" i="14"/>
  <c r="G171" i="14"/>
  <c r="I171" i="14"/>
  <c r="K171" i="14"/>
  <c r="M171" i="14"/>
  <c r="O171" i="14"/>
  <c r="Q171" i="14"/>
  <c r="V171" i="14"/>
  <c r="G173" i="14"/>
  <c r="M173" i="14" s="1"/>
  <c r="I173" i="14"/>
  <c r="K173" i="14"/>
  <c r="O173" i="14"/>
  <c r="Q173" i="14"/>
  <c r="V173" i="14"/>
  <c r="G175" i="14"/>
  <c r="M175" i="14" s="1"/>
  <c r="I175" i="14"/>
  <c r="K175" i="14"/>
  <c r="O175" i="14"/>
  <c r="Q175" i="14"/>
  <c r="V175" i="14"/>
  <c r="G177" i="14"/>
  <c r="M177" i="14" s="1"/>
  <c r="I177" i="14"/>
  <c r="K177" i="14"/>
  <c r="O177" i="14"/>
  <c r="Q177" i="14"/>
  <c r="V177" i="14"/>
  <c r="G179" i="14"/>
  <c r="I179" i="14"/>
  <c r="K179" i="14"/>
  <c r="M179" i="14"/>
  <c r="O179" i="14"/>
  <c r="Q179" i="14"/>
  <c r="V179" i="14"/>
  <c r="G181" i="14"/>
  <c r="I181" i="14"/>
  <c r="K181" i="14"/>
  <c r="M181" i="14"/>
  <c r="O181" i="14"/>
  <c r="Q181" i="14"/>
  <c r="V181" i="14"/>
  <c r="G183" i="14"/>
  <c r="I183" i="14"/>
  <c r="K183" i="14"/>
  <c r="M183" i="14"/>
  <c r="O183" i="14"/>
  <c r="Q183" i="14"/>
  <c r="V183" i="14"/>
  <c r="G185" i="14"/>
  <c r="M185" i="14" s="1"/>
  <c r="I185" i="14"/>
  <c r="K185" i="14"/>
  <c r="O185" i="14"/>
  <c r="Q185" i="14"/>
  <c r="V185" i="14"/>
  <c r="G187" i="14"/>
  <c r="M187" i="14" s="1"/>
  <c r="I187" i="14"/>
  <c r="K187" i="14"/>
  <c r="O187" i="14"/>
  <c r="Q187" i="14"/>
  <c r="V187" i="14"/>
  <c r="G189" i="14"/>
  <c r="M189" i="14" s="1"/>
  <c r="I189" i="14"/>
  <c r="K189" i="14"/>
  <c r="O189" i="14"/>
  <c r="Q189" i="14"/>
  <c r="V189" i="14"/>
  <c r="G191" i="14"/>
  <c r="I191" i="14"/>
  <c r="K191" i="14"/>
  <c r="M191" i="14"/>
  <c r="O191" i="14"/>
  <c r="Q191" i="14"/>
  <c r="V191" i="14"/>
  <c r="G193" i="14"/>
  <c r="I193" i="14"/>
  <c r="K193" i="14"/>
  <c r="M193" i="14"/>
  <c r="O193" i="14"/>
  <c r="Q193" i="14"/>
  <c r="V193" i="14"/>
  <c r="G195" i="14"/>
  <c r="I195" i="14"/>
  <c r="K195" i="14"/>
  <c r="M195" i="14"/>
  <c r="O195" i="14"/>
  <c r="Q195" i="14"/>
  <c r="V195" i="14"/>
  <c r="G197" i="14"/>
  <c r="M197" i="14" s="1"/>
  <c r="I197" i="14"/>
  <c r="K197" i="14"/>
  <c r="O197" i="14"/>
  <c r="Q197" i="14"/>
  <c r="V197" i="14"/>
  <c r="G199" i="14"/>
  <c r="M199" i="14" s="1"/>
  <c r="I199" i="14"/>
  <c r="K199" i="14"/>
  <c r="O199" i="14"/>
  <c r="Q199" i="14"/>
  <c r="V199" i="14"/>
  <c r="G201" i="14"/>
  <c r="M201" i="14" s="1"/>
  <c r="I201" i="14"/>
  <c r="K201" i="14"/>
  <c r="O201" i="14"/>
  <c r="Q201" i="14"/>
  <c r="V201" i="14"/>
  <c r="G204" i="14"/>
  <c r="I204" i="14"/>
  <c r="K204" i="14"/>
  <c r="K203" i="14" s="1"/>
  <c r="M204" i="14"/>
  <c r="O204" i="14"/>
  <c r="Q204" i="14"/>
  <c r="Q203" i="14" s="1"/>
  <c r="V204" i="14"/>
  <c r="G207" i="14"/>
  <c r="I207" i="14"/>
  <c r="I203" i="14" s="1"/>
  <c r="K207" i="14"/>
  <c r="M207" i="14"/>
  <c r="O207" i="14"/>
  <c r="O203" i="14" s="1"/>
  <c r="Q207" i="14"/>
  <c r="V207" i="14"/>
  <c r="G209" i="14"/>
  <c r="G203" i="14" s="1"/>
  <c r="I209" i="14"/>
  <c r="K209" i="14"/>
  <c r="O209" i="14"/>
  <c r="Q209" i="14"/>
  <c r="V209" i="14"/>
  <c r="V203" i="14" s="1"/>
  <c r="G211" i="14"/>
  <c r="M211" i="14" s="1"/>
  <c r="I211" i="14"/>
  <c r="K211" i="14"/>
  <c r="O211" i="14"/>
  <c r="Q211" i="14"/>
  <c r="V211" i="14"/>
  <c r="G213" i="14"/>
  <c r="M213" i="14" s="1"/>
  <c r="I213" i="14"/>
  <c r="K213" i="14"/>
  <c r="O213" i="14"/>
  <c r="Q213" i="14"/>
  <c r="V213" i="14"/>
  <c r="G215" i="14"/>
  <c r="I215" i="14"/>
  <c r="K215" i="14"/>
  <c r="M215" i="14"/>
  <c r="O215" i="14"/>
  <c r="Q215" i="14"/>
  <c r="V215" i="14"/>
  <c r="G217" i="14"/>
  <c r="I217" i="14"/>
  <c r="K217" i="14"/>
  <c r="M217" i="14"/>
  <c r="O217" i="14"/>
  <c r="Q217" i="14"/>
  <c r="V217" i="14"/>
  <c r="G219" i="14"/>
  <c r="I219" i="14"/>
  <c r="K219" i="14"/>
  <c r="M219" i="14"/>
  <c r="O219" i="14"/>
  <c r="Q219" i="14"/>
  <c r="V219" i="14"/>
  <c r="G222" i="14"/>
  <c r="M222" i="14" s="1"/>
  <c r="I222" i="14"/>
  <c r="K222" i="14"/>
  <c r="K221" i="14" s="1"/>
  <c r="O222" i="14"/>
  <c r="O221" i="14" s="1"/>
  <c r="Q222" i="14"/>
  <c r="Q221" i="14" s="1"/>
  <c r="V222" i="14"/>
  <c r="G225" i="14"/>
  <c r="M225" i="14" s="1"/>
  <c r="I225" i="14"/>
  <c r="K225" i="14"/>
  <c r="O225" i="14"/>
  <c r="Q225" i="14"/>
  <c r="V225" i="14"/>
  <c r="G227" i="14"/>
  <c r="I227" i="14"/>
  <c r="K227" i="14"/>
  <c r="M227" i="14"/>
  <c r="O227" i="14"/>
  <c r="Q227" i="14"/>
  <c r="V227" i="14"/>
  <c r="G229" i="14"/>
  <c r="I229" i="14"/>
  <c r="K229" i="14"/>
  <c r="M229" i="14"/>
  <c r="O229" i="14"/>
  <c r="Q229" i="14"/>
  <c r="V229" i="14"/>
  <c r="G231" i="14"/>
  <c r="I231" i="14"/>
  <c r="I221" i="14" s="1"/>
  <c r="K231" i="14"/>
  <c r="M231" i="14"/>
  <c r="O231" i="14"/>
  <c r="Q231" i="14"/>
  <c r="V231" i="14"/>
  <c r="G233" i="14"/>
  <c r="M233" i="14" s="1"/>
  <c r="I233" i="14"/>
  <c r="K233" i="14"/>
  <c r="O233" i="14"/>
  <c r="Q233" i="14"/>
  <c r="V233" i="14"/>
  <c r="V221" i="14" s="1"/>
  <c r="G236" i="14"/>
  <c r="Q236" i="14"/>
  <c r="V236" i="14"/>
  <c r="G237" i="14"/>
  <c r="M237" i="14" s="1"/>
  <c r="M236" i="14" s="1"/>
  <c r="I237" i="14"/>
  <c r="I236" i="14" s="1"/>
  <c r="K237" i="14"/>
  <c r="O237" i="14"/>
  <c r="O236" i="14" s="1"/>
  <c r="Q237" i="14"/>
  <c r="V237" i="14"/>
  <c r="G240" i="14"/>
  <c r="I240" i="14"/>
  <c r="K240" i="14"/>
  <c r="M240" i="14"/>
  <c r="O240" i="14"/>
  <c r="Q240" i="14"/>
  <c r="V240" i="14"/>
  <c r="G243" i="14"/>
  <c r="I243" i="14"/>
  <c r="K243" i="14"/>
  <c r="K236" i="14" s="1"/>
  <c r="M243" i="14"/>
  <c r="O243" i="14"/>
  <c r="Q243" i="14"/>
  <c r="V243" i="14"/>
  <c r="AE247" i="14"/>
  <c r="AF247" i="14"/>
  <c r="G219" i="13"/>
  <c r="BA213" i="13"/>
  <c r="G9" i="13"/>
  <c r="G8" i="13" s="1"/>
  <c r="I9" i="13"/>
  <c r="I8" i="13" s="1"/>
  <c r="K9" i="13"/>
  <c r="K8" i="13" s="1"/>
  <c r="O9" i="13"/>
  <c r="O8" i="13" s="1"/>
  <c r="Q9" i="13"/>
  <c r="Q8" i="13" s="1"/>
  <c r="V9" i="13"/>
  <c r="V8" i="13" s="1"/>
  <c r="G12" i="13"/>
  <c r="M12" i="13" s="1"/>
  <c r="I12" i="13"/>
  <c r="K12" i="13"/>
  <c r="O12" i="13"/>
  <c r="Q12" i="13"/>
  <c r="V12" i="13"/>
  <c r="G16" i="13"/>
  <c r="M16" i="13" s="1"/>
  <c r="I16" i="13"/>
  <c r="K16" i="13"/>
  <c r="O16" i="13"/>
  <c r="Q16" i="13"/>
  <c r="V16" i="13"/>
  <c r="G20" i="13"/>
  <c r="I20" i="13"/>
  <c r="K20" i="13"/>
  <c r="M20" i="13"/>
  <c r="O20" i="13"/>
  <c r="Q20" i="13"/>
  <c r="V20" i="13"/>
  <c r="O23" i="13"/>
  <c r="G24" i="13"/>
  <c r="G23" i="13" s="1"/>
  <c r="I24" i="13"/>
  <c r="I23" i="13" s="1"/>
  <c r="K24" i="13"/>
  <c r="K23" i="13" s="1"/>
  <c r="M24" i="13"/>
  <c r="M23" i="13" s="1"/>
  <c r="O24" i="13"/>
  <c r="Q24" i="13"/>
  <c r="Q23" i="13" s="1"/>
  <c r="V24" i="13"/>
  <c r="V23" i="13" s="1"/>
  <c r="K27" i="13"/>
  <c r="G28" i="13"/>
  <c r="M28" i="13" s="1"/>
  <c r="M27" i="13" s="1"/>
  <c r="I28" i="13"/>
  <c r="I27" i="13" s="1"/>
  <c r="K28" i="13"/>
  <c r="O28" i="13"/>
  <c r="O27" i="13" s="1"/>
  <c r="Q28" i="13"/>
  <c r="Q27" i="13" s="1"/>
  <c r="V28" i="13"/>
  <c r="V27" i="13" s="1"/>
  <c r="G31" i="13"/>
  <c r="V31" i="13"/>
  <c r="G32" i="13"/>
  <c r="I32" i="13"/>
  <c r="I31" i="13" s="1"/>
  <c r="K32" i="13"/>
  <c r="K31" i="13" s="1"/>
  <c r="M32" i="13"/>
  <c r="M31" i="13" s="1"/>
  <c r="O32" i="13"/>
  <c r="O31" i="13" s="1"/>
  <c r="Q32" i="13"/>
  <c r="Q31" i="13" s="1"/>
  <c r="V32" i="13"/>
  <c r="G35" i="13"/>
  <c r="I35" i="13"/>
  <c r="K35" i="13"/>
  <c r="M35" i="13"/>
  <c r="O35" i="13"/>
  <c r="Q35" i="13"/>
  <c r="V35" i="13"/>
  <c r="G39" i="13"/>
  <c r="G38" i="13" s="1"/>
  <c r="I39" i="13"/>
  <c r="I38" i="13" s="1"/>
  <c r="K39" i="13"/>
  <c r="K38" i="13" s="1"/>
  <c r="O39" i="13"/>
  <c r="O38" i="13" s="1"/>
  <c r="Q39" i="13"/>
  <c r="Q38" i="13" s="1"/>
  <c r="V39" i="13"/>
  <c r="V38" i="13" s="1"/>
  <c r="I42" i="13"/>
  <c r="G43" i="13"/>
  <c r="M43" i="13" s="1"/>
  <c r="M42" i="13" s="1"/>
  <c r="I43" i="13"/>
  <c r="K43" i="13"/>
  <c r="K42" i="13" s="1"/>
  <c r="O43" i="13"/>
  <c r="O42" i="13" s="1"/>
  <c r="Q43" i="13"/>
  <c r="Q42" i="13" s="1"/>
  <c r="V43" i="13"/>
  <c r="V42" i="13" s="1"/>
  <c r="G46" i="13"/>
  <c r="I46" i="13"/>
  <c r="I45" i="13" s="1"/>
  <c r="K46" i="13"/>
  <c r="K45" i="13" s="1"/>
  <c r="M46" i="13"/>
  <c r="M45" i="13" s="1"/>
  <c r="O46" i="13"/>
  <c r="O45" i="13" s="1"/>
  <c r="Q46" i="13"/>
  <c r="V46" i="13"/>
  <c r="G50" i="13"/>
  <c r="G45" i="13" s="1"/>
  <c r="I50" i="13"/>
  <c r="K50" i="13"/>
  <c r="M50" i="13"/>
  <c r="O50" i="13"/>
  <c r="Q50" i="13"/>
  <c r="V50" i="13"/>
  <c r="V45" i="13" s="1"/>
  <c r="G54" i="13"/>
  <c r="M54" i="13" s="1"/>
  <c r="I54" i="13"/>
  <c r="K54" i="13"/>
  <c r="O54" i="13"/>
  <c r="Q54" i="13"/>
  <c r="V54" i="13"/>
  <c r="G57" i="13"/>
  <c r="M57" i="13" s="1"/>
  <c r="I57" i="13"/>
  <c r="K57" i="13"/>
  <c r="O57" i="13"/>
  <c r="Q57" i="13"/>
  <c r="V57" i="13"/>
  <c r="G61" i="13"/>
  <c r="M61" i="13" s="1"/>
  <c r="I61" i="13"/>
  <c r="K61" i="13"/>
  <c r="O61" i="13"/>
  <c r="Q61" i="13"/>
  <c r="V61" i="13"/>
  <c r="G64" i="13"/>
  <c r="I64" i="13"/>
  <c r="K64" i="13"/>
  <c r="M64" i="13"/>
  <c r="O64" i="13"/>
  <c r="Q64" i="13"/>
  <c r="Q45" i="13" s="1"/>
  <c r="V64" i="13"/>
  <c r="G67" i="13"/>
  <c r="I67" i="13"/>
  <c r="K67" i="13"/>
  <c r="M67" i="13"/>
  <c r="O67" i="13"/>
  <c r="Q67" i="13"/>
  <c r="V67" i="13"/>
  <c r="O70" i="13"/>
  <c r="G71" i="13"/>
  <c r="G70" i="13" s="1"/>
  <c r="I71" i="13"/>
  <c r="I70" i="13" s="1"/>
  <c r="K71" i="13"/>
  <c r="K70" i="13" s="1"/>
  <c r="O71" i="13"/>
  <c r="Q71" i="13"/>
  <c r="Q70" i="13" s="1"/>
  <c r="V71" i="13"/>
  <c r="V70" i="13" s="1"/>
  <c r="I76" i="13"/>
  <c r="G77" i="13"/>
  <c r="M77" i="13" s="1"/>
  <c r="M76" i="13" s="1"/>
  <c r="I77" i="13"/>
  <c r="K77" i="13"/>
  <c r="O77" i="13"/>
  <c r="O76" i="13" s="1"/>
  <c r="Q77" i="13"/>
  <c r="Q76" i="13" s="1"/>
  <c r="V77" i="13"/>
  <c r="V76" i="13" s="1"/>
  <c r="G80" i="13"/>
  <c r="I80" i="13"/>
  <c r="K80" i="13"/>
  <c r="K76" i="13" s="1"/>
  <c r="M80" i="13"/>
  <c r="O80" i="13"/>
  <c r="Q80" i="13"/>
  <c r="V80" i="13"/>
  <c r="O86" i="13"/>
  <c r="G87" i="13"/>
  <c r="G86" i="13" s="1"/>
  <c r="I87" i="13"/>
  <c r="I86" i="13" s="1"/>
  <c r="K87" i="13"/>
  <c r="K86" i="13" s="1"/>
  <c r="M87" i="13"/>
  <c r="M86" i="13" s="1"/>
  <c r="O87" i="13"/>
  <c r="Q87" i="13"/>
  <c r="Q86" i="13" s="1"/>
  <c r="V87" i="13"/>
  <c r="V86" i="13" s="1"/>
  <c r="G91" i="13"/>
  <c r="M91" i="13" s="1"/>
  <c r="I91" i="13"/>
  <c r="K91" i="13"/>
  <c r="O91" i="13"/>
  <c r="Q91" i="13"/>
  <c r="V91" i="13"/>
  <c r="G94" i="13"/>
  <c r="M94" i="13" s="1"/>
  <c r="I94" i="13"/>
  <c r="K94" i="13"/>
  <c r="O94" i="13"/>
  <c r="Q94" i="13"/>
  <c r="V94" i="13"/>
  <c r="G97" i="13"/>
  <c r="M97" i="13" s="1"/>
  <c r="I97" i="13"/>
  <c r="K97" i="13"/>
  <c r="O97" i="13"/>
  <c r="Q97" i="13"/>
  <c r="V97" i="13"/>
  <c r="G101" i="13"/>
  <c r="I101" i="13"/>
  <c r="I100" i="13" s="1"/>
  <c r="K101" i="13"/>
  <c r="K100" i="13" s="1"/>
  <c r="M101" i="13"/>
  <c r="O101" i="13"/>
  <c r="O100" i="13" s="1"/>
  <c r="Q101" i="13"/>
  <c r="V101" i="13"/>
  <c r="G104" i="13"/>
  <c r="I104" i="13"/>
  <c r="K104" i="13"/>
  <c r="M104" i="13"/>
  <c r="O104" i="13"/>
  <c r="Q104" i="13"/>
  <c r="V104" i="13"/>
  <c r="G106" i="13"/>
  <c r="I106" i="13"/>
  <c r="K106" i="13"/>
  <c r="M106" i="13"/>
  <c r="O106" i="13"/>
  <c r="Q106" i="13"/>
  <c r="V106" i="13"/>
  <c r="G108" i="13"/>
  <c r="M108" i="13" s="1"/>
  <c r="I108" i="13"/>
  <c r="K108" i="13"/>
  <c r="O108" i="13"/>
  <c r="Q108" i="13"/>
  <c r="V108" i="13"/>
  <c r="V100" i="13" s="1"/>
  <c r="G110" i="13"/>
  <c r="M110" i="13" s="1"/>
  <c r="I110" i="13"/>
  <c r="K110" i="13"/>
  <c r="O110" i="13"/>
  <c r="Q110" i="13"/>
  <c r="V110" i="13"/>
  <c r="G112" i="13"/>
  <c r="M112" i="13" s="1"/>
  <c r="I112" i="13"/>
  <c r="K112" i="13"/>
  <c r="O112" i="13"/>
  <c r="Q112" i="13"/>
  <c r="Q100" i="13" s="1"/>
  <c r="V112" i="13"/>
  <c r="G114" i="13"/>
  <c r="I114" i="13"/>
  <c r="K114" i="13"/>
  <c r="M114" i="13"/>
  <c r="O114" i="13"/>
  <c r="Q114" i="13"/>
  <c r="V114" i="13"/>
  <c r="G116" i="13"/>
  <c r="I116" i="13"/>
  <c r="K116" i="13"/>
  <c r="M116" i="13"/>
  <c r="O116" i="13"/>
  <c r="Q116" i="13"/>
  <c r="V116" i="13"/>
  <c r="G118" i="13"/>
  <c r="I118" i="13"/>
  <c r="K118" i="13"/>
  <c r="M118" i="13"/>
  <c r="O118" i="13"/>
  <c r="Q118" i="13"/>
  <c r="V118" i="13"/>
  <c r="G120" i="13"/>
  <c r="M120" i="13" s="1"/>
  <c r="I120" i="13"/>
  <c r="K120" i="13"/>
  <c r="O120" i="13"/>
  <c r="Q120" i="13"/>
  <c r="V120" i="13"/>
  <c r="G122" i="13"/>
  <c r="M122" i="13" s="1"/>
  <c r="I122" i="13"/>
  <c r="K122" i="13"/>
  <c r="O122" i="13"/>
  <c r="Q122" i="13"/>
  <c r="V122" i="13"/>
  <c r="G124" i="13"/>
  <c r="M124" i="13" s="1"/>
  <c r="I124" i="13"/>
  <c r="K124" i="13"/>
  <c r="O124" i="13"/>
  <c r="Q124" i="13"/>
  <c r="V124" i="13"/>
  <c r="G126" i="13"/>
  <c r="I126" i="13"/>
  <c r="K126" i="13"/>
  <c r="M126" i="13"/>
  <c r="O126" i="13"/>
  <c r="Q126" i="13"/>
  <c r="V126" i="13"/>
  <c r="G128" i="13"/>
  <c r="I128" i="13"/>
  <c r="K128" i="13"/>
  <c r="M128" i="13"/>
  <c r="O128" i="13"/>
  <c r="Q128" i="13"/>
  <c r="V128" i="13"/>
  <c r="G130" i="13"/>
  <c r="I130" i="13"/>
  <c r="K130" i="13"/>
  <c r="M130" i="13"/>
  <c r="O130" i="13"/>
  <c r="Q130" i="13"/>
  <c r="V130" i="13"/>
  <c r="G132" i="13"/>
  <c r="M132" i="13" s="1"/>
  <c r="I132" i="13"/>
  <c r="K132" i="13"/>
  <c r="O132" i="13"/>
  <c r="Q132" i="13"/>
  <c r="V132" i="13"/>
  <c r="G134" i="13"/>
  <c r="M134" i="13" s="1"/>
  <c r="I134" i="13"/>
  <c r="K134" i="13"/>
  <c r="O134" i="13"/>
  <c r="Q134" i="13"/>
  <c r="V134" i="13"/>
  <c r="G137" i="13"/>
  <c r="M137" i="13" s="1"/>
  <c r="I137" i="13"/>
  <c r="K137" i="13"/>
  <c r="O137" i="13"/>
  <c r="Q137" i="13"/>
  <c r="V137" i="13"/>
  <c r="G139" i="13"/>
  <c r="I139" i="13"/>
  <c r="K139" i="13"/>
  <c r="M139" i="13"/>
  <c r="O139" i="13"/>
  <c r="Q139" i="13"/>
  <c r="V139" i="13"/>
  <c r="G141" i="13"/>
  <c r="I141" i="13"/>
  <c r="K141" i="13"/>
  <c r="M141" i="13"/>
  <c r="O141" i="13"/>
  <c r="Q141" i="13"/>
  <c r="V141" i="13"/>
  <c r="G143" i="13"/>
  <c r="I143" i="13"/>
  <c r="K143" i="13"/>
  <c r="M143" i="13"/>
  <c r="O143" i="13"/>
  <c r="Q143" i="13"/>
  <c r="V143" i="13"/>
  <c r="G145" i="13"/>
  <c r="M145" i="13" s="1"/>
  <c r="I145" i="13"/>
  <c r="K145" i="13"/>
  <c r="O145" i="13"/>
  <c r="Q145" i="13"/>
  <c r="V145" i="13"/>
  <c r="G147" i="13"/>
  <c r="M147" i="13" s="1"/>
  <c r="I147" i="13"/>
  <c r="K147" i="13"/>
  <c r="O147" i="13"/>
  <c r="Q147" i="13"/>
  <c r="V147" i="13"/>
  <c r="G149" i="13"/>
  <c r="M149" i="13" s="1"/>
  <c r="I149" i="13"/>
  <c r="K149" i="13"/>
  <c r="O149" i="13"/>
  <c r="Q149" i="13"/>
  <c r="V149" i="13"/>
  <c r="G151" i="13"/>
  <c r="I151" i="13"/>
  <c r="K151" i="13"/>
  <c r="M151" i="13"/>
  <c r="O151" i="13"/>
  <c r="Q151" i="13"/>
  <c r="V151" i="13"/>
  <c r="G153" i="13"/>
  <c r="I153" i="13"/>
  <c r="K153" i="13"/>
  <c r="M153" i="13"/>
  <c r="O153" i="13"/>
  <c r="Q153" i="13"/>
  <c r="V153" i="13"/>
  <c r="G155" i="13"/>
  <c r="I155" i="13"/>
  <c r="K155" i="13"/>
  <c r="M155" i="13"/>
  <c r="O155" i="13"/>
  <c r="Q155" i="13"/>
  <c r="V155" i="13"/>
  <c r="G157" i="13"/>
  <c r="M157" i="13" s="1"/>
  <c r="I157" i="13"/>
  <c r="K157" i="13"/>
  <c r="O157" i="13"/>
  <c r="Q157" i="13"/>
  <c r="V157" i="13"/>
  <c r="G159" i="13"/>
  <c r="M159" i="13" s="1"/>
  <c r="I159" i="13"/>
  <c r="K159" i="13"/>
  <c r="O159" i="13"/>
  <c r="Q159" i="13"/>
  <c r="V159" i="13"/>
  <c r="G161" i="13"/>
  <c r="M161" i="13" s="1"/>
  <c r="I161" i="13"/>
  <c r="K161" i="13"/>
  <c r="O161" i="13"/>
  <c r="Q161" i="13"/>
  <c r="V161" i="13"/>
  <c r="G163" i="13"/>
  <c r="I163" i="13"/>
  <c r="K163" i="13"/>
  <c r="M163" i="13"/>
  <c r="O163" i="13"/>
  <c r="Q163" i="13"/>
  <c r="V163" i="13"/>
  <c r="G165" i="13"/>
  <c r="I165" i="13"/>
  <c r="K165" i="13"/>
  <c r="M165" i="13"/>
  <c r="O165" i="13"/>
  <c r="Q165" i="13"/>
  <c r="V165" i="13"/>
  <c r="G167" i="13"/>
  <c r="I167" i="13"/>
  <c r="K167" i="13"/>
  <c r="M167" i="13"/>
  <c r="O167" i="13"/>
  <c r="Q167" i="13"/>
  <c r="V167" i="13"/>
  <c r="G169" i="13"/>
  <c r="M169" i="13" s="1"/>
  <c r="I169" i="13"/>
  <c r="K169" i="13"/>
  <c r="O169" i="13"/>
  <c r="Q169" i="13"/>
  <c r="V169" i="13"/>
  <c r="G171" i="13"/>
  <c r="M171" i="13" s="1"/>
  <c r="I171" i="13"/>
  <c r="K171" i="13"/>
  <c r="O171" i="13"/>
  <c r="Q171" i="13"/>
  <c r="V171" i="13"/>
  <c r="G173" i="13"/>
  <c r="M173" i="13" s="1"/>
  <c r="I173" i="13"/>
  <c r="K173" i="13"/>
  <c r="O173" i="13"/>
  <c r="Q173" i="13"/>
  <c r="V173" i="13"/>
  <c r="G176" i="13"/>
  <c r="I176" i="13"/>
  <c r="I175" i="13" s="1"/>
  <c r="K176" i="13"/>
  <c r="K175" i="13" s="1"/>
  <c r="M176" i="13"/>
  <c r="O176" i="13"/>
  <c r="Q176" i="13"/>
  <c r="Q175" i="13" s="1"/>
  <c r="V176" i="13"/>
  <c r="G179" i="13"/>
  <c r="I179" i="13"/>
  <c r="K179" i="13"/>
  <c r="M179" i="13"/>
  <c r="O179" i="13"/>
  <c r="Q179" i="13"/>
  <c r="V179" i="13"/>
  <c r="G181" i="13"/>
  <c r="G175" i="13" s="1"/>
  <c r="I181" i="13"/>
  <c r="K181" i="13"/>
  <c r="O181" i="13"/>
  <c r="Q181" i="13"/>
  <c r="V181" i="13"/>
  <c r="V175" i="13" s="1"/>
  <c r="G183" i="13"/>
  <c r="M183" i="13" s="1"/>
  <c r="I183" i="13"/>
  <c r="K183" i="13"/>
  <c r="O183" i="13"/>
  <c r="Q183" i="13"/>
  <c r="V183" i="13"/>
  <c r="G185" i="13"/>
  <c r="M185" i="13" s="1"/>
  <c r="I185" i="13"/>
  <c r="K185" i="13"/>
  <c r="O185" i="13"/>
  <c r="Q185" i="13"/>
  <c r="V185" i="13"/>
  <c r="G187" i="13"/>
  <c r="I187" i="13"/>
  <c r="K187" i="13"/>
  <c r="M187" i="13"/>
  <c r="O187" i="13"/>
  <c r="O175" i="13" s="1"/>
  <c r="Q187" i="13"/>
  <c r="V187" i="13"/>
  <c r="G189" i="13"/>
  <c r="I189" i="13"/>
  <c r="K189" i="13"/>
  <c r="M189" i="13"/>
  <c r="O189" i="13"/>
  <c r="Q189" i="13"/>
  <c r="V189" i="13"/>
  <c r="G191" i="13"/>
  <c r="I191" i="13"/>
  <c r="K191" i="13"/>
  <c r="M191" i="13"/>
  <c r="O191" i="13"/>
  <c r="Q191" i="13"/>
  <c r="V191" i="13"/>
  <c r="G194" i="13"/>
  <c r="M194" i="13" s="1"/>
  <c r="I194" i="13"/>
  <c r="K194" i="13"/>
  <c r="K193" i="13" s="1"/>
  <c r="O194" i="13"/>
  <c r="O193" i="13" s="1"/>
  <c r="Q194" i="13"/>
  <c r="Q193" i="13" s="1"/>
  <c r="V194" i="13"/>
  <c r="V193" i="13" s="1"/>
  <c r="G197" i="13"/>
  <c r="M197" i="13" s="1"/>
  <c r="I197" i="13"/>
  <c r="K197" i="13"/>
  <c r="O197" i="13"/>
  <c r="Q197" i="13"/>
  <c r="V197" i="13"/>
  <c r="G199" i="13"/>
  <c r="I199" i="13"/>
  <c r="K199" i="13"/>
  <c r="M199" i="13"/>
  <c r="O199" i="13"/>
  <c r="Q199" i="13"/>
  <c r="V199" i="13"/>
  <c r="G201" i="13"/>
  <c r="I201" i="13"/>
  <c r="K201" i="13"/>
  <c r="M201" i="13"/>
  <c r="O201" i="13"/>
  <c r="Q201" i="13"/>
  <c r="V201" i="13"/>
  <c r="G203" i="13"/>
  <c r="I203" i="13"/>
  <c r="K203" i="13"/>
  <c r="M203" i="13"/>
  <c r="O203" i="13"/>
  <c r="Q203" i="13"/>
  <c r="V203" i="13"/>
  <c r="G205" i="13"/>
  <c r="M205" i="13" s="1"/>
  <c r="I205" i="13"/>
  <c r="I193" i="13" s="1"/>
  <c r="K205" i="13"/>
  <c r="O205" i="13"/>
  <c r="Q205" i="13"/>
  <c r="V205" i="13"/>
  <c r="G208" i="13"/>
  <c r="V208" i="13"/>
  <c r="G209" i="13"/>
  <c r="M209" i="13" s="1"/>
  <c r="M208" i="13" s="1"/>
  <c r="I209" i="13"/>
  <c r="I208" i="13" s="1"/>
  <c r="K209" i="13"/>
  <c r="O209" i="13"/>
  <c r="O208" i="13" s="1"/>
  <c r="Q209" i="13"/>
  <c r="Q208" i="13" s="1"/>
  <c r="V209" i="13"/>
  <c r="G212" i="13"/>
  <c r="I212" i="13"/>
  <c r="K212" i="13"/>
  <c r="M212" i="13"/>
  <c r="O212" i="13"/>
  <c r="Q212" i="13"/>
  <c r="V212" i="13"/>
  <c r="G215" i="13"/>
  <c r="I215" i="13"/>
  <c r="K215" i="13"/>
  <c r="K208" i="13" s="1"/>
  <c r="M215" i="13"/>
  <c r="O215" i="13"/>
  <c r="Q215" i="13"/>
  <c r="V215" i="13"/>
  <c r="AE219" i="13"/>
  <c r="G236" i="12"/>
  <c r="BA230" i="12"/>
  <c r="G9" i="12"/>
  <c r="G8" i="12" s="1"/>
  <c r="I9" i="12"/>
  <c r="I8" i="12" s="1"/>
  <c r="K9" i="12"/>
  <c r="K8" i="12" s="1"/>
  <c r="O9" i="12"/>
  <c r="O8" i="12" s="1"/>
  <c r="Q9" i="12"/>
  <c r="Q8" i="12" s="1"/>
  <c r="V9" i="12"/>
  <c r="V8" i="12" s="1"/>
  <c r="G12" i="12"/>
  <c r="M12" i="12" s="1"/>
  <c r="I12" i="12"/>
  <c r="K12" i="12"/>
  <c r="O12" i="12"/>
  <c r="Q12" i="12"/>
  <c r="V12" i="12"/>
  <c r="G16" i="12"/>
  <c r="M16" i="12" s="1"/>
  <c r="I16" i="12"/>
  <c r="K16" i="12"/>
  <c r="O16" i="12"/>
  <c r="Q16" i="12"/>
  <c r="V16" i="12"/>
  <c r="G21" i="12"/>
  <c r="I21" i="12"/>
  <c r="K21" i="12"/>
  <c r="M21" i="12"/>
  <c r="O21" i="12"/>
  <c r="Q21" i="12"/>
  <c r="V21" i="12"/>
  <c r="K24" i="12"/>
  <c r="O24" i="12"/>
  <c r="G25" i="12"/>
  <c r="G24" i="12" s="1"/>
  <c r="I25" i="12"/>
  <c r="I24" i="12" s="1"/>
  <c r="K25" i="12"/>
  <c r="M25" i="12"/>
  <c r="M24" i="12" s="1"/>
  <c r="O25" i="12"/>
  <c r="Q25" i="12"/>
  <c r="Q24" i="12" s="1"/>
  <c r="V25" i="12"/>
  <c r="V24" i="12" s="1"/>
  <c r="G28" i="12"/>
  <c r="K28" i="12"/>
  <c r="V28" i="12"/>
  <c r="G29" i="12"/>
  <c r="M29" i="12" s="1"/>
  <c r="M28" i="12" s="1"/>
  <c r="I29" i="12"/>
  <c r="I28" i="12" s="1"/>
  <c r="K29" i="12"/>
  <c r="O29" i="12"/>
  <c r="O28" i="12" s="1"/>
  <c r="Q29" i="12"/>
  <c r="Q28" i="12" s="1"/>
  <c r="V29" i="12"/>
  <c r="G32" i="12"/>
  <c r="V32" i="12"/>
  <c r="G33" i="12"/>
  <c r="I33" i="12"/>
  <c r="I32" i="12" s="1"/>
  <c r="K33" i="12"/>
  <c r="K32" i="12" s="1"/>
  <c r="M33" i="12"/>
  <c r="M32" i="12" s="1"/>
  <c r="O33" i="12"/>
  <c r="Q33" i="12"/>
  <c r="Q32" i="12" s="1"/>
  <c r="V33" i="12"/>
  <c r="G36" i="12"/>
  <c r="I36" i="12"/>
  <c r="K36" i="12"/>
  <c r="M36" i="12"/>
  <c r="O36" i="12"/>
  <c r="O32" i="12" s="1"/>
  <c r="Q36" i="12"/>
  <c r="V36" i="12"/>
  <c r="I39" i="12"/>
  <c r="G40" i="12"/>
  <c r="G39" i="12" s="1"/>
  <c r="I40" i="12"/>
  <c r="K40" i="12"/>
  <c r="K39" i="12" s="1"/>
  <c r="O40" i="12"/>
  <c r="O39" i="12" s="1"/>
  <c r="Q40" i="12"/>
  <c r="Q39" i="12" s="1"/>
  <c r="V40" i="12"/>
  <c r="V39" i="12" s="1"/>
  <c r="I43" i="12"/>
  <c r="G44" i="12"/>
  <c r="M44" i="12" s="1"/>
  <c r="M43" i="12" s="1"/>
  <c r="I44" i="12"/>
  <c r="K44" i="12"/>
  <c r="K43" i="12" s="1"/>
  <c r="O44" i="12"/>
  <c r="O43" i="12" s="1"/>
  <c r="Q44" i="12"/>
  <c r="V44" i="12"/>
  <c r="V43" i="12" s="1"/>
  <c r="G46" i="12"/>
  <c r="I46" i="12"/>
  <c r="K46" i="12"/>
  <c r="M46" i="12"/>
  <c r="O46" i="12"/>
  <c r="Q46" i="12"/>
  <c r="Q43" i="12" s="1"/>
  <c r="V46" i="12"/>
  <c r="G48" i="12"/>
  <c r="I48" i="12"/>
  <c r="K48" i="12"/>
  <c r="M48" i="12"/>
  <c r="O48" i="12"/>
  <c r="Q48" i="12"/>
  <c r="V48" i="12"/>
  <c r="G50" i="12"/>
  <c r="I50" i="12"/>
  <c r="K50" i="12"/>
  <c r="M50" i="12"/>
  <c r="O50" i="12"/>
  <c r="Q50" i="12"/>
  <c r="V50" i="12"/>
  <c r="G52" i="12"/>
  <c r="M52" i="12" s="1"/>
  <c r="I52" i="12"/>
  <c r="K52" i="12"/>
  <c r="O52" i="12"/>
  <c r="Q52" i="12"/>
  <c r="V52" i="12"/>
  <c r="I54" i="12"/>
  <c r="G55" i="12"/>
  <c r="M55" i="12" s="1"/>
  <c r="M54" i="12" s="1"/>
  <c r="I55" i="12"/>
  <c r="K55" i="12"/>
  <c r="K54" i="12" s="1"/>
  <c r="O55" i="12"/>
  <c r="O54" i="12" s="1"/>
  <c r="Q55" i="12"/>
  <c r="Q54" i="12" s="1"/>
  <c r="V55" i="12"/>
  <c r="V54" i="12" s="1"/>
  <c r="Q57" i="12"/>
  <c r="G58" i="12"/>
  <c r="G57" i="12" s="1"/>
  <c r="I58" i="12"/>
  <c r="I57" i="12" s="1"/>
  <c r="K58" i="12"/>
  <c r="K57" i="12" s="1"/>
  <c r="M58" i="12"/>
  <c r="M57" i="12" s="1"/>
  <c r="O58" i="12"/>
  <c r="O57" i="12" s="1"/>
  <c r="Q58" i="12"/>
  <c r="V58" i="12"/>
  <c r="V57" i="12" s="1"/>
  <c r="G62" i="12"/>
  <c r="I62" i="12"/>
  <c r="K62" i="12"/>
  <c r="M62" i="12"/>
  <c r="O62" i="12"/>
  <c r="Q62" i="12"/>
  <c r="V62" i="12"/>
  <c r="G66" i="12"/>
  <c r="M66" i="12" s="1"/>
  <c r="I66" i="12"/>
  <c r="K66" i="12"/>
  <c r="O66" i="12"/>
  <c r="Q66" i="12"/>
  <c r="V66" i="12"/>
  <c r="G69" i="12"/>
  <c r="M69" i="12" s="1"/>
  <c r="I69" i="12"/>
  <c r="K69" i="12"/>
  <c r="O69" i="12"/>
  <c r="Q69" i="12"/>
  <c r="V69" i="12"/>
  <c r="G73" i="12"/>
  <c r="I73" i="12"/>
  <c r="I72" i="12" s="1"/>
  <c r="K73" i="12"/>
  <c r="K72" i="12" s="1"/>
  <c r="M73" i="12"/>
  <c r="O73" i="12"/>
  <c r="O72" i="12" s="1"/>
  <c r="Q73" i="12"/>
  <c r="Q72" i="12" s="1"/>
  <c r="V73" i="12"/>
  <c r="G77" i="12"/>
  <c r="I77" i="12"/>
  <c r="K77" i="12"/>
  <c r="M77" i="12"/>
  <c r="O77" i="12"/>
  <c r="Q77" i="12"/>
  <c r="V77" i="12"/>
  <c r="G81" i="12"/>
  <c r="I81" i="12"/>
  <c r="K81" i="12"/>
  <c r="M81" i="12"/>
  <c r="O81" i="12"/>
  <c r="Q81" i="12"/>
  <c r="V81" i="12"/>
  <c r="G84" i="12"/>
  <c r="M84" i="12" s="1"/>
  <c r="I84" i="12"/>
  <c r="K84" i="12"/>
  <c r="O84" i="12"/>
  <c r="Q84" i="12"/>
  <c r="V84" i="12"/>
  <c r="G87" i="12"/>
  <c r="M87" i="12" s="1"/>
  <c r="I87" i="12"/>
  <c r="K87" i="12"/>
  <c r="O87" i="12"/>
  <c r="Q87" i="12"/>
  <c r="V87" i="12"/>
  <c r="G90" i="12"/>
  <c r="M90" i="12" s="1"/>
  <c r="I90" i="12"/>
  <c r="K90" i="12"/>
  <c r="O90" i="12"/>
  <c r="Q90" i="12"/>
  <c r="V90" i="12"/>
  <c r="V72" i="12" s="1"/>
  <c r="G93" i="12"/>
  <c r="Q93" i="12"/>
  <c r="V93" i="12"/>
  <c r="G94" i="12"/>
  <c r="I94" i="12"/>
  <c r="I93" i="12" s="1"/>
  <c r="K94" i="12"/>
  <c r="K93" i="12" s="1"/>
  <c r="M94" i="12"/>
  <c r="M93" i="12" s="1"/>
  <c r="O94" i="12"/>
  <c r="O93" i="12" s="1"/>
  <c r="Q94" i="12"/>
  <c r="V94" i="12"/>
  <c r="G99" i="12"/>
  <c r="G98" i="12" s="1"/>
  <c r="I99" i="12"/>
  <c r="I98" i="12" s="1"/>
  <c r="K99" i="12"/>
  <c r="K98" i="12" s="1"/>
  <c r="O99" i="12"/>
  <c r="Q99" i="12"/>
  <c r="Q98" i="12" s="1"/>
  <c r="V99" i="12"/>
  <c r="V98" i="12" s="1"/>
  <c r="G102" i="12"/>
  <c r="M102" i="12" s="1"/>
  <c r="I102" i="12"/>
  <c r="K102" i="12"/>
  <c r="O102" i="12"/>
  <c r="O98" i="12" s="1"/>
  <c r="Q102" i="12"/>
  <c r="V102" i="12"/>
  <c r="G106" i="12"/>
  <c r="V106" i="12"/>
  <c r="G107" i="12"/>
  <c r="I107" i="12"/>
  <c r="K107" i="12"/>
  <c r="K106" i="12" s="1"/>
  <c r="M107" i="12"/>
  <c r="O107" i="12"/>
  <c r="O106" i="12" s="1"/>
  <c r="Q107" i="12"/>
  <c r="Q106" i="12" s="1"/>
  <c r="V107" i="12"/>
  <c r="G111" i="12"/>
  <c r="I111" i="12"/>
  <c r="I106" i="12" s="1"/>
  <c r="K111" i="12"/>
  <c r="M111" i="12"/>
  <c r="O111" i="12"/>
  <c r="Q111" i="12"/>
  <c r="V111" i="12"/>
  <c r="G114" i="12"/>
  <c r="I114" i="12"/>
  <c r="K114" i="12"/>
  <c r="M114" i="12"/>
  <c r="O114" i="12"/>
  <c r="Q114" i="12"/>
  <c r="V114" i="12"/>
  <c r="G117" i="12"/>
  <c r="M117" i="12" s="1"/>
  <c r="I117" i="12"/>
  <c r="K117" i="12"/>
  <c r="O117" i="12"/>
  <c r="Q117" i="12"/>
  <c r="V117" i="12"/>
  <c r="G121" i="12"/>
  <c r="M121" i="12" s="1"/>
  <c r="I121" i="12"/>
  <c r="K121" i="12"/>
  <c r="O121" i="12"/>
  <c r="O120" i="12" s="1"/>
  <c r="Q121" i="12"/>
  <c r="Q120" i="12" s="1"/>
  <c r="V121" i="12"/>
  <c r="V120" i="12" s="1"/>
  <c r="G124" i="12"/>
  <c r="I124" i="12"/>
  <c r="K124" i="12"/>
  <c r="K120" i="12" s="1"/>
  <c r="M124" i="12"/>
  <c r="O124" i="12"/>
  <c r="Q124" i="12"/>
  <c r="V124" i="12"/>
  <c r="G126" i="12"/>
  <c r="I126" i="12"/>
  <c r="K126" i="12"/>
  <c r="M126" i="12"/>
  <c r="O126" i="12"/>
  <c r="Q126" i="12"/>
  <c r="V126" i="12"/>
  <c r="G128" i="12"/>
  <c r="I128" i="12"/>
  <c r="K128" i="12"/>
  <c r="M128" i="12"/>
  <c r="O128" i="12"/>
  <c r="Q128" i="12"/>
  <c r="V128" i="12"/>
  <c r="G130" i="12"/>
  <c r="M130" i="12" s="1"/>
  <c r="I130" i="12"/>
  <c r="K130" i="12"/>
  <c r="O130" i="12"/>
  <c r="Q130" i="12"/>
  <c r="V130" i="12"/>
  <c r="G132" i="12"/>
  <c r="M132" i="12" s="1"/>
  <c r="I132" i="12"/>
  <c r="I120" i="12" s="1"/>
  <c r="K132" i="12"/>
  <c r="O132" i="12"/>
  <c r="Q132" i="12"/>
  <c r="V132" i="12"/>
  <c r="G134" i="12"/>
  <c r="M134" i="12" s="1"/>
  <c r="I134" i="12"/>
  <c r="K134" i="12"/>
  <c r="O134" i="12"/>
  <c r="Q134" i="12"/>
  <c r="V134" i="12"/>
  <c r="G136" i="12"/>
  <c r="I136" i="12"/>
  <c r="K136" i="12"/>
  <c r="M136" i="12"/>
  <c r="O136" i="12"/>
  <c r="Q136" i="12"/>
  <c r="V136" i="12"/>
  <c r="G139" i="12"/>
  <c r="I139" i="12"/>
  <c r="K139" i="12"/>
  <c r="M139" i="12"/>
  <c r="O139" i="12"/>
  <c r="Q139" i="12"/>
  <c r="V139" i="12"/>
  <c r="G141" i="12"/>
  <c r="I141" i="12"/>
  <c r="K141" i="12"/>
  <c r="M141" i="12"/>
  <c r="O141" i="12"/>
  <c r="Q141" i="12"/>
  <c r="V141" i="12"/>
  <c r="G143" i="12"/>
  <c r="M143" i="12" s="1"/>
  <c r="I143" i="12"/>
  <c r="K143" i="12"/>
  <c r="O143" i="12"/>
  <c r="Q143" i="12"/>
  <c r="V143" i="12"/>
  <c r="G145" i="12"/>
  <c r="M145" i="12" s="1"/>
  <c r="I145" i="12"/>
  <c r="K145" i="12"/>
  <c r="O145" i="12"/>
  <c r="Q145" i="12"/>
  <c r="V145" i="12"/>
  <c r="G147" i="12"/>
  <c r="M147" i="12" s="1"/>
  <c r="I147" i="12"/>
  <c r="K147" i="12"/>
  <c r="O147" i="12"/>
  <c r="Q147" i="12"/>
  <c r="V147" i="12"/>
  <c r="G149" i="12"/>
  <c r="I149" i="12"/>
  <c r="K149" i="12"/>
  <c r="M149" i="12"/>
  <c r="O149" i="12"/>
  <c r="Q149" i="12"/>
  <c r="V149" i="12"/>
  <c r="G151" i="12"/>
  <c r="I151" i="12"/>
  <c r="K151" i="12"/>
  <c r="M151" i="12"/>
  <c r="O151" i="12"/>
  <c r="Q151" i="12"/>
  <c r="V151" i="12"/>
  <c r="G153" i="12"/>
  <c r="I153" i="12"/>
  <c r="K153" i="12"/>
  <c r="M153" i="12"/>
  <c r="O153" i="12"/>
  <c r="Q153" i="12"/>
  <c r="V153" i="12"/>
  <c r="G156" i="12"/>
  <c r="M156" i="12" s="1"/>
  <c r="I156" i="12"/>
  <c r="K156" i="12"/>
  <c r="O156" i="12"/>
  <c r="Q156" i="12"/>
  <c r="V156" i="12"/>
  <c r="G158" i="12"/>
  <c r="M158" i="12" s="1"/>
  <c r="I158" i="12"/>
  <c r="K158" i="12"/>
  <c r="O158" i="12"/>
  <c r="Q158" i="12"/>
  <c r="V158" i="12"/>
  <c r="G160" i="12"/>
  <c r="M160" i="12" s="1"/>
  <c r="I160" i="12"/>
  <c r="K160" i="12"/>
  <c r="O160" i="12"/>
  <c r="Q160" i="12"/>
  <c r="V160" i="12"/>
  <c r="G162" i="12"/>
  <c r="I162" i="12"/>
  <c r="K162" i="12"/>
  <c r="M162" i="12"/>
  <c r="O162" i="12"/>
  <c r="Q162" i="12"/>
  <c r="V162" i="12"/>
  <c r="G164" i="12"/>
  <c r="I164" i="12"/>
  <c r="K164" i="12"/>
  <c r="M164" i="12"/>
  <c r="O164" i="12"/>
  <c r="Q164" i="12"/>
  <c r="V164" i="12"/>
  <c r="G166" i="12"/>
  <c r="I166" i="12"/>
  <c r="K166" i="12"/>
  <c r="M166" i="12"/>
  <c r="O166" i="12"/>
  <c r="Q166" i="12"/>
  <c r="V166" i="12"/>
  <c r="G168" i="12"/>
  <c r="M168" i="12" s="1"/>
  <c r="I168" i="12"/>
  <c r="K168" i="12"/>
  <c r="O168" i="12"/>
  <c r="Q168" i="12"/>
  <c r="V168" i="12"/>
  <c r="G170" i="12"/>
  <c r="M170" i="12" s="1"/>
  <c r="I170" i="12"/>
  <c r="K170" i="12"/>
  <c r="O170" i="12"/>
  <c r="Q170" i="12"/>
  <c r="V170" i="12"/>
  <c r="G172" i="12"/>
  <c r="M172" i="12" s="1"/>
  <c r="I172" i="12"/>
  <c r="K172" i="12"/>
  <c r="O172" i="12"/>
  <c r="Q172" i="12"/>
  <c r="V172" i="12"/>
  <c r="G174" i="12"/>
  <c r="I174" i="12"/>
  <c r="K174" i="12"/>
  <c r="M174" i="12"/>
  <c r="O174" i="12"/>
  <c r="Q174" i="12"/>
  <c r="V174" i="12"/>
  <c r="G176" i="12"/>
  <c r="I176" i="12"/>
  <c r="K176" i="12"/>
  <c r="M176" i="12"/>
  <c r="O176" i="12"/>
  <c r="Q176" i="12"/>
  <c r="V176" i="12"/>
  <c r="G178" i="12"/>
  <c r="I178" i="12"/>
  <c r="K178" i="12"/>
  <c r="M178" i="12"/>
  <c r="O178" i="12"/>
  <c r="Q178" i="12"/>
  <c r="V178" i="12"/>
  <c r="G180" i="12"/>
  <c r="M180" i="12" s="1"/>
  <c r="I180" i="12"/>
  <c r="K180" i="12"/>
  <c r="O180" i="12"/>
  <c r="Q180" i="12"/>
  <c r="V180" i="12"/>
  <c r="G182" i="12"/>
  <c r="M182" i="12" s="1"/>
  <c r="I182" i="12"/>
  <c r="K182" i="12"/>
  <c r="O182" i="12"/>
  <c r="Q182" i="12"/>
  <c r="V182" i="12"/>
  <c r="G184" i="12"/>
  <c r="M184" i="12" s="1"/>
  <c r="I184" i="12"/>
  <c r="K184" i="12"/>
  <c r="O184" i="12"/>
  <c r="Q184" i="12"/>
  <c r="V184" i="12"/>
  <c r="G186" i="12"/>
  <c r="I186" i="12"/>
  <c r="K186" i="12"/>
  <c r="M186" i="12"/>
  <c r="O186" i="12"/>
  <c r="Q186" i="12"/>
  <c r="V186" i="12"/>
  <c r="G188" i="12"/>
  <c r="I188" i="12"/>
  <c r="K188" i="12"/>
  <c r="M188" i="12"/>
  <c r="O188" i="12"/>
  <c r="Q188" i="12"/>
  <c r="V188" i="12"/>
  <c r="G190" i="12"/>
  <c r="I190" i="12"/>
  <c r="K190" i="12"/>
  <c r="M190" i="12"/>
  <c r="O190" i="12"/>
  <c r="Q190" i="12"/>
  <c r="V190" i="12"/>
  <c r="G193" i="12"/>
  <c r="M193" i="12" s="1"/>
  <c r="I193" i="12"/>
  <c r="I192" i="12" s="1"/>
  <c r="K193" i="12"/>
  <c r="O193" i="12"/>
  <c r="O192" i="12" s="1"/>
  <c r="Q193" i="12"/>
  <c r="Q192" i="12" s="1"/>
  <c r="V193" i="12"/>
  <c r="V192" i="12" s="1"/>
  <c r="G196" i="12"/>
  <c r="M196" i="12" s="1"/>
  <c r="I196" i="12"/>
  <c r="K196" i="12"/>
  <c r="O196" i="12"/>
  <c r="Q196" i="12"/>
  <c r="V196" i="12"/>
  <c r="G198" i="12"/>
  <c r="I198" i="12"/>
  <c r="K198" i="12"/>
  <c r="M198" i="12"/>
  <c r="O198" i="12"/>
  <c r="Q198" i="12"/>
  <c r="V198" i="12"/>
  <c r="G200" i="12"/>
  <c r="I200" i="12"/>
  <c r="K200" i="12"/>
  <c r="M200" i="12"/>
  <c r="O200" i="12"/>
  <c r="Q200" i="12"/>
  <c r="V200" i="12"/>
  <c r="G202" i="12"/>
  <c r="I202" i="12"/>
  <c r="K202" i="12"/>
  <c r="M202" i="12"/>
  <c r="O202" i="12"/>
  <c r="Q202" i="12"/>
  <c r="V202" i="12"/>
  <c r="G204" i="12"/>
  <c r="M204" i="12" s="1"/>
  <c r="I204" i="12"/>
  <c r="K204" i="12"/>
  <c r="K192" i="12" s="1"/>
  <c r="O204" i="12"/>
  <c r="Q204" i="12"/>
  <c r="V204" i="12"/>
  <c r="G206" i="12"/>
  <c r="M206" i="12" s="1"/>
  <c r="I206" i="12"/>
  <c r="K206" i="12"/>
  <c r="O206" i="12"/>
  <c r="Q206" i="12"/>
  <c r="V206" i="12"/>
  <c r="G208" i="12"/>
  <c r="M208" i="12" s="1"/>
  <c r="I208" i="12"/>
  <c r="K208" i="12"/>
  <c r="O208" i="12"/>
  <c r="Q208" i="12"/>
  <c r="V208" i="12"/>
  <c r="G211" i="12"/>
  <c r="I211" i="12"/>
  <c r="I210" i="12" s="1"/>
  <c r="K211" i="12"/>
  <c r="K210" i="12" s="1"/>
  <c r="M211" i="12"/>
  <c r="M210" i="12" s="1"/>
  <c r="O211" i="12"/>
  <c r="O210" i="12" s="1"/>
  <c r="Q211" i="12"/>
  <c r="V211" i="12"/>
  <c r="G214" i="12"/>
  <c r="G210" i="12" s="1"/>
  <c r="I214" i="12"/>
  <c r="K214" i="12"/>
  <c r="M214" i="12"/>
  <c r="O214" i="12"/>
  <c r="Q214" i="12"/>
  <c r="V214" i="12"/>
  <c r="V210" i="12" s="1"/>
  <c r="G216" i="12"/>
  <c r="M216" i="12" s="1"/>
  <c r="I216" i="12"/>
  <c r="K216" i="12"/>
  <c r="O216" i="12"/>
  <c r="Q216" i="12"/>
  <c r="V216" i="12"/>
  <c r="G218" i="12"/>
  <c r="M218" i="12" s="1"/>
  <c r="I218" i="12"/>
  <c r="K218" i="12"/>
  <c r="O218" i="12"/>
  <c r="Q218" i="12"/>
  <c r="V218" i="12"/>
  <c r="G220" i="12"/>
  <c r="M220" i="12" s="1"/>
  <c r="I220" i="12"/>
  <c r="K220" i="12"/>
  <c r="O220" i="12"/>
  <c r="Q220" i="12"/>
  <c r="V220" i="12"/>
  <c r="G222" i="12"/>
  <c r="I222" i="12"/>
  <c r="K222" i="12"/>
  <c r="M222" i="12"/>
  <c r="O222" i="12"/>
  <c r="Q222" i="12"/>
  <c r="Q210" i="12" s="1"/>
  <c r="V222" i="12"/>
  <c r="O225" i="12"/>
  <c r="G226" i="12"/>
  <c r="G225" i="12" s="1"/>
  <c r="I226" i="12"/>
  <c r="I225" i="12" s="1"/>
  <c r="K226" i="12"/>
  <c r="K225" i="12" s="1"/>
  <c r="M226" i="12"/>
  <c r="M225" i="12" s="1"/>
  <c r="O226" i="12"/>
  <c r="Q226" i="12"/>
  <c r="Q225" i="12" s="1"/>
  <c r="V226" i="12"/>
  <c r="V225" i="12" s="1"/>
  <c r="G229" i="12"/>
  <c r="M229" i="12" s="1"/>
  <c r="I229" i="12"/>
  <c r="K229" i="12"/>
  <c r="O229" i="12"/>
  <c r="Q229" i="12"/>
  <c r="V229" i="12"/>
  <c r="G232" i="12"/>
  <c r="M232" i="12" s="1"/>
  <c r="I232" i="12"/>
  <c r="K232" i="12"/>
  <c r="O232" i="12"/>
  <c r="Q232" i="12"/>
  <c r="V232" i="12"/>
  <c r="AE236" i="12"/>
  <c r="I20" i="1"/>
  <c r="I19" i="1"/>
  <c r="I18" i="1"/>
  <c r="I17" i="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47" i="1"/>
  <c r="G25" i="1" s="1"/>
  <c r="A25" i="1" s="1"/>
  <c r="H45" i="1"/>
  <c r="I45" i="1" s="1"/>
  <c r="H42" i="1"/>
  <c r="I42" i="1" s="1"/>
  <c r="H40" i="1"/>
  <c r="H39" i="1"/>
  <c r="I39" i="1" s="1"/>
  <c r="I47" i="1" s="1"/>
  <c r="J28" i="1"/>
  <c r="J26" i="1"/>
  <c r="G38" i="1"/>
  <c r="F38" i="1"/>
  <c r="J23" i="1"/>
  <c r="J24" i="1"/>
  <c r="J25" i="1"/>
  <c r="J27" i="1"/>
  <c r="E24" i="1"/>
  <c r="E26" i="1"/>
  <c r="I149" i="1" l="1"/>
  <c r="J148" i="1" s="1"/>
  <c r="G26" i="1"/>
  <c r="A26" i="1"/>
  <c r="G28" i="1"/>
  <c r="G23" i="1"/>
  <c r="M70" i="14"/>
  <c r="M13" i="14"/>
  <c r="M43" i="14"/>
  <c r="M221" i="14"/>
  <c r="M75" i="14"/>
  <c r="M128" i="14"/>
  <c r="M107" i="14"/>
  <c r="G221" i="14"/>
  <c r="G13" i="14"/>
  <c r="G70" i="14"/>
  <c r="G43" i="14"/>
  <c r="M209" i="14"/>
  <c r="M203" i="14" s="1"/>
  <c r="M122" i="14"/>
  <c r="M114" i="14" s="1"/>
  <c r="M100" i="13"/>
  <c r="M193" i="13"/>
  <c r="G100" i="13"/>
  <c r="M71" i="13"/>
  <c r="M70" i="13" s="1"/>
  <c r="M39" i="13"/>
  <c r="M38" i="13" s="1"/>
  <c r="M9" i="13"/>
  <c r="M8" i="13" s="1"/>
  <c r="AF219" i="13"/>
  <c r="G193" i="13"/>
  <c r="G76" i="13"/>
  <c r="G42" i="13"/>
  <c r="G27" i="13"/>
  <c r="M181" i="13"/>
  <c r="M175" i="13" s="1"/>
  <c r="M192" i="12"/>
  <c r="M120" i="12"/>
  <c r="M106" i="12"/>
  <c r="M72" i="12"/>
  <c r="AF236" i="12"/>
  <c r="M99" i="12"/>
  <c r="M98" i="12" s="1"/>
  <c r="M40" i="12"/>
  <c r="M39" i="12" s="1"/>
  <c r="M9" i="12"/>
  <c r="M8" i="12" s="1"/>
  <c r="G72" i="12"/>
  <c r="G120" i="12"/>
  <c r="G54" i="12"/>
  <c r="G43" i="12"/>
  <c r="G192" i="12"/>
  <c r="I21" i="1"/>
  <c r="J45" i="1"/>
  <c r="J43" i="1"/>
  <c r="J41" i="1"/>
  <c r="J46" i="1"/>
  <c r="J44" i="1"/>
  <c r="J42" i="1"/>
  <c r="J39" i="1"/>
  <c r="J47" i="1" s="1"/>
  <c r="H47" i="1"/>
  <c r="J141" i="1" l="1"/>
  <c r="J134" i="1"/>
  <c r="J144" i="1"/>
  <c r="J137" i="1"/>
  <c r="J143" i="1"/>
  <c r="J147" i="1"/>
  <c r="J136" i="1"/>
  <c r="J133" i="1"/>
  <c r="J146" i="1"/>
  <c r="J138" i="1"/>
  <c r="J145" i="1"/>
  <c r="J142" i="1"/>
  <c r="J139" i="1"/>
  <c r="J140" i="1"/>
  <c r="J135" i="1"/>
  <c r="J132" i="1"/>
  <c r="A23" i="1"/>
  <c r="J149" i="1" l="1"/>
  <c r="A24" i="1"/>
  <c r="G24"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Zdeněk Varvařovský</author>
  </authors>
  <commentList>
    <comment ref="S6" authorId="0" shapeId="0" xr:uid="{3B927A1F-31F8-4971-939D-22542AF8B559}">
      <text>
        <r>
          <rPr>
            <sz val="9"/>
            <color indexed="81"/>
            <rFont val="Tahoma"/>
            <family val="2"/>
            <charset val="238"/>
          </rPr>
          <t>Jedná se o informaci, zda se jedná o položku, která je do rozpočtu zadána z cenové soustavy RTS, nebo vlastní.</t>
        </r>
      </text>
    </comment>
    <comment ref="T6" authorId="0" shapeId="0" xr:uid="{06D5CDBE-C65E-4B8E-BEDA-8BD9C0E1596E}">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Zdeněk Varvařovský</author>
  </authors>
  <commentList>
    <comment ref="S6" authorId="0" shapeId="0" xr:uid="{961C27AC-6F56-47BA-87D7-491756493752}">
      <text>
        <r>
          <rPr>
            <sz val="9"/>
            <color indexed="81"/>
            <rFont val="Tahoma"/>
            <family val="2"/>
            <charset val="238"/>
          </rPr>
          <t>Jedná se o informaci, zda se jedná o položku, která je do rozpočtu zadána z cenové soustavy RTS, nebo vlastní.</t>
        </r>
      </text>
    </comment>
    <comment ref="T6" authorId="0" shapeId="0" xr:uid="{F3FAD484-EED2-40D0-AA7E-65FCF589957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Zdeněk Varvařovský</author>
  </authors>
  <commentList>
    <comment ref="S6" authorId="0" shapeId="0" xr:uid="{2D9A8B69-BDA7-4FAC-9108-7E4A75B7070B}">
      <text>
        <r>
          <rPr>
            <sz val="9"/>
            <color indexed="81"/>
            <rFont val="Tahoma"/>
            <family val="2"/>
            <charset val="238"/>
          </rPr>
          <t>Jedná se o informaci, zda se jedná o položku, která je do rozpočtu zadána z cenové soustavy RTS, nebo vlastní.</t>
        </r>
      </text>
    </comment>
    <comment ref="T6" authorId="0" shapeId="0" xr:uid="{95CA090F-0BF7-4CFD-A02C-E3977E4B5BCC}">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<sst xmlns="http://schemas.openxmlformats.org/spreadsheetml/2006/main" count="3234" uniqueCount="491">
  <si>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</si>
  <si>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</si>
  <si>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</si>
  <si>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</si>
  <si>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</si>
  <si>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</si>
  <si>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</si>
  <si>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</si>
  <si>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</si>
  <si>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</si>
  <si>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</si>
  <si>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</si>
  <si>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</si>
  <si>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</si>
  <si>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</si>
  <si>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</si>
  <si>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</si>
  <si>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</si>
  <si>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</si>
  <si>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</si>
  <si>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</si>
  <si>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</si>
  <si>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</si>
  <si>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</si>
  <si>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</si>
  <si>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</si>
  <si>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</si>
  <si>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</si>
  <si>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</si>
  <si>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</si>
  <si>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</si>
  <si>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</si>
  <si>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</si>
  <si>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</si>
  <si>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</si>
  <si>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</si>
  <si>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</si>
  <si>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</si>
  <si>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</si>
  <si>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</si>
  <si>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</si>
  <si>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</si>
  <si>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</si>
  <si>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Varvařovský - projektování a IČ, IČ - 11617721, DIČ - CZ5604250718</t>
  </si>
  <si>
    <t>2023031</t>
  </si>
  <si>
    <t>Stavební úpravy učeben GASOS ROKYCANY - ul. Svazu bojovníků za svobodu</t>
  </si>
  <si>
    <t>Gymnázium a Střední odborná škola, Rokycany, Mládežníků 1115</t>
  </si>
  <si>
    <t>Mládežníků 1115</t>
  </si>
  <si>
    <t>Rokycany-Nové Město</t>
  </si>
  <si>
    <t>33701</t>
  </si>
  <si>
    <t>48380296</t>
  </si>
  <si>
    <t>Varvařovský - projektování a IČ</t>
  </si>
  <si>
    <t>Veselá 57</t>
  </si>
  <si>
    <t>Rokycany</t>
  </si>
  <si>
    <t>11617721</t>
  </si>
  <si>
    <t>CZ5604250718</t>
  </si>
  <si>
    <t>Určen při výběrovém řízení</t>
  </si>
  <si>
    <t>11111111</t>
  </si>
  <si>
    <t>Stavba</t>
  </si>
  <si>
    <t>Stavební objekt</t>
  </si>
  <si>
    <t>SO01</t>
  </si>
  <si>
    <t>Laboratoř přírodovědných oborů</t>
  </si>
  <si>
    <t>1</t>
  </si>
  <si>
    <t>Laboratoř přírodovědných předmětů</t>
  </si>
  <si>
    <t>SO02</t>
  </si>
  <si>
    <t>Učebna 3D tisku</t>
  </si>
  <si>
    <t>Učebna 3D tisku - stavební část</t>
  </si>
  <si>
    <t>SO03</t>
  </si>
  <si>
    <t>Učebna IoT/ robotiky</t>
  </si>
  <si>
    <t>Odborná laboratoř robotiky</t>
  </si>
  <si>
    <t>Celkem za stavbu</t>
  </si>
  <si>
    <t>CZK</t>
  </si>
  <si>
    <t>#POPS</t>
  </si>
  <si>
    <t>Popis stavby: 2023031 - Stavební úpravy učeben GASOS ROKYCANY - ul. Svazu bojovníků za svobodu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</si>
  <si>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</si>
  <si>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</si>
  <si>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</si>
  <si>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</si>
  <si>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</si>
  <si>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</si>
  <si>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</si>
  <si>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</si>
  <si>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</si>
  <si>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</si>
  <si>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</si>
  <si>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</si>
  <si>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</si>
  <si>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</si>
  <si>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</si>
  <si>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</si>
  <si>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</si>
  <si>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</si>
  <si>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</si>
  <si>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</si>
  <si>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</si>
  <si>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</si>
  <si>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</si>
  <si>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</si>
  <si>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</si>
  <si>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</si>
  <si>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</si>
  <si>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</si>
  <si>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</si>
  <si>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</si>
  <si>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</si>
  <si>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</si>
  <si>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</si>
  <si>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</si>
  <si>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</si>
  <si>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</si>
  <si>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</si>
  <si>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</si>
  <si>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</si>
  <si>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</si>
  <si>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</si>
  <si>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</si>
  <si>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</si>
  <si>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</si>
  <si>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</si>
  <si>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Laboratoř přírodovědných oborů</t>
  </si>
  <si>
    <t>#POPR</t>
  </si>
  <si>
    <t>Popis rozpočtu: 1 - Laboratoř přírodovědných předmětů</t>
  </si>
  <si>
    <t>Popis objektu: SO02 - Učebna 3D tisku</t>
  </si>
  <si>
    <t>Popis rozpočtu: 1 - Učebna 3D tisku - stavební část</t>
  </si>
  <si>
    <t>Popis objektu: SO03 - Učebna IoT/ robotiky</t>
  </si>
  <si>
    <t>Popis rozpočtu: 1 - Odborná laboratoř robotiky</t>
  </si>
  <si>
    <t>Rekapitulace dílů</t>
  </si>
  <si>
    <t>Typ dílu</t>
  </si>
  <si>
    <t>3</t>
  </si>
  <si>
    <t>Svislé a kompletní konstrukce</t>
  </si>
  <si>
    <t>61</t>
  </si>
  <si>
    <t>Úpravy povrchů vnitřní</t>
  </si>
  <si>
    <t>94</t>
  </si>
  <si>
    <t>Lešení a stavební výtahy</t>
  </si>
  <si>
    <t>95</t>
  </si>
  <si>
    <t>Dokončovací konstrukce na pozemních stavbách</t>
  </si>
  <si>
    <t>96</t>
  </si>
  <si>
    <t>Bourání konstrukcí</t>
  </si>
  <si>
    <t>99</t>
  </si>
  <si>
    <t>Staveništní přesun hmot</t>
  </si>
  <si>
    <t>725</t>
  </si>
  <si>
    <t>Zařizovací předměty</t>
  </si>
  <si>
    <t>766</t>
  </si>
  <si>
    <t>Konstrukce truhlářské</t>
  </si>
  <si>
    <t>775</t>
  </si>
  <si>
    <t>Podlahy vlysové a parketové</t>
  </si>
  <si>
    <t>776</t>
  </si>
  <si>
    <t>Podlahy povlakové</t>
  </si>
  <si>
    <t>777</t>
  </si>
  <si>
    <t>Podlahy ze syntetických hmot</t>
  </si>
  <si>
    <t>783</t>
  </si>
  <si>
    <t>Nátěry</t>
  </si>
  <si>
    <t>784</t>
  </si>
  <si>
    <t>Malby</t>
  </si>
  <si>
    <t>M21</t>
  </si>
  <si>
    <t>Elektromontáže</t>
  </si>
  <si>
    <t>M22</t>
  </si>
  <si>
    <t>Montáž sdělovací a zabezp. techniky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</si>
  <si>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</si>
  <si>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</si>
  <si>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</si>
  <si>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</si>
  <si>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</si>
  <si>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</si>
  <si>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</si>
  <si>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</si>
  <si>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</si>
  <si>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</si>
  <si>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</si>
  <si>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</si>
  <si>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</si>
  <si>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</si>
  <si>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</si>
  <si>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</si>
  <si>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</si>
  <si>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</si>
  <si>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</si>
  <si>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</si>
  <si>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</si>
  <si>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</si>
  <si>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</si>
  <si>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</si>
  <si>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</si>
  <si>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</si>
  <si>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</si>
  <si>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</si>
  <si>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</si>
  <si>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</si>
  <si>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</si>
  <si>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</si>
  <si>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</si>
  <si>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</si>
  <si>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611403380R00</t>
  </si>
  <si>
    <t>Hrubé zaplnění rýh ve stropech maltou ze suchých směsí 30 x 30 mm</t>
  </si>
  <si>
    <t>m</t>
  </si>
  <si>
    <t>801-4</t>
  </si>
  <si>
    <t>RTS 23/ I</t>
  </si>
  <si>
    <t>Indiv</t>
  </si>
  <si>
    <t>Práce</t>
  </si>
  <si>
    <t>Běžná</t>
  </si>
  <si>
    <t>POL1_</t>
  </si>
  <si>
    <t>6,60*4</t>
  </si>
  <si>
    <t>VV</t>
  </si>
  <si>
    <t>SPU</t>
  </si>
  <si>
    <t>611421231RT2</t>
  </si>
  <si>
    <t>Oprava vnitřních vápenných omítek stropů železobetonových rovných tvárnicových a kleneb v množství opravované plochy  v množství opravované plochy přes 5 do 10 %, štukových</t>
  </si>
  <si>
    <t>m2</t>
  </si>
  <si>
    <t>Včetně pomocného pracovního lešení o výšce podlahy do 1900 mm a pro zatížení do 1,5 kPa.</t>
  </si>
  <si>
    <t>POP</t>
  </si>
  <si>
    <t>Odkaz na mn. položky pořadí 7 : 34,98000</t>
  </si>
  <si>
    <t>612403380R00</t>
  </si>
  <si>
    <t>Hrubá výplň rýh ve stěnách, jakoukoliv maltou maltou ze suchých směsí  30 x 30 mm</t>
  </si>
  <si>
    <t>jakékoliv šířky rýhy,</t>
  </si>
  <si>
    <t>SPI</t>
  </si>
  <si>
    <t>(6,6+5,30)*2</t>
  </si>
  <si>
    <t>1,50*4</t>
  </si>
  <si>
    <t>612421231RT2</t>
  </si>
  <si>
    <t>Oprava vnitřních vápenných omítek stěn v množství opravované plochy přes 5 do 10 %,  štukových</t>
  </si>
  <si>
    <t>Odkaz na mn. položky pořadí 8 : 90,44000</t>
  </si>
  <si>
    <t>941955002R00</t>
  </si>
  <si>
    <t>Lešení lehké pracovní pomocné pomocné, o výšce lešeňové podlahy přes 1,2 do 1,9 m</t>
  </si>
  <si>
    <t>800-3</t>
  </si>
  <si>
    <t>6,60*5,30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</si>
  <si>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</si>
  <si>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</si>
  <si>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801-1</t>
  </si>
  <si>
    <t>978011121R00</t>
  </si>
  <si>
    <t>Otlučení omítek vápenných nebo vápenocementových vnitřních s vyškrabáním spár, s očištěním zdiva stropů, v rozsahu do 10 %</t>
  </si>
  <si>
    <t>801-3</t>
  </si>
  <si>
    <t>978013121R00</t>
  </si>
  <si>
    <t>Otlučení omítek vápenných nebo vápenocementových vnitřních s vyškrabáním spár, s očištěním zdiva stěn, v rozsahu do 10 %</t>
  </si>
  <si>
    <t>(6,60+5,30)*2*3,80</t>
  </si>
  <si>
    <t>999281108R00</t>
  </si>
  <si>
    <t xml:space="preserve">Přesun hmot pro opravy a údržbu objektů pro opravy a údržbu dosavadních objektů včetně vnějších plášťů  výšky do 12 m,  </t>
  </si>
  <si>
    <t>t</t>
  </si>
  <si>
    <t>Přesun hmot</t>
  </si>
  <si>
    <t>POL7_</t>
  </si>
  <si>
    <t>oborů 801, 803, 811 a 812</t>
  </si>
  <si>
    <t>725751811R00</t>
  </si>
  <si>
    <t>Demontáž laboratorních armatur vodovodních , výtokových</t>
  </si>
  <si>
    <t>soubor</t>
  </si>
  <si>
    <t>800-721</t>
  </si>
  <si>
    <t>725751814R00</t>
  </si>
  <si>
    <t>Demontáž laboratorních armatur vodovodních , odpadních</t>
  </si>
  <si>
    <t>725752811R00</t>
  </si>
  <si>
    <t>Demontáž laboratorních armatur plynovodních, výpustek</t>
  </si>
  <si>
    <t>kus</t>
  </si>
  <si>
    <t>725752813R00</t>
  </si>
  <si>
    <t>Demontáž laboratorních armatur plynovodních, stojanů do G 3/4"</t>
  </si>
  <si>
    <t>725000001</t>
  </si>
  <si>
    <t>Demontáž vybavení učebny</t>
  </si>
  <si>
    <t xml:space="preserve">hod   </t>
  </si>
  <si>
    <t>Vlastní</t>
  </si>
  <si>
    <t>HZS</t>
  </si>
  <si>
    <t>POL10_</t>
  </si>
  <si>
    <t>766812840R05</t>
  </si>
  <si>
    <t>Demontáž lab. stolů, včetně odpojení</t>
  </si>
  <si>
    <t>775541400R00</t>
  </si>
  <si>
    <t xml:space="preserve">Položení podlah lamelových plovoucích montáž (položení) lamel </t>
  </si>
  <si>
    <t>800-775</t>
  </si>
  <si>
    <t>podlah laminátových, vinylových nebo korkových bez podložky.</t>
  </si>
  <si>
    <t>775542011R00</t>
  </si>
  <si>
    <t xml:space="preserve">Položení podlah lamelových plovoucích Podložka pod lamelové podlahy fólie PE,  </t>
  </si>
  <si>
    <t>doplňkové práce</t>
  </si>
  <si>
    <t>6,6*5,30</t>
  </si>
  <si>
    <t>284122772R</t>
  </si>
  <si>
    <t>podlahovina PVC s výzt. vrstvou; lamely; š = 180,0 mm; l = 1 200,0 mm; tl. 2,50 mm; heterogenní; protiskluzná; oblast bytová, komerční, průmyslová</t>
  </si>
  <si>
    <t>SPCM</t>
  </si>
  <si>
    <t>Specifikace</t>
  </si>
  <si>
    <t>POL3_</t>
  </si>
  <si>
    <t>6,6*5,30*1,15</t>
  </si>
  <si>
    <t>998775102R00</t>
  </si>
  <si>
    <t>Přesun hmot pro podlahy vlysové a parketové v objektech výšky do 12 m</t>
  </si>
  <si>
    <t>50 m vodorovně</t>
  </si>
  <si>
    <t>776101101R00</t>
  </si>
  <si>
    <t>Přípravné práce vysávání povlakových podlah průmyslovým vysavačem</t>
  </si>
  <si>
    <t>položky neobsahují žádný materiál</t>
  </si>
  <si>
    <t>učebna : 6,6*5,30</t>
  </si>
  <si>
    <t>776101121R00</t>
  </si>
  <si>
    <t>Přípravné práce penetrace podkladu</t>
  </si>
  <si>
    <t>Odkaz na mn. položky pořadí 20 : 34,98000</t>
  </si>
  <si>
    <t>776401800R00</t>
  </si>
  <si>
    <t>Demontáž soklíků nebo lišt pryžových nebo PVC odstranění a uložení na hromady</t>
  </si>
  <si>
    <t>776421100RU1</t>
  </si>
  <si>
    <t>Lepení soklíků PVC a napojení krytiny na stěnu lepení podlahových soklíků z PVC a vinylu včetně dodávky soklíku</t>
  </si>
  <si>
    <t>776511810RT1</t>
  </si>
  <si>
    <t>Odstranění povlakových podlah z nášlapné plochy lepených, bez podložky, z ploch přes 20 m2</t>
  </si>
  <si>
    <t>998776102R00</t>
  </si>
  <si>
    <t>Přesun hmot pro podlahy povlakové v objektech výšky do 12 m</t>
  </si>
  <si>
    <t>vodorovně do 50 m</t>
  </si>
  <si>
    <t>777561020R00</t>
  </si>
  <si>
    <t>800-773</t>
  </si>
  <si>
    <t>vyrovnání podlah betonových, dřevěných a sádrových stěrkou</t>
  </si>
  <si>
    <t>včetně penetračního nátěru.</t>
  </si>
  <si>
    <t>783324140R00</t>
  </si>
  <si>
    <t>Nátěry otopných těles syntetické litinových radiátorů, základní + jednonásobné s 1x emailováním</t>
  </si>
  <si>
    <t>800-783</t>
  </si>
  <si>
    <t>1,80*0,60*2*3</t>
  </si>
  <si>
    <t>783424240R00</t>
  </si>
  <si>
    <t>Nátěry potrubí a armatur syntetické potrubí, do DN 50 mm, jednonásobné s 1x emailováním a základním nátěrem</t>
  </si>
  <si>
    <t>na vzduchu schnoucí</t>
  </si>
  <si>
    <t>6,60*2</t>
  </si>
  <si>
    <t>784191101R00</t>
  </si>
  <si>
    <t>Příprava povrchu Penetrace (napouštění) podkladu disperzní, jednonásobná</t>
  </si>
  <si>
    <t>800-784</t>
  </si>
  <si>
    <t>(6,6+5,30)*2*3,80</t>
  </si>
  <si>
    <t>784195222R00</t>
  </si>
  <si>
    <t>Malby z malířských směsí otěruvzdorných,  , barevné, dvojnásobné</t>
  </si>
  <si>
    <t>Odkaz na mn. položky pořadí 29 : 125,42000</t>
  </si>
  <si>
    <t>784011111R00</t>
  </si>
  <si>
    <t xml:space="preserve">Ostatní práce oprášení/ometení podkladu,  ,   </t>
  </si>
  <si>
    <t>784011222R00</t>
  </si>
  <si>
    <t>Ostatní práce zakrytí podlah,  , bez dodávky materiálu</t>
  </si>
  <si>
    <t>141      R00</t>
  </si>
  <si>
    <t>Přirážka za podružný materiál  M 21, M 22</t>
  </si>
  <si>
    <t>Procentní sazba z hodnoty nosného materiálu.</t>
  </si>
  <si>
    <t>210010320R00</t>
  </si>
  <si>
    <t xml:space="preserve">Montáž krabice plastové přístrojové, kruhové, o průměru 73 mm, hloubky 42 mm,  , do zdiva, se zapojením,  </t>
  </si>
  <si>
    <t>210010321RT1</t>
  </si>
  <si>
    <t>Montáž krabice plastové univerzální, kruhové, o průměru 73 mm, hloubky 42 mm, s víčkem a svorkovnicí, do zdiva, se zapojením, včetně dodávky</t>
  </si>
  <si>
    <t>210010322RT1</t>
  </si>
  <si>
    <t>Montáž krabice plastové rozvodné, kruhové, o průměru 73 mm, hloubky 42 mm, s víčkem a svorkovnicí, do zdiva, se zapojením, včetně dodávky</t>
  </si>
  <si>
    <t>210010522R00</t>
  </si>
  <si>
    <t>Odvíčkování nebo zavíčkování krabic víčko na šroub</t>
  </si>
  <si>
    <t>210010527RT2</t>
  </si>
  <si>
    <t>Připojení svorkovnice věnečkové, čtyři oddělená pole pro spojení až tří vodičů do průřezu 4 mm2</t>
  </si>
  <si>
    <t>210010611RT2</t>
  </si>
  <si>
    <t>Montáž sestavy krabice víceúčelové, 175 x 80 mm, hloubky 75 mm, materiál PC-ABS, IP 20, do nábytku, včetně dodávky</t>
  </si>
  <si>
    <t>210010631RT2</t>
  </si>
  <si>
    <t>Montáž sestavy krabice víceúčelové, 175 x 80 mm, hloubky 50 mm, materiál PC-ABS, IP 20, do parapetního kanálu, včetně dodávky</t>
  </si>
  <si>
    <t>24</t>
  </si>
  <si>
    <t>210100001R00</t>
  </si>
  <si>
    <t>Ukončení vodičů  v rozvaděči včetně zapojení a vodičové koncovky,  , průřez do 2,5 mm2</t>
  </si>
  <si>
    <t>210100002R00</t>
  </si>
  <si>
    <t>Ukončení vodičů  v rozvaděči včetně zapojení a vodičové koncovky,  , průřez do 6 mm2</t>
  </si>
  <si>
    <t>210110003RT1</t>
  </si>
  <si>
    <t>Montáž spínače nástěnného pro prostředí obyčejné nebo vlhké včetně zapojení a dodávky spínače, sériového,  , řazení 5</t>
  </si>
  <si>
    <t>210110004RT1</t>
  </si>
  <si>
    <t>Montáž spínače nástěnného pro prostředí obyčejné nebo vlhké včetně zapojení a dodávky spínače, střídavého,  , řazení 6</t>
  </si>
  <si>
    <t>210111080RT3</t>
  </si>
  <si>
    <t>Montáž zásuvky modulární 45 x 45 mm, v elektroinstalační liště, parapetním kanálu a sestavě podlahové a víceúčelové krabice, včetně zapojení, včetně dodávky zásuvky, s clonkami, IP 20, provedení 2P+PE, 16 A</t>
  </si>
  <si>
    <t>210120561R00</t>
  </si>
  <si>
    <t>Montáž jističe se zapojením jednopólového, do 25 A</t>
  </si>
  <si>
    <t>210120813R00</t>
  </si>
  <si>
    <t>Montáž chrániče proudového, třípólového, do 40 A</t>
  </si>
  <si>
    <t>210201523R00</t>
  </si>
  <si>
    <t>Montáž svítidla LED do technických prostor, stropního závěsného, na dva upevňovací body</t>
  </si>
  <si>
    <t>s vestavěným LED modulem</t>
  </si>
  <si>
    <t>210203814R00</t>
  </si>
  <si>
    <t>Montáž závěsu lankového, ke svítidlu</t>
  </si>
  <si>
    <t>210800003R00</t>
  </si>
  <si>
    <t xml:space="preserve">Montáž vodiče CYY, 4 mm2, uloženého pod omítkou,  </t>
  </si>
  <si>
    <t>210810005RT1</t>
  </si>
  <si>
    <t>Montáž kabelu CYKY 750 V, 3 x 1,5 mm2, volně uloženého, včetně dodávky kabelu</t>
  </si>
  <si>
    <t>210810006RT1</t>
  </si>
  <si>
    <t>Montáž kabelu CYKY 750 V, 3 x 2,5 mm2, volně uloženého, včetně dodávky kabelu</t>
  </si>
  <si>
    <t>650710111R00</t>
  </si>
  <si>
    <t>Demontáž elektroinstalační lišty šířky do 120 mm</t>
  </si>
  <si>
    <t>M65</t>
  </si>
  <si>
    <t>650710191R00</t>
  </si>
  <si>
    <t>Odvíčkování lišty nebo kanálu elektroinstalačního</t>
  </si>
  <si>
    <t>650711661R00</t>
  </si>
  <si>
    <t>Odvíčkování elektroinstalační krabice</t>
  </si>
  <si>
    <t>650711111R00</t>
  </si>
  <si>
    <t>Demontáž kabelového žlabu nebo lávky do šířky 300 mm</t>
  </si>
  <si>
    <t>650711121R00</t>
  </si>
  <si>
    <t>Demontáž víka  kabelového žlabu nebo lávky</t>
  </si>
  <si>
    <t>650711611R00</t>
  </si>
  <si>
    <t>Demontáž elektroinstalační krabice lištové</t>
  </si>
  <si>
    <t>650801115R00</t>
  </si>
  <si>
    <t>Demontáž svítidla stropního, zavěšeného</t>
  </si>
  <si>
    <t>650801151R00</t>
  </si>
  <si>
    <t>Demontáž svítidla nástěnného, vestavného</t>
  </si>
  <si>
    <t>900      R00</t>
  </si>
  <si>
    <t>Hzs - nezmeřitelné práce</t>
  </si>
  <si>
    <t>h</t>
  </si>
  <si>
    <t>Prav.M</t>
  </si>
  <si>
    <t>905      R01</t>
  </si>
  <si>
    <t>Hzs-revize provoz.souboru a st.obj., Revize</t>
  </si>
  <si>
    <t>905      R02</t>
  </si>
  <si>
    <t>Hzs-revize provoz.souboru a st.obj., Uprava stavajiciho rozvadece</t>
  </si>
  <si>
    <t>34814132R</t>
  </si>
  <si>
    <t>35822001040R</t>
  </si>
  <si>
    <t>jistič modulární jmen.proud 16,00 A; charakt. C; počet pólů 1; jmenovitá zkratová schopnost/230 V a.c. 10 kA; tepl.okolí -25 do + 55 °C; IP 20</t>
  </si>
  <si>
    <t>358890501R</t>
  </si>
  <si>
    <t>chránič proudový; typ AC; jmen.proud 100,00 A; počet pólů 3+N; jmen.reziduální proud 30 mA; IP 20; tepl.okolí -25 do +45 °C</t>
  </si>
  <si>
    <t>206      R00</t>
  </si>
  <si>
    <t>Přidružené výkony M 22 podle čl.13-5a</t>
  </si>
  <si>
    <t>208      R00</t>
  </si>
  <si>
    <t>Práce malého rozsahu       čl.14-1a</t>
  </si>
  <si>
    <t>210860243R00</t>
  </si>
  <si>
    <t>Montáž kabelu ovládacího JQTQ, 7 x 0,8 mm, volně uloženého</t>
  </si>
  <si>
    <t>371202023R</t>
  </si>
  <si>
    <t>zásuvka datová modulární, koncovka USB, rozměr-hloubka: 22,5x45, 36 mm</t>
  </si>
  <si>
    <t>979081111R00</t>
  </si>
  <si>
    <t>Odvoz suti a vybouraných hmot na skládku do 1 km</t>
  </si>
  <si>
    <t>Přesun suti</t>
  </si>
  <si>
    <t>POL8_</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</si>
  <si>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</si>
  <si>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</si>
  <si>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</si>
  <si>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</si>
  <si>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</si>
  <si>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</si>
  <si>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</si>
  <si>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979999998R00</t>
  </si>
  <si>
    <t>Poplatek za skládku za recyklaci, suti s 5 % příměsi dřeva, plastu apod. ,  , skupina 17 01 07 z Katalogu odpadů</t>
  </si>
  <si>
    <t>979093111R00</t>
  </si>
  <si>
    <t>Uložení suti na skládku bez zhutnění</t>
  </si>
  <si>
    <t>800-6</t>
  </si>
  <si>
    <t>s hrubým urovnáním,</t>
  </si>
  <si>
    <t>005121 R</t>
  </si>
  <si>
    <t>Zařízení staveniště</t>
  </si>
  <si>
    <t>Soubor</t>
  </si>
  <si>
    <t>VRN</t>
  </si>
  <si>
    <t>POL99_8</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</si>
  <si>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</si>
  <si>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</si>
  <si>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</si>
  <si>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</si>
  <si>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</si>
  <si>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</si>
  <si>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</si>
  <si>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SUM</t>
  </si>
  <si>
    <t>END</t>
  </si>
  <si>
    <t>RTS 22/ II</t>
  </si>
  <si>
    <t>8,15*3</t>
  </si>
  <si>
    <t>8,15*6,5</t>
  </si>
  <si>
    <t>2+1,5+1,5+(12*0,50)</t>
  </si>
  <si>
    <t>(8,15+6,5)*2*4</t>
  </si>
  <si>
    <t>8,15*6,50</t>
  </si>
  <si>
    <t>Odkaz na mn. položky pořadí 2 : 52,97500</t>
  </si>
  <si>
    <t>Odkaz na mn. položky pořadí 4 : 117,20000</t>
  </si>
  <si>
    <t>Demontáž stávajícího zařízení, včetně odpojení</t>
  </si>
  <si>
    <t>Odkaz na mn. položky pořadí 11 : 52,97500</t>
  </si>
  <si>
    <t>(8,15+6,50)*2</t>
  </si>
  <si>
    <t>(8,15+6,5)*2</t>
  </si>
  <si>
    <t>-0,8*2</t>
  </si>
  <si>
    <t>776521200RV1</t>
  </si>
  <si>
    <t>Podlaha lepená z vinylových dílců, tloušťky 2 mm, včetně dodávky</t>
  </si>
  <si>
    <t>0,38*18*2</t>
  </si>
  <si>
    <t>4*2*2</t>
  </si>
  <si>
    <t>0,50*2*2</t>
  </si>
  <si>
    <t>1*2*2</t>
  </si>
  <si>
    <t>(8,15+6,50)*2*4</t>
  </si>
  <si>
    <t>Odkaz na mn. položky pořadí 21 : 170,17500</t>
  </si>
  <si>
    <t>210110001RT2</t>
  </si>
  <si>
    <t>Montáž spínače nástěnného pro prostředí obyčejné nebo vlhké včetně zapojení a dodávky spínače, jednopólového,  , řazení 1</t>
  </si>
  <si>
    <t>34814131R</t>
  </si>
  <si>
    <t>RTS 21/ I</t>
  </si>
  <si>
    <t>POL99_1</t>
  </si>
  <si>
    <t>POL99_2</t>
  </si>
  <si>
    <t>342255028RT1</t>
  </si>
  <si>
    <t>Příčky z cihel a tvárnic nepálených příčky z příčkovek pórobetonových tloušťky 150 mm</t>
  </si>
  <si>
    <t>RTS 21/ II</t>
  </si>
  <si>
    <t>včetně pomocného lešení</t>
  </si>
  <si>
    <t>1,0*2,10</t>
  </si>
  <si>
    <t>6,5*3</t>
  </si>
  <si>
    <t>5,90*6,5</t>
  </si>
  <si>
    <t>2+1,5+1,5+(6*0,50)</t>
  </si>
  <si>
    <t>612409991RT2</t>
  </si>
  <si>
    <t>Začištění omítek kolem oken, dveří a obkladů apod. s použitím suché maltové směsi</t>
  </si>
  <si>
    <t>(2,1+1,1+2,10)*2</t>
  </si>
  <si>
    <t>(5,90+6,5)*2*4</t>
  </si>
  <si>
    <t>612474510RT3</t>
  </si>
  <si>
    <t xml:space="preserve">Omítka vnitřní stěn ze suché směsi jednovrstvá filcovaná,  , vápenocementová, na pórobeton,  </t>
  </si>
  <si>
    <t>kompletní souvrství</t>
  </si>
  <si>
    <t>1,10*2,1*2</t>
  </si>
  <si>
    <t>5,9*6,50</t>
  </si>
  <si>
    <t>968061125R00</t>
  </si>
  <si>
    <t>Vyvěšení nebo zavěšení dřevěných křídel dveří, plochy do 2 m2</t>
  </si>
  <si>
    <t>oken, dveří a vrat, s uložením a opětovným zavěšením po provedení stavebních změn,</t>
  </si>
  <si>
    <t>968062455R00</t>
  </si>
  <si>
    <t>Vybourání dřevěných rámů dveřních zárubní, plochy do 2 m2</t>
  </si>
  <si>
    <t>včetně pomocného lešení o výšce podlahy do 1900 mm a pro zatížení do 1,5 kPa  (150 kg/m2),</t>
  </si>
  <si>
    <t>0,9*1,97</t>
  </si>
  <si>
    <t>5,90*6,50</t>
  </si>
  <si>
    <t>(5,9+6,5)*2*4</t>
  </si>
  <si>
    <t>766662811R00</t>
  </si>
  <si>
    <t>Demontáž dveřních křídel prahů dveří  jednokřídlových</t>
  </si>
  <si>
    <t>800-766</t>
  </si>
  <si>
    <t>Kalkul</t>
  </si>
  <si>
    <t>32,22</t>
  </si>
  <si>
    <t>5,9*6,5</t>
  </si>
  <si>
    <t>(5,9+6,50)*2</t>
  </si>
  <si>
    <t>(5,90+6,5)*2</t>
  </si>
  <si>
    <t>(5,90+6,50)*2*4</t>
  </si>
  <si>
    <t>Odkaz na mn. položky pořadí 31 : 137,55000</t>
  </si>
  <si>
    <t>Podlahy ze stěrky polyvinylacetátové. Vyrovnání podlah stěrkou vinylacetátovou tloušťky 2 mm</t>
  </si>
  <si>
    <t>svítidlo interiérové zářivkové přisazené (stropní) ; dvoutrubicové; předřadník LED driver proudově řízený ; IP 20; typ zdroje 2x LED 840; světelný tok 4450 lm; příkon svítidla 37 W; účinnost svítidla 120 lm/W;  délka 1210 mm; šířka 238 mm; výška 52 mm</t>
  </si>
  <si>
    <t>svítidlo interiérové zářivkové přisazené (stropní); jednotrubicové; předřadník LED driver proudově řízený ; IP 20; typ zdroje 1x LED 840; světelný tok 4500 lm; příkon svítidla 37 W; účinnost svítidla 122 lm/W;  délka 1195mm; šířka 100 mm; výška 60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</si>
</sst>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9" fontId="8" fillId="4" borderId="0" xfId="0" applyNumberFormat="1"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0" xfId="0" applyAlignment="1">
      <alignmen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7" fillId="4" borderId="0" xfId="0" applyNumberFormat="1" applyFont="1" applyFill="1" applyAlignment="1" applyProtection="1">
      <alignment horizontal="left" vertical="top" wrapText="1"/>
      <protection locked="0"/>
    </xf>
    <xf numFmtId="49" fontId="17" fillId="4" borderId="0" xfId="0" applyNumberFormat="1" applyFont="1" applyFill="1" applyAlignment="1" applyProtection="1">
      <alignment vertical="top"/>
      <protection locked="0"/>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18" xfId="0" applyFont="1" applyBorder="1" applyAlignment="1">
      <alignment horizontal="left" vertical="top" wrapText="1"/>
    </xf>
    <xf numFmtId="0" fontId="19" fillId="0" borderId="18" xfId="0" applyFont="1" applyBorder="1" applyAlignment="1">
      <alignment vertical="top" wrapText="1"/>
    </xf>
    <xf numFmtId="49" fontId="17" fillId="4" borderId="18" xfId="0" applyNumberFormat="1" applyFont="1" applyFill="1" applyBorder="1" applyAlignment="1" applyProtection="1">
      <alignment horizontal="left" vertical="top" wrapText="1"/>
      <protection locked="0"/>
    </xf>
    <xf numFmtId="49" fontId="17" fillId="4" borderId="18" xfId="0" applyNumberFormat="1" applyFont="1" applyFill="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84" t="s">
        <v>39</v>
      </c>
      <c r="B2" s="184"/>
      <c r="C2" s="184"/>
      <c r="D2" s="184"/>
      <c r="E2" s="184"/>
      <c r="F2" s="184"/>
      <c r="G2" s="184"/>
    </row>
  </sheetData>
  <sheetProtection algorithmName="SHA-512" hashValue="8Y1hewmXVrMk7Cjj+XPBFx6cttXfUcprx9qiHp+Mfi94hv+O37v+k1hmsWqy1ImQlfN5tamaYGlQBgW8M8JSmg==" saltValue="41ErPQgak4UojpqeCUu1f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52"/>
  <sheetViews>
    <sheetView showGridLines="0" topLeftCell="B26"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185" t="s">
        <v>41</v>
      </c>
      <c r="C1" s="186"/>
      <c r="D1" s="186"/>
      <c r="E1" s="186"/>
      <c r="F1" s="186"/>
      <c r="G1" s="186"/>
      <c r="H1" s="186"/>
      <c r="I1" s="186"/>
      <c r="J1" s="187"/>
    </row>
    <row r="2" spans="1:15" ht="36" customHeight="1" x14ac:dyDescent="0.2">
      <c r="A2" s="2"/>
      <c r="B2" s="73" t="s">
        <v>22</v>
      </c>
      <c r="C2" s="74"/>
      <c r="D2" s="75" t="s">
        <v>44</v>
      </c>
      <c r="E2" s="194" t="s">
        <v>45</v>
      </c>
      <c r="F2" s="195"/>
      <c r="G2" s="195"/>
      <c r="H2" s="195"/>
      <c r="I2" s="195"/>
      <c r="J2" s="196"/>
      <c r="O2" s="1"/>
    </row>
    <row r="3" spans="1:15" ht="27" hidden="1" customHeight="1" x14ac:dyDescent="0.2">
      <c r="A3" s="2"/>
      <c r="B3" s="76"/>
      <c r="C3" s="74"/>
      <c r="D3" s="77"/>
      <c r="E3" s="197"/>
      <c r="F3" s="198"/>
      <c r="G3" s="198"/>
      <c r="H3" s="198"/>
      <c r="I3" s="198"/>
      <c r="J3" s="199"/>
    </row>
    <row r="4" spans="1:15" ht="23.25" customHeight="1" x14ac:dyDescent="0.2">
      <c r="A4" s="2"/>
      <c r="B4" s="78"/>
      <c r="C4" s="79"/>
      <c r="D4" s="80"/>
      <c r="E4" s="207"/>
      <c r="F4" s="207"/>
      <c r="G4" s="207"/>
      <c r="H4" s="207"/>
      <c r="I4" s="207"/>
      <c r="J4" s="208"/>
    </row>
    <row r="5" spans="1:15" ht="24" customHeight="1" x14ac:dyDescent="0.2">
      <c r="A5" s="2"/>
      <c r="B5" s="31" t="s">
        <v>42</v>
      </c>
      <c r="D5" s="211" t="s">
        <v>46</v>
      </c>
      <c r="E5" s="212"/>
      <c r="F5" s="212"/>
      <c r="G5" s="212"/>
      <c r="H5" s="18" t="s">
        <v>40</v>
      </c>
      <c r="I5" s="83" t="s">
        <v>50</v>
      </c>
      <c r="J5" s="8"/>
    </row>
    <row r="6" spans="1:15" ht="15.75" customHeight="1" x14ac:dyDescent="0.2">
      <c r="A6" s="2"/>
      <c r="B6" s="28"/>
      <c r="C6" s="53"/>
      <c r="D6" s="213" t="s">
        <v>47</v>
      </c>
      <c r="E6" s="214"/>
      <c r="F6" s="214"/>
      <c r="G6" s="214"/>
      <c r="H6" s="18" t="s">
        <v>34</v>
      </c>
      <c r="I6" s="22"/>
      <c r="J6" s="8"/>
    </row>
    <row r="7" spans="1:15" ht="15.75" customHeight="1" x14ac:dyDescent="0.2">
      <c r="A7" s="2"/>
      <c r="B7" s="29"/>
      <c r="C7" s="54"/>
      <c r="D7" s="82" t="s">
        <v>49</v>
      </c>
      <c r="E7" s="215" t="s">
        <v>48</v>
      </c>
      <c r="F7" s="216"/>
      <c r="G7" s="216"/>
      <c r="H7" s="24"/>
      <c r="I7" s="23"/>
      <c r="J7" s="34"/>
    </row>
    <row r="8" spans="1:15" ht="24" hidden="1" customHeight="1" x14ac:dyDescent="0.2">
      <c r="A8" s="2"/>
      <c r="B8" s="31" t="s">
        <v>20</v>
      </c>
      <c r="D8" s="81" t="s">
        <v>51</v>
      </c>
      <c r="H8" s="18" t="s">
        <v>40</v>
      </c>
      <c r="I8" s="83" t="s">
        <v>54</v>
      </c>
      <c r="J8" s="8"/>
    </row>
    <row r="9" spans="1:15" ht="15.75" hidden="1" customHeight="1" x14ac:dyDescent="0.2">
      <c r="A9" s="2"/>
      <c r="B9" s="2"/>
      <c r="D9" s="81" t="s">
        <v>52</v>
      </c>
      <c r="H9" s="18" t="s">
        <v>34</v>
      </c>
      <c r="I9" s="83" t="s">
        <v>55</v>
      </c>
      <c r="J9" s="8"/>
    </row>
    <row r="10" spans="1:15" ht="15.75" hidden="1" customHeight="1" x14ac:dyDescent="0.2">
      <c r="A10" s="2"/>
      <c r="B10" s="35"/>
      <c r="C10" s="54"/>
      <c r="D10" s="82" t="s">
        <v>49</v>
      </c>
      <c r="E10" s="84" t="s">
        <v>53</v>
      </c>
      <c r="F10" s="24"/>
      <c r="G10" s="14"/>
      <c r="H10" s="14"/>
      <c r="I10" s="36"/>
      <c r="J10" s="34"/>
    </row>
    <row r="11" spans="1:15" ht="24" customHeight="1" x14ac:dyDescent="0.2">
      <c r="A11" s="2"/>
      <c r="B11" s="31" t="s">
        <v>19</v>
      </c>
      <c r="D11" s="201" t="s">
        <v>56</v>
      </c>
      <c r="E11" s="201"/>
      <c r="F11" s="201"/>
      <c r="G11" s="201"/>
      <c r="H11" s="18" t="s">
        <v>40</v>
      </c>
      <c r="I11" s="87" t="s">
        <v>57</v>
      </c>
      <c r="J11" s="8"/>
    </row>
    <row r="12" spans="1:15" ht="15.75" customHeight="1" x14ac:dyDescent="0.2">
      <c r="A12" s="2"/>
      <c r="B12" s="28"/>
      <c r="C12" s="53"/>
      <c r="D12" s="206"/>
      <c r="E12" s="206"/>
      <c r="F12" s="206"/>
      <c r="G12" s="206"/>
      <c r="H12" s="18" t="s">
        <v>34</v>
      </c>
      <c r="I12" s="85"/>
      <c r="J12" s="8"/>
    </row>
    <row r="13" spans="1:15" ht="15.75" customHeight="1" x14ac:dyDescent="0.2">
      <c r="A13" s="2"/>
      <c r="B13" s="29"/>
      <c r="C13" s="54"/>
      <c r="D13" s="86"/>
      <c r="E13" s="209"/>
      <c r="F13" s="210"/>
      <c r="G13" s="210"/>
      <c r="H13" s="19"/>
      <c r="I13" s="23"/>
      <c r="J13" s="34"/>
    </row>
    <row r="14" spans="1:15" ht="24" customHeight="1" x14ac:dyDescent="0.2">
      <c r="A14" s="2"/>
      <c r="B14" s="43" t="s">
        <v>21</v>
      </c>
      <c r="C14" s="55"/>
      <c r="D14" s="56" t="s">
        <v>43</v>
      </c>
      <c r="E14" s="57"/>
      <c r="F14" s="44"/>
      <c r="G14" s="44"/>
      <c r="H14" s="45"/>
      <c r="I14" s="44"/>
      <c r="J14" s="46"/>
    </row>
    <row r="15" spans="1:15" ht="32.25" customHeight="1" x14ac:dyDescent="0.2">
      <c r="A15" s="2"/>
      <c r="B15" s="35" t="s">
        <v>32</v>
      </c>
      <c r="C15" s="58"/>
      <c r="D15" s="52"/>
      <c r="E15" s="200"/>
      <c r="F15" s="200"/>
      <c r="G15" s="202"/>
      <c r="H15" s="202"/>
      <c r="I15" s="202" t="s">
        <v>29</v>
      </c>
      <c r="J15" s="203"/>
    </row>
    <row r="16" spans="1:15" ht="23.25" customHeight="1" x14ac:dyDescent="0.2">
      <c r="A16" s="141" t="s">
        <v>24</v>
      </c>
      <c r="B16" s="38" t="s">
        <v>24</v>
      </c>
      <c r="C16" s="59"/>
      <c r="D16" s="60"/>
      <c r="E16" s="191"/>
      <c r="F16" s="192"/>
      <c r="G16" s="191"/>
      <c r="H16" s="192"/>
      <c r="I16" s="191">
        <f>SUMIF(F132:F148,A16,I132:I148)+SUMIF(F132:F148,"PSU",I132:I148)</f>
        <v>0</v>
      </c>
      <c r="J16" s="193"/>
    </row>
    <row r="17" spans="1:10" ht="23.25" customHeight="1" x14ac:dyDescent="0.2">
      <c r="A17" s="141" t="s">
        <v>25</v>
      </c>
      <c r="B17" s="38" t="s">
        <v>25</v>
      </c>
      <c r="C17" s="59"/>
      <c r="D17" s="60"/>
      <c r="E17" s="191"/>
      <c r="F17" s="192"/>
      <c r="G17" s="191"/>
      <c r="H17" s="192"/>
      <c r="I17" s="191">
        <f>SUMIF(F132:F148,A17,I132:I148)</f>
        <v>0</v>
      </c>
      <c r="J17" s="193"/>
    </row>
    <row r="18" spans="1:10" ht="23.25" customHeight="1" x14ac:dyDescent="0.2">
      <c r="A18" s="141" t="s">
        <v>26</v>
      </c>
      <c r="B18" s="38" t="s">
        <v>26</v>
      </c>
      <c r="C18" s="59"/>
      <c r="D18" s="60"/>
      <c r="E18" s="191"/>
      <c r="F18" s="192"/>
      <c r="G18" s="191"/>
      <c r="H18" s="192"/>
      <c r="I18" s="191">
        <f>SUMIF(F132:F148,A18,I132:I148)</f>
        <v>0</v>
      </c>
      <c r="J18" s="193"/>
    </row>
    <row r="19" spans="1:10" ht="23.25" customHeight="1" x14ac:dyDescent="0.2">
      <c r="A19" s="141" t="s">
        <v>161</v>
      </c>
      <c r="B19" s="38" t="s">
        <v>27</v>
      </c>
      <c r="C19" s="59"/>
      <c r="D19" s="60"/>
      <c r="E19" s="191"/>
      <c r="F19" s="192"/>
      <c r="G19" s="191"/>
      <c r="H19" s="192"/>
      <c r="I19" s="191">
        <f>SUMIF(F132:F148,A19,I132:I148)</f>
        <v>0</v>
      </c>
      <c r="J19" s="193"/>
    </row>
    <row r="20" spans="1:10" ht="23.25" customHeight="1" x14ac:dyDescent="0.2">
      <c r="A20" s="141" t="s">
        <v>162</v>
      </c>
      <c r="B20" s="38" t="s">
        <v>28</v>
      </c>
      <c r="C20" s="59"/>
      <c r="D20" s="60"/>
      <c r="E20" s="191"/>
      <c r="F20" s="192"/>
      <c r="G20" s="191"/>
      <c r="H20" s="192"/>
      <c r="I20" s="191">
        <f>SUMIF(F132:F148,A20,I132:I148)</f>
        <v>0</v>
      </c>
      <c r="J20" s="193"/>
    </row>
    <row r="21" spans="1:10" ht="23.25" customHeight="1" x14ac:dyDescent="0.2">
      <c r="A21" s="2"/>
      <c r="B21" s="48" t="s">
        <v>29</v>
      </c>
      <c r="C21" s="61"/>
      <c r="D21" s="62"/>
      <c r="E21" s="204"/>
      <c r="F21" s="205"/>
      <c r="G21" s="204"/>
      <c r="H21" s="205"/>
      <c r="I21" s="204">
        <f>SUM(I16:J20)</f>
        <v>0</v>
      </c>
      <c r="J21" s="222"/>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220">
        <f>ZakladDPHSniVypocet</f>
        <v>0</v>
      </c>
      <c r="H23" s="221"/>
      <c r="I23" s="221"/>
      <c r="J23" s="40" t="str">
        <f t="shared" ref="J23:J28" si="0">Mena</f>
        <v>CZK</v>
      </c>
    </row>
    <row r="24" spans="1:10" ht="23.25" customHeight="1" x14ac:dyDescent="0.2">
      <c r="A24" s="2">
        <f>(A23-INT(A23))*100</f>
        <v>0</v>
      </c>
      <c r="B24" s="38" t="s">
        <v>13</v>
      </c>
      <c r="C24" s="59"/>
      <c r="D24" s="60"/>
      <c r="E24" s="64">
        <f>SazbaDPH1</f>
        <v>15</v>
      </c>
      <c r="F24" s="39" t="s">
        <v>0</v>
      </c>
      <c r="G24" s="218">
        <f>A23</f>
        <v>0</v>
      </c>
      <c r="H24" s="219"/>
      <c r="I24" s="219"/>
      <c r="J24" s="40" t="str">
        <f t="shared" si="0"/>
        <v>CZK</v>
      </c>
    </row>
    <row r="25" spans="1:10" ht="23.25" customHeight="1" x14ac:dyDescent="0.2">
      <c r="A25" s="2">
        <f>ZakladDPHZakl*SazbaDPH2/100</f>
        <v>0</v>
      </c>
      <c r="B25" s="38" t="s">
        <v>14</v>
      </c>
      <c r="C25" s="59"/>
      <c r="D25" s="60"/>
      <c r="E25" s="64">
        <v>21</v>
      </c>
      <c r="F25" s="39" t="s">
        <v>0</v>
      </c>
      <c r="G25" s="220">
        <f>ZakladDPHZaklVypocet</f>
        <v>0</v>
      </c>
      <c r="H25" s="221"/>
      <c r="I25" s="221"/>
      <c r="J25" s="40" t="str">
        <f t="shared" si="0"/>
        <v>CZK</v>
      </c>
    </row>
    <row r="26" spans="1:10" ht="23.25" customHeight="1" x14ac:dyDescent="0.2">
      <c r="A26" s="2">
        <f>(A25-INT(A25))*100</f>
        <v>0</v>
      </c>
      <c r="B26" s="32" t="s">
        <v>15</v>
      </c>
      <c r="C26" s="65"/>
      <c r="D26" s="52"/>
      <c r="E26" s="66">
        <f>SazbaDPH2</f>
        <v>21</v>
      </c>
      <c r="F26" s="30" t="s">
        <v>0</v>
      </c>
      <c r="G26" s="188">
        <f>A25</f>
        <v>0</v>
      </c>
      <c r="H26" s="189"/>
      <c r="I26" s="189"/>
      <c r="J26" s="37" t="str">
        <f t="shared" si="0"/>
        <v>CZK</v>
      </c>
    </row>
    <row r="27" spans="1:10" ht="23.25" customHeight="1" thickBot="1" x14ac:dyDescent="0.25">
      <c r="A27" s="2">
        <f>ZakladDPHSni+DPHSni+ZakladDPHZakl+DPHZakl</f>
        <v>0</v>
      </c>
      <c r="B27" s="31" t="s">
        <v>4</v>
      </c>
      <c r="C27" s="67"/>
      <c r="D27" s="68"/>
      <c r="E27" s="67"/>
      <c r="F27" s="16"/>
      <c r="G27" s="190">
        <f>CenaCelkem-(ZakladDPHSni+DPHSni+ZakladDPHZakl+DPHZakl)</f>
        <v>0</v>
      </c>
      <c r="H27" s="190"/>
      <c r="I27" s="190"/>
      <c r="J27" s="41" t="str">
        <f t="shared" si="0"/>
        <v>CZK</v>
      </c>
    </row>
    <row r="28" spans="1:10" ht="27.75" hidden="1" customHeight="1" thickBot="1" x14ac:dyDescent="0.25">
      <c r="A28" s="2"/>
      <c r="B28" s="113" t="s">
        <v>23</v>
      </c>
      <c r="C28" s="114"/>
      <c r="D28" s="114"/>
      <c r="E28" s="115"/>
      <c r="F28" s="116"/>
      <c r="G28" s="224">
        <f>ZakladDPHSniVypocet+ZakladDPHZaklVypocet</f>
        <v>0</v>
      </c>
      <c r="H28" s="224"/>
      <c r="I28" s="224"/>
      <c r="J28" s="117" t="str">
        <f t="shared" si="0"/>
        <v>CZK</v>
      </c>
    </row>
    <row r="29" spans="1:10" ht="27.75" customHeight="1" thickBot="1" x14ac:dyDescent="0.25">
      <c r="A29" s="2">
        <f>(A27-INT(A27))*100</f>
        <v>0</v>
      </c>
      <c r="B29" s="113" t="s">
        <v>35</v>
      </c>
      <c r="C29" s="118"/>
      <c r="D29" s="118"/>
      <c r="E29" s="118"/>
      <c r="F29" s="119"/>
      <c r="G29" s="223">
        <f>A27</f>
        <v>0</v>
      </c>
      <c r="H29" s="223"/>
      <c r="I29" s="223"/>
      <c r="J29" s="120" t="s">
        <v>71</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225"/>
      <c r="E34" s="226"/>
      <c r="G34" s="227"/>
      <c r="H34" s="228"/>
      <c r="I34" s="228"/>
      <c r="J34" s="25"/>
    </row>
    <row r="35" spans="1:10" ht="12.75" customHeight="1" x14ac:dyDescent="0.2">
      <c r="A35" s="2"/>
      <c r="B35" s="2"/>
      <c r="D35" s="217" t="s">
        <v>2</v>
      </c>
      <c r="E35" s="217"/>
      <c r="H35" s="10" t="s">
        <v>3</v>
      </c>
      <c r="J35" s="9"/>
    </row>
    <row r="36" spans="1:10" ht="13.5" customHeight="1" thickBot="1" x14ac:dyDescent="0.25">
      <c r="A36" s="11"/>
      <c r="B36" s="11"/>
      <c r="C36" s="72"/>
      <c r="D36" s="72"/>
      <c r="E36" s="72"/>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58</v>
      </c>
      <c r="C39" s="229"/>
      <c r="D39" s="229"/>
      <c r="E39" s="229"/>
      <c r="F39" s="100">
        <f>'SO01 1 Pol'!AE236+'SO02 1 Pol'!AE219+'SO03 1 Pol'!AE247</f>
        <v>0</v>
      </c>
      <c r="G39" s="101">
        <f>'SO01 1 Pol'!AF236+'SO02 1 Pol'!AF219+'SO03 1 Pol'!AF247</f>
        <v>0</v>
      </c>
      <c r="H39" s="102">
        <f t="shared" ref="H39:H46" si="1">(F39*SazbaDPH1/100)+(G39*SazbaDPH2/100)</f>
        <v>0</v>
      </c>
      <c r="I39" s="102">
        <f>F39+G39+H39</f>
        <v>0</v>
      </c>
      <c r="J39" s="103" t="str">
        <f>IF(CenaCelkemVypocet=0,"",I39/CenaCelkemVypocet*100)</f>
        <v/>
      </c>
    </row>
    <row r="40" spans="1:10" ht="25.5" customHeight="1" x14ac:dyDescent="0.2">
      <c r="A40" s="89">
        <v>2</v>
      </c>
      <c r="B40" s="104"/>
      <c r="C40" s="230" t="s">
        <v>59</v>
      </c>
      <c r="D40" s="230"/>
      <c r="E40" s="230"/>
      <c r="F40" s="105"/>
      <c r="G40" s="106"/>
      <c r="H40" s="106">
        <f t="shared" si="1"/>
        <v>0</v>
      </c>
      <c r="I40" s="106"/>
      <c r="J40" s="107"/>
    </row>
    <row r="41" spans="1:10" ht="25.5" customHeight="1" x14ac:dyDescent="0.2">
      <c r="A41" s="89">
        <v>2</v>
      </c>
      <c r="B41" s="104" t="s">
        <v>60</v>
      </c>
      <c r="C41" s="230" t="s">
        <v>61</v>
      </c>
      <c r="D41" s="230"/>
      <c r="E41" s="230"/>
      <c r="F41" s="105">
        <f>'SO01 1 Pol'!AE236</f>
        <v>0</v>
      </c>
      <c r="G41" s="106">
        <f>'SO01 1 Pol'!AF236</f>
        <v>0</v>
      </c>
      <c r="H41" s="106">
        <f t="shared" si="1"/>
        <v>0</v>
      </c>
      <c r="I41" s="106">
        <f t="shared" ref="I41:I46" si="2">F41+G41+H41</f>
        <v>0</v>
      </c>
      <c r="J41" s="107" t="str">
        <f t="shared" ref="J41:J46" si="3">IF(CenaCelkemVypocet=0,"",I41/CenaCelkemVypocet*100)</f>
        <v/>
      </c>
    </row>
    <row r="42" spans="1:10" ht="25.5" customHeight="1" x14ac:dyDescent="0.2">
      <c r="A42" s="89">
        <v>3</v>
      </c>
      <c r="B42" s="108" t="s">
        <v>62</v>
      </c>
      <c r="C42" s="229" t="s">
        <v>63</v>
      </c>
      <c r="D42" s="229"/>
      <c r="E42" s="229"/>
      <c r="F42" s="109">
        <f>'SO01 1 Pol'!AE236</f>
        <v>0</v>
      </c>
      <c r="G42" s="102">
        <f>'SO01 1 Pol'!AF236</f>
        <v>0</v>
      </c>
      <c r="H42" s="102">
        <f t="shared" si="1"/>
        <v>0</v>
      </c>
      <c r="I42" s="102">
        <f t="shared" si="2"/>
        <v>0</v>
      </c>
      <c r="J42" s="103" t="str">
        <f t="shared" si="3"/>
        <v/>
      </c>
    </row>
    <row r="43" spans="1:10" ht="25.5" customHeight="1" x14ac:dyDescent="0.2">
      <c r="A43" s="89">
        <v>2</v>
      </c>
      <c r="B43" s="104" t="s">
        <v>64</v>
      </c>
      <c r="C43" s="230" t="s">
        <v>65</v>
      </c>
      <c r="D43" s="230"/>
      <c r="E43" s="230"/>
      <c r="F43" s="105">
        <f>'SO02 1 Pol'!AE219</f>
        <v>0</v>
      </c>
      <c r="G43" s="106">
        <f>'SO02 1 Pol'!AF219</f>
        <v>0</v>
      </c>
      <c r="H43" s="106">
        <f t="shared" si="1"/>
        <v>0</v>
      </c>
      <c r="I43" s="106">
        <f t="shared" si="2"/>
        <v>0</v>
      </c>
      <c r="J43" s="107" t="str">
        <f t="shared" si="3"/>
        <v/>
      </c>
    </row>
    <row r="44" spans="1:10" ht="25.5" customHeight="1" x14ac:dyDescent="0.2">
      <c r="A44" s="89">
        <v>3</v>
      </c>
      <c r="B44" s="108" t="s">
        <v>62</v>
      </c>
      <c r="C44" s="229" t="s">
        <v>66</v>
      </c>
      <c r="D44" s="229"/>
      <c r="E44" s="229"/>
      <c r="F44" s="109">
        <f>'SO02 1 Pol'!AE219</f>
        <v>0</v>
      </c>
      <c r="G44" s="102">
        <f>'SO02 1 Pol'!AF219</f>
        <v>0</v>
      </c>
      <c r="H44" s="102">
        <f t="shared" si="1"/>
        <v>0</v>
      </c>
      <c r="I44" s="102">
        <f t="shared" si="2"/>
        <v>0</v>
      </c>
      <c r="J44" s="103" t="str">
        <f t="shared" si="3"/>
        <v/>
      </c>
    </row>
    <row r="45" spans="1:10" ht="25.5" customHeight="1" x14ac:dyDescent="0.2">
      <c r="A45" s="89">
        <v>2</v>
      </c>
      <c r="B45" s="104" t="s">
        <v>67</v>
      </c>
      <c r="C45" s="230" t="s">
        <v>68</v>
      </c>
      <c r="D45" s="230"/>
      <c r="E45" s="230"/>
      <c r="F45" s="105">
        <f>'SO03 1 Pol'!AE247</f>
        <v>0</v>
      </c>
      <c r="G45" s="106">
        <f>'SO03 1 Pol'!AF247</f>
        <v>0</v>
      </c>
      <c r="H45" s="106">
        <f t="shared" si="1"/>
        <v>0</v>
      </c>
      <c r="I45" s="106">
        <f t="shared" si="2"/>
        <v>0</v>
      </c>
      <c r="J45" s="107" t="str">
        <f t="shared" si="3"/>
        <v/>
      </c>
    </row>
    <row r="46" spans="1:10" ht="25.5" customHeight="1" x14ac:dyDescent="0.2">
      <c r="A46" s="89">
        <v>3</v>
      </c>
      <c r="B46" s="108" t="s">
        <v>62</v>
      </c>
      <c r="C46" s="229" t="s">
        <v>69</v>
      </c>
      <c r="D46" s="229"/>
      <c r="E46" s="229"/>
      <c r="F46" s="109">
        <f>'SO03 1 Pol'!AE247</f>
        <v>0</v>
      </c>
      <c r="G46" s="102">
        <f>'SO03 1 Pol'!AF247</f>
        <v>0</v>
      </c>
      <c r="H46" s="102">
        <f t="shared" si="1"/>
        <v>0</v>
      </c>
      <c r="I46" s="102">
        <f t="shared" si="2"/>
        <v>0</v>
      </c>
      <c r="J46" s="103" t="str">
        <f t="shared" si="3"/>
        <v/>
      </c>
    </row>
    <row r="47" spans="1:10" ht="25.5" customHeight="1" x14ac:dyDescent="0.2">
      <c r="A47" s="89"/>
      <c r="B47" s="231" t="s">
        <v>70</v>
      </c>
      <c r="C47" s="232"/>
      <c r="D47" s="232"/>
      <c r="E47" s="233"/>
      <c r="F47" s="110">
        <f>SUMIF(A39:A46,"=1",F39:F46)</f>
        <v>0</v>
      </c>
      <c r="G47" s="111">
        <f>SUMIF(A39:A46,"=1",G39:G46)</f>
        <v>0</v>
      </c>
      <c r="H47" s="111">
        <f>SUMIF(A39:A46,"=1",H39:H46)</f>
        <v>0</v>
      </c>
      <c r="I47" s="111">
        <f>SUMIF(A39:A46,"=1",I39:I46)</f>
        <v>0</v>
      </c>
      <c r="J47" s="112">
        <f>SUMIF(A39:A46,"=1",J39:J46)</f>
        <v>0</v>
      </c>
    </row>
    <row r="49" spans="1:52" x14ac:dyDescent="0.2">
      <c r="A49" t="s">
        <v>72</v>
      </c>
      <c r="B49" t="s">
        <v>73</v>
      </c>
    </row>
    <row r="50" spans="1:52" x14ac:dyDescent="0.2">
      <c r="B50" s="234" t="s">
        <v>74</v>
      </c>
      <c r="C50" s="234"/>
      <c r="D50" s="234"/>
      <c r="E50" s="234"/>
      <c r="F50" s="234"/>
      <c r="G50" s="234"/>
      <c r="H50" s="234"/>
      <c r="I50" s="234"/>
      <c r="J50" s="234"/>
      <c r="AZ50" s="121" t="str">
        <f>B50</f>
        <v>1. PODMÍNKY PRO ZPRACOVÁNÍ NABÍDKOVÉ CENY</v>
      </c>
    </row>
    <row r="52" spans="1:52" x14ac:dyDescent="0.2">
      <c r="B52" s="234" t="s">
        <v>75</v>
      </c>
      <c r="C52" s="234"/>
      <c r="D52" s="234"/>
      <c r="E52" s="234"/>
      <c r="F52" s="234"/>
      <c r="G52" s="234"/>
      <c r="H52" s="234"/>
      <c r="I52" s="234"/>
      <c r="J52" s="234"/>
      <c r="AZ52" s="121" t="str">
        <f>B52</f>
        <v xml:space="preserve">        Preambule</v>
      </c>
    </row>
    <row r="54" spans="1:52" ht="51" x14ac:dyDescent="0.2">
      <c r="B54" s="234" t="s">
        <v>76</v>
      </c>
      <c r="C54" s="234"/>
      <c r="D54" s="234"/>
      <c r="E54" s="234"/>
      <c r="F54" s="234"/>
      <c r="G54" s="234"/>
      <c r="H54" s="234"/>
      <c r="I54" s="234"/>
      <c r="J54" s="234"/>
      <c r="AZ54" s="121"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234" t="s">
        <v>77</v>
      </c>
      <c r="C55" s="234"/>
      <c r="D55" s="234"/>
      <c r="E55" s="234"/>
      <c r="F55" s="234"/>
      <c r="G55" s="234"/>
      <c r="H55" s="234"/>
      <c r="I55" s="234"/>
      <c r="J55" s="234"/>
      <c r="AZ55" s="121"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234" t="s">
        <v>78</v>
      </c>
      <c r="C57" s="234"/>
      <c r="D57" s="234"/>
      <c r="E57" s="234"/>
      <c r="F57" s="234"/>
      <c r="G57" s="234"/>
      <c r="H57" s="234"/>
      <c r="I57" s="234"/>
      <c r="J57" s="234"/>
      <c r="AZ57" s="121" t="str">
        <f>B57</f>
        <v xml:space="preserve">        Vymezení některých pojmů</v>
      </c>
    </row>
    <row r="60" spans="1:52" x14ac:dyDescent="0.2">
      <c r="B60" s="234" t="s">
        <v>79</v>
      </c>
      <c r="C60" s="234"/>
      <c r="D60" s="234"/>
      <c r="E60" s="234"/>
      <c r="F60" s="234"/>
      <c r="G60" s="234"/>
      <c r="H60" s="234"/>
      <c r="I60" s="234"/>
      <c r="J60" s="234"/>
      <c r="AZ60" s="121" t="str">
        <f t="shared" ref="AZ60:AZ65" si="4">B60</f>
        <v>Pro účely zpracování nabídkové ceny se jsou použity některé pojmy, pod kterými se rozumí:</v>
      </c>
    </row>
    <row r="61" spans="1:52" ht="38.25" x14ac:dyDescent="0.2">
      <c r="B61" s="234" t="s">
        <v>80</v>
      </c>
      <c r="C61" s="234"/>
      <c r="D61" s="234"/>
      <c r="E61" s="234"/>
      <c r="F61" s="234"/>
      <c r="G61" s="234"/>
      <c r="H61" s="234"/>
      <c r="I61" s="234"/>
      <c r="J61" s="234"/>
      <c r="AZ61" s="12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234" t="s">
        <v>81</v>
      </c>
      <c r="C62" s="234"/>
      <c r="D62" s="234"/>
      <c r="E62" s="234"/>
      <c r="F62" s="234"/>
      <c r="G62" s="234"/>
      <c r="H62" s="234"/>
      <c r="I62" s="234"/>
      <c r="J62" s="234"/>
      <c r="AZ62" s="12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234" t="s">
        <v>82</v>
      </c>
      <c r="C63" s="234"/>
      <c r="D63" s="234"/>
      <c r="E63" s="234"/>
      <c r="F63" s="234"/>
      <c r="G63" s="234"/>
      <c r="H63" s="234"/>
      <c r="I63" s="234"/>
      <c r="J63" s="234"/>
      <c r="AZ63" s="12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234" t="s">
        <v>83</v>
      </c>
      <c r="C64" s="234"/>
      <c r="D64" s="234"/>
      <c r="E64" s="234"/>
      <c r="F64" s="234"/>
      <c r="G64" s="234"/>
      <c r="H64" s="234"/>
      <c r="I64" s="234"/>
      <c r="J64" s="234"/>
      <c r="AZ64" s="12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234" t="s">
        <v>84</v>
      </c>
      <c r="C65" s="234"/>
      <c r="D65" s="234"/>
      <c r="E65" s="234"/>
      <c r="F65" s="234"/>
      <c r="G65" s="234"/>
      <c r="H65" s="234"/>
      <c r="I65" s="234"/>
      <c r="J65" s="234"/>
      <c r="AZ65" s="12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234" t="s">
        <v>85</v>
      </c>
      <c r="C67" s="234"/>
      <c r="D67" s="234"/>
      <c r="E67" s="234"/>
      <c r="F67" s="234"/>
      <c r="G67" s="234"/>
      <c r="H67" s="234"/>
      <c r="I67" s="234"/>
      <c r="J67" s="234"/>
      <c r="AZ67" s="121" t="str">
        <f>B67</f>
        <v xml:space="preserve">        Cenová soustava</v>
      </c>
    </row>
    <row r="69" spans="2:52" x14ac:dyDescent="0.2">
      <c r="B69" s="234" t="s">
        <v>86</v>
      </c>
      <c r="C69" s="234"/>
      <c r="D69" s="234"/>
      <c r="E69" s="234"/>
      <c r="F69" s="234"/>
      <c r="G69" s="234"/>
      <c r="H69" s="234"/>
      <c r="I69" s="234"/>
      <c r="J69" s="234"/>
      <c r="AZ69" s="121" t="str">
        <f>B69</f>
        <v xml:space="preserve">        Použitá cenová soustava</v>
      </c>
    </row>
    <row r="70" spans="2:52" ht="38.25" x14ac:dyDescent="0.2">
      <c r="B70" s="234" t="s">
        <v>87</v>
      </c>
      <c r="C70" s="234"/>
      <c r="D70" s="234"/>
      <c r="E70" s="234"/>
      <c r="F70" s="234"/>
      <c r="G70" s="234"/>
      <c r="H70" s="234"/>
      <c r="I70" s="234"/>
      <c r="J70" s="234"/>
      <c r="AZ70" s="121"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234" t="s">
        <v>88</v>
      </c>
      <c r="C72" s="234"/>
      <c r="D72" s="234"/>
      <c r="E72" s="234"/>
      <c r="F72" s="234"/>
      <c r="G72" s="234"/>
      <c r="H72" s="234"/>
      <c r="I72" s="234"/>
      <c r="J72" s="234"/>
      <c r="AZ72" s="121" t="str">
        <f>B72</f>
        <v xml:space="preserve">        Technické podmínky</v>
      </c>
    </row>
    <row r="73" spans="2:52" ht="38.25" x14ac:dyDescent="0.2">
      <c r="B73" s="234" t="s">
        <v>89</v>
      </c>
      <c r="C73" s="234"/>
      <c r="D73" s="234"/>
      <c r="E73" s="234"/>
      <c r="F73" s="234"/>
      <c r="G73" s="234"/>
      <c r="H73" s="234"/>
      <c r="I73" s="234"/>
      <c r="J73" s="234"/>
      <c r="AZ73" s="121"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234" t="s">
        <v>90</v>
      </c>
      <c r="C75" s="234"/>
      <c r="D75" s="234"/>
      <c r="E75" s="234"/>
      <c r="F75" s="234"/>
      <c r="G75" s="234"/>
      <c r="H75" s="234"/>
      <c r="I75" s="234"/>
      <c r="J75" s="234"/>
      <c r="AZ75" s="121" t="str">
        <f>B75</f>
        <v>Individuální položky</v>
      </c>
    </row>
    <row r="76" spans="2:52" ht="38.25" x14ac:dyDescent="0.2">
      <c r="B76" s="234" t="s">
        <v>91</v>
      </c>
      <c r="C76" s="234"/>
      <c r="D76" s="234"/>
      <c r="E76" s="234"/>
      <c r="F76" s="234"/>
      <c r="G76" s="234"/>
      <c r="H76" s="234"/>
      <c r="I76" s="234"/>
      <c r="J76" s="234"/>
      <c r="AZ76" s="121"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234" t="s">
        <v>92</v>
      </c>
      <c r="C78" s="234"/>
      <c r="D78" s="234"/>
      <c r="E78" s="234"/>
      <c r="F78" s="234"/>
      <c r="G78" s="234"/>
      <c r="H78" s="234"/>
      <c r="I78" s="234"/>
      <c r="J78" s="234"/>
      <c r="AZ78" s="121" t="str">
        <f>B78</f>
        <v xml:space="preserve">        Závaznost a změna soupisu</v>
      </c>
    </row>
    <row r="80" spans="2:52" x14ac:dyDescent="0.2">
      <c r="B80" s="234" t="s">
        <v>93</v>
      </c>
      <c r="C80" s="234"/>
      <c r="D80" s="234"/>
      <c r="E80" s="234"/>
      <c r="F80" s="234"/>
      <c r="G80" s="234"/>
      <c r="H80" s="234"/>
      <c r="I80" s="234"/>
      <c r="J80" s="234"/>
      <c r="AZ80" s="121" t="str">
        <f>B80</f>
        <v xml:space="preserve">        Závaznost soupisu</v>
      </c>
    </row>
    <row r="81" spans="2:52" ht="38.25" x14ac:dyDescent="0.2">
      <c r="B81" s="234" t="s">
        <v>94</v>
      </c>
      <c r="C81" s="234"/>
      <c r="D81" s="234"/>
      <c r="E81" s="234"/>
      <c r="F81" s="234"/>
      <c r="G81" s="234"/>
      <c r="H81" s="234"/>
      <c r="I81" s="234"/>
      <c r="J81" s="234"/>
      <c r="AZ81" s="121"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234" t="s">
        <v>95</v>
      </c>
      <c r="C83" s="234"/>
      <c r="D83" s="234"/>
      <c r="E83" s="234"/>
      <c r="F83" s="234"/>
      <c r="G83" s="234"/>
      <c r="H83" s="234"/>
      <c r="I83" s="234"/>
      <c r="J83" s="234"/>
      <c r="AZ83" s="121" t="str">
        <f>B83</f>
        <v xml:space="preserve">        Zvláštní podmínky pro stanovení nabídkové ceny</v>
      </c>
    </row>
    <row r="85" spans="2:52" x14ac:dyDescent="0.2">
      <c r="B85" s="234" t="s">
        <v>96</v>
      </c>
      <c r="C85" s="234"/>
      <c r="D85" s="234"/>
      <c r="E85" s="234"/>
      <c r="F85" s="234"/>
      <c r="G85" s="234"/>
      <c r="H85" s="234"/>
      <c r="I85" s="234"/>
      <c r="J85" s="234"/>
      <c r="AZ85" s="121" t="str">
        <f>B85</f>
        <v xml:space="preserve">        Přeprava vybouraných hmot, suti a vytěžené zeminy</v>
      </c>
    </row>
    <row r="86" spans="2:52" ht="76.5" x14ac:dyDescent="0.2">
      <c r="B86" s="234" t="s">
        <v>97</v>
      </c>
      <c r="C86" s="234"/>
      <c r="D86" s="234"/>
      <c r="E86" s="234"/>
      <c r="F86" s="234"/>
      <c r="G86" s="234"/>
      <c r="H86" s="234"/>
      <c r="I86" s="234"/>
      <c r="J86" s="234"/>
      <c r="AZ86" s="121"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234" t="s">
        <v>98</v>
      </c>
      <c r="C88" s="234"/>
      <c r="D88" s="234"/>
      <c r="E88" s="234"/>
      <c r="F88" s="234"/>
      <c r="G88" s="234"/>
      <c r="H88" s="234"/>
      <c r="I88" s="234"/>
      <c r="J88" s="234"/>
      <c r="AZ88" s="121" t="str">
        <f>B88</f>
        <v xml:space="preserve">        Vnitrostaveništní přesun stavebního materiálu</v>
      </c>
    </row>
    <row r="89" spans="2:52" ht="51" x14ac:dyDescent="0.2">
      <c r="B89" s="234" t="s">
        <v>99</v>
      </c>
      <c r="C89" s="234"/>
      <c r="D89" s="234"/>
      <c r="E89" s="234"/>
      <c r="F89" s="234"/>
      <c r="G89" s="234"/>
      <c r="H89" s="234"/>
      <c r="I89" s="234"/>
      <c r="J89" s="234"/>
      <c r="AZ89" s="121"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234" t="s">
        <v>100</v>
      </c>
      <c r="C90" s="234"/>
      <c r="D90" s="234"/>
      <c r="E90" s="234"/>
      <c r="F90" s="234"/>
      <c r="G90" s="234"/>
      <c r="H90" s="234"/>
      <c r="I90" s="234"/>
      <c r="J90" s="234"/>
      <c r="AZ90" s="121"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234" t="s">
        <v>101</v>
      </c>
      <c r="C92" s="234"/>
      <c r="D92" s="234"/>
      <c r="E92" s="234"/>
      <c r="F92" s="234"/>
      <c r="G92" s="234"/>
      <c r="H92" s="234"/>
      <c r="I92" s="234"/>
      <c r="J92" s="234"/>
      <c r="AZ92" s="121" t="str">
        <f>B92</f>
        <v xml:space="preserve">        Příplatky za ztížené podmínky prací</v>
      </c>
    </row>
    <row r="93" spans="2:52" ht="25.5" x14ac:dyDescent="0.2">
      <c r="B93" s="234" t="s">
        <v>102</v>
      </c>
      <c r="C93" s="234"/>
      <c r="D93" s="234"/>
      <c r="E93" s="234"/>
      <c r="F93" s="234"/>
      <c r="G93" s="234"/>
      <c r="H93" s="234"/>
      <c r="I93" s="234"/>
      <c r="J93" s="234"/>
      <c r="AZ93" s="121" t="str">
        <f>B93</f>
        <v>Pokud soupis položku příplatku za ztížené podmínky obsahuje, je dodavatel povinen ji ocenit bez ohledu na to, že tento příplatek dodavatel standardně neuplatňuje.</v>
      </c>
    </row>
    <row r="95" spans="2:52" x14ac:dyDescent="0.2">
      <c r="B95" s="234" t="s">
        <v>103</v>
      </c>
      <c r="C95" s="234"/>
      <c r="D95" s="234"/>
      <c r="E95" s="234"/>
      <c r="F95" s="234"/>
      <c r="G95" s="234"/>
      <c r="H95" s="234"/>
      <c r="I95" s="234"/>
      <c r="J95" s="234"/>
      <c r="AZ95" s="121" t="str">
        <f>B95</f>
        <v xml:space="preserve">        Vedlejší a ostatní náklady</v>
      </c>
    </row>
    <row r="96" spans="2:52" ht="25.5" x14ac:dyDescent="0.2">
      <c r="B96" s="234" t="s">
        <v>104</v>
      </c>
      <c r="C96" s="234"/>
      <c r="D96" s="234"/>
      <c r="E96" s="234"/>
      <c r="F96" s="234"/>
      <c r="G96" s="234"/>
      <c r="H96" s="234"/>
      <c r="I96" s="234"/>
      <c r="J96" s="234"/>
      <c r="AZ96" s="121" t="str">
        <f>B96</f>
        <v>Tyto náklady jsou popsány v samostatném soupisu stavebních prací, dodávek a služeb s tím, že dodavatel je povinen v rámci těchto nákladů ocenit všechny definované náklady souhrnně pro celou stavbu.</v>
      </c>
    </row>
    <row r="100" spans="2:52" x14ac:dyDescent="0.2">
      <c r="B100" s="234" t="s">
        <v>105</v>
      </c>
      <c r="C100" s="234"/>
      <c r="D100" s="234"/>
      <c r="E100" s="234"/>
      <c r="F100" s="234"/>
      <c r="G100" s="234"/>
      <c r="H100" s="234"/>
      <c r="I100" s="234"/>
      <c r="J100" s="234"/>
      <c r="AZ100" s="121" t="str">
        <f>B100</f>
        <v>2. SPECIFICKÉ PODMÍNKY PRO ZPRACOVÁNÍ NABÍDKOVÉ CENY</v>
      </c>
    </row>
    <row r="102" spans="2:52" x14ac:dyDescent="0.2">
      <c r="B102" s="234" t="s">
        <v>106</v>
      </c>
      <c r="C102" s="234"/>
      <c r="D102" s="234"/>
      <c r="E102" s="234"/>
      <c r="F102" s="234"/>
      <c r="G102" s="234"/>
      <c r="H102" s="234"/>
      <c r="I102" s="234"/>
      <c r="J102" s="234"/>
      <c r="AZ102" s="121" t="str">
        <f>B102</f>
        <v>Zde doplní zpracovatel soupisu  případná specifika týkající se konkrétní zakázky.</v>
      </c>
    </row>
    <row r="105" spans="2:52" x14ac:dyDescent="0.2">
      <c r="B105" s="234" t="s">
        <v>107</v>
      </c>
      <c r="C105" s="234"/>
      <c r="D105" s="234"/>
      <c r="E105" s="234"/>
      <c r="F105" s="234"/>
      <c r="G105" s="234"/>
      <c r="H105" s="234"/>
      <c r="I105" s="234"/>
      <c r="J105" s="234"/>
      <c r="AZ105" s="121" t="str">
        <f>B105</f>
        <v>3. ELEKTRONICKÁ PODOBA SOUPISU</v>
      </c>
    </row>
    <row r="107" spans="2:52" x14ac:dyDescent="0.2">
      <c r="B107" s="234" t="s">
        <v>108</v>
      </c>
      <c r="C107" s="234"/>
      <c r="D107" s="234"/>
      <c r="E107" s="234"/>
      <c r="F107" s="234"/>
      <c r="G107" s="234"/>
      <c r="H107" s="234"/>
      <c r="I107" s="234"/>
      <c r="J107" s="234"/>
      <c r="AZ107" s="121" t="str">
        <f>B107</f>
        <v xml:space="preserve">        Elektronická podoba soupisu</v>
      </c>
    </row>
    <row r="108" spans="2:52" ht="25.5" x14ac:dyDescent="0.2">
      <c r="B108" s="234" t="s">
        <v>109</v>
      </c>
      <c r="C108" s="234"/>
      <c r="D108" s="234"/>
      <c r="E108" s="234"/>
      <c r="F108" s="234"/>
      <c r="G108" s="234"/>
      <c r="H108" s="234"/>
      <c r="I108" s="234"/>
      <c r="J108" s="234"/>
      <c r="AZ108" s="121" t="str">
        <f>B108</f>
        <v>V souladu se zákonem jsou předložené soupisy zpracovány i v elektronické podobě.  Elektronickou podobou soupisu stavebních prací, dodávek a služeb je formát MS EXCEL.</v>
      </c>
    </row>
    <row r="109" spans="2:52" x14ac:dyDescent="0.2">
      <c r="B109" s="234" t="s">
        <v>110</v>
      </c>
      <c r="C109" s="234"/>
      <c r="D109" s="234"/>
      <c r="E109" s="234"/>
      <c r="F109" s="234"/>
      <c r="G109" s="234"/>
      <c r="H109" s="234"/>
      <c r="I109" s="234"/>
      <c r="J109" s="234"/>
      <c r="AZ109" s="121" t="str">
        <f>B109</f>
        <v>Popis formátu soupisu odpovídá svou strukturou vzorovému soupisu volně dostupnému na internetové adrese:</v>
      </c>
    </row>
    <row r="111" spans="2:52" x14ac:dyDescent="0.2">
      <c r="B111" s="234" t="s">
        <v>111</v>
      </c>
      <c r="C111" s="234"/>
      <c r="D111" s="234"/>
      <c r="E111" s="234"/>
      <c r="F111" s="234"/>
      <c r="G111" s="234"/>
      <c r="H111" s="234"/>
      <c r="I111" s="234"/>
      <c r="J111" s="234"/>
      <c r="AZ111" s="121" t="str">
        <f>B111</f>
        <v>www.stavebnionline.cz/soupis</v>
      </c>
    </row>
    <row r="113" spans="1:52" x14ac:dyDescent="0.2">
      <c r="B113" s="234" t="s">
        <v>112</v>
      </c>
      <c r="C113" s="234"/>
      <c r="D113" s="234"/>
      <c r="E113" s="234"/>
      <c r="F113" s="234"/>
      <c r="G113" s="234"/>
      <c r="H113" s="234"/>
      <c r="I113" s="234"/>
      <c r="J113" s="234"/>
      <c r="AZ113" s="121" t="str">
        <f>B113</f>
        <v xml:space="preserve">        Zpracování elektronické podoby soupisu</v>
      </c>
    </row>
    <row r="114" spans="1:52" ht="51" x14ac:dyDescent="0.2">
      <c r="B114" s="234" t="s">
        <v>113</v>
      </c>
      <c r="C114" s="234"/>
      <c r="D114" s="234"/>
      <c r="E114" s="234"/>
      <c r="F114" s="234"/>
      <c r="G114" s="234"/>
      <c r="H114" s="234"/>
      <c r="I114" s="234"/>
      <c r="J114" s="234"/>
      <c r="AZ114" s="121"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234" t="s">
        <v>114</v>
      </c>
      <c r="C116" s="234"/>
      <c r="D116" s="234"/>
      <c r="E116" s="234"/>
      <c r="F116" s="234"/>
      <c r="G116" s="234"/>
      <c r="H116" s="234"/>
      <c r="I116" s="234"/>
      <c r="J116" s="234"/>
      <c r="AZ116" s="121" t="str">
        <f>B116</f>
        <v xml:space="preserve">        Jiný formát soupisu</v>
      </c>
    </row>
    <row r="117" spans="1:52" ht="38.25" x14ac:dyDescent="0.2">
      <c r="B117" s="234" t="s">
        <v>115</v>
      </c>
      <c r="C117" s="234"/>
      <c r="D117" s="234"/>
      <c r="E117" s="234"/>
      <c r="F117" s="234"/>
      <c r="G117" s="234"/>
      <c r="H117" s="234"/>
      <c r="I117" s="234"/>
      <c r="J117" s="234"/>
      <c r="AZ117" s="121"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234" t="s">
        <v>116</v>
      </c>
      <c r="C119" s="234"/>
      <c r="D119" s="234"/>
      <c r="E119" s="234"/>
      <c r="F119" s="234"/>
      <c r="G119" s="234"/>
      <c r="H119" s="234"/>
      <c r="I119" s="234"/>
      <c r="J119" s="234"/>
      <c r="AZ119" s="121" t="str">
        <f>B119</f>
        <v xml:space="preserve">        Závěrečné ustanovení</v>
      </c>
    </row>
    <row r="120" spans="1:52" x14ac:dyDescent="0.2">
      <c r="B120" s="234" t="s">
        <v>117</v>
      </c>
      <c r="C120" s="234"/>
      <c r="D120" s="234"/>
      <c r="E120" s="234"/>
      <c r="F120" s="234"/>
      <c r="G120" s="234"/>
      <c r="H120" s="234"/>
      <c r="I120" s="234"/>
      <c r="J120" s="234"/>
      <c r="AZ120" s="121"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118</v>
      </c>
      <c r="B125" t="s">
        <v>124</v>
      </c>
    </row>
    <row r="126" spans="1:52" x14ac:dyDescent="0.2">
      <c r="A126" t="s">
        <v>120</v>
      </c>
      <c r="B126" t="s">
        <v>125</v>
      </c>
    </row>
    <row r="129" spans="1:10" ht="15.75" x14ac:dyDescent="0.25">
      <c r="B129" s="122" t="s">
        <v>126</v>
      </c>
    </row>
    <row r="131" spans="1:10" ht="25.5" customHeight="1" x14ac:dyDescent="0.2">
      <c r="A131" s="124"/>
      <c r="B131" s="127" t="s">
        <v>17</v>
      </c>
      <c r="C131" s="127" t="s">
        <v>5</v>
      </c>
      <c r="D131" s="128"/>
      <c r="E131" s="128"/>
      <c r="F131" s="129" t="s">
        <v>127</v>
      </c>
      <c r="G131" s="129"/>
      <c r="H131" s="129"/>
      <c r="I131" s="129" t="s">
        <v>29</v>
      </c>
      <c r="J131" s="129" t="s">
        <v>0</v>
      </c>
    </row>
    <row r="132" spans="1:10" ht="36.75" customHeight="1" x14ac:dyDescent="0.2">
      <c r="A132" s="125"/>
      <c r="B132" s="130" t="s">
        <v>128</v>
      </c>
      <c r="C132" s="235" t="s">
        <v>129</v>
      </c>
      <c r="D132" s="236"/>
      <c r="E132" s="236"/>
      <c r="F132" s="137" t="s">
        <v>24</v>
      </c>
      <c r="G132" s="138"/>
      <c r="H132" s="138"/>
      <c r="I132" s="138">
        <f>'SO03 1 Pol'!G8</f>
        <v>0</v>
      </c>
      <c r="J132" s="134" t="str">
        <f>IF(I149=0,"",I132/I149*100)</f>
        <v/>
      </c>
    </row>
    <row r="133" spans="1:10" ht="36.75" customHeight="1" x14ac:dyDescent="0.2">
      <c r="A133" s="125"/>
      <c r="B133" s="130" t="s">
        <v>130</v>
      </c>
      <c r="C133" s="235" t="s">
        <v>131</v>
      </c>
      <c r="D133" s="236"/>
      <c r="E133" s="236"/>
      <c r="F133" s="137" t="s">
        <v>24</v>
      </c>
      <c r="G133" s="138"/>
      <c r="H133" s="138"/>
      <c r="I133" s="138">
        <f>'SO01 1 Pol'!G8+'SO02 1 Pol'!G8+'SO03 1 Pol'!G13</f>
        <v>0</v>
      </c>
      <c r="J133" s="134" t="str">
        <f>IF(I149=0,"",I133/I149*100)</f>
        <v/>
      </c>
    </row>
    <row r="134" spans="1:10" ht="36.75" customHeight="1" x14ac:dyDescent="0.2">
      <c r="A134" s="125"/>
      <c r="B134" s="130" t="s">
        <v>132</v>
      </c>
      <c r="C134" s="235" t="s">
        <v>133</v>
      </c>
      <c r="D134" s="236"/>
      <c r="E134" s="236"/>
      <c r="F134" s="137" t="s">
        <v>24</v>
      </c>
      <c r="G134" s="138"/>
      <c r="H134" s="138"/>
      <c r="I134" s="138">
        <f>'SO01 1 Pol'!G24+'SO02 1 Pol'!G23+'SO03 1 Pol'!G35</f>
        <v>0</v>
      </c>
      <c r="J134" s="134" t="str">
        <f>IF(I149=0,"",I134/I149*100)</f>
        <v/>
      </c>
    </row>
    <row r="135" spans="1:10" ht="36.75" customHeight="1" x14ac:dyDescent="0.2">
      <c r="A135" s="125"/>
      <c r="B135" s="130" t="s">
        <v>134</v>
      </c>
      <c r="C135" s="235" t="s">
        <v>135</v>
      </c>
      <c r="D135" s="236"/>
      <c r="E135" s="236"/>
      <c r="F135" s="137" t="s">
        <v>24</v>
      </c>
      <c r="G135" s="138"/>
      <c r="H135" s="138"/>
      <c r="I135" s="138">
        <f>'SO01 1 Pol'!G28+'SO02 1 Pol'!G27+'SO03 1 Pol'!G39</f>
        <v>0</v>
      </c>
      <c r="J135" s="134" t="str">
        <f>IF(I149=0,"",I135/I149*100)</f>
        <v/>
      </c>
    </row>
    <row r="136" spans="1:10" ht="36.75" customHeight="1" x14ac:dyDescent="0.2">
      <c r="A136" s="125"/>
      <c r="B136" s="130" t="s">
        <v>136</v>
      </c>
      <c r="C136" s="235" t="s">
        <v>137</v>
      </c>
      <c r="D136" s="236"/>
      <c r="E136" s="236"/>
      <c r="F136" s="137" t="s">
        <v>24</v>
      </c>
      <c r="G136" s="138"/>
      <c r="H136" s="138"/>
      <c r="I136" s="138">
        <f>'SO01 1 Pol'!G32+'SO02 1 Pol'!G31+'SO03 1 Pol'!G43</f>
        <v>0</v>
      </c>
      <c r="J136" s="134" t="str">
        <f>IF(I149=0,"",I136/I149*100)</f>
        <v/>
      </c>
    </row>
    <row r="137" spans="1:10" ht="36.75" customHeight="1" x14ac:dyDescent="0.2">
      <c r="A137" s="125"/>
      <c r="B137" s="130" t="s">
        <v>138</v>
      </c>
      <c r="C137" s="235" t="s">
        <v>139</v>
      </c>
      <c r="D137" s="236"/>
      <c r="E137" s="236"/>
      <c r="F137" s="137" t="s">
        <v>24</v>
      </c>
      <c r="G137" s="138"/>
      <c r="H137" s="138"/>
      <c r="I137" s="138">
        <f>'SO01 1 Pol'!G39+'SO02 1 Pol'!G38+'SO03 1 Pol'!G57</f>
        <v>0</v>
      </c>
      <c r="J137" s="134" t="str">
        <f>IF(I149=0,"",I137/I149*100)</f>
        <v/>
      </c>
    </row>
    <row r="138" spans="1:10" ht="36.75" customHeight="1" x14ac:dyDescent="0.2">
      <c r="A138" s="125"/>
      <c r="B138" s="130" t="s">
        <v>140</v>
      </c>
      <c r="C138" s="235" t="s">
        <v>141</v>
      </c>
      <c r="D138" s="236"/>
      <c r="E138" s="236"/>
      <c r="F138" s="137" t="s">
        <v>25</v>
      </c>
      <c r="G138" s="138"/>
      <c r="H138" s="138"/>
      <c r="I138" s="138">
        <f>'SO01 1 Pol'!G43+'SO03 1 Pol'!G61</f>
        <v>0</v>
      </c>
      <c r="J138" s="134" t="str">
        <f>IF(I149=0,"",I138/I149*100)</f>
        <v/>
      </c>
    </row>
    <row r="139" spans="1:10" ht="36.75" customHeight="1" x14ac:dyDescent="0.2">
      <c r="A139" s="125"/>
      <c r="B139" s="130" t="s">
        <v>142</v>
      </c>
      <c r="C139" s="235" t="s">
        <v>143</v>
      </c>
      <c r="D139" s="236"/>
      <c r="E139" s="236"/>
      <c r="F139" s="137" t="s">
        <v>25</v>
      </c>
      <c r="G139" s="138"/>
      <c r="H139" s="138"/>
      <c r="I139" s="138">
        <f>'SO01 1 Pol'!G54+'SO02 1 Pol'!G42+'SO03 1 Pol'!G70</f>
        <v>0</v>
      </c>
      <c r="J139" s="134" t="str">
        <f>IF(I149=0,"",I139/I149*100)</f>
        <v/>
      </c>
    </row>
    <row r="140" spans="1:10" ht="36.75" customHeight="1" x14ac:dyDescent="0.2">
      <c r="A140" s="125"/>
      <c r="B140" s="130" t="s">
        <v>144</v>
      </c>
      <c r="C140" s="235" t="s">
        <v>145</v>
      </c>
      <c r="D140" s="236"/>
      <c r="E140" s="236"/>
      <c r="F140" s="137" t="s">
        <v>25</v>
      </c>
      <c r="G140" s="138"/>
      <c r="H140" s="138"/>
      <c r="I140" s="138">
        <f>'SO01 1 Pol'!G57</f>
        <v>0</v>
      </c>
      <c r="J140" s="134" t="str">
        <f>IF(I149=0,"",I140/I149*100)</f>
        <v/>
      </c>
    </row>
    <row r="141" spans="1:10" ht="36.75" customHeight="1" x14ac:dyDescent="0.2">
      <c r="A141" s="125"/>
      <c r="B141" s="130" t="s">
        <v>146</v>
      </c>
      <c r="C141" s="235" t="s">
        <v>147</v>
      </c>
      <c r="D141" s="236"/>
      <c r="E141" s="236"/>
      <c r="F141" s="137" t="s">
        <v>25</v>
      </c>
      <c r="G141" s="138"/>
      <c r="H141" s="138"/>
      <c r="I141" s="138">
        <f>'SO01 1 Pol'!G72+'SO02 1 Pol'!G45+'SO03 1 Pol'!G75</f>
        <v>0</v>
      </c>
      <c r="J141" s="134" t="str">
        <f>IF(I149=0,"",I141/I149*100)</f>
        <v/>
      </c>
    </row>
    <row r="142" spans="1:10" ht="36.75" customHeight="1" x14ac:dyDescent="0.2">
      <c r="A142" s="125"/>
      <c r="B142" s="130" t="s">
        <v>148</v>
      </c>
      <c r="C142" s="235" t="s">
        <v>149</v>
      </c>
      <c r="D142" s="236"/>
      <c r="E142" s="236"/>
      <c r="F142" s="137" t="s">
        <v>25</v>
      </c>
      <c r="G142" s="138"/>
      <c r="H142" s="138"/>
      <c r="I142" s="138">
        <f>'SO01 1 Pol'!G93+'SO02 1 Pol'!G70+'SO03 1 Pol'!G101</f>
        <v>0</v>
      </c>
      <c r="J142" s="134" t="str">
        <f>IF(I149=0,"",I142/I149*100)</f>
        <v/>
      </c>
    </row>
    <row r="143" spans="1:10" ht="36.75" customHeight="1" x14ac:dyDescent="0.2">
      <c r="A143" s="125"/>
      <c r="B143" s="130" t="s">
        <v>150</v>
      </c>
      <c r="C143" s="235" t="s">
        <v>151</v>
      </c>
      <c r="D143" s="236"/>
      <c r="E143" s="236"/>
      <c r="F143" s="137" t="s">
        <v>25</v>
      </c>
      <c r="G143" s="138"/>
      <c r="H143" s="138"/>
      <c r="I143" s="138">
        <f>'SO01 1 Pol'!G98+'SO02 1 Pol'!G76+'SO03 1 Pol'!G107</f>
        <v>0</v>
      </c>
      <c r="J143" s="134" t="str">
        <f>IF(I149=0,"",I143/I149*100)</f>
        <v/>
      </c>
    </row>
    <row r="144" spans="1:10" ht="36.75" customHeight="1" x14ac:dyDescent="0.2">
      <c r="A144" s="125"/>
      <c r="B144" s="130" t="s">
        <v>152</v>
      </c>
      <c r="C144" s="235" t="s">
        <v>153</v>
      </c>
      <c r="D144" s="236"/>
      <c r="E144" s="236"/>
      <c r="F144" s="137" t="s">
        <v>25</v>
      </c>
      <c r="G144" s="138"/>
      <c r="H144" s="138"/>
      <c r="I144" s="138">
        <f>'SO01 1 Pol'!G106+'SO02 1 Pol'!G86+'SO03 1 Pol'!G114</f>
        <v>0</v>
      </c>
      <c r="J144" s="134" t="str">
        <f>IF(I149=0,"",I144/I149*100)</f>
        <v/>
      </c>
    </row>
    <row r="145" spans="1:10" ht="36.75" customHeight="1" x14ac:dyDescent="0.2">
      <c r="A145" s="125"/>
      <c r="B145" s="130" t="s">
        <v>154</v>
      </c>
      <c r="C145" s="235" t="s">
        <v>155</v>
      </c>
      <c r="D145" s="236"/>
      <c r="E145" s="236"/>
      <c r="F145" s="137" t="s">
        <v>26</v>
      </c>
      <c r="G145" s="138"/>
      <c r="H145" s="138"/>
      <c r="I145" s="138">
        <f>'SO01 1 Pol'!G120+'SO02 1 Pol'!G100+'SO03 1 Pol'!G128</f>
        <v>0</v>
      </c>
      <c r="J145" s="134" t="str">
        <f>IF(I149=0,"",I145/I149*100)</f>
        <v/>
      </c>
    </row>
    <row r="146" spans="1:10" ht="36.75" customHeight="1" x14ac:dyDescent="0.2">
      <c r="A146" s="125"/>
      <c r="B146" s="130" t="s">
        <v>156</v>
      </c>
      <c r="C146" s="235" t="s">
        <v>157</v>
      </c>
      <c r="D146" s="236"/>
      <c r="E146" s="236"/>
      <c r="F146" s="137" t="s">
        <v>26</v>
      </c>
      <c r="G146" s="138"/>
      <c r="H146" s="138"/>
      <c r="I146" s="138">
        <f>'SO01 1 Pol'!G192+'SO02 1 Pol'!G175+'SO03 1 Pol'!G203</f>
        <v>0</v>
      </c>
      <c r="J146" s="134" t="str">
        <f>IF(I149=0,"",I146/I149*100)</f>
        <v/>
      </c>
    </row>
    <row r="147" spans="1:10" ht="36.75" customHeight="1" x14ac:dyDescent="0.2">
      <c r="A147" s="125"/>
      <c r="B147" s="130" t="s">
        <v>158</v>
      </c>
      <c r="C147" s="235" t="s">
        <v>159</v>
      </c>
      <c r="D147" s="236"/>
      <c r="E147" s="236"/>
      <c r="F147" s="137" t="s">
        <v>160</v>
      </c>
      <c r="G147" s="138"/>
      <c r="H147" s="138"/>
      <c r="I147" s="138">
        <f>'SO01 1 Pol'!G210+'SO02 1 Pol'!G193+'SO03 1 Pol'!G221</f>
        <v>0</v>
      </c>
      <c r="J147" s="134" t="str">
        <f>IF(I149=0,"",I147/I149*100)</f>
        <v/>
      </c>
    </row>
    <row r="148" spans="1:10" ht="36.75" customHeight="1" x14ac:dyDescent="0.2">
      <c r="A148" s="125"/>
      <c r="B148" s="130" t="s">
        <v>161</v>
      </c>
      <c r="C148" s="235" t="s">
        <v>27</v>
      </c>
      <c r="D148" s="236"/>
      <c r="E148" s="236"/>
      <c r="F148" s="137" t="s">
        <v>161</v>
      </c>
      <c r="G148" s="138"/>
      <c r="H148" s="138"/>
      <c r="I148" s="138">
        <f>'SO01 1 Pol'!G225+'SO02 1 Pol'!G208+'SO03 1 Pol'!G236</f>
        <v>0</v>
      </c>
      <c r="J148" s="134" t="str">
        <f>IF(I149=0,"",I148/I149*100)</f>
        <v/>
      </c>
    </row>
    <row r="149" spans="1:10" ht="25.5" customHeight="1" x14ac:dyDescent="0.2">
      <c r="A149" s="126"/>
      <c r="B149" s="131" t="s">
        <v>1</v>
      </c>
      <c r="C149" s="132"/>
      <c r="D149" s="133"/>
      <c r="E149" s="133"/>
      <c r="F149" s="139"/>
      <c r="G149" s="140"/>
      <c r="H149" s="140"/>
      <c r="I149" s="140">
        <f>SUM(I132:I148)</f>
        <v>0</v>
      </c>
      <c r="J149" s="135">
        <f>SUM(J132:J148)</f>
        <v>0</v>
      </c>
    </row>
    <row r="150" spans="1:10" x14ac:dyDescent="0.2">
      <c r="F150" s="88"/>
      <c r="G150" s="88"/>
      <c r="H150" s="88"/>
      <c r="I150" s="88"/>
      <c r="J150" s="136"/>
    </row>
    <row r="151" spans="1:10" x14ac:dyDescent="0.2">
      <c r="F151" s="88"/>
      <c r="G151" s="88"/>
      <c r="H151" s="88"/>
      <c r="I151" s="88"/>
      <c r="J151" s="136"/>
    </row>
    <row r="152" spans="1:10" x14ac:dyDescent="0.2">
      <c r="F152" s="88"/>
      <c r="G152" s="88"/>
      <c r="H152" s="88"/>
      <c r="I152" s="88"/>
      <c r="J152" s="136"/>
    </row>
  </sheetData>
  <sheetProtection algorithmName="SHA-512" hashValue="pzOUxSj6Rl2l80X5oKU4JCO8a8RI7pob6RfMvK+l3iB/ltGd6+baBzbcQPMQaoUKv2PlIWmCRrLcpOD3Xy2PWA==" saltValue="HXV7YAM/W5TIfLe984EkL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1">
    <mergeCell ref="C144:E144"/>
    <mergeCell ref="C145:E145"/>
    <mergeCell ref="C146:E146"/>
    <mergeCell ref="C147:E147"/>
    <mergeCell ref="C148:E148"/>
    <mergeCell ref="C139:E139"/>
    <mergeCell ref="C140:E140"/>
    <mergeCell ref="C141:E141"/>
    <mergeCell ref="C142:E142"/>
    <mergeCell ref="C143:E143"/>
    <mergeCell ref="C134:E134"/>
    <mergeCell ref="C135:E135"/>
    <mergeCell ref="C136:E136"/>
    <mergeCell ref="C137:E137"/>
    <mergeCell ref="C138:E138"/>
    <mergeCell ref="B117:J117"/>
    <mergeCell ref="B119:J119"/>
    <mergeCell ref="B120:J120"/>
    <mergeCell ref="C132:E132"/>
    <mergeCell ref="C133:E133"/>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37" t="s">
        <v>6</v>
      </c>
      <c r="B1" s="237"/>
      <c r="C1" s="238"/>
      <c r="D1" s="237"/>
      <c r="E1" s="237"/>
      <c r="F1" s="237"/>
      <c r="G1" s="237"/>
    </row>
    <row r="2" spans="1:7" ht="24.95" customHeight="1" x14ac:dyDescent="0.2">
      <c r="A2" s="50" t="s">
        <v>7</v>
      </c>
      <c r="B2" s="49"/>
      <c r="C2" s="239"/>
      <c r="D2" s="239"/>
      <c r="E2" s="239"/>
      <c r="F2" s="239"/>
      <c r="G2" s="240"/>
    </row>
    <row r="3" spans="1:7" ht="24.95" customHeight="1" x14ac:dyDescent="0.2">
      <c r="A3" s="50" t="s">
        <v>8</v>
      </c>
      <c r="B3" s="49"/>
      <c r="C3" s="239"/>
      <c r="D3" s="239"/>
      <c r="E3" s="239"/>
      <c r="F3" s="239"/>
      <c r="G3" s="240"/>
    </row>
    <row r="4" spans="1:7" ht="24.95" customHeight="1" x14ac:dyDescent="0.2">
      <c r="A4" s="50" t="s">
        <v>9</v>
      </c>
      <c r="B4" s="49"/>
      <c r="C4" s="239"/>
      <c r="D4" s="239"/>
      <c r="E4" s="239"/>
      <c r="F4" s="239"/>
      <c r="G4" s="240"/>
    </row>
    <row r="5" spans="1:7" x14ac:dyDescent="0.2">
      <c r="B5" s="4"/>
      <c r="C5" s="5"/>
      <c r="D5" s="6"/>
    </row>
  </sheetData>
  <sheetProtection algorithmName="SHA-512" hashValue="TxC3khi7RpL5W05UtNzfHb/CNAnxdrz5t5ykn8C629tyYVfIUcNxfFlA4qA87CFCaC10+dnsvIr09VCx0klF1g==" saltValue="11lPrblpca5bXwU9KlClL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17A9-E188-4DA9-9EEF-1D266CBFF8E5}">
  <sheetPr>
    <outlinePr summaryBelow="0"/>
  </sheetPr>
  <dimension ref="A1:BH5000"/>
  <sheetViews>
    <sheetView workbookViewId="0">
      <pane ySplit="7" topLeftCell="A172" activePane="bottomLeft" state="frozen"/>
      <selection pane="bottomLeft" activeCell="C94" sqref="C94"/>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45" t="s">
        <v>163</v>
      </c>
      <c r="B1" s="245"/>
      <c r="C1" s="245"/>
      <c r="D1" s="245"/>
      <c r="E1" s="245"/>
      <c r="F1" s="245"/>
      <c r="G1" s="245"/>
      <c r="AG1" t="s">
        <v>164</v>
      </c>
    </row>
    <row r="2" spans="1:60" ht="24.95" customHeight="1" x14ac:dyDescent="0.2">
      <c r="A2" s="50" t="s">
        <v>7</v>
      </c>
      <c r="B2" s="49" t="s">
        <v>44</v>
      </c>
      <c r="C2" s="246" t="s">
        <v>45</v>
      </c>
      <c r="D2" s="247"/>
      <c r="E2" s="247"/>
      <c r="F2" s="247"/>
      <c r="G2" s="248"/>
      <c r="AG2" t="s">
        <v>165</v>
      </c>
    </row>
    <row r="3" spans="1:60" ht="24.95" customHeight="1" x14ac:dyDescent="0.2">
      <c r="A3" s="50" t="s">
        <v>8</v>
      </c>
      <c r="B3" s="49" t="s">
        <v>60</v>
      </c>
      <c r="C3" s="246" t="s">
        <v>61</v>
      </c>
      <c r="D3" s="247"/>
      <c r="E3" s="247"/>
      <c r="F3" s="247"/>
      <c r="G3" s="248"/>
      <c r="AC3" s="123" t="s">
        <v>165</v>
      </c>
      <c r="AG3" t="s">
        <v>166</v>
      </c>
    </row>
    <row r="4" spans="1:60" ht="24.95" customHeight="1" x14ac:dyDescent="0.2">
      <c r="A4" s="142" t="s">
        <v>9</v>
      </c>
      <c r="B4" s="143" t="s">
        <v>62</v>
      </c>
      <c r="C4" s="249" t="s">
        <v>63</v>
      </c>
      <c r="D4" s="250"/>
      <c r="E4" s="250"/>
      <c r="F4" s="250"/>
      <c r="G4" s="25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130</v>
      </c>
      <c r="C8" s="178" t="s">
        <v>131</v>
      </c>
      <c r="D8" s="165"/>
      <c r="E8" s="166"/>
      <c r="F8" s="167"/>
      <c r="G8" s="167">
        <f>SUMIF(AG9:AG23,"&lt;&gt;NOR",G9:G23)</f>
        <v>0</v>
      </c>
      <c r="H8" s="167"/>
      <c r="I8" s="167">
        <f>SUM(I9:I23)</f>
        <v>0</v>
      </c>
      <c r="J8" s="167"/>
      <c r="K8" s="167">
        <f>SUM(K9:K23)</f>
        <v>0</v>
      </c>
      <c r="L8" s="167"/>
      <c r="M8" s="167">
        <f>SUM(M9:M23)</f>
        <v>0</v>
      </c>
      <c r="N8" s="166"/>
      <c r="O8" s="166">
        <f>SUM(O9:O23)</f>
        <v>0.55000000000000004</v>
      </c>
      <c r="P8" s="166"/>
      <c r="Q8" s="166">
        <f>SUM(Q9:Q23)</f>
        <v>0</v>
      </c>
      <c r="R8" s="167"/>
      <c r="S8" s="167"/>
      <c r="T8" s="168"/>
      <c r="U8" s="162"/>
      <c r="V8" s="162">
        <f>SUM(V9:V23)</f>
        <v>31.14</v>
      </c>
      <c r="W8" s="162"/>
      <c r="X8" s="162"/>
      <c r="Y8" s="162"/>
      <c r="AG8" t="s">
        <v>191</v>
      </c>
    </row>
    <row r="9" spans="1:60" outlineLevel="1" x14ac:dyDescent="0.2">
      <c r="A9" s="170">
        <v>1</v>
      </c>
      <c r="B9" s="171" t="s">
        <v>192</v>
      </c>
      <c r="C9" s="179" t="s">
        <v>193</v>
      </c>
      <c r="D9" s="172" t="s">
        <v>194</v>
      </c>
      <c r="E9" s="173">
        <v>26.4</v>
      </c>
      <c r="F9" s="174"/>
      <c r="G9" s="175">
        <f>ROUND(E9*F9,2)</f>
        <v>0</v>
      </c>
      <c r="H9" s="174"/>
      <c r="I9" s="175">
        <f>ROUND(E9*H9,2)</f>
        <v>0</v>
      </c>
      <c r="J9" s="174"/>
      <c r="K9" s="175">
        <f>ROUND(E9*J9,2)</f>
        <v>0</v>
      </c>
      <c r="L9" s="175">
        <v>21</v>
      </c>
      <c r="M9" s="175">
        <f>G9*(1+L9/100)</f>
        <v>0</v>
      </c>
      <c r="N9" s="173">
        <v>1.56E-3</v>
      </c>
      <c r="O9" s="173">
        <f>ROUND(E9*N9,2)</f>
        <v>0.04</v>
      </c>
      <c r="P9" s="173">
        <v>0</v>
      </c>
      <c r="Q9" s="173">
        <f>ROUND(E9*P9,2)</f>
        <v>0</v>
      </c>
      <c r="R9" s="175" t="s">
        <v>195</v>
      </c>
      <c r="S9" s="175" t="s">
        <v>196</v>
      </c>
      <c r="T9" s="176" t="s">
        <v>197</v>
      </c>
      <c r="U9" s="159">
        <v>0.21</v>
      </c>
      <c r="V9" s="159">
        <f>ROUND(E9*U9,2)</f>
        <v>5.54</v>
      </c>
      <c r="W9" s="159"/>
      <c r="X9" s="159" t="s">
        <v>198</v>
      </c>
      <c r="Y9" s="159" t="s">
        <v>199</v>
      </c>
      <c r="Z9" s="149"/>
      <c r="AA9" s="149"/>
      <c r="AB9" s="149"/>
      <c r="AC9" s="149"/>
      <c r="AD9" s="149"/>
      <c r="AE9" s="149"/>
      <c r="AF9" s="149"/>
      <c r="AG9" s="149" t="s">
        <v>200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80" t="s">
        <v>201</v>
      </c>
      <c r="D10" s="160"/>
      <c r="E10" s="161">
        <v>26.4</v>
      </c>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202</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241"/>
      <c r="D11" s="242"/>
      <c r="E11" s="242"/>
      <c r="F11" s="242"/>
      <c r="G11" s="242"/>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203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33.75" outlineLevel="1" x14ac:dyDescent="0.2">
      <c r="A12" s="170">
        <v>2</v>
      </c>
      <c r="B12" s="171" t="s">
        <v>204</v>
      </c>
      <c r="C12" s="179" t="s">
        <v>205</v>
      </c>
      <c r="D12" s="172" t="s">
        <v>206</v>
      </c>
      <c r="E12" s="173">
        <v>34.979999999999997</v>
      </c>
      <c r="F12" s="174"/>
      <c r="G12" s="175">
        <f>ROUND(E12*F12,2)</f>
        <v>0</v>
      </c>
      <c r="H12" s="174"/>
      <c r="I12" s="175">
        <f>ROUND(E12*H12,2)</f>
        <v>0</v>
      </c>
      <c r="J12" s="174"/>
      <c r="K12" s="175">
        <f>ROUND(E12*J12,2)</f>
        <v>0</v>
      </c>
      <c r="L12" s="175">
        <v>21</v>
      </c>
      <c r="M12" s="175">
        <f>G12*(1+L12/100)</f>
        <v>0</v>
      </c>
      <c r="N12" s="173">
        <v>4.1200000000000004E-3</v>
      </c>
      <c r="O12" s="173">
        <f>ROUND(E12*N12,2)</f>
        <v>0.14000000000000001</v>
      </c>
      <c r="P12" s="173">
        <v>0</v>
      </c>
      <c r="Q12" s="173">
        <f>ROUND(E12*P12,2)</f>
        <v>0</v>
      </c>
      <c r="R12" s="175" t="s">
        <v>195</v>
      </c>
      <c r="S12" s="175" t="s">
        <v>196</v>
      </c>
      <c r="T12" s="176" t="s">
        <v>197</v>
      </c>
      <c r="U12" s="159">
        <v>0.19</v>
      </c>
      <c r="V12" s="159">
        <f>ROUND(E12*U12,2)</f>
        <v>6.65</v>
      </c>
      <c r="W12" s="159"/>
      <c r="X12" s="159" t="s">
        <v>198</v>
      </c>
      <c r="Y12" s="159" t="s">
        <v>199</v>
      </c>
      <c r="Z12" s="149"/>
      <c r="AA12" s="149"/>
      <c r="AB12" s="149"/>
      <c r="AC12" s="149"/>
      <c r="AD12" s="149"/>
      <c r="AE12" s="149"/>
      <c r="AF12" s="149"/>
      <c r="AG12" s="149" t="s">
        <v>200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52" t="s">
        <v>207</v>
      </c>
      <c r="D13" s="253"/>
      <c r="E13" s="253"/>
      <c r="F13" s="253"/>
      <c r="G13" s="253"/>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208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80" t="s">
        <v>209</v>
      </c>
      <c r="D14" s="160"/>
      <c r="E14" s="161">
        <v>34.979999999999997</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202</v>
      </c>
      <c r="AH14" s="149">
        <v>5</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41"/>
      <c r="D15" s="242"/>
      <c r="E15" s="242"/>
      <c r="F15" s="242"/>
      <c r="G15" s="242"/>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203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0">
        <v>3</v>
      </c>
      <c r="B16" s="171" t="s">
        <v>210</v>
      </c>
      <c r="C16" s="179" t="s">
        <v>211</v>
      </c>
      <c r="D16" s="172" t="s">
        <v>194</v>
      </c>
      <c r="E16" s="173">
        <v>29.8</v>
      </c>
      <c r="F16" s="174"/>
      <c r="G16" s="175">
        <f>ROUND(E16*F16,2)</f>
        <v>0</v>
      </c>
      <c r="H16" s="174"/>
      <c r="I16" s="175">
        <f>ROUND(E16*H16,2)</f>
        <v>0</v>
      </c>
      <c r="J16" s="174"/>
      <c r="K16" s="175">
        <f>ROUND(E16*J16,2)</f>
        <v>0</v>
      </c>
      <c r="L16" s="175">
        <v>21</v>
      </c>
      <c r="M16" s="175">
        <f>G16*(1+L16/100)</f>
        <v>0</v>
      </c>
      <c r="N16" s="173">
        <v>1.56E-3</v>
      </c>
      <c r="O16" s="173">
        <f>ROUND(E16*N16,2)</f>
        <v>0.05</v>
      </c>
      <c r="P16" s="173">
        <v>0</v>
      </c>
      <c r="Q16" s="173">
        <f>ROUND(E16*P16,2)</f>
        <v>0</v>
      </c>
      <c r="R16" s="175" t="s">
        <v>195</v>
      </c>
      <c r="S16" s="175" t="s">
        <v>196</v>
      </c>
      <c r="T16" s="176" t="s">
        <v>197</v>
      </c>
      <c r="U16" s="159">
        <v>0.12</v>
      </c>
      <c r="V16" s="159">
        <f>ROUND(E16*U16,2)</f>
        <v>3.58</v>
      </c>
      <c r="W16" s="159"/>
      <c r="X16" s="159" t="s">
        <v>198</v>
      </c>
      <c r="Y16" s="159" t="s">
        <v>199</v>
      </c>
      <c r="Z16" s="149"/>
      <c r="AA16" s="149"/>
      <c r="AB16" s="149"/>
      <c r="AC16" s="149"/>
      <c r="AD16" s="149"/>
      <c r="AE16" s="149"/>
      <c r="AF16" s="149"/>
      <c r="AG16" s="149" t="s">
        <v>200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43" t="s">
        <v>212</v>
      </c>
      <c r="D17" s="244"/>
      <c r="E17" s="244"/>
      <c r="F17" s="244"/>
      <c r="G17" s="244"/>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213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180" t="s">
        <v>214</v>
      </c>
      <c r="D18" s="160"/>
      <c r="E18" s="161">
        <v>23.8</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202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
      <c r="A19" s="156"/>
      <c r="B19" s="157"/>
      <c r="C19" s="180" t="s">
        <v>215</v>
      </c>
      <c r="D19" s="160"/>
      <c r="E19" s="161">
        <v>6</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202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41"/>
      <c r="D20" s="242"/>
      <c r="E20" s="242"/>
      <c r="F20" s="242"/>
      <c r="G20" s="242"/>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203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70">
        <v>4</v>
      </c>
      <c r="B21" s="171" t="s">
        <v>216</v>
      </c>
      <c r="C21" s="179" t="s">
        <v>217</v>
      </c>
      <c r="D21" s="172" t="s">
        <v>206</v>
      </c>
      <c r="E21" s="173">
        <v>90.44</v>
      </c>
      <c r="F21" s="174"/>
      <c r="G21" s="175">
        <f>ROUND(E21*F21,2)</f>
        <v>0</v>
      </c>
      <c r="H21" s="174"/>
      <c r="I21" s="175">
        <f>ROUND(E21*H21,2)</f>
        <v>0</v>
      </c>
      <c r="J21" s="174"/>
      <c r="K21" s="175">
        <f>ROUND(E21*J21,2)</f>
        <v>0</v>
      </c>
      <c r="L21" s="175">
        <v>21</v>
      </c>
      <c r="M21" s="175">
        <f>G21*(1+L21/100)</f>
        <v>0</v>
      </c>
      <c r="N21" s="173">
        <v>3.5500000000000002E-3</v>
      </c>
      <c r="O21" s="173">
        <f>ROUND(E21*N21,2)</f>
        <v>0.32</v>
      </c>
      <c r="P21" s="173">
        <v>0</v>
      </c>
      <c r="Q21" s="173">
        <f>ROUND(E21*P21,2)</f>
        <v>0</v>
      </c>
      <c r="R21" s="175" t="s">
        <v>195</v>
      </c>
      <c r="S21" s="175" t="s">
        <v>196</v>
      </c>
      <c r="T21" s="176" t="s">
        <v>197</v>
      </c>
      <c r="U21" s="159">
        <v>0.17</v>
      </c>
      <c r="V21" s="159">
        <f>ROUND(E21*U21,2)</f>
        <v>15.37</v>
      </c>
      <c r="W21" s="159"/>
      <c r="X21" s="159" t="s">
        <v>198</v>
      </c>
      <c r="Y21" s="159" t="s">
        <v>199</v>
      </c>
      <c r="Z21" s="149"/>
      <c r="AA21" s="149"/>
      <c r="AB21" s="149"/>
      <c r="AC21" s="149"/>
      <c r="AD21" s="149"/>
      <c r="AE21" s="149"/>
      <c r="AF21" s="149"/>
      <c r="AG21" s="149" t="s">
        <v>200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180" t="s">
        <v>218</v>
      </c>
      <c r="D22" s="160"/>
      <c r="E22" s="161">
        <v>90.44</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202</v>
      </c>
      <c r="AH22" s="149">
        <v>5</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41"/>
      <c r="D23" s="242"/>
      <c r="E23" s="242"/>
      <c r="F23" s="242"/>
      <c r="G23" s="242"/>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203</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x14ac:dyDescent="0.2">
      <c r="A24" s="163" t="s">
        <v>190</v>
      </c>
      <c r="B24" s="164" t="s">
        <v>132</v>
      </c>
      <c r="C24" s="178" t="s">
        <v>133</v>
      </c>
      <c r="D24" s="165"/>
      <c r="E24" s="166"/>
      <c r="F24" s="167"/>
      <c r="G24" s="167">
        <f>SUMIF(AG25:AG27,"&lt;&gt;NOR",G25:G27)</f>
        <v>0</v>
      </c>
      <c r="H24" s="167"/>
      <c r="I24" s="167">
        <f>SUM(I25:I27)</f>
        <v>0</v>
      </c>
      <c r="J24" s="167"/>
      <c r="K24" s="167">
        <f>SUM(K25:K27)</f>
        <v>0</v>
      </c>
      <c r="L24" s="167"/>
      <c r="M24" s="167">
        <f>SUM(M25:M27)</f>
        <v>0</v>
      </c>
      <c r="N24" s="166"/>
      <c r="O24" s="166">
        <f>SUM(O25:O27)</f>
        <v>0.06</v>
      </c>
      <c r="P24" s="166"/>
      <c r="Q24" s="166">
        <f>SUM(Q25:Q27)</f>
        <v>0</v>
      </c>
      <c r="R24" s="167"/>
      <c r="S24" s="167"/>
      <c r="T24" s="168"/>
      <c r="U24" s="162"/>
      <c r="V24" s="162">
        <f>SUM(V25:V27)</f>
        <v>7.35</v>
      </c>
      <c r="W24" s="162"/>
      <c r="X24" s="162"/>
      <c r="Y24" s="162"/>
      <c r="AG24" t="s">
        <v>191</v>
      </c>
    </row>
    <row r="25" spans="1:60" outlineLevel="1" x14ac:dyDescent="0.2">
      <c r="A25" s="170">
        <v>5</v>
      </c>
      <c r="B25" s="171" t="s">
        <v>219</v>
      </c>
      <c r="C25" s="179" t="s">
        <v>220</v>
      </c>
      <c r="D25" s="172" t="s">
        <v>206</v>
      </c>
      <c r="E25" s="173">
        <v>34.979999999999997</v>
      </c>
      <c r="F25" s="174"/>
      <c r="G25" s="175">
        <f>ROUND(E25*F25,2)</f>
        <v>0</v>
      </c>
      <c r="H25" s="174"/>
      <c r="I25" s="175">
        <f>ROUND(E25*H25,2)</f>
        <v>0</v>
      </c>
      <c r="J25" s="174"/>
      <c r="K25" s="175">
        <f>ROUND(E25*J25,2)</f>
        <v>0</v>
      </c>
      <c r="L25" s="175">
        <v>21</v>
      </c>
      <c r="M25" s="175">
        <f>G25*(1+L25/100)</f>
        <v>0</v>
      </c>
      <c r="N25" s="173">
        <v>1.58E-3</v>
      </c>
      <c r="O25" s="173">
        <f>ROUND(E25*N25,2)</f>
        <v>0.06</v>
      </c>
      <c r="P25" s="173">
        <v>0</v>
      </c>
      <c r="Q25" s="173">
        <f>ROUND(E25*P25,2)</f>
        <v>0</v>
      </c>
      <c r="R25" s="175" t="s">
        <v>221</v>
      </c>
      <c r="S25" s="175" t="s">
        <v>196</v>
      </c>
      <c r="T25" s="176" t="s">
        <v>197</v>
      </c>
      <c r="U25" s="159">
        <v>0.21</v>
      </c>
      <c r="V25" s="159">
        <f>ROUND(E25*U25,2)</f>
        <v>7.35</v>
      </c>
      <c r="W25" s="159"/>
      <c r="X25" s="159" t="s">
        <v>198</v>
      </c>
      <c r="Y25" s="159" t="s">
        <v>199</v>
      </c>
      <c r="Z25" s="149"/>
      <c r="AA25" s="149"/>
      <c r="AB25" s="149"/>
      <c r="AC25" s="149"/>
      <c r="AD25" s="149"/>
      <c r="AE25" s="149"/>
      <c r="AF25" s="149"/>
      <c r="AG25" s="149" t="s">
        <v>200</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80" t="s">
        <v>222</v>
      </c>
      <c r="D26" s="160"/>
      <c r="E26" s="161">
        <v>34.979999999999997</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202</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241"/>
      <c r="D27" s="242"/>
      <c r="E27" s="242"/>
      <c r="F27" s="242"/>
      <c r="G27" s="242"/>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203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x14ac:dyDescent="0.2">
      <c r="A28" s="163" t="s">
        <v>190</v>
      </c>
      <c r="B28" s="164" t="s">
        <v>134</v>
      </c>
      <c r="C28" s="178" t="s">
        <v>135</v>
      </c>
      <c r="D28" s="165"/>
      <c r="E28" s="166"/>
      <c r="F28" s="167"/>
      <c r="G28" s="167">
        <f>SUMIF(AG29:AG31,"&lt;&gt;NOR",G29:G31)</f>
        <v>0</v>
      </c>
      <c r="H28" s="167"/>
      <c r="I28" s="167">
        <f>SUM(I29:I31)</f>
        <v>0</v>
      </c>
      <c r="J28" s="167"/>
      <c r="K28" s="167">
        <f>SUM(K29:K31)</f>
        <v>0</v>
      </c>
      <c r="L28" s="167"/>
      <c r="M28" s="167">
        <f>SUM(M29:M31)</f>
        <v>0</v>
      </c>
      <c r="N28" s="166"/>
      <c r="O28" s="166">
        <f>SUM(O29:O31)</f>
        <v>0</v>
      </c>
      <c r="P28" s="166"/>
      <c r="Q28" s="166">
        <f>SUM(Q29:Q31)</f>
        <v>0</v>
      </c>
      <c r="R28" s="167"/>
      <c r="S28" s="167"/>
      <c r="T28" s="168"/>
      <c r="U28" s="162"/>
      <c r="V28" s="162">
        <f>SUM(V29:V31)</f>
        <v>10.84</v>
      </c>
      <c r="W28" s="162"/>
      <c r="X28" s="162"/>
      <c r="Y28" s="162"/>
      <c r="AG28" t="s">
        <v>191</v>
      </c>
    </row>
    <row r="29" spans="1:60" ht="56.25" outlineLevel="1" x14ac:dyDescent="0.2">
      <c r="A29" s="170">
        <v>6</v>
      </c>
      <c r="B29" s="171" t="s">
        <v>223</v>
      </c>
      <c r="C29" s="179" t="s">
        <v>224</v>
      </c>
      <c r="D29" s="172" t="s">
        <v>206</v>
      </c>
      <c r="E29" s="173">
        <v>34.979999999999997</v>
      </c>
      <c r="F29" s="174"/>
      <c r="G29" s="175">
        <f>ROUND(E29*F29,2)</f>
        <v>0</v>
      </c>
      <c r="H29" s="174"/>
      <c r="I29" s="175">
        <f>ROUND(E29*H29,2)</f>
        <v>0</v>
      </c>
      <c r="J29" s="174"/>
      <c r="K29" s="175">
        <f>ROUND(E29*J29,2)</f>
        <v>0</v>
      </c>
      <c r="L29" s="175">
        <v>21</v>
      </c>
      <c r="M29" s="175">
        <f>G29*(1+L29/100)</f>
        <v>0</v>
      </c>
      <c r="N29" s="173">
        <v>4.0000000000000003E-5</v>
      </c>
      <c r="O29" s="173">
        <f>ROUND(E29*N29,2)</f>
        <v>0</v>
      </c>
      <c r="P29" s="173">
        <v>0</v>
      </c>
      <c r="Q29" s="173">
        <f>ROUND(E29*P29,2)</f>
        <v>0</v>
      </c>
      <c r="R29" s="175" t="s">
        <v>225</v>
      </c>
      <c r="S29" s="175" t="s">
        <v>196</v>
      </c>
      <c r="T29" s="176" t="s">
        <v>197</v>
      </c>
      <c r="U29" s="159">
        <v>0.31</v>
      </c>
      <c r="V29" s="159">
        <f>ROUND(E29*U29,2)</f>
        <v>10.84</v>
      </c>
      <c r="W29" s="159"/>
      <c r="X29" s="159" t="s">
        <v>198</v>
      </c>
      <c r="Y29" s="159" t="s">
        <v>199</v>
      </c>
      <c r="Z29" s="149"/>
      <c r="AA29" s="149"/>
      <c r="AB29" s="149"/>
      <c r="AC29" s="149"/>
      <c r="AD29" s="149"/>
      <c r="AE29" s="149"/>
      <c r="AF29" s="149"/>
      <c r="AG29" s="149" t="s">
        <v>200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180" t="s">
        <v>222</v>
      </c>
      <c r="D30" s="160"/>
      <c r="E30" s="161">
        <v>34.979999999999997</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202</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41"/>
      <c r="D31" s="242"/>
      <c r="E31" s="242"/>
      <c r="F31" s="242"/>
      <c r="G31" s="242"/>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203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x14ac:dyDescent="0.2">
      <c r="A32" s="163" t="s">
        <v>190</v>
      </c>
      <c r="B32" s="164" t="s">
        <v>136</v>
      </c>
      <c r="C32" s="178" t="s">
        <v>137</v>
      </c>
      <c r="D32" s="165"/>
      <c r="E32" s="166"/>
      <c r="F32" s="167"/>
      <c r="G32" s="167">
        <f>SUMIF(AG33:AG38,"&lt;&gt;NOR",G33:G38)</f>
        <v>0</v>
      </c>
      <c r="H32" s="167"/>
      <c r="I32" s="167">
        <f>SUM(I33:I38)</f>
        <v>0</v>
      </c>
      <c r="J32" s="167"/>
      <c r="K32" s="167">
        <f>SUM(K33:K38)</f>
        <v>0</v>
      </c>
      <c r="L32" s="167"/>
      <c r="M32" s="167">
        <f>SUM(M33:M38)</f>
        <v>0</v>
      </c>
      <c r="N32" s="166"/>
      <c r="O32" s="166">
        <f>SUM(O33:O38)</f>
        <v>0</v>
      </c>
      <c r="P32" s="166"/>
      <c r="Q32" s="166">
        <f>SUM(Q33:Q38)</f>
        <v>0.5</v>
      </c>
      <c r="R32" s="167"/>
      <c r="S32" s="167"/>
      <c r="T32" s="168"/>
      <c r="U32" s="162"/>
      <c r="V32" s="162">
        <f>SUM(V33:V38)</f>
        <v>3.76</v>
      </c>
      <c r="W32" s="162"/>
      <c r="X32" s="162"/>
      <c r="Y32" s="162"/>
      <c r="AG32" t="s">
        <v>191</v>
      </c>
    </row>
    <row r="33" spans="1:60" ht="22.5" outlineLevel="1" x14ac:dyDescent="0.2">
      <c r="A33" s="170">
        <v>7</v>
      </c>
      <c r="B33" s="171" t="s">
        <v>226</v>
      </c>
      <c r="C33" s="179" t="s">
        <v>227</v>
      </c>
      <c r="D33" s="172" t="s">
        <v>206</v>
      </c>
      <c r="E33" s="173">
        <v>34.979999999999997</v>
      </c>
      <c r="F33" s="174"/>
      <c r="G33" s="175">
        <f>ROUND(E33*F33,2)</f>
        <v>0</v>
      </c>
      <c r="H33" s="174"/>
      <c r="I33" s="175">
        <f>ROUND(E33*H33,2)</f>
        <v>0</v>
      </c>
      <c r="J33" s="174"/>
      <c r="K33" s="175">
        <f>ROUND(E33*J33,2)</f>
        <v>0</v>
      </c>
      <c r="L33" s="175">
        <v>21</v>
      </c>
      <c r="M33" s="175">
        <f>G33*(1+L33/100)</f>
        <v>0</v>
      </c>
      <c r="N33" s="173">
        <v>0</v>
      </c>
      <c r="O33" s="173">
        <f>ROUND(E33*N33,2)</f>
        <v>0</v>
      </c>
      <c r="P33" s="173">
        <v>4.0000000000000001E-3</v>
      </c>
      <c r="Q33" s="173">
        <f>ROUND(E33*P33,2)</f>
        <v>0.14000000000000001</v>
      </c>
      <c r="R33" s="175" t="s">
        <v>228</v>
      </c>
      <c r="S33" s="175" t="s">
        <v>196</v>
      </c>
      <c r="T33" s="176" t="s">
        <v>197</v>
      </c>
      <c r="U33" s="159">
        <v>0.03</v>
      </c>
      <c r="V33" s="159">
        <f>ROUND(E33*U33,2)</f>
        <v>1.05</v>
      </c>
      <c r="W33" s="159"/>
      <c r="X33" s="159" t="s">
        <v>198</v>
      </c>
      <c r="Y33" s="159" t="s">
        <v>199</v>
      </c>
      <c r="Z33" s="149"/>
      <c r="AA33" s="149"/>
      <c r="AB33" s="149"/>
      <c r="AC33" s="149"/>
      <c r="AD33" s="149"/>
      <c r="AE33" s="149"/>
      <c r="AF33" s="149"/>
      <c r="AG33" s="149" t="s">
        <v>200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180" t="s">
        <v>222</v>
      </c>
      <c r="D34" s="160"/>
      <c r="E34" s="161">
        <v>34.979999999999997</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202</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41"/>
      <c r="D35" s="242"/>
      <c r="E35" s="242"/>
      <c r="F35" s="242"/>
      <c r="G35" s="242"/>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203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2.5" outlineLevel="1" x14ac:dyDescent="0.2">
      <c r="A36" s="170">
        <v>8</v>
      </c>
      <c r="B36" s="171" t="s">
        <v>229</v>
      </c>
      <c r="C36" s="179" t="s">
        <v>230</v>
      </c>
      <c r="D36" s="172" t="s">
        <v>206</v>
      </c>
      <c r="E36" s="173">
        <v>90.44</v>
      </c>
      <c r="F36" s="174"/>
      <c r="G36" s="175">
        <f>ROUND(E36*F36,2)</f>
        <v>0</v>
      </c>
      <c r="H36" s="174"/>
      <c r="I36" s="175">
        <f>ROUND(E36*H36,2)</f>
        <v>0</v>
      </c>
      <c r="J36" s="174"/>
      <c r="K36" s="175">
        <f>ROUND(E36*J36,2)</f>
        <v>0</v>
      </c>
      <c r="L36" s="175">
        <v>21</v>
      </c>
      <c r="M36" s="175">
        <f>G36*(1+L36/100)</f>
        <v>0</v>
      </c>
      <c r="N36" s="173">
        <v>0</v>
      </c>
      <c r="O36" s="173">
        <f>ROUND(E36*N36,2)</f>
        <v>0</v>
      </c>
      <c r="P36" s="173">
        <v>4.0000000000000001E-3</v>
      </c>
      <c r="Q36" s="173">
        <f>ROUND(E36*P36,2)</f>
        <v>0.36</v>
      </c>
      <c r="R36" s="175" t="s">
        <v>228</v>
      </c>
      <c r="S36" s="175" t="s">
        <v>196</v>
      </c>
      <c r="T36" s="176" t="s">
        <v>197</v>
      </c>
      <c r="U36" s="159">
        <v>0.03</v>
      </c>
      <c r="V36" s="159">
        <f>ROUND(E36*U36,2)</f>
        <v>2.71</v>
      </c>
      <c r="W36" s="159"/>
      <c r="X36" s="159" t="s">
        <v>198</v>
      </c>
      <c r="Y36" s="159" t="s">
        <v>199</v>
      </c>
      <c r="Z36" s="149"/>
      <c r="AA36" s="149"/>
      <c r="AB36" s="149"/>
      <c r="AC36" s="149"/>
      <c r="AD36" s="149"/>
      <c r="AE36" s="149"/>
      <c r="AF36" s="149"/>
      <c r="AG36" s="149" t="s">
        <v>200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180" t="s">
        <v>231</v>
      </c>
      <c r="D37" s="160"/>
      <c r="E37" s="161">
        <v>90.44</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202</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41"/>
      <c r="D38" s="242"/>
      <c r="E38" s="242"/>
      <c r="F38" s="242"/>
      <c r="G38" s="242"/>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203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x14ac:dyDescent="0.2">
      <c r="A39" s="163" t="s">
        <v>190</v>
      </c>
      <c r="B39" s="164" t="s">
        <v>138</v>
      </c>
      <c r="C39" s="178" t="s">
        <v>139</v>
      </c>
      <c r="D39" s="165"/>
      <c r="E39" s="166"/>
      <c r="F39" s="167"/>
      <c r="G39" s="167">
        <f>SUMIF(AG40:AG42,"&lt;&gt;NOR",G40:G42)</f>
        <v>0</v>
      </c>
      <c r="H39" s="167"/>
      <c r="I39" s="167">
        <f>SUM(I40:I42)</f>
        <v>0</v>
      </c>
      <c r="J39" s="167"/>
      <c r="K39" s="167">
        <f>SUM(K40:K42)</f>
        <v>0</v>
      </c>
      <c r="L39" s="167"/>
      <c r="M39" s="167">
        <f>SUM(M40:M42)</f>
        <v>0</v>
      </c>
      <c r="N39" s="166"/>
      <c r="O39" s="166">
        <f>SUM(O40:O42)</f>
        <v>0</v>
      </c>
      <c r="P39" s="166"/>
      <c r="Q39" s="166">
        <f>SUM(Q40:Q42)</f>
        <v>0</v>
      </c>
      <c r="R39" s="167"/>
      <c r="S39" s="167"/>
      <c r="T39" s="168"/>
      <c r="U39" s="162"/>
      <c r="V39" s="162">
        <f>SUM(V40:V42)</f>
        <v>1.1499999999999999</v>
      </c>
      <c r="W39" s="162"/>
      <c r="X39" s="162"/>
      <c r="Y39" s="162"/>
      <c r="AG39" t="s">
        <v>191</v>
      </c>
    </row>
    <row r="40" spans="1:60" ht="22.5" outlineLevel="1" x14ac:dyDescent="0.2">
      <c r="A40" s="170">
        <v>9</v>
      </c>
      <c r="B40" s="171" t="s">
        <v>232</v>
      </c>
      <c r="C40" s="179" t="s">
        <v>233</v>
      </c>
      <c r="D40" s="172" t="s">
        <v>234</v>
      </c>
      <c r="E40" s="173">
        <v>0.60951999999999995</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t="s">
        <v>195</v>
      </c>
      <c r="S40" s="175" t="s">
        <v>196</v>
      </c>
      <c r="T40" s="176" t="s">
        <v>197</v>
      </c>
      <c r="U40" s="159">
        <v>1.8919999999999999</v>
      </c>
      <c r="V40" s="159">
        <f>ROUND(E40*U40,2)</f>
        <v>1.1499999999999999</v>
      </c>
      <c r="W40" s="159"/>
      <c r="X40" s="159" t="s">
        <v>235</v>
      </c>
      <c r="Y40" s="159" t="s">
        <v>199</v>
      </c>
      <c r="Z40" s="149"/>
      <c r="AA40" s="149"/>
      <c r="AB40" s="149"/>
      <c r="AC40" s="149"/>
      <c r="AD40" s="149"/>
      <c r="AE40" s="149"/>
      <c r="AF40" s="149"/>
      <c r="AG40" s="149" t="s">
        <v>236</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43" t="s">
        <v>237</v>
      </c>
      <c r="D41" s="244"/>
      <c r="E41" s="244"/>
      <c r="F41" s="244"/>
      <c r="G41" s="244"/>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213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41"/>
      <c r="D42" s="242"/>
      <c r="E42" s="242"/>
      <c r="F42" s="242"/>
      <c r="G42" s="242"/>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203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3" t="s">
        <v>190</v>
      </c>
      <c r="B43" s="164" t="s">
        <v>140</v>
      </c>
      <c r="C43" s="178" t="s">
        <v>141</v>
      </c>
      <c r="D43" s="165"/>
      <c r="E43" s="166"/>
      <c r="F43" s="167"/>
      <c r="G43" s="167">
        <f>SUMIF(AG44:AG53,"&lt;&gt;NOR",G44:G53)</f>
        <v>0</v>
      </c>
      <c r="H43" s="167"/>
      <c r="I43" s="167">
        <f>SUM(I44:I53)</f>
        <v>0</v>
      </c>
      <c r="J43" s="167"/>
      <c r="K43" s="167">
        <f>SUM(K44:K53)</f>
        <v>0</v>
      </c>
      <c r="L43" s="167"/>
      <c r="M43" s="167">
        <f>SUM(M44:M53)</f>
        <v>0</v>
      </c>
      <c r="N43" s="166"/>
      <c r="O43" s="166">
        <f>SUM(O44:O53)</f>
        <v>0</v>
      </c>
      <c r="P43" s="166"/>
      <c r="Q43" s="166">
        <f>SUM(Q44:Q53)</f>
        <v>0.03</v>
      </c>
      <c r="R43" s="167"/>
      <c r="S43" s="167"/>
      <c r="T43" s="168"/>
      <c r="U43" s="162"/>
      <c r="V43" s="162">
        <f>SUM(V44:V53)</f>
        <v>4.7</v>
      </c>
      <c r="W43" s="162"/>
      <c r="X43" s="162"/>
      <c r="Y43" s="162"/>
      <c r="AG43" t="s">
        <v>191</v>
      </c>
    </row>
    <row r="44" spans="1:60" outlineLevel="1" x14ac:dyDescent="0.2">
      <c r="A44" s="170">
        <v>10</v>
      </c>
      <c r="B44" s="171" t="s">
        <v>238</v>
      </c>
      <c r="C44" s="179" t="s">
        <v>239</v>
      </c>
      <c r="D44" s="172" t="s">
        <v>240</v>
      </c>
      <c r="E44" s="173">
        <v>12</v>
      </c>
      <c r="F44" s="174"/>
      <c r="G44" s="175">
        <f>ROUND(E44*F44,2)</f>
        <v>0</v>
      </c>
      <c r="H44" s="174"/>
      <c r="I44" s="175">
        <f>ROUND(E44*H44,2)</f>
        <v>0</v>
      </c>
      <c r="J44" s="174"/>
      <c r="K44" s="175">
        <f>ROUND(E44*J44,2)</f>
        <v>0</v>
      </c>
      <c r="L44" s="175">
        <v>21</v>
      </c>
      <c r="M44" s="175">
        <f>G44*(1+L44/100)</f>
        <v>0</v>
      </c>
      <c r="N44" s="173">
        <v>0</v>
      </c>
      <c r="O44" s="173">
        <f>ROUND(E44*N44,2)</f>
        <v>0</v>
      </c>
      <c r="P44" s="173">
        <v>3.6999999999999999E-4</v>
      </c>
      <c r="Q44" s="173">
        <f>ROUND(E44*P44,2)</f>
        <v>0</v>
      </c>
      <c r="R44" s="175" t="s">
        <v>241</v>
      </c>
      <c r="S44" s="175" t="s">
        <v>196</v>
      </c>
      <c r="T44" s="176" t="s">
        <v>197</v>
      </c>
      <c r="U44" s="159">
        <v>4.1000000000000002E-2</v>
      </c>
      <c r="V44" s="159">
        <f>ROUND(E44*U44,2)</f>
        <v>0.49</v>
      </c>
      <c r="W44" s="159"/>
      <c r="X44" s="159" t="s">
        <v>198</v>
      </c>
      <c r="Y44" s="159" t="s">
        <v>199</v>
      </c>
      <c r="Z44" s="149"/>
      <c r="AA44" s="149"/>
      <c r="AB44" s="149"/>
      <c r="AC44" s="149"/>
      <c r="AD44" s="149"/>
      <c r="AE44" s="149"/>
      <c r="AF44" s="149"/>
      <c r="AG44" s="149" t="s">
        <v>200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54"/>
      <c r="D45" s="255"/>
      <c r="E45" s="255"/>
      <c r="F45" s="255"/>
      <c r="G45" s="255"/>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203</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0">
        <v>11</v>
      </c>
      <c r="B46" s="171" t="s">
        <v>242</v>
      </c>
      <c r="C46" s="179" t="s">
        <v>243</v>
      </c>
      <c r="D46" s="172" t="s">
        <v>240</v>
      </c>
      <c r="E46" s="173">
        <v>12</v>
      </c>
      <c r="F46" s="174"/>
      <c r="G46" s="175">
        <f>ROUND(E46*F46,2)</f>
        <v>0</v>
      </c>
      <c r="H46" s="174"/>
      <c r="I46" s="175">
        <f>ROUND(E46*H46,2)</f>
        <v>0</v>
      </c>
      <c r="J46" s="174"/>
      <c r="K46" s="175">
        <f>ROUND(E46*J46,2)</f>
        <v>0</v>
      </c>
      <c r="L46" s="175">
        <v>21</v>
      </c>
      <c r="M46" s="175">
        <f>G46*(1+L46/100)</f>
        <v>0</v>
      </c>
      <c r="N46" s="173">
        <v>0</v>
      </c>
      <c r="O46" s="173">
        <f>ROUND(E46*N46,2)</f>
        <v>0</v>
      </c>
      <c r="P46" s="173">
        <v>1.39E-3</v>
      </c>
      <c r="Q46" s="173">
        <f>ROUND(E46*P46,2)</f>
        <v>0.02</v>
      </c>
      <c r="R46" s="175" t="s">
        <v>241</v>
      </c>
      <c r="S46" s="175" t="s">
        <v>196</v>
      </c>
      <c r="T46" s="176" t="s">
        <v>197</v>
      </c>
      <c r="U46" s="159">
        <v>0.186</v>
      </c>
      <c r="V46" s="159">
        <f>ROUND(E46*U46,2)</f>
        <v>2.23</v>
      </c>
      <c r="W46" s="159"/>
      <c r="X46" s="159" t="s">
        <v>198</v>
      </c>
      <c r="Y46" s="159" t="s">
        <v>199</v>
      </c>
      <c r="Z46" s="149"/>
      <c r="AA46" s="149"/>
      <c r="AB46" s="149"/>
      <c r="AC46" s="149"/>
      <c r="AD46" s="149"/>
      <c r="AE46" s="149"/>
      <c r="AF46" s="149"/>
      <c r="AG46" s="149" t="s">
        <v>200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54"/>
      <c r="D47" s="255"/>
      <c r="E47" s="255"/>
      <c r="F47" s="255"/>
      <c r="G47" s="255"/>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203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0">
        <v>12</v>
      </c>
      <c r="B48" s="171" t="s">
        <v>244</v>
      </c>
      <c r="C48" s="179" t="s">
        <v>245</v>
      </c>
      <c r="D48" s="172" t="s">
        <v>246</v>
      </c>
      <c r="E48" s="173">
        <v>12</v>
      </c>
      <c r="F48" s="174"/>
      <c r="G48" s="175">
        <f>ROUND(E48*F48,2)</f>
        <v>0</v>
      </c>
      <c r="H48" s="174"/>
      <c r="I48" s="175">
        <f>ROUND(E48*H48,2)</f>
        <v>0</v>
      </c>
      <c r="J48" s="174"/>
      <c r="K48" s="175">
        <f>ROUND(E48*J48,2)</f>
        <v>0</v>
      </c>
      <c r="L48" s="175">
        <v>21</v>
      </c>
      <c r="M48" s="175">
        <f>G48*(1+L48/100)</f>
        <v>0</v>
      </c>
      <c r="N48" s="173">
        <v>0</v>
      </c>
      <c r="O48" s="173">
        <f>ROUND(E48*N48,2)</f>
        <v>0</v>
      </c>
      <c r="P48" s="173">
        <v>3.6999999999999999E-4</v>
      </c>
      <c r="Q48" s="173">
        <f>ROUND(E48*P48,2)</f>
        <v>0</v>
      </c>
      <c r="R48" s="175" t="s">
        <v>241</v>
      </c>
      <c r="S48" s="175" t="s">
        <v>196</v>
      </c>
      <c r="T48" s="176" t="s">
        <v>197</v>
      </c>
      <c r="U48" s="159">
        <v>4.1000000000000002E-2</v>
      </c>
      <c r="V48" s="159">
        <f>ROUND(E48*U48,2)</f>
        <v>0.49</v>
      </c>
      <c r="W48" s="159"/>
      <c r="X48" s="159" t="s">
        <v>198</v>
      </c>
      <c r="Y48" s="159" t="s">
        <v>199</v>
      </c>
      <c r="Z48" s="149"/>
      <c r="AA48" s="149"/>
      <c r="AB48" s="149"/>
      <c r="AC48" s="149"/>
      <c r="AD48" s="149"/>
      <c r="AE48" s="149"/>
      <c r="AF48" s="149"/>
      <c r="AG48" s="149" t="s">
        <v>200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54"/>
      <c r="D49" s="255"/>
      <c r="E49" s="255"/>
      <c r="F49" s="255"/>
      <c r="G49" s="255"/>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203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0">
        <v>13</v>
      </c>
      <c r="B50" s="171" t="s">
        <v>247</v>
      </c>
      <c r="C50" s="179" t="s">
        <v>248</v>
      </c>
      <c r="D50" s="172" t="s">
        <v>246</v>
      </c>
      <c r="E50" s="173">
        <v>12</v>
      </c>
      <c r="F50" s="174"/>
      <c r="G50" s="175">
        <f>ROUND(E50*F50,2)</f>
        <v>0</v>
      </c>
      <c r="H50" s="174"/>
      <c r="I50" s="175">
        <f>ROUND(E50*H50,2)</f>
        <v>0</v>
      </c>
      <c r="J50" s="174"/>
      <c r="K50" s="175">
        <f>ROUND(E50*J50,2)</f>
        <v>0</v>
      </c>
      <c r="L50" s="175">
        <v>21</v>
      </c>
      <c r="M50" s="175">
        <f>G50*(1+L50/100)</f>
        <v>0</v>
      </c>
      <c r="N50" s="173">
        <v>0</v>
      </c>
      <c r="O50" s="173">
        <f>ROUND(E50*N50,2)</f>
        <v>0</v>
      </c>
      <c r="P50" s="173">
        <v>5.5000000000000003E-4</v>
      </c>
      <c r="Q50" s="173">
        <f>ROUND(E50*P50,2)</f>
        <v>0.01</v>
      </c>
      <c r="R50" s="175" t="s">
        <v>241</v>
      </c>
      <c r="S50" s="175" t="s">
        <v>196</v>
      </c>
      <c r="T50" s="176" t="s">
        <v>197</v>
      </c>
      <c r="U50" s="159">
        <v>0.124</v>
      </c>
      <c r="V50" s="159">
        <f>ROUND(E50*U50,2)</f>
        <v>1.49</v>
      </c>
      <c r="W50" s="159"/>
      <c r="X50" s="159" t="s">
        <v>198</v>
      </c>
      <c r="Y50" s="159" t="s">
        <v>199</v>
      </c>
      <c r="Z50" s="149"/>
      <c r="AA50" s="149"/>
      <c r="AB50" s="149"/>
      <c r="AC50" s="149"/>
      <c r="AD50" s="149"/>
      <c r="AE50" s="149"/>
      <c r="AF50" s="149"/>
      <c r="AG50" s="149" t="s">
        <v>200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54"/>
      <c r="D51" s="255"/>
      <c r="E51" s="255"/>
      <c r="F51" s="255"/>
      <c r="G51" s="255"/>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203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0">
        <v>14</v>
      </c>
      <c r="B52" s="171" t="s">
        <v>249</v>
      </c>
      <c r="C52" s="179" t="s">
        <v>250</v>
      </c>
      <c r="D52" s="172" t="s">
        <v>251</v>
      </c>
      <c r="E52" s="173">
        <v>8</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252</v>
      </c>
      <c r="T52" s="176" t="s">
        <v>197</v>
      </c>
      <c r="U52" s="159">
        <v>0</v>
      </c>
      <c r="V52" s="159">
        <f>ROUND(E52*U52,2)</f>
        <v>0</v>
      </c>
      <c r="W52" s="159"/>
      <c r="X52" s="159" t="s">
        <v>253</v>
      </c>
      <c r="Y52" s="159" t="s">
        <v>199</v>
      </c>
      <c r="Z52" s="149"/>
      <c r="AA52" s="149"/>
      <c r="AB52" s="149"/>
      <c r="AC52" s="149"/>
      <c r="AD52" s="149"/>
      <c r="AE52" s="149"/>
      <c r="AF52" s="149"/>
      <c r="AG52" s="149" t="s">
        <v>254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54"/>
      <c r="D53" s="255"/>
      <c r="E53" s="255"/>
      <c r="F53" s="255"/>
      <c r="G53" s="255"/>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203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x14ac:dyDescent="0.2">
      <c r="A54" s="163" t="s">
        <v>190</v>
      </c>
      <c r="B54" s="164" t="s">
        <v>142</v>
      </c>
      <c r="C54" s="178" t="s">
        <v>143</v>
      </c>
      <c r="D54" s="165"/>
      <c r="E54" s="166"/>
      <c r="F54" s="167"/>
      <c r="G54" s="167">
        <f>SUMIF(AG55:AG56,"&lt;&gt;NOR",G55:G56)</f>
        <v>0</v>
      </c>
      <c r="H54" s="167"/>
      <c r="I54" s="167">
        <f>SUM(I55:I56)</f>
        <v>0</v>
      </c>
      <c r="J54" s="167"/>
      <c r="K54" s="167">
        <f>SUM(K55:K56)</f>
        <v>0</v>
      </c>
      <c r="L54" s="167"/>
      <c r="M54" s="167">
        <f>SUM(M55:M56)</f>
        <v>0</v>
      </c>
      <c r="N54" s="166"/>
      <c r="O54" s="166">
        <f>SUM(O55:O56)</f>
        <v>0</v>
      </c>
      <c r="P54" s="166"/>
      <c r="Q54" s="166">
        <f>SUM(Q55:Q56)</f>
        <v>2.09</v>
      </c>
      <c r="R54" s="167"/>
      <c r="S54" s="167"/>
      <c r="T54" s="168"/>
      <c r="U54" s="162"/>
      <c r="V54" s="162">
        <f>SUM(V55:V56)</f>
        <v>11.4</v>
      </c>
      <c r="W54" s="162"/>
      <c r="X54" s="162"/>
      <c r="Y54" s="162"/>
      <c r="AG54" t="s">
        <v>191</v>
      </c>
    </row>
    <row r="55" spans="1:60" outlineLevel="1" x14ac:dyDescent="0.2">
      <c r="A55" s="170">
        <v>15</v>
      </c>
      <c r="B55" s="171" t="s">
        <v>255</v>
      </c>
      <c r="C55" s="179" t="s">
        <v>256</v>
      </c>
      <c r="D55" s="172" t="s">
        <v>246</v>
      </c>
      <c r="E55" s="173">
        <v>12</v>
      </c>
      <c r="F55" s="174"/>
      <c r="G55" s="175">
        <f>ROUND(E55*F55,2)</f>
        <v>0</v>
      </c>
      <c r="H55" s="174"/>
      <c r="I55" s="175">
        <f>ROUND(E55*H55,2)</f>
        <v>0</v>
      </c>
      <c r="J55" s="174"/>
      <c r="K55" s="175">
        <f>ROUND(E55*J55,2)</f>
        <v>0</v>
      </c>
      <c r="L55" s="175">
        <v>21</v>
      </c>
      <c r="M55" s="175">
        <f>G55*(1+L55/100)</f>
        <v>0</v>
      </c>
      <c r="N55" s="173">
        <v>0</v>
      </c>
      <c r="O55" s="173">
        <f>ROUND(E55*N55,2)</f>
        <v>0</v>
      </c>
      <c r="P55" s="173">
        <v>0.17399999999999999</v>
      </c>
      <c r="Q55" s="173">
        <f>ROUND(E55*P55,2)</f>
        <v>2.09</v>
      </c>
      <c r="R55" s="175"/>
      <c r="S55" s="175" t="s">
        <v>252</v>
      </c>
      <c r="T55" s="176" t="s">
        <v>197</v>
      </c>
      <c r="U55" s="159">
        <v>0.95</v>
      </c>
      <c r="V55" s="159">
        <f>ROUND(E55*U55,2)</f>
        <v>11.4</v>
      </c>
      <c r="W55" s="159"/>
      <c r="X55" s="159" t="s">
        <v>198</v>
      </c>
      <c r="Y55" s="159" t="s">
        <v>199</v>
      </c>
      <c r="Z55" s="149"/>
      <c r="AA55" s="149"/>
      <c r="AB55" s="149"/>
      <c r="AC55" s="149"/>
      <c r="AD55" s="149"/>
      <c r="AE55" s="149"/>
      <c r="AF55" s="149"/>
      <c r="AG55" s="149" t="s">
        <v>200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54"/>
      <c r="D56" s="255"/>
      <c r="E56" s="255"/>
      <c r="F56" s="255"/>
      <c r="G56" s="255"/>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203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x14ac:dyDescent="0.2">
      <c r="A57" s="163" t="s">
        <v>190</v>
      </c>
      <c r="B57" s="164" t="s">
        <v>144</v>
      </c>
      <c r="C57" s="178" t="s">
        <v>145</v>
      </c>
      <c r="D57" s="165"/>
      <c r="E57" s="166"/>
      <c r="F57" s="167"/>
      <c r="G57" s="167">
        <f>SUMIF(AG58:AG71,"&lt;&gt;NOR",G58:G71)</f>
        <v>0</v>
      </c>
      <c r="H57" s="167"/>
      <c r="I57" s="167">
        <f>SUM(I58:I71)</f>
        <v>0</v>
      </c>
      <c r="J57" s="167"/>
      <c r="K57" s="167">
        <f>SUM(K58:K71)</f>
        <v>0</v>
      </c>
      <c r="L57" s="167"/>
      <c r="M57" s="167">
        <f>SUM(M58:M71)</f>
        <v>0</v>
      </c>
      <c r="N57" s="166"/>
      <c r="O57" s="166">
        <f>SUM(O58:O71)</f>
        <v>0.14000000000000001</v>
      </c>
      <c r="P57" s="166"/>
      <c r="Q57" s="166">
        <f>SUM(Q58:Q71)</f>
        <v>0</v>
      </c>
      <c r="R57" s="167"/>
      <c r="S57" s="167"/>
      <c r="T57" s="168"/>
      <c r="U57" s="162"/>
      <c r="V57" s="162">
        <f>SUM(V58:V71)</f>
        <v>21.69</v>
      </c>
      <c r="W57" s="162"/>
      <c r="X57" s="162"/>
      <c r="Y57" s="162"/>
      <c r="AG57" t="s">
        <v>191</v>
      </c>
    </row>
    <row r="58" spans="1:60" outlineLevel="1" x14ac:dyDescent="0.2">
      <c r="A58" s="170">
        <v>16</v>
      </c>
      <c r="B58" s="171" t="s">
        <v>257</v>
      </c>
      <c r="C58" s="179" t="s">
        <v>258</v>
      </c>
      <c r="D58" s="172" t="s">
        <v>206</v>
      </c>
      <c r="E58" s="173">
        <v>34.979999999999997</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t="s">
        <v>259</v>
      </c>
      <c r="S58" s="175" t="s">
        <v>196</v>
      </c>
      <c r="T58" s="176" t="s">
        <v>197</v>
      </c>
      <c r="U58" s="159">
        <v>0.55000000000000004</v>
      </c>
      <c r="V58" s="159">
        <f>ROUND(E58*U58,2)</f>
        <v>19.239999999999998</v>
      </c>
      <c r="W58" s="159"/>
      <c r="X58" s="159" t="s">
        <v>198</v>
      </c>
      <c r="Y58" s="159" t="s">
        <v>199</v>
      </c>
      <c r="Z58" s="149"/>
      <c r="AA58" s="149"/>
      <c r="AB58" s="149"/>
      <c r="AC58" s="149"/>
      <c r="AD58" s="149"/>
      <c r="AE58" s="149"/>
      <c r="AF58" s="149"/>
      <c r="AG58" s="149" t="s">
        <v>200</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52" t="s">
        <v>260</v>
      </c>
      <c r="D59" s="253"/>
      <c r="E59" s="253"/>
      <c r="F59" s="253"/>
      <c r="G59" s="253"/>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208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180" t="s">
        <v>222</v>
      </c>
      <c r="D60" s="160"/>
      <c r="E60" s="161">
        <v>34.979999999999997</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202</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41"/>
      <c r="D61" s="242"/>
      <c r="E61" s="242"/>
      <c r="F61" s="242"/>
      <c r="G61" s="242"/>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203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0">
        <v>17</v>
      </c>
      <c r="B62" s="171" t="s">
        <v>261</v>
      </c>
      <c r="C62" s="179" t="s">
        <v>262</v>
      </c>
      <c r="D62" s="172" t="s">
        <v>206</v>
      </c>
      <c r="E62" s="173">
        <v>34.979999999999997</v>
      </c>
      <c r="F62" s="174"/>
      <c r="G62" s="175">
        <f>ROUND(E62*F62,2)</f>
        <v>0</v>
      </c>
      <c r="H62" s="174"/>
      <c r="I62" s="175">
        <f>ROUND(E62*H62,2)</f>
        <v>0</v>
      </c>
      <c r="J62" s="174"/>
      <c r="K62" s="175">
        <f>ROUND(E62*J62,2)</f>
        <v>0</v>
      </c>
      <c r="L62" s="175">
        <v>21</v>
      </c>
      <c r="M62" s="175">
        <f>G62*(1+L62/100)</f>
        <v>0</v>
      </c>
      <c r="N62" s="173">
        <v>0</v>
      </c>
      <c r="O62" s="173">
        <f>ROUND(E62*N62,2)</f>
        <v>0</v>
      </c>
      <c r="P62" s="173">
        <v>0</v>
      </c>
      <c r="Q62" s="173">
        <f>ROUND(E62*P62,2)</f>
        <v>0</v>
      </c>
      <c r="R62" s="175" t="s">
        <v>259</v>
      </c>
      <c r="S62" s="175" t="s">
        <v>196</v>
      </c>
      <c r="T62" s="176" t="s">
        <v>197</v>
      </c>
      <c r="U62" s="159">
        <v>0.06</v>
      </c>
      <c r="V62" s="159">
        <f>ROUND(E62*U62,2)</f>
        <v>2.1</v>
      </c>
      <c r="W62" s="159"/>
      <c r="X62" s="159" t="s">
        <v>198</v>
      </c>
      <c r="Y62" s="159" t="s">
        <v>199</v>
      </c>
      <c r="Z62" s="149"/>
      <c r="AA62" s="149"/>
      <c r="AB62" s="149"/>
      <c r="AC62" s="149"/>
      <c r="AD62" s="149"/>
      <c r="AE62" s="149"/>
      <c r="AF62" s="149"/>
      <c r="AG62" s="149" t="s">
        <v>200</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43" t="s">
        <v>263</v>
      </c>
      <c r="D63" s="244"/>
      <c r="E63" s="244"/>
      <c r="F63" s="244"/>
      <c r="G63" s="244"/>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213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180" t="s">
        <v>264</v>
      </c>
      <c r="D64" s="160"/>
      <c r="E64" s="161">
        <v>34.979999999999997</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202</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241"/>
      <c r="D65" s="242"/>
      <c r="E65" s="242"/>
      <c r="F65" s="242"/>
      <c r="G65" s="242"/>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203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x14ac:dyDescent="0.2">
      <c r="A66" s="170">
        <v>18</v>
      </c>
      <c r="B66" s="171" t="s">
        <v>265</v>
      </c>
      <c r="C66" s="179" t="s">
        <v>266</v>
      </c>
      <c r="D66" s="172" t="s">
        <v>206</v>
      </c>
      <c r="E66" s="173">
        <v>40.226999999999997</v>
      </c>
      <c r="F66" s="174"/>
      <c r="G66" s="175">
        <f>ROUND(E66*F66,2)</f>
        <v>0</v>
      </c>
      <c r="H66" s="174"/>
      <c r="I66" s="175">
        <f>ROUND(E66*H66,2)</f>
        <v>0</v>
      </c>
      <c r="J66" s="174"/>
      <c r="K66" s="175">
        <f>ROUND(E66*J66,2)</f>
        <v>0</v>
      </c>
      <c r="L66" s="175">
        <v>21</v>
      </c>
      <c r="M66" s="175">
        <f>G66*(1+L66/100)</f>
        <v>0</v>
      </c>
      <c r="N66" s="173">
        <v>3.5999999999999999E-3</v>
      </c>
      <c r="O66" s="173">
        <f>ROUND(E66*N66,2)</f>
        <v>0.14000000000000001</v>
      </c>
      <c r="P66" s="173">
        <v>0</v>
      </c>
      <c r="Q66" s="173">
        <f>ROUND(E66*P66,2)</f>
        <v>0</v>
      </c>
      <c r="R66" s="175" t="s">
        <v>267</v>
      </c>
      <c r="S66" s="175" t="s">
        <v>196</v>
      </c>
      <c r="T66" s="176" t="s">
        <v>197</v>
      </c>
      <c r="U66" s="159">
        <v>0</v>
      </c>
      <c r="V66" s="159">
        <f>ROUND(E66*U66,2)</f>
        <v>0</v>
      </c>
      <c r="W66" s="159"/>
      <c r="X66" s="159" t="s">
        <v>268</v>
      </c>
      <c r="Y66" s="159" t="s">
        <v>199</v>
      </c>
      <c r="Z66" s="149"/>
      <c r="AA66" s="149"/>
      <c r="AB66" s="149"/>
      <c r="AC66" s="149"/>
      <c r="AD66" s="149"/>
      <c r="AE66" s="149"/>
      <c r="AF66" s="149"/>
      <c r="AG66" s="149" t="s">
        <v>269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180" t="s">
        <v>270</v>
      </c>
      <c r="D67" s="160"/>
      <c r="E67" s="161">
        <v>40.226999999999997</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202</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41"/>
      <c r="D68" s="242"/>
      <c r="E68" s="242"/>
      <c r="F68" s="242"/>
      <c r="G68" s="242"/>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203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0">
        <v>19</v>
      </c>
      <c r="B69" s="171" t="s">
        <v>271</v>
      </c>
      <c r="C69" s="179" t="s">
        <v>272</v>
      </c>
      <c r="D69" s="172" t="s">
        <v>234</v>
      </c>
      <c r="E69" s="173">
        <v>0.14482</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t="s">
        <v>259</v>
      </c>
      <c r="S69" s="175" t="s">
        <v>196</v>
      </c>
      <c r="T69" s="176" t="s">
        <v>197</v>
      </c>
      <c r="U69" s="159">
        <v>2.42</v>
      </c>
      <c r="V69" s="159">
        <f>ROUND(E69*U69,2)</f>
        <v>0.35</v>
      </c>
      <c r="W69" s="159"/>
      <c r="X69" s="159" t="s">
        <v>235</v>
      </c>
      <c r="Y69" s="159" t="s">
        <v>199</v>
      </c>
      <c r="Z69" s="149"/>
      <c r="AA69" s="149"/>
      <c r="AB69" s="149"/>
      <c r="AC69" s="149"/>
      <c r="AD69" s="149"/>
      <c r="AE69" s="149"/>
      <c r="AF69" s="149"/>
      <c r="AG69" s="149" t="s">
        <v>236</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43" t="s">
        <v>273</v>
      </c>
      <c r="D70" s="244"/>
      <c r="E70" s="244"/>
      <c r="F70" s="244"/>
      <c r="G70" s="244"/>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213</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41"/>
      <c r="D71" s="242"/>
      <c r="E71" s="242"/>
      <c r="F71" s="242"/>
      <c r="G71" s="242"/>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203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3" t="s">
        <v>190</v>
      </c>
      <c r="B72" s="164" t="s">
        <v>146</v>
      </c>
      <c r="C72" s="178" t="s">
        <v>147</v>
      </c>
      <c r="D72" s="165"/>
      <c r="E72" s="166"/>
      <c r="F72" s="167"/>
      <c r="G72" s="167">
        <f>SUMIF(AG73:AG92,"&lt;&gt;NOR",G73:G92)</f>
        <v>0</v>
      </c>
      <c r="H72" s="167"/>
      <c r="I72" s="167">
        <f>SUM(I73:I92)</f>
        <v>0</v>
      </c>
      <c r="J72" s="167"/>
      <c r="K72" s="167">
        <f>SUM(K73:K92)</f>
        <v>0</v>
      </c>
      <c r="L72" s="167"/>
      <c r="M72" s="167">
        <f>SUM(M73:M92)</f>
        <v>0</v>
      </c>
      <c r="N72" s="166"/>
      <c r="O72" s="166">
        <f>SUM(O73:O92)</f>
        <v>0</v>
      </c>
      <c r="P72" s="166"/>
      <c r="Q72" s="166">
        <f>SUM(Q73:Q92)</f>
        <v>0.03</v>
      </c>
      <c r="R72" s="167"/>
      <c r="S72" s="167"/>
      <c r="T72" s="168"/>
      <c r="U72" s="162"/>
      <c r="V72" s="162">
        <f>SUM(V73:V92)</f>
        <v>10.58</v>
      </c>
      <c r="W72" s="162"/>
      <c r="X72" s="162"/>
      <c r="Y72" s="162"/>
      <c r="AG72" t="s">
        <v>191</v>
      </c>
    </row>
    <row r="73" spans="1:60" outlineLevel="1" x14ac:dyDescent="0.2">
      <c r="A73" s="170">
        <v>20</v>
      </c>
      <c r="B73" s="171" t="s">
        <v>274</v>
      </c>
      <c r="C73" s="179" t="s">
        <v>275</v>
      </c>
      <c r="D73" s="172" t="s">
        <v>206</v>
      </c>
      <c r="E73" s="173">
        <v>34.979999999999997</v>
      </c>
      <c r="F73" s="174"/>
      <c r="G73" s="175">
        <f>ROUND(E73*F73,2)</f>
        <v>0</v>
      </c>
      <c r="H73" s="174"/>
      <c r="I73" s="175">
        <f>ROUND(E73*H73,2)</f>
        <v>0</v>
      </c>
      <c r="J73" s="174"/>
      <c r="K73" s="175">
        <f>ROUND(E73*J73,2)</f>
        <v>0</v>
      </c>
      <c r="L73" s="175">
        <v>21</v>
      </c>
      <c r="M73" s="175">
        <f>G73*(1+L73/100)</f>
        <v>0</v>
      </c>
      <c r="N73" s="173">
        <v>0</v>
      </c>
      <c r="O73" s="173">
        <f>ROUND(E73*N73,2)</f>
        <v>0</v>
      </c>
      <c r="P73" s="173">
        <v>0</v>
      </c>
      <c r="Q73" s="173">
        <f>ROUND(E73*P73,2)</f>
        <v>0</v>
      </c>
      <c r="R73" s="175" t="s">
        <v>259</v>
      </c>
      <c r="S73" s="175" t="s">
        <v>196</v>
      </c>
      <c r="T73" s="176" t="s">
        <v>197</v>
      </c>
      <c r="U73" s="159">
        <v>0.02</v>
      </c>
      <c r="V73" s="159">
        <f>ROUND(E73*U73,2)</f>
        <v>0.7</v>
      </c>
      <c r="W73" s="159"/>
      <c r="X73" s="159" t="s">
        <v>198</v>
      </c>
      <c r="Y73" s="159" t="s">
        <v>199</v>
      </c>
      <c r="Z73" s="149"/>
      <c r="AA73" s="149"/>
      <c r="AB73" s="149"/>
      <c r="AC73" s="149"/>
      <c r="AD73" s="149"/>
      <c r="AE73" s="149"/>
      <c r="AF73" s="149"/>
      <c r="AG73" s="149" t="s">
        <v>200</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43" t="s">
        <v>276</v>
      </c>
      <c r="D74" s="244"/>
      <c r="E74" s="244"/>
      <c r="F74" s="244"/>
      <c r="G74" s="244"/>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213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180" t="s">
        <v>277</v>
      </c>
      <c r="D75" s="160"/>
      <c r="E75" s="161">
        <v>34.979999999999997</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202</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41"/>
      <c r="D76" s="242"/>
      <c r="E76" s="242"/>
      <c r="F76" s="242"/>
      <c r="G76" s="242"/>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203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0">
        <v>21</v>
      </c>
      <c r="B77" s="171" t="s">
        <v>278</v>
      </c>
      <c r="C77" s="179" t="s">
        <v>279</v>
      </c>
      <c r="D77" s="172" t="s">
        <v>206</v>
      </c>
      <c r="E77" s="173">
        <v>34.979999999999997</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t="s">
        <v>259</v>
      </c>
      <c r="S77" s="175" t="s">
        <v>196</v>
      </c>
      <c r="T77" s="176" t="s">
        <v>197</v>
      </c>
      <c r="U77" s="159">
        <v>0.05</v>
      </c>
      <c r="V77" s="159">
        <f>ROUND(E77*U77,2)</f>
        <v>1.75</v>
      </c>
      <c r="W77" s="159"/>
      <c r="X77" s="159" t="s">
        <v>198</v>
      </c>
      <c r="Y77" s="159" t="s">
        <v>199</v>
      </c>
      <c r="Z77" s="149"/>
      <c r="AA77" s="149"/>
      <c r="AB77" s="149"/>
      <c r="AC77" s="149"/>
      <c r="AD77" s="149"/>
      <c r="AE77" s="149"/>
      <c r="AF77" s="149"/>
      <c r="AG77" s="149" t="s">
        <v>200</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43" t="s">
        <v>276</v>
      </c>
      <c r="D78" s="244"/>
      <c r="E78" s="244"/>
      <c r="F78" s="244"/>
      <c r="G78" s="244"/>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213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180" t="s">
        <v>280</v>
      </c>
      <c r="D79" s="160"/>
      <c r="E79" s="161">
        <v>34.979999999999997</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202</v>
      </c>
      <c r="AH79" s="149">
        <v>5</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41"/>
      <c r="D80" s="242"/>
      <c r="E80" s="242"/>
      <c r="F80" s="242"/>
      <c r="G80" s="242"/>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203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0">
        <v>22</v>
      </c>
      <c r="B81" s="171" t="s">
        <v>281</v>
      </c>
      <c r="C81" s="179" t="s">
        <v>282</v>
      </c>
      <c r="D81" s="172" t="s">
        <v>194</v>
      </c>
      <c r="E81" s="173">
        <v>23.8</v>
      </c>
      <c r="F81" s="174"/>
      <c r="G81" s="175">
        <f>ROUND(E81*F81,2)</f>
        <v>0</v>
      </c>
      <c r="H81" s="174"/>
      <c r="I81" s="175">
        <f>ROUND(E81*H81,2)</f>
        <v>0</v>
      </c>
      <c r="J81" s="174"/>
      <c r="K81" s="175">
        <f>ROUND(E81*J81,2)</f>
        <v>0</v>
      </c>
      <c r="L81" s="175">
        <v>21</v>
      </c>
      <c r="M81" s="175">
        <f>G81*(1+L81/100)</f>
        <v>0</v>
      </c>
      <c r="N81" s="173">
        <v>0</v>
      </c>
      <c r="O81" s="173">
        <f>ROUND(E81*N81,2)</f>
        <v>0</v>
      </c>
      <c r="P81" s="173">
        <v>8.0000000000000007E-5</v>
      </c>
      <c r="Q81" s="173">
        <f>ROUND(E81*P81,2)</f>
        <v>0</v>
      </c>
      <c r="R81" s="175" t="s">
        <v>259</v>
      </c>
      <c r="S81" s="175" t="s">
        <v>196</v>
      </c>
      <c r="T81" s="176" t="s">
        <v>197</v>
      </c>
      <c r="U81" s="159">
        <v>0.04</v>
      </c>
      <c r="V81" s="159">
        <f>ROUND(E81*U81,2)</f>
        <v>0.95</v>
      </c>
      <c r="W81" s="159"/>
      <c r="X81" s="159" t="s">
        <v>198</v>
      </c>
      <c r="Y81" s="159" t="s">
        <v>199</v>
      </c>
      <c r="Z81" s="149"/>
      <c r="AA81" s="149"/>
      <c r="AB81" s="149"/>
      <c r="AC81" s="149"/>
      <c r="AD81" s="149"/>
      <c r="AE81" s="149"/>
      <c r="AF81" s="149"/>
      <c r="AG81" s="149" t="s">
        <v>200</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180" t="s">
        <v>214</v>
      </c>
      <c r="D82" s="160"/>
      <c r="E82" s="161">
        <v>23.8</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202</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41"/>
      <c r="D83" s="242"/>
      <c r="E83" s="242"/>
      <c r="F83" s="242"/>
      <c r="G83" s="242"/>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203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2.5" outlineLevel="1" x14ac:dyDescent="0.2">
      <c r="A84" s="170">
        <v>23</v>
      </c>
      <c r="B84" s="171" t="s">
        <v>283</v>
      </c>
      <c r="C84" s="179" t="s">
        <v>284</v>
      </c>
      <c r="D84" s="172" t="s">
        <v>194</v>
      </c>
      <c r="E84" s="173">
        <v>23.8</v>
      </c>
      <c r="F84" s="174"/>
      <c r="G84" s="175">
        <f>ROUND(E84*F84,2)</f>
        <v>0</v>
      </c>
      <c r="H84" s="174"/>
      <c r="I84" s="175">
        <f>ROUND(E84*H84,2)</f>
        <v>0</v>
      </c>
      <c r="J84" s="174"/>
      <c r="K84" s="175">
        <f>ROUND(E84*J84,2)</f>
        <v>0</v>
      </c>
      <c r="L84" s="175">
        <v>21</v>
      </c>
      <c r="M84" s="175">
        <f>G84*(1+L84/100)</f>
        <v>0</v>
      </c>
      <c r="N84" s="173">
        <v>8.0000000000000007E-5</v>
      </c>
      <c r="O84" s="173">
        <f>ROUND(E84*N84,2)</f>
        <v>0</v>
      </c>
      <c r="P84" s="173">
        <v>0</v>
      </c>
      <c r="Q84" s="173">
        <f>ROUND(E84*P84,2)</f>
        <v>0</v>
      </c>
      <c r="R84" s="175" t="s">
        <v>259</v>
      </c>
      <c r="S84" s="175" t="s">
        <v>196</v>
      </c>
      <c r="T84" s="176" t="s">
        <v>197</v>
      </c>
      <c r="U84" s="159">
        <v>0.14000000000000001</v>
      </c>
      <c r="V84" s="159">
        <f>ROUND(E84*U84,2)</f>
        <v>3.33</v>
      </c>
      <c r="W84" s="159"/>
      <c r="X84" s="159" t="s">
        <v>198</v>
      </c>
      <c r="Y84" s="159" t="s">
        <v>199</v>
      </c>
      <c r="Z84" s="149"/>
      <c r="AA84" s="149"/>
      <c r="AB84" s="149"/>
      <c r="AC84" s="149"/>
      <c r="AD84" s="149"/>
      <c r="AE84" s="149"/>
      <c r="AF84" s="149"/>
      <c r="AG84" s="149" t="s">
        <v>200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180" t="s">
        <v>214</v>
      </c>
      <c r="D85" s="160"/>
      <c r="E85" s="161">
        <v>23.8</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202</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41"/>
      <c r="D86" s="242"/>
      <c r="E86" s="242"/>
      <c r="F86" s="242"/>
      <c r="G86" s="242"/>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203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x14ac:dyDescent="0.2">
      <c r="A87" s="170">
        <v>24</v>
      </c>
      <c r="B87" s="171" t="s">
        <v>285</v>
      </c>
      <c r="C87" s="179" t="s">
        <v>286</v>
      </c>
      <c r="D87" s="172" t="s">
        <v>206</v>
      </c>
      <c r="E87" s="173">
        <v>34.979999999999997</v>
      </c>
      <c r="F87" s="174"/>
      <c r="G87" s="175">
        <f>ROUND(E87*F87,2)</f>
        <v>0</v>
      </c>
      <c r="H87" s="174"/>
      <c r="I87" s="175">
        <f>ROUND(E87*H87,2)</f>
        <v>0</v>
      </c>
      <c r="J87" s="174"/>
      <c r="K87" s="175">
        <f>ROUND(E87*J87,2)</f>
        <v>0</v>
      </c>
      <c r="L87" s="175">
        <v>21</v>
      </c>
      <c r="M87" s="175">
        <f>G87*(1+L87/100)</f>
        <v>0</v>
      </c>
      <c r="N87" s="173">
        <v>0</v>
      </c>
      <c r="O87" s="173">
        <f>ROUND(E87*N87,2)</f>
        <v>0</v>
      </c>
      <c r="P87" s="173">
        <v>1E-3</v>
      </c>
      <c r="Q87" s="173">
        <f>ROUND(E87*P87,2)</f>
        <v>0.03</v>
      </c>
      <c r="R87" s="175" t="s">
        <v>259</v>
      </c>
      <c r="S87" s="175" t="s">
        <v>196</v>
      </c>
      <c r="T87" s="176" t="s">
        <v>197</v>
      </c>
      <c r="U87" s="159">
        <v>0.11</v>
      </c>
      <c r="V87" s="159">
        <f>ROUND(E87*U87,2)</f>
        <v>3.85</v>
      </c>
      <c r="W87" s="159"/>
      <c r="X87" s="159" t="s">
        <v>198</v>
      </c>
      <c r="Y87" s="159" t="s">
        <v>199</v>
      </c>
      <c r="Z87" s="149"/>
      <c r="AA87" s="149"/>
      <c r="AB87" s="149"/>
      <c r="AC87" s="149"/>
      <c r="AD87" s="149"/>
      <c r="AE87" s="149"/>
      <c r="AF87" s="149"/>
      <c r="AG87" s="149" t="s">
        <v>200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180" t="s">
        <v>264</v>
      </c>
      <c r="D88" s="160"/>
      <c r="E88" s="161">
        <v>34.979999999999997</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202</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41"/>
      <c r="D89" s="242"/>
      <c r="E89" s="242"/>
      <c r="F89" s="242"/>
      <c r="G89" s="242"/>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203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0">
        <v>25</v>
      </c>
      <c r="B90" s="171" t="s">
        <v>287</v>
      </c>
      <c r="C90" s="179" t="s">
        <v>288</v>
      </c>
      <c r="D90" s="172" t="s">
        <v>234</v>
      </c>
      <c r="E90" s="173">
        <v>1.9E-3</v>
      </c>
      <c r="F90" s="174"/>
      <c r="G90" s="175">
        <f>ROUND(E90*F90,2)</f>
        <v>0</v>
      </c>
      <c r="H90" s="174"/>
      <c r="I90" s="175">
        <f>ROUND(E90*H90,2)</f>
        <v>0</v>
      </c>
      <c r="J90" s="174"/>
      <c r="K90" s="175">
        <f>ROUND(E90*J90,2)</f>
        <v>0</v>
      </c>
      <c r="L90" s="175">
        <v>21</v>
      </c>
      <c r="M90" s="175">
        <f>G90*(1+L90/100)</f>
        <v>0</v>
      </c>
      <c r="N90" s="173">
        <v>0</v>
      </c>
      <c r="O90" s="173">
        <f>ROUND(E90*N90,2)</f>
        <v>0</v>
      </c>
      <c r="P90" s="173">
        <v>0</v>
      </c>
      <c r="Q90" s="173">
        <f>ROUND(E90*P90,2)</f>
        <v>0</v>
      </c>
      <c r="R90" s="175" t="s">
        <v>259</v>
      </c>
      <c r="S90" s="175" t="s">
        <v>196</v>
      </c>
      <c r="T90" s="176" t="s">
        <v>197</v>
      </c>
      <c r="U90" s="159">
        <v>1.1020000000000001</v>
      </c>
      <c r="V90" s="159">
        <f>ROUND(E90*U90,2)</f>
        <v>0</v>
      </c>
      <c r="W90" s="159"/>
      <c r="X90" s="159" t="s">
        <v>235</v>
      </c>
      <c r="Y90" s="159" t="s">
        <v>199</v>
      </c>
      <c r="Z90" s="149"/>
      <c r="AA90" s="149"/>
      <c r="AB90" s="149"/>
      <c r="AC90" s="149"/>
      <c r="AD90" s="149"/>
      <c r="AE90" s="149"/>
      <c r="AF90" s="149"/>
      <c r="AG90" s="149" t="s">
        <v>236</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43" t="s">
        <v>289</v>
      </c>
      <c r="D91" s="244"/>
      <c r="E91" s="244"/>
      <c r="F91" s="244"/>
      <c r="G91" s="244"/>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213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41"/>
      <c r="D92" s="242"/>
      <c r="E92" s="242"/>
      <c r="F92" s="242"/>
      <c r="G92" s="242"/>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203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x14ac:dyDescent="0.2">
      <c r="A93" s="163" t="s">
        <v>190</v>
      </c>
      <c r="B93" s="164" t="s">
        <v>148</v>
      </c>
      <c r="C93" s="178" t="s">
        <v>149</v>
      </c>
      <c r="D93" s="165"/>
      <c r="E93" s="166"/>
      <c r="F93" s="167"/>
      <c r="G93" s="167">
        <f>SUMIF(AG94:AG97,"&lt;&gt;NOR",G94:G97)</f>
        <v>0</v>
      </c>
      <c r="H93" s="167"/>
      <c r="I93" s="167">
        <f>SUM(I94:I97)</f>
        <v>0</v>
      </c>
      <c r="J93" s="167"/>
      <c r="K93" s="167">
        <f>SUM(K94:K97)</f>
        <v>0</v>
      </c>
      <c r="L93" s="167"/>
      <c r="M93" s="167">
        <f>SUM(M94:M97)</f>
        <v>0</v>
      </c>
      <c r="N93" s="166"/>
      <c r="O93" s="166">
        <f>SUM(O94:O97)</f>
        <v>0.08</v>
      </c>
      <c r="P93" s="166"/>
      <c r="Q93" s="166">
        <f>SUM(Q94:Q97)</f>
        <v>0</v>
      </c>
      <c r="R93" s="167"/>
      <c r="S93" s="167"/>
      <c r="T93" s="168"/>
      <c r="U93" s="162"/>
      <c r="V93" s="162">
        <f>SUM(V94:V97)</f>
        <v>13.99</v>
      </c>
      <c r="W93" s="162"/>
      <c r="X93" s="162"/>
      <c r="Y93" s="162"/>
      <c r="AG93" t="s">
        <v>191</v>
      </c>
    </row>
    <row r="94" spans="1:60" ht="22.5" outlineLevel="1" x14ac:dyDescent="0.2">
      <c r="A94" s="170">
        <v>26</v>
      </c>
      <c r="B94" s="171" t="s">
        <v>290</v>
      </c>
      <c r="C94" s="179" t="s">
        <v>488</v>
      </c>
      <c r="D94" s="172" t="s">
        <v>206</v>
      </c>
      <c r="E94" s="173">
        <v>34.979999999999997</v>
      </c>
      <c r="F94" s="174"/>
      <c r="G94" s="175">
        <f>ROUND(E94*F94,2)</f>
        <v>0</v>
      </c>
      <c r="H94" s="174"/>
      <c r="I94" s="175">
        <f>ROUND(E94*H94,2)</f>
        <v>0</v>
      </c>
      <c r="J94" s="174"/>
      <c r="K94" s="175">
        <f>ROUND(E94*J94,2)</f>
        <v>0</v>
      </c>
      <c r="L94" s="175">
        <v>21</v>
      </c>
      <c r="M94" s="175">
        <f>G94*(1+L94/100)</f>
        <v>0</v>
      </c>
      <c r="N94" s="173">
        <v>2.2000000000000001E-3</v>
      </c>
      <c r="O94" s="173">
        <f>ROUND(E94*N94,2)</f>
        <v>0.08</v>
      </c>
      <c r="P94" s="173">
        <v>0</v>
      </c>
      <c r="Q94" s="173">
        <f>ROUND(E94*P94,2)</f>
        <v>0</v>
      </c>
      <c r="R94" s="175" t="s">
        <v>291</v>
      </c>
      <c r="S94" s="175" t="s">
        <v>196</v>
      </c>
      <c r="T94" s="176" t="s">
        <v>196</v>
      </c>
      <c r="U94" s="159">
        <v>0.4</v>
      </c>
      <c r="V94" s="159">
        <f>ROUND(E94*U94,2)</f>
        <v>13.99</v>
      </c>
      <c r="W94" s="159"/>
      <c r="X94" s="159" t="s">
        <v>198</v>
      </c>
      <c r="Y94" s="159" t="s">
        <v>199</v>
      </c>
      <c r="Z94" s="149"/>
      <c r="AA94" s="149"/>
      <c r="AB94" s="149"/>
      <c r="AC94" s="149"/>
      <c r="AD94" s="149"/>
      <c r="AE94" s="149"/>
      <c r="AF94" s="149"/>
      <c r="AG94" s="149" t="s">
        <v>200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43" t="s">
        <v>292</v>
      </c>
      <c r="D95" s="244"/>
      <c r="E95" s="244"/>
      <c r="F95" s="244"/>
      <c r="G95" s="244"/>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213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256" t="s">
        <v>293</v>
      </c>
      <c r="D96" s="257"/>
      <c r="E96" s="257"/>
      <c r="F96" s="257"/>
      <c r="G96" s="257"/>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208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41"/>
      <c r="D97" s="242"/>
      <c r="E97" s="242"/>
      <c r="F97" s="242"/>
      <c r="G97" s="242"/>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203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x14ac:dyDescent="0.2">
      <c r="A98" s="163" t="s">
        <v>190</v>
      </c>
      <c r="B98" s="164" t="s">
        <v>150</v>
      </c>
      <c r="C98" s="178" t="s">
        <v>151</v>
      </c>
      <c r="D98" s="165"/>
      <c r="E98" s="166"/>
      <c r="F98" s="167"/>
      <c r="G98" s="167">
        <f>SUMIF(AG99:AG105,"&lt;&gt;NOR",G99:G105)</f>
        <v>0</v>
      </c>
      <c r="H98" s="167"/>
      <c r="I98" s="167">
        <f>SUM(I99:I105)</f>
        <v>0</v>
      </c>
      <c r="J98" s="167"/>
      <c r="K98" s="167">
        <f>SUM(K99:K105)</f>
        <v>0</v>
      </c>
      <c r="L98" s="167"/>
      <c r="M98" s="167">
        <f>SUM(M99:M105)</f>
        <v>0</v>
      </c>
      <c r="N98" s="166"/>
      <c r="O98" s="166">
        <f>SUM(O99:O105)</f>
        <v>0</v>
      </c>
      <c r="P98" s="166"/>
      <c r="Q98" s="166">
        <f>SUM(Q99:Q105)</f>
        <v>0</v>
      </c>
      <c r="R98" s="167"/>
      <c r="S98" s="167"/>
      <c r="T98" s="168"/>
      <c r="U98" s="162"/>
      <c r="V98" s="162">
        <f>SUM(V99:V105)</f>
        <v>2.75</v>
      </c>
      <c r="W98" s="162"/>
      <c r="X98" s="162"/>
      <c r="Y98" s="162"/>
      <c r="AG98" t="s">
        <v>191</v>
      </c>
    </row>
    <row r="99" spans="1:60" ht="22.5" outlineLevel="1" x14ac:dyDescent="0.2">
      <c r="A99" s="170">
        <v>27</v>
      </c>
      <c r="B99" s="171" t="s">
        <v>294</v>
      </c>
      <c r="C99" s="179" t="s">
        <v>295</v>
      </c>
      <c r="D99" s="172" t="s">
        <v>206</v>
      </c>
      <c r="E99" s="173">
        <v>6.48</v>
      </c>
      <c r="F99" s="174"/>
      <c r="G99" s="175">
        <f>ROUND(E99*F99,2)</f>
        <v>0</v>
      </c>
      <c r="H99" s="174"/>
      <c r="I99" s="175">
        <f>ROUND(E99*H99,2)</f>
        <v>0</v>
      </c>
      <c r="J99" s="174"/>
      <c r="K99" s="175">
        <f>ROUND(E99*J99,2)</f>
        <v>0</v>
      </c>
      <c r="L99" s="175">
        <v>21</v>
      </c>
      <c r="M99" s="175">
        <f>G99*(1+L99/100)</f>
        <v>0</v>
      </c>
      <c r="N99" s="173">
        <v>4.8999999999999998E-4</v>
      </c>
      <c r="O99" s="173">
        <f>ROUND(E99*N99,2)</f>
        <v>0</v>
      </c>
      <c r="P99" s="173">
        <v>0</v>
      </c>
      <c r="Q99" s="173">
        <f>ROUND(E99*P99,2)</f>
        <v>0</v>
      </c>
      <c r="R99" s="175" t="s">
        <v>296</v>
      </c>
      <c r="S99" s="175" t="s">
        <v>196</v>
      </c>
      <c r="T99" s="176" t="s">
        <v>197</v>
      </c>
      <c r="U99" s="159">
        <v>0.24</v>
      </c>
      <c r="V99" s="159">
        <f>ROUND(E99*U99,2)</f>
        <v>1.56</v>
      </c>
      <c r="W99" s="159"/>
      <c r="X99" s="159" t="s">
        <v>198</v>
      </c>
      <c r="Y99" s="159" t="s">
        <v>199</v>
      </c>
      <c r="Z99" s="149"/>
      <c r="AA99" s="149"/>
      <c r="AB99" s="149"/>
      <c r="AC99" s="149"/>
      <c r="AD99" s="149"/>
      <c r="AE99" s="149"/>
      <c r="AF99" s="149"/>
      <c r="AG99" s="149" t="s">
        <v>200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180" t="s">
        <v>297</v>
      </c>
      <c r="D100" s="160"/>
      <c r="E100" s="161">
        <v>6.48</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202</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41"/>
      <c r="D101" s="242"/>
      <c r="E101" s="242"/>
      <c r="F101" s="242"/>
      <c r="G101" s="242"/>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203</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22.5" outlineLevel="1" x14ac:dyDescent="0.2">
      <c r="A102" s="170">
        <v>28</v>
      </c>
      <c r="B102" s="171" t="s">
        <v>298</v>
      </c>
      <c r="C102" s="179" t="s">
        <v>299</v>
      </c>
      <c r="D102" s="172" t="s">
        <v>194</v>
      </c>
      <c r="E102" s="173">
        <v>13.2</v>
      </c>
      <c r="F102" s="174"/>
      <c r="G102" s="175">
        <f>ROUND(E102*F102,2)</f>
        <v>0</v>
      </c>
      <c r="H102" s="174"/>
      <c r="I102" s="175">
        <f>ROUND(E102*H102,2)</f>
        <v>0</v>
      </c>
      <c r="J102" s="174"/>
      <c r="K102" s="175">
        <f>ROUND(E102*J102,2)</f>
        <v>0</v>
      </c>
      <c r="L102" s="175">
        <v>21</v>
      </c>
      <c r="M102" s="175">
        <f>G102*(1+L102/100)</f>
        <v>0</v>
      </c>
      <c r="N102" s="173">
        <v>6.9999999999999994E-5</v>
      </c>
      <c r="O102" s="173">
        <f>ROUND(E102*N102,2)</f>
        <v>0</v>
      </c>
      <c r="P102" s="173">
        <v>0</v>
      </c>
      <c r="Q102" s="173">
        <f>ROUND(E102*P102,2)</f>
        <v>0</v>
      </c>
      <c r="R102" s="175" t="s">
        <v>296</v>
      </c>
      <c r="S102" s="175" t="s">
        <v>196</v>
      </c>
      <c r="T102" s="176" t="s">
        <v>197</v>
      </c>
      <c r="U102" s="159">
        <v>0.09</v>
      </c>
      <c r="V102" s="159">
        <f>ROUND(E102*U102,2)</f>
        <v>1.19</v>
      </c>
      <c r="W102" s="159"/>
      <c r="X102" s="159" t="s">
        <v>198</v>
      </c>
      <c r="Y102" s="159" t="s">
        <v>199</v>
      </c>
      <c r="Z102" s="149"/>
      <c r="AA102" s="149"/>
      <c r="AB102" s="149"/>
      <c r="AC102" s="149"/>
      <c r="AD102" s="149"/>
      <c r="AE102" s="149"/>
      <c r="AF102" s="149"/>
      <c r="AG102" s="149" t="s">
        <v>200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43" t="s">
        <v>300</v>
      </c>
      <c r="D103" s="244"/>
      <c r="E103" s="244"/>
      <c r="F103" s="244"/>
      <c r="G103" s="244"/>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213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180" t="s">
        <v>301</v>
      </c>
      <c r="D104" s="160"/>
      <c r="E104" s="161">
        <v>13.2</v>
      </c>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202</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41"/>
      <c r="D105" s="242"/>
      <c r="E105" s="242"/>
      <c r="F105" s="242"/>
      <c r="G105" s="242"/>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203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x14ac:dyDescent="0.2">
      <c r="A106" s="163" t="s">
        <v>190</v>
      </c>
      <c r="B106" s="164" t="s">
        <v>152</v>
      </c>
      <c r="C106" s="178" t="s">
        <v>153</v>
      </c>
      <c r="D106" s="165"/>
      <c r="E106" s="166"/>
      <c r="F106" s="167"/>
      <c r="G106" s="167">
        <f>SUMIF(AG107:AG119,"&lt;&gt;NOR",G107:G119)</f>
        <v>0</v>
      </c>
      <c r="H106" s="167"/>
      <c r="I106" s="167">
        <f>SUM(I107:I119)</f>
        <v>0</v>
      </c>
      <c r="J106" s="167"/>
      <c r="K106" s="167">
        <f>SUM(K107:K119)</f>
        <v>0</v>
      </c>
      <c r="L106" s="167"/>
      <c r="M106" s="167">
        <f>SUM(M107:M119)</f>
        <v>0</v>
      </c>
      <c r="N106" s="166"/>
      <c r="O106" s="166">
        <f>SUM(O107:O119)</f>
        <v>0.03</v>
      </c>
      <c r="P106" s="166"/>
      <c r="Q106" s="166">
        <f>SUM(Q107:Q119)</f>
        <v>0</v>
      </c>
      <c r="R106" s="167"/>
      <c r="S106" s="167"/>
      <c r="T106" s="168"/>
      <c r="U106" s="162"/>
      <c r="V106" s="162">
        <f>SUM(V107:V119)</f>
        <v>19.160000000000004</v>
      </c>
      <c r="W106" s="162"/>
      <c r="X106" s="162"/>
      <c r="Y106" s="162"/>
      <c r="AG106" t="s">
        <v>191</v>
      </c>
    </row>
    <row r="107" spans="1:60" outlineLevel="1" x14ac:dyDescent="0.2">
      <c r="A107" s="170">
        <v>29</v>
      </c>
      <c r="B107" s="171" t="s">
        <v>302</v>
      </c>
      <c r="C107" s="179" t="s">
        <v>303</v>
      </c>
      <c r="D107" s="172" t="s">
        <v>206</v>
      </c>
      <c r="E107" s="173">
        <v>125.42</v>
      </c>
      <c r="F107" s="174"/>
      <c r="G107" s="175">
        <f>ROUND(E107*F107,2)</f>
        <v>0</v>
      </c>
      <c r="H107" s="174"/>
      <c r="I107" s="175">
        <f>ROUND(E107*H107,2)</f>
        <v>0</v>
      </c>
      <c r="J107" s="174"/>
      <c r="K107" s="175">
        <f>ROUND(E107*J107,2)</f>
        <v>0</v>
      </c>
      <c r="L107" s="175">
        <v>21</v>
      </c>
      <c r="M107" s="175">
        <f>G107*(1+L107/100)</f>
        <v>0</v>
      </c>
      <c r="N107" s="173">
        <v>6.9999999999999994E-5</v>
      </c>
      <c r="O107" s="173">
        <f>ROUND(E107*N107,2)</f>
        <v>0.01</v>
      </c>
      <c r="P107" s="173">
        <v>0</v>
      </c>
      <c r="Q107" s="173">
        <f>ROUND(E107*P107,2)</f>
        <v>0</v>
      </c>
      <c r="R107" s="175" t="s">
        <v>304</v>
      </c>
      <c r="S107" s="175" t="s">
        <v>196</v>
      </c>
      <c r="T107" s="176" t="s">
        <v>197</v>
      </c>
      <c r="U107" s="159">
        <v>0.03</v>
      </c>
      <c r="V107" s="159">
        <f>ROUND(E107*U107,2)</f>
        <v>3.76</v>
      </c>
      <c r="W107" s="159"/>
      <c r="X107" s="159" t="s">
        <v>198</v>
      </c>
      <c r="Y107" s="159" t="s">
        <v>199</v>
      </c>
      <c r="Z107" s="149"/>
      <c r="AA107" s="149"/>
      <c r="AB107" s="149"/>
      <c r="AC107" s="149"/>
      <c r="AD107" s="149"/>
      <c r="AE107" s="149"/>
      <c r="AF107" s="149"/>
      <c r="AG107" s="149" t="s">
        <v>200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x14ac:dyDescent="0.2">
      <c r="A108" s="156"/>
      <c r="B108" s="157"/>
      <c r="C108" s="180" t="s">
        <v>264</v>
      </c>
      <c r="D108" s="160"/>
      <c r="E108" s="161">
        <v>34.979999999999997</v>
      </c>
      <c r="F108" s="159"/>
      <c r="G108" s="15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202</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
      <c r="A109" s="156"/>
      <c r="B109" s="157"/>
      <c r="C109" s="180" t="s">
        <v>305</v>
      </c>
      <c r="D109" s="160"/>
      <c r="E109" s="161">
        <v>90.44</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202</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41"/>
      <c r="D110" s="242"/>
      <c r="E110" s="242"/>
      <c r="F110" s="242"/>
      <c r="G110" s="242"/>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203</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0">
        <v>30</v>
      </c>
      <c r="B111" s="171" t="s">
        <v>306</v>
      </c>
      <c r="C111" s="179" t="s">
        <v>307</v>
      </c>
      <c r="D111" s="172" t="s">
        <v>206</v>
      </c>
      <c r="E111" s="173">
        <v>125.42</v>
      </c>
      <c r="F111" s="174"/>
      <c r="G111" s="175">
        <f>ROUND(E111*F111,2)</f>
        <v>0</v>
      </c>
      <c r="H111" s="174"/>
      <c r="I111" s="175">
        <f>ROUND(E111*H111,2)</f>
        <v>0</v>
      </c>
      <c r="J111" s="174"/>
      <c r="K111" s="175">
        <f>ROUND(E111*J111,2)</f>
        <v>0</v>
      </c>
      <c r="L111" s="175">
        <v>21</v>
      </c>
      <c r="M111" s="175">
        <f>G111*(1+L111/100)</f>
        <v>0</v>
      </c>
      <c r="N111" s="173">
        <v>1.6000000000000001E-4</v>
      </c>
      <c r="O111" s="173">
        <f>ROUND(E111*N111,2)</f>
        <v>0.02</v>
      </c>
      <c r="P111" s="173">
        <v>0</v>
      </c>
      <c r="Q111" s="173">
        <f>ROUND(E111*P111,2)</f>
        <v>0</v>
      </c>
      <c r="R111" s="175" t="s">
        <v>304</v>
      </c>
      <c r="S111" s="175" t="s">
        <v>196</v>
      </c>
      <c r="T111" s="176" t="s">
        <v>197</v>
      </c>
      <c r="U111" s="159">
        <v>0.11</v>
      </c>
      <c r="V111" s="159">
        <f>ROUND(E111*U111,2)</f>
        <v>13.8</v>
      </c>
      <c r="W111" s="159"/>
      <c r="X111" s="159" t="s">
        <v>198</v>
      </c>
      <c r="Y111" s="159" t="s">
        <v>199</v>
      </c>
      <c r="Z111" s="149"/>
      <c r="AA111" s="149"/>
      <c r="AB111" s="149"/>
      <c r="AC111" s="149"/>
      <c r="AD111" s="149"/>
      <c r="AE111" s="149"/>
      <c r="AF111" s="149"/>
      <c r="AG111" s="149" t="s">
        <v>200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x14ac:dyDescent="0.2">
      <c r="A112" s="156"/>
      <c r="B112" s="157"/>
      <c r="C112" s="180" t="s">
        <v>308</v>
      </c>
      <c r="D112" s="160"/>
      <c r="E112" s="161">
        <v>125.42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202</v>
      </c>
      <c r="AH112" s="149">
        <v>5</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41"/>
      <c r="D113" s="242"/>
      <c r="E113" s="242"/>
      <c r="F113" s="242"/>
      <c r="G113" s="242"/>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203</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0">
        <v>31</v>
      </c>
      <c r="B114" s="171" t="s">
        <v>309</v>
      </c>
      <c r="C114" s="179" t="s">
        <v>310</v>
      </c>
      <c r="D114" s="172" t="s">
        <v>206</v>
      </c>
      <c r="E114" s="173">
        <v>125.42</v>
      </c>
      <c r="F114" s="174"/>
      <c r="G114" s="175">
        <f>ROUND(E114*F114,2)</f>
        <v>0</v>
      </c>
      <c r="H114" s="174"/>
      <c r="I114" s="175">
        <f>ROUND(E114*H114,2)</f>
        <v>0</v>
      </c>
      <c r="J114" s="174"/>
      <c r="K114" s="175">
        <f>ROUND(E114*J114,2)</f>
        <v>0</v>
      </c>
      <c r="L114" s="175">
        <v>21</v>
      </c>
      <c r="M114" s="175">
        <f>G114*(1+L114/100)</f>
        <v>0</v>
      </c>
      <c r="N114" s="173">
        <v>0</v>
      </c>
      <c r="O114" s="173">
        <f>ROUND(E114*N114,2)</f>
        <v>0</v>
      </c>
      <c r="P114" s="173">
        <v>0</v>
      </c>
      <c r="Q114" s="173">
        <f>ROUND(E114*P114,2)</f>
        <v>0</v>
      </c>
      <c r="R114" s="175" t="s">
        <v>304</v>
      </c>
      <c r="S114" s="175" t="s">
        <v>196</v>
      </c>
      <c r="T114" s="176" t="s">
        <v>197</v>
      </c>
      <c r="U114" s="159">
        <v>0.01</v>
      </c>
      <c r="V114" s="159">
        <f>ROUND(E114*U114,2)</f>
        <v>1.25</v>
      </c>
      <c r="W114" s="159"/>
      <c r="X114" s="159" t="s">
        <v>198</v>
      </c>
      <c r="Y114" s="159" t="s">
        <v>199</v>
      </c>
      <c r="Z114" s="149"/>
      <c r="AA114" s="149"/>
      <c r="AB114" s="149"/>
      <c r="AC114" s="149"/>
      <c r="AD114" s="149"/>
      <c r="AE114" s="149"/>
      <c r="AF114" s="149"/>
      <c r="AG114" s="149" t="s">
        <v>200</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180" t="s">
        <v>308</v>
      </c>
      <c r="D115" s="160"/>
      <c r="E115" s="161">
        <v>125.42</v>
      </c>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202</v>
      </c>
      <c r="AH115" s="149">
        <v>5</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41"/>
      <c r="D116" s="242"/>
      <c r="E116" s="242"/>
      <c r="F116" s="242"/>
      <c r="G116" s="242"/>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203</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70">
        <v>32</v>
      </c>
      <c r="B117" s="171" t="s">
        <v>311</v>
      </c>
      <c r="C117" s="179" t="s">
        <v>312</v>
      </c>
      <c r="D117" s="172" t="s">
        <v>206</v>
      </c>
      <c r="E117" s="173">
        <v>34.979999999999997</v>
      </c>
      <c r="F117" s="174"/>
      <c r="G117" s="175">
        <f>ROUND(E117*F117,2)</f>
        <v>0</v>
      </c>
      <c r="H117" s="174"/>
      <c r="I117" s="175">
        <f>ROUND(E117*H117,2)</f>
        <v>0</v>
      </c>
      <c r="J117" s="174"/>
      <c r="K117" s="175">
        <f>ROUND(E117*J117,2)</f>
        <v>0</v>
      </c>
      <c r="L117" s="175">
        <v>21</v>
      </c>
      <c r="M117" s="175">
        <f>G117*(1+L117/100)</f>
        <v>0</v>
      </c>
      <c r="N117" s="173">
        <v>0</v>
      </c>
      <c r="O117" s="173">
        <f>ROUND(E117*N117,2)</f>
        <v>0</v>
      </c>
      <c r="P117" s="173">
        <v>0</v>
      </c>
      <c r="Q117" s="173">
        <f>ROUND(E117*P117,2)</f>
        <v>0</v>
      </c>
      <c r="R117" s="175" t="s">
        <v>304</v>
      </c>
      <c r="S117" s="175" t="s">
        <v>196</v>
      </c>
      <c r="T117" s="176" t="s">
        <v>197</v>
      </c>
      <c r="U117" s="159">
        <v>0.01</v>
      </c>
      <c r="V117" s="159">
        <f>ROUND(E117*U117,2)</f>
        <v>0.35</v>
      </c>
      <c r="W117" s="159"/>
      <c r="X117" s="159" t="s">
        <v>198</v>
      </c>
      <c r="Y117" s="159" t="s">
        <v>199</v>
      </c>
      <c r="Z117" s="149"/>
      <c r="AA117" s="149"/>
      <c r="AB117" s="149"/>
      <c r="AC117" s="149"/>
      <c r="AD117" s="149"/>
      <c r="AE117" s="149"/>
      <c r="AF117" s="149"/>
      <c r="AG117" s="149" t="s">
        <v>200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x14ac:dyDescent="0.2">
      <c r="A118" s="156"/>
      <c r="B118" s="157"/>
      <c r="C118" s="180" t="s">
        <v>222</v>
      </c>
      <c r="D118" s="160"/>
      <c r="E118" s="161">
        <v>34.979999999999997</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202</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41"/>
      <c r="D119" s="242"/>
      <c r="E119" s="242"/>
      <c r="F119" s="242"/>
      <c r="G119" s="242"/>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203</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x14ac:dyDescent="0.2">
      <c r="A120" s="163" t="s">
        <v>190</v>
      </c>
      <c r="B120" s="164" t="s">
        <v>154</v>
      </c>
      <c r="C120" s="178" t="s">
        <v>155</v>
      </c>
      <c r="D120" s="165"/>
      <c r="E120" s="166"/>
      <c r="F120" s="167"/>
      <c r="G120" s="167">
        <f>SUMIF(AG121:AG191,"&lt;&gt;NOR",G121:G191)</f>
        <v>0</v>
      </c>
      <c r="H120" s="167"/>
      <c r="I120" s="167">
        <f>SUM(I121:I191)</f>
        <v>0</v>
      </c>
      <c r="J120" s="167"/>
      <c r="K120" s="167">
        <f>SUM(K121:K191)</f>
        <v>0</v>
      </c>
      <c r="L120" s="167"/>
      <c r="M120" s="167">
        <f>SUM(M121:M191)</f>
        <v>0</v>
      </c>
      <c r="N120" s="166"/>
      <c r="O120" s="166">
        <f>SUM(O121:O191)</f>
        <v>7.0000000000000007E-2</v>
      </c>
      <c r="P120" s="166"/>
      <c r="Q120" s="166">
        <f>SUM(Q121:Q191)</f>
        <v>0</v>
      </c>
      <c r="R120" s="167"/>
      <c r="S120" s="167"/>
      <c r="T120" s="168"/>
      <c r="U120" s="162"/>
      <c r="V120" s="162">
        <f>SUM(V121:V191)</f>
        <v>99.09</v>
      </c>
      <c r="W120" s="162"/>
      <c r="X120" s="162"/>
      <c r="Y120" s="162"/>
      <c r="AG120" t="s">
        <v>191</v>
      </c>
    </row>
    <row r="121" spans="1:60" outlineLevel="1" x14ac:dyDescent="0.2">
      <c r="A121" s="170">
        <v>33</v>
      </c>
      <c r="B121" s="171" t="s">
        <v>313</v>
      </c>
      <c r="C121" s="179" t="s">
        <v>314</v>
      </c>
      <c r="D121" s="172" t="s">
        <v>0</v>
      </c>
      <c r="E121" s="173">
        <v>3</v>
      </c>
      <c r="F121" s="174"/>
      <c r="G121" s="175">
        <f>ROUND(E121*F121,2)</f>
        <v>0</v>
      </c>
      <c r="H121" s="174"/>
      <c r="I121" s="175">
        <f>ROUND(E121*H121,2)</f>
        <v>0</v>
      </c>
      <c r="J121" s="174"/>
      <c r="K121" s="175">
        <f>ROUND(E121*J121,2)</f>
        <v>0</v>
      </c>
      <c r="L121" s="175">
        <v>21</v>
      </c>
      <c r="M121" s="175">
        <f>G121*(1+L121/100)</f>
        <v>0</v>
      </c>
      <c r="N121" s="173">
        <v>0</v>
      </c>
      <c r="O121" s="173">
        <f>ROUND(E121*N121,2)</f>
        <v>0</v>
      </c>
      <c r="P121" s="173">
        <v>0</v>
      </c>
      <c r="Q121" s="173">
        <f>ROUND(E121*P121,2)</f>
        <v>0</v>
      </c>
      <c r="R121" s="175"/>
      <c r="S121" s="175" t="s">
        <v>196</v>
      </c>
      <c r="T121" s="176" t="s">
        <v>197</v>
      </c>
      <c r="U121" s="159">
        <v>0</v>
      </c>
      <c r="V121" s="159">
        <f>ROUND(E121*U121,2)</f>
        <v>0</v>
      </c>
      <c r="W121" s="159"/>
      <c r="X121" s="159" t="s">
        <v>198</v>
      </c>
      <c r="Y121" s="159" t="s">
        <v>199</v>
      </c>
      <c r="Z121" s="149"/>
      <c r="AA121" s="149"/>
      <c r="AB121" s="149"/>
      <c r="AC121" s="149"/>
      <c r="AD121" s="149"/>
      <c r="AE121" s="149"/>
      <c r="AF121" s="149"/>
      <c r="AG121" s="149" t="s">
        <v>200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x14ac:dyDescent="0.2">
      <c r="A122" s="156"/>
      <c r="B122" s="157"/>
      <c r="C122" s="252" t="s">
        <v>315</v>
      </c>
      <c r="D122" s="253"/>
      <c r="E122" s="253"/>
      <c r="F122" s="253"/>
      <c r="G122" s="253"/>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208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41"/>
      <c r="D123" s="242"/>
      <c r="E123" s="242"/>
      <c r="F123" s="242"/>
      <c r="G123" s="242"/>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203</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2.5" outlineLevel="1" x14ac:dyDescent="0.2">
      <c r="A124" s="170">
        <v>34</v>
      </c>
      <c r="B124" s="171" t="s">
        <v>316</v>
      </c>
      <c r="C124" s="179" t="s">
        <v>317</v>
      </c>
      <c r="D124" s="172" t="s">
        <v>246</v>
      </c>
      <c r="E124" s="173">
        <v>3</v>
      </c>
      <c r="F124" s="174"/>
      <c r="G124" s="175">
        <f>ROUND(E124*F124,2)</f>
        <v>0</v>
      </c>
      <c r="H124" s="174"/>
      <c r="I124" s="175">
        <f>ROUND(E124*H124,2)</f>
        <v>0</v>
      </c>
      <c r="J124" s="174"/>
      <c r="K124" s="175">
        <f>ROUND(E124*J124,2)</f>
        <v>0</v>
      </c>
      <c r="L124" s="175">
        <v>21</v>
      </c>
      <c r="M124" s="175">
        <f>G124*(1+L124/100)</f>
        <v>0</v>
      </c>
      <c r="N124" s="173">
        <v>0</v>
      </c>
      <c r="O124" s="173">
        <f>ROUND(E124*N124,2)</f>
        <v>0</v>
      </c>
      <c r="P124" s="173">
        <v>0</v>
      </c>
      <c r="Q124" s="173">
        <f>ROUND(E124*P124,2)</f>
        <v>0</v>
      </c>
      <c r="R124" s="175" t="s">
        <v>154</v>
      </c>
      <c r="S124" s="175" t="s">
        <v>196</v>
      </c>
      <c r="T124" s="176" t="s">
        <v>197</v>
      </c>
      <c r="U124" s="159">
        <v>0.37</v>
      </c>
      <c r="V124" s="159">
        <f>ROUND(E124*U124,2)</f>
        <v>1.1100000000000001</v>
      </c>
      <c r="W124" s="159"/>
      <c r="X124" s="159" t="s">
        <v>198</v>
      </c>
      <c r="Y124" s="159" t="s">
        <v>199</v>
      </c>
      <c r="Z124" s="149"/>
      <c r="AA124" s="149"/>
      <c r="AB124" s="149"/>
      <c r="AC124" s="149"/>
      <c r="AD124" s="149"/>
      <c r="AE124" s="149"/>
      <c r="AF124" s="149"/>
      <c r="AG124" s="149" t="s">
        <v>200</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54"/>
      <c r="D125" s="255"/>
      <c r="E125" s="255"/>
      <c r="F125" s="255"/>
      <c r="G125" s="255"/>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203</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2.5" outlineLevel="1" x14ac:dyDescent="0.2">
      <c r="A126" s="170">
        <v>35</v>
      </c>
      <c r="B126" s="171" t="s">
        <v>318</v>
      </c>
      <c r="C126" s="179" t="s">
        <v>319</v>
      </c>
      <c r="D126" s="172" t="s">
        <v>246</v>
      </c>
      <c r="E126" s="173">
        <v>5</v>
      </c>
      <c r="F126" s="174"/>
      <c r="G126" s="175">
        <f>ROUND(E126*F126,2)</f>
        <v>0</v>
      </c>
      <c r="H126" s="174"/>
      <c r="I126" s="175">
        <f>ROUND(E126*H126,2)</f>
        <v>0</v>
      </c>
      <c r="J126" s="174"/>
      <c r="K126" s="175">
        <f>ROUND(E126*J126,2)</f>
        <v>0</v>
      </c>
      <c r="L126" s="175">
        <v>21</v>
      </c>
      <c r="M126" s="175">
        <f>G126*(1+L126/100)</f>
        <v>0</v>
      </c>
      <c r="N126" s="173">
        <v>9.0000000000000006E-5</v>
      </c>
      <c r="O126" s="173">
        <f>ROUND(E126*N126,2)</f>
        <v>0</v>
      </c>
      <c r="P126" s="173">
        <v>0</v>
      </c>
      <c r="Q126" s="173">
        <f>ROUND(E126*P126,2)</f>
        <v>0</v>
      </c>
      <c r="R126" s="175" t="s">
        <v>154</v>
      </c>
      <c r="S126" s="175" t="s">
        <v>196</v>
      </c>
      <c r="T126" s="176" t="s">
        <v>197</v>
      </c>
      <c r="U126" s="159">
        <v>0.39017000000000002</v>
      </c>
      <c r="V126" s="159">
        <f>ROUND(E126*U126,2)</f>
        <v>1.95</v>
      </c>
      <c r="W126" s="159"/>
      <c r="X126" s="159" t="s">
        <v>198</v>
      </c>
      <c r="Y126" s="159" t="s">
        <v>199</v>
      </c>
      <c r="Z126" s="149"/>
      <c r="AA126" s="149"/>
      <c r="AB126" s="149"/>
      <c r="AC126" s="149"/>
      <c r="AD126" s="149"/>
      <c r="AE126" s="149"/>
      <c r="AF126" s="149"/>
      <c r="AG126" s="149" t="s">
        <v>200</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54"/>
      <c r="D127" s="255"/>
      <c r="E127" s="255"/>
      <c r="F127" s="255"/>
      <c r="G127" s="255"/>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203</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2.5" outlineLevel="1" x14ac:dyDescent="0.2">
      <c r="A128" s="170">
        <v>36</v>
      </c>
      <c r="B128" s="171" t="s">
        <v>320</v>
      </c>
      <c r="C128" s="179" t="s">
        <v>321</v>
      </c>
      <c r="D128" s="172" t="s">
        <v>246</v>
      </c>
      <c r="E128" s="173">
        <v>7</v>
      </c>
      <c r="F128" s="174"/>
      <c r="G128" s="175">
        <f>ROUND(E128*F128,2)</f>
        <v>0</v>
      </c>
      <c r="H128" s="174"/>
      <c r="I128" s="175">
        <f>ROUND(E128*H128,2)</f>
        <v>0</v>
      </c>
      <c r="J128" s="174"/>
      <c r="K128" s="175">
        <f>ROUND(E128*J128,2)</f>
        <v>0</v>
      </c>
      <c r="L128" s="175">
        <v>21</v>
      </c>
      <c r="M128" s="175">
        <f>G128*(1+L128/100)</f>
        <v>0</v>
      </c>
      <c r="N128" s="173">
        <v>0</v>
      </c>
      <c r="O128" s="173">
        <f>ROUND(E128*N128,2)</f>
        <v>0</v>
      </c>
      <c r="P128" s="173">
        <v>0</v>
      </c>
      <c r="Q128" s="173">
        <f>ROUND(E128*P128,2)</f>
        <v>0</v>
      </c>
      <c r="R128" s="175" t="s">
        <v>154</v>
      </c>
      <c r="S128" s="175" t="s">
        <v>196</v>
      </c>
      <c r="T128" s="176" t="s">
        <v>197</v>
      </c>
      <c r="U128" s="159">
        <v>0.40083000000000002</v>
      </c>
      <c r="V128" s="159">
        <f>ROUND(E128*U128,2)</f>
        <v>2.81</v>
      </c>
      <c r="W128" s="159"/>
      <c r="X128" s="159" t="s">
        <v>198</v>
      </c>
      <c r="Y128" s="159" t="s">
        <v>199</v>
      </c>
      <c r="Z128" s="149"/>
      <c r="AA128" s="149"/>
      <c r="AB128" s="149"/>
      <c r="AC128" s="149"/>
      <c r="AD128" s="149"/>
      <c r="AE128" s="149"/>
      <c r="AF128" s="149"/>
      <c r="AG128" s="149" t="s">
        <v>200</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54"/>
      <c r="D129" s="255"/>
      <c r="E129" s="255"/>
      <c r="F129" s="255"/>
      <c r="G129" s="255"/>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203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0">
        <v>37</v>
      </c>
      <c r="B130" s="171" t="s">
        <v>322</v>
      </c>
      <c r="C130" s="179" t="s">
        <v>323</v>
      </c>
      <c r="D130" s="172" t="s">
        <v>246</v>
      </c>
      <c r="E130" s="173">
        <v>15</v>
      </c>
      <c r="F130" s="174"/>
      <c r="G130" s="175">
        <f>ROUND(E130*F130,2)</f>
        <v>0</v>
      </c>
      <c r="H130" s="174"/>
      <c r="I130" s="175">
        <f>ROUND(E130*H130,2)</f>
        <v>0</v>
      </c>
      <c r="J130" s="174"/>
      <c r="K130" s="175">
        <f>ROUND(E130*J130,2)</f>
        <v>0</v>
      </c>
      <c r="L130" s="175">
        <v>21</v>
      </c>
      <c r="M130" s="175">
        <f>G130*(1+L130/100)</f>
        <v>0</v>
      </c>
      <c r="N130" s="173">
        <v>0</v>
      </c>
      <c r="O130" s="173">
        <f>ROUND(E130*N130,2)</f>
        <v>0</v>
      </c>
      <c r="P130" s="173">
        <v>0</v>
      </c>
      <c r="Q130" s="173">
        <f>ROUND(E130*P130,2)</f>
        <v>0</v>
      </c>
      <c r="R130" s="175" t="s">
        <v>154</v>
      </c>
      <c r="S130" s="175" t="s">
        <v>196</v>
      </c>
      <c r="T130" s="176" t="s">
        <v>197</v>
      </c>
      <c r="U130" s="159">
        <v>2.1000000000000001E-2</v>
      </c>
      <c r="V130" s="159">
        <f>ROUND(E130*U130,2)</f>
        <v>0.32</v>
      </c>
      <c r="W130" s="159"/>
      <c r="X130" s="159" t="s">
        <v>198</v>
      </c>
      <c r="Y130" s="159" t="s">
        <v>199</v>
      </c>
      <c r="Z130" s="149"/>
      <c r="AA130" s="149"/>
      <c r="AB130" s="149"/>
      <c r="AC130" s="149"/>
      <c r="AD130" s="149"/>
      <c r="AE130" s="149"/>
      <c r="AF130" s="149"/>
      <c r="AG130" s="149" t="s">
        <v>200</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54"/>
      <c r="D131" s="255"/>
      <c r="E131" s="255"/>
      <c r="F131" s="255"/>
      <c r="G131" s="255"/>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203</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1" x14ac:dyDescent="0.2">
      <c r="A132" s="170">
        <v>38</v>
      </c>
      <c r="B132" s="171" t="s">
        <v>324</v>
      </c>
      <c r="C132" s="179" t="s">
        <v>325</v>
      </c>
      <c r="D132" s="172" t="s">
        <v>246</v>
      </c>
      <c r="E132" s="173">
        <v>7</v>
      </c>
      <c r="F132" s="174"/>
      <c r="G132" s="175">
        <f>ROUND(E132*F132,2)</f>
        <v>0</v>
      </c>
      <c r="H132" s="174"/>
      <c r="I132" s="175">
        <f>ROUND(E132*H132,2)</f>
        <v>0</v>
      </c>
      <c r="J132" s="174"/>
      <c r="K132" s="175">
        <f>ROUND(E132*J132,2)</f>
        <v>0</v>
      </c>
      <c r="L132" s="175">
        <v>21</v>
      </c>
      <c r="M132" s="175">
        <f>G132*(1+L132/100)</f>
        <v>0</v>
      </c>
      <c r="N132" s="173">
        <v>1.0000000000000001E-5</v>
      </c>
      <c r="O132" s="173">
        <f>ROUND(E132*N132,2)</f>
        <v>0</v>
      </c>
      <c r="P132" s="173">
        <v>0</v>
      </c>
      <c r="Q132" s="173">
        <f>ROUND(E132*P132,2)</f>
        <v>0</v>
      </c>
      <c r="R132" s="175" t="s">
        <v>154</v>
      </c>
      <c r="S132" s="175" t="s">
        <v>196</v>
      </c>
      <c r="T132" s="176" t="s">
        <v>197</v>
      </c>
      <c r="U132" s="159">
        <v>4.4999999999999998E-2</v>
      </c>
      <c r="V132" s="159">
        <f>ROUND(E132*U132,2)</f>
        <v>0.32</v>
      </c>
      <c r="W132" s="159"/>
      <c r="X132" s="159" t="s">
        <v>198</v>
      </c>
      <c r="Y132" s="159" t="s">
        <v>199</v>
      </c>
      <c r="Z132" s="149"/>
      <c r="AA132" s="149"/>
      <c r="AB132" s="149"/>
      <c r="AC132" s="149"/>
      <c r="AD132" s="149"/>
      <c r="AE132" s="149"/>
      <c r="AF132" s="149"/>
      <c r="AG132" s="149" t="s">
        <v>200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54"/>
      <c r="D133" s="255"/>
      <c r="E133" s="255"/>
      <c r="F133" s="255"/>
      <c r="G133" s="255"/>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203</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70">
        <v>39</v>
      </c>
      <c r="B134" s="171" t="s">
        <v>326</v>
      </c>
      <c r="C134" s="179" t="s">
        <v>327</v>
      </c>
      <c r="D134" s="172" t="s">
        <v>246</v>
      </c>
      <c r="E134" s="173">
        <v>2</v>
      </c>
      <c r="F134" s="174"/>
      <c r="G134" s="175">
        <f>ROUND(E134*F134,2)</f>
        <v>0</v>
      </c>
      <c r="H134" s="174"/>
      <c r="I134" s="175">
        <f>ROUND(E134*H134,2)</f>
        <v>0</v>
      </c>
      <c r="J134" s="174"/>
      <c r="K134" s="175">
        <f>ROUND(E134*J134,2)</f>
        <v>0</v>
      </c>
      <c r="L134" s="175">
        <v>21</v>
      </c>
      <c r="M134" s="175">
        <f>G134*(1+L134/100)</f>
        <v>0</v>
      </c>
      <c r="N134" s="173">
        <v>1.7000000000000001E-4</v>
      </c>
      <c r="O134" s="173">
        <f>ROUND(E134*N134,2)</f>
        <v>0</v>
      </c>
      <c r="P134" s="173">
        <v>0</v>
      </c>
      <c r="Q134" s="173">
        <f>ROUND(E134*P134,2)</f>
        <v>0</v>
      </c>
      <c r="R134" s="175" t="s">
        <v>154</v>
      </c>
      <c r="S134" s="175" t="s">
        <v>196</v>
      </c>
      <c r="T134" s="176" t="s">
        <v>197</v>
      </c>
      <c r="U134" s="159">
        <v>0.25</v>
      </c>
      <c r="V134" s="159">
        <f>ROUND(E134*U134,2)</f>
        <v>0.5</v>
      </c>
      <c r="W134" s="159"/>
      <c r="X134" s="159" t="s">
        <v>198</v>
      </c>
      <c r="Y134" s="159" t="s">
        <v>199</v>
      </c>
      <c r="Z134" s="149"/>
      <c r="AA134" s="149"/>
      <c r="AB134" s="149"/>
      <c r="AC134" s="149"/>
      <c r="AD134" s="149"/>
      <c r="AE134" s="149"/>
      <c r="AF134" s="149"/>
      <c r="AG134" s="149" t="s">
        <v>200</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54"/>
      <c r="D135" s="255"/>
      <c r="E135" s="255"/>
      <c r="F135" s="255"/>
      <c r="G135" s="255"/>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203</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2.5" outlineLevel="1" x14ac:dyDescent="0.2">
      <c r="A136" s="170">
        <v>40</v>
      </c>
      <c r="B136" s="171" t="s">
        <v>328</v>
      </c>
      <c r="C136" s="179" t="s">
        <v>329</v>
      </c>
      <c r="D136" s="172" t="s">
        <v>246</v>
      </c>
      <c r="E136" s="173">
        <v>24</v>
      </c>
      <c r="F136" s="174"/>
      <c r="G136" s="175">
        <f>ROUND(E136*F136,2)</f>
        <v>0</v>
      </c>
      <c r="H136" s="174"/>
      <c r="I136" s="175">
        <f>ROUND(E136*H136,2)</f>
        <v>0</v>
      </c>
      <c r="J136" s="174"/>
      <c r="K136" s="175">
        <f>ROUND(E136*J136,2)</f>
        <v>0</v>
      </c>
      <c r="L136" s="175">
        <v>21</v>
      </c>
      <c r="M136" s="175">
        <f>G136*(1+L136/100)</f>
        <v>0</v>
      </c>
      <c r="N136" s="173">
        <v>8.0000000000000007E-5</v>
      </c>
      <c r="O136" s="173">
        <f>ROUND(E136*N136,2)</f>
        <v>0</v>
      </c>
      <c r="P136" s="173">
        <v>0</v>
      </c>
      <c r="Q136" s="173">
        <f>ROUND(E136*P136,2)</f>
        <v>0</v>
      </c>
      <c r="R136" s="175" t="s">
        <v>154</v>
      </c>
      <c r="S136" s="175" t="s">
        <v>196</v>
      </c>
      <c r="T136" s="176" t="s">
        <v>197</v>
      </c>
      <c r="U136" s="159">
        <v>0.25</v>
      </c>
      <c r="V136" s="159">
        <f>ROUND(E136*U136,2)</f>
        <v>6</v>
      </c>
      <c r="W136" s="159"/>
      <c r="X136" s="159" t="s">
        <v>198</v>
      </c>
      <c r="Y136" s="159" t="s">
        <v>199</v>
      </c>
      <c r="Z136" s="149"/>
      <c r="AA136" s="149"/>
      <c r="AB136" s="149"/>
      <c r="AC136" s="149"/>
      <c r="AD136" s="149"/>
      <c r="AE136" s="149"/>
      <c r="AF136" s="149"/>
      <c r="AG136" s="149" t="s">
        <v>200</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180" t="s">
        <v>330</v>
      </c>
      <c r="D137" s="160"/>
      <c r="E137" s="161">
        <v>24</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202</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
      <c r="A138" s="156"/>
      <c r="B138" s="157"/>
      <c r="C138" s="241"/>
      <c r="D138" s="242"/>
      <c r="E138" s="242"/>
      <c r="F138" s="242"/>
      <c r="G138" s="242"/>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203</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2.5" outlineLevel="1" x14ac:dyDescent="0.2">
      <c r="A139" s="170">
        <v>41</v>
      </c>
      <c r="B139" s="171" t="s">
        <v>331</v>
      </c>
      <c r="C139" s="179" t="s">
        <v>332</v>
      </c>
      <c r="D139" s="172" t="s">
        <v>246</v>
      </c>
      <c r="E139" s="173">
        <v>7</v>
      </c>
      <c r="F139" s="174"/>
      <c r="G139" s="175">
        <f>ROUND(E139*F139,2)</f>
        <v>0</v>
      </c>
      <c r="H139" s="174"/>
      <c r="I139" s="175">
        <f>ROUND(E139*H139,2)</f>
        <v>0</v>
      </c>
      <c r="J139" s="174"/>
      <c r="K139" s="175">
        <f>ROUND(E139*J139,2)</f>
        <v>0</v>
      </c>
      <c r="L139" s="175">
        <v>21</v>
      </c>
      <c r="M139" s="175">
        <f>G139*(1+L139/100)</f>
        <v>0</v>
      </c>
      <c r="N139" s="173">
        <v>0</v>
      </c>
      <c r="O139" s="173">
        <f>ROUND(E139*N139,2)</f>
        <v>0</v>
      </c>
      <c r="P139" s="173">
        <v>0</v>
      </c>
      <c r="Q139" s="173">
        <f>ROUND(E139*P139,2)</f>
        <v>0</v>
      </c>
      <c r="R139" s="175" t="s">
        <v>154</v>
      </c>
      <c r="S139" s="175" t="s">
        <v>196</v>
      </c>
      <c r="T139" s="176" t="s">
        <v>197</v>
      </c>
      <c r="U139" s="159">
        <v>5.0500000000000003E-2</v>
      </c>
      <c r="V139" s="159">
        <f>ROUND(E139*U139,2)</f>
        <v>0.35</v>
      </c>
      <c r="W139" s="159"/>
      <c r="X139" s="159" t="s">
        <v>198</v>
      </c>
      <c r="Y139" s="159" t="s">
        <v>199</v>
      </c>
      <c r="Z139" s="149"/>
      <c r="AA139" s="149"/>
      <c r="AB139" s="149"/>
      <c r="AC139" s="149"/>
      <c r="AD139" s="149"/>
      <c r="AE139" s="149"/>
      <c r="AF139" s="149"/>
      <c r="AG139" s="149" t="s">
        <v>200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2" x14ac:dyDescent="0.2">
      <c r="A140" s="156"/>
      <c r="B140" s="157"/>
      <c r="C140" s="254"/>
      <c r="D140" s="255"/>
      <c r="E140" s="255"/>
      <c r="F140" s="255"/>
      <c r="G140" s="255"/>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203</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0">
        <v>42</v>
      </c>
      <c r="B141" s="171" t="s">
        <v>333</v>
      </c>
      <c r="C141" s="179" t="s">
        <v>334</v>
      </c>
      <c r="D141" s="172" t="s">
        <v>246</v>
      </c>
      <c r="E141" s="173">
        <v>1</v>
      </c>
      <c r="F141" s="174"/>
      <c r="G141" s="175">
        <f>ROUND(E141*F141,2)</f>
        <v>0</v>
      </c>
      <c r="H141" s="174"/>
      <c r="I141" s="175">
        <f>ROUND(E141*H141,2)</f>
        <v>0</v>
      </c>
      <c r="J141" s="174"/>
      <c r="K141" s="175">
        <f>ROUND(E141*J141,2)</f>
        <v>0</v>
      </c>
      <c r="L141" s="175">
        <v>21</v>
      </c>
      <c r="M141" s="175">
        <f>G141*(1+L141/100)</f>
        <v>0</v>
      </c>
      <c r="N141" s="173">
        <v>0</v>
      </c>
      <c r="O141" s="173">
        <f>ROUND(E141*N141,2)</f>
        <v>0</v>
      </c>
      <c r="P141" s="173">
        <v>0</v>
      </c>
      <c r="Q141" s="173">
        <f>ROUND(E141*P141,2)</f>
        <v>0</v>
      </c>
      <c r="R141" s="175" t="s">
        <v>154</v>
      </c>
      <c r="S141" s="175" t="s">
        <v>196</v>
      </c>
      <c r="T141" s="176" t="s">
        <v>197</v>
      </c>
      <c r="U141" s="159">
        <v>0.06</v>
      </c>
      <c r="V141" s="159">
        <f>ROUND(E141*U141,2)</f>
        <v>0.06</v>
      </c>
      <c r="W141" s="159"/>
      <c r="X141" s="159" t="s">
        <v>198</v>
      </c>
      <c r="Y141" s="159" t="s">
        <v>199</v>
      </c>
      <c r="Z141" s="149"/>
      <c r="AA141" s="149"/>
      <c r="AB141" s="149"/>
      <c r="AC141" s="149"/>
      <c r="AD141" s="149"/>
      <c r="AE141" s="149"/>
      <c r="AF141" s="149"/>
      <c r="AG141" s="149" t="s">
        <v>200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x14ac:dyDescent="0.2">
      <c r="A142" s="156"/>
      <c r="B142" s="157"/>
      <c r="C142" s="254"/>
      <c r="D142" s="255"/>
      <c r="E142" s="255"/>
      <c r="F142" s="255"/>
      <c r="G142" s="255"/>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203</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22.5" outlineLevel="1" x14ac:dyDescent="0.2">
      <c r="A143" s="170">
        <v>43</v>
      </c>
      <c r="B143" s="171" t="s">
        <v>335</v>
      </c>
      <c r="C143" s="179" t="s">
        <v>336</v>
      </c>
      <c r="D143" s="172" t="s">
        <v>246</v>
      </c>
      <c r="E143" s="173">
        <v>1</v>
      </c>
      <c r="F143" s="174"/>
      <c r="G143" s="175">
        <f>ROUND(E143*F143,2)</f>
        <v>0</v>
      </c>
      <c r="H143" s="174"/>
      <c r="I143" s="175">
        <f>ROUND(E143*H143,2)</f>
        <v>0</v>
      </c>
      <c r="J143" s="174"/>
      <c r="K143" s="175">
        <f>ROUND(E143*J143,2)</f>
        <v>0</v>
      </c>
      <c r="L143" s="175">
        <v>21</v>
      </c>
      <c r="M143" s="175">
        <f>G143*(1+L143/100)</f>
        <v>0</v>
      </c>
      <c r="N143" s="173">
        <v>4.0000000000000003E-5</v>
      </c>
      <c r="O143" s="173">
        <f>ROUND(E143*N143,2)</f>
        <v>0</v>
      </c>
      <c r="P143" s="173">
        <v>0</v>
      </c>
      <c r="Q143" s="173">
        <f>ROUND(E143*P143,2)</f>
        <v>0</v>
      </c>
      <c r="R143" s="175" t="s">
        <v>154</v>
      </c>
      <c r="S143" s="175" t="s">
        <v>196</v>
      </c>
      <c r="T143" s="176" t="s">
        <v>197</v>
      </c>
      <c r="U143" s="159">
        <v>0.32667000000000002</v>
      </c>
      <c r="V143" s="159">
        <f>ROUND(E143*U143,2)</f>
        <v>0.33</v>
      </c>
      <c r="W143" s="159"/>
      <c r="X143" s="159" t="s">
        <v>198</v>
      </c>
      <c r="Y143" s="159" t="s">
        <v>199</v>
      </c>
      <c r="Z143" s="149"/>
      <c r="AA143" s="149"/>
      <c r="AB143" s="149"/>
      <c r="AC143" s="149"/>
      <c r="AD143" s="149"/>
      <c r="AE143" s="149"/>
      <c r="AF143" s="149"/>
      <c r="AG143" s="149" t="s">
        <v>200</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x14ac:dyDescent="0.2">
      <c r="A144" s="156"/>
      <c r="B144" s="157"/>
      <c r="C144" s="254"/>
      <c r="D144" s="255"/>
      <c r="E144" s="255"/>
      <c r="F144" s="255"/>
      <c r="G144" s="255"/>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203</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ht="22.5" outlineLevel="1" x14ac:dyDescent="0.2">
      <c r="A145" s="170">
        <v>44</v>
      </c>
      <c r="B145" s="171" t="s">
        <v>337</v>
      </c>
      <c r="C145" s="179" t="s">
        <v>338</v>
      </c>
      <c r="D145" s="172" t="s">
        <v>246</v>
      </c>
      <c r="E145" s="173">
        <v>2</v>
      </c>
      <c r="F145" s="174"/>
      <c r="G145" s="175">
        <f>ROUND(E145*F145,2)</f>
        <v>0</v>
      </c>
      <c r="H145" s="174"/>
      <c r="I145" s="175">
        <f>ROUND(E145*H145,2)</f>
        <v>0</v>
      </c>
      <c r="J145" s="174"/>
      <c r="K145" s="175">
        <f>ROUND(E145*J145,2)</f>
        <v>0</v>
      </c>
      <c r="L145" s="175">
        <v>21</v>
      </c>
      <c r="M145" s="175">
        <f>G145*(1+L145/100)</f>
        <v>0</v>
      </c>
      <c r="N145" s="173">
        <v>4.0000000000000003E-5</v>
      </c>
      <c r="O145" s="173">
        <f>ROUND(E145*N145,2)</f>
        <v>0</v>
      </c>
      <c r="P145" s="173">
        <v>0</v>
      </c>
      <c r="Q145" s="173">
        <f>ROUND(E145*P145,2)</f>
        <v>0</v>
      </c>
      <c r="R145" s="175" t="s">
        <v>154</v>
      </c>
      <c r="S145" s="175" t="s">
        <v>196</v>
      </c>
      <c r="T145" s="176" t="s">
        <v>197</v>
      </c>
      <c r="U145" s="159">
        <v>0.32667000000000002</v>
      </c>
      <c r="V145" s="159">
        <f>ROUND(E145*U145,2)</f>
        <v>0.65</v>
      </c>
      <c r="W145" s="159"/>
      <c r="X145" s="159" t="s">
        <v>198</v>
      </c>
      <c r="Y145" s="159" t="s">
        <v>199</v>
      </c>
      <c r="Z145" s="149"/>
      <c r="AA145" s="149"/>
      <c r="AB145" s="149"/>
      <c r="AC145" s="149"/>
      <c r="AD145" s="149"/>
      <c r="AE145" s="149"/>
      <c r="AF145" s="149"/>
      <c r="AG145" s="149" t="s">
        <v>200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x14ac:dyDescent="0.2">
      <c r="A146" s="156"/>
      <c r="B146" s="157"/>
      <c r="C146" s="254"/>
      <c r="D146" s="255"/>
      <c r="E146" s="255"/>
      <c r="F146" s="255"/>
      <c r="G146" s="255"/>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203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ht="33.75" outlineLevel="1" x14ac:dyDescent="0.2">
      <c r="A147" s="170">
        <v>45</v>
      </c>
      <c r="B147" s="171" t="s">
        <v>339</v>
      </c>
      <c r="C147" s="179" t="s">
        <v>340</v>
      </c>
      <c r="D147" s="172" t="s">
        <v>246</v>
      </c>
      <c r="E147" s="173">
        <v>24</v>
      </c>
      <c r="F147" s="174"/>
      <c r="G147" s="175">
        <f>ROUND(E147*F147,2)</f>
        <v>0</v>
      </c>
      <c r="H147" s="174"/>
      <c r="I147" s="175">
        <f>ROUND(E147*H147,2)</f>
        <v>0</v>
      </c>
      <c r="J147" s="174"/>
      <c r="K147" s="175">
        <f>ROUND(E147*J147,2)</f>
        <v>0</v>
      </c>
      <c r="L147" s="175">
        <v>21</v>
      </c>
      <c r="M147" s="175">
        <f>G147*(1+L147/100)</f>
        <v>0</v>
      </c>
      <c r="N147" s="173">
        <v>4.0000000000000003E-5</v>
      </c>
      <c r="O147" s="173">
        <f>ROUND(E147*N147,2)</f>
        <v>0</v>
      </c>
      <c r="P147" s="173">
        <v>0</v>
      </c>
      <c r="Q147" s="173">
        <f>ROUND(E147*P147,2)</f>
        <v>0</v>
      </c>
      <c r="R147" s="175" t="s">
        <v>154</v>
      </c>
      <c r="S147" s="175" t="s">
        <v>196</v>
      </c>
      <c r="T147" s="176" t="s">
        <v>197</v>
      </c>
      <c r="U147" s="159">
        <v>0.255</v>
      </c>
      <c r="V147" s="159">
        <f>ROUND(E147*U147,2)</f>
        <v>6.12</v>
      </c>
      <c r="W147" s="159"/>
      <c r="X147" s="159" t="s">
        <v>198</v>
      </c>
      <c r="Y147" s="159" t="s">
        <v>199</v>
      </c>
      <c r="Z147" s="149"/>
      <c r="AA147" s="149"/>
      <c r="AB147" s="149"/>
      <c r="AC147" s="149"/>
      <c r="AD147" s="149"/>
      <c r="AE147" s="149"/>
      <c r="AF147" s="149"/>
      <c r="AG147" s="149" t="s">
        <v>200</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54"/>
      <c r="D148" s="255"/>
      <c r="E148" s="255"/>
      <c r="F148" s="255"/>
      <c r="G148" s="255"/>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203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0">
        <v>46</v>
      </c>
      <c r="B149" s="171" t="s">
        <v>341</v>
      </c>
      <c r="C149" s="179" t="s">
        <v>342</v>
      </c>
      <c r="D149" s="172" t="s">
        <v>246</v>
      </c>
      <c r="E149" s="173">
        <v>5</v>
      </c>
      <c r="F149" s="174"/>
      <c r="G149" s="175">
        <f>ROUND(E149*F149,2)</f>
        <v>0</v>
      </c>
      <c r="H149" s="174"/>
      <c r="I149" s="175">
        <f>ROUND(E149*H149,2)</f>
        <v>0</v>
      </c>
      <c r="J149" s="174"/>
      <c r="K149" s="175">
        <f>ROUND(E149*J149,2)</f>
        <v>0</v>
      </c>
      <c r="L149" s="175">
        <v>21</v>
      </c>
      <c r="M149" s="175">
        <f>G149*(1+L149/100)</f>
        <v>0</v>
      </c>
      <c r="N149" s="173">
        <v>0</v>
      </c>
      <c r="O149" s="173">
        <f>ROUND(E149*N149,2)</f>
        <v>0</v>
      </c>
      <c r="P149" s="173">
        <v>0</v>
      </c>
      <c r="Q149" s="173">
        <f>ROUND(E149*P149,2)</f>
        <v>0</v>
      </c>
      <c r="R149" s="175" t="s">
        <v>154</v>
      </c>
      <c r="S149" s="175" t="s">
        <v>196</v>
      </c>
      <c r="T149" s="176" t="s">
        <v>197</v>
      </c>
      <c r="U149" s="159">
        <v>0.34</v>
      </c>
      <c r="V149" s="159">
        <f>ROUND(E149*U149,2)</f>
        <v>1.7</v>
      </c>
      <c r="W149" s="159"/>
      <c r="X149" s="159" t="s">
        <v>198</v>
      </c>
      <c r="Y149" s="159" t="s">
        <v>199</v>
      </c>
      <c r="Z149" s="149"/>
      <c r="AA149" s="149"/>
      <c r="AB149" s="149"/>
      <c r="AC149" s="149"/>
      <c r="AD149" s="149"/>
      <c r="AE149" s="149"/>
      <c r="AF149" s="149"/>
      <c r="AG149" s="149" t="s">
        <v>200</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54"/>
      <c r="D150" s="255"/>
      <c r="E150" s="255"/>
      <c r="F150" s="255"/>
      <c r="G150" s="255"/>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203</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0">
        <v>47</v>
      </c>
      <c r="B151" s="171" t="s">
        <v>343</v>
      </c>
      <c r="C151" s="179" t="s">
        <v>344</v>
      </c>
      <c r="D151" s="172" t="s">
        <v>246</v>
      </c>
      <c r="E151" s="173">
        <v>1</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t="s">
        <v>154</v>
      </c>
      <c r="S151" s="175" t="s">
        <v>196</v>
      </c>
      <c r="T151" s="176" t="s">
        <v>197</v>
      </c>
      <c r="U151" s="159">
        <v>0.48</v>
      </c>
      <c r="V151" s="159">
        <f>ROUND(E151*U151,2)</f>
        <v>0.48</v>
      </c>
      <c r="W151" s="159"/>
      <c r="X151" s="159" t="s">
        <v>198</v>
      </c>
      <c r="Y151" s="159" t="s">
        <v>199</v>
      </c>
      <c r="Z151" s="149"/>
      <c r="AA151" s="149"/>
      <c r="AB151" s="149"/>
      <c r="AC151" s="149"/>
      <c r="AD151" s="149"/>
      <c r="AE151" s="149"/>
      <c r="AF151" s="149"/>
      <c r="AG151" s="149" t="s">
        <v>200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254"/>
      <c r="D152" s="255"/>
      <c r="E152" s="255"/>
      <c r="F152" s="255"/>
      <c r="G152" s="255"/>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203</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ht="22.5" outlineLevel="1" x14ac:dyDescent="0.2">
      <c r="A153" s="170">
        <v>48</v>
      </c>
      <c r="B153" s="171" t="s">
        <v>345</v>
      </c>
      <c r="C153" s="179" t="s">
        <v>346</v>
      </c>
      <c r="D153" s="172" t="s">
        <v>246</v>
      </c>
      <c r="E153" s="173">
        <v>14</v>
      </c>
      <c r="F153" s="174"/>
      <c r="G153" s="175">
        <f>ROUND(E153*F153,2)</f>
        <v>0</v>
      </c>
      <c r="H153" s="174"/>
      <c r="I153" s="175">
        <f>ROUND(E153*H153,2)</f>
        <v>0</v>
      </c>
      <c r="J153" s="174"/>
      <c r="K153" s="175">
        <f>ROUND(E153*J153,2)</f>
        <v>0</v>
      </c>
      <c r="L153" s="175">
        <v>21</v>
      </c>
      <c r="M153" s="175">
        <f>G153*(1+L153/100)</f>
        <v>0</v>
      </c>
      <c r="N153" s="173">
        <v>0</v>
      </c>
      <c r="O153" s="173">
        <f>ROUND(E153*N153,2)</f>
        <v>0</v>
      </c>
      <c r="P153" s="173">
        <v>0</v>
      </c>
      <c r="Q153" s="173">
        <f>ROUND(E153*P153,2)</f>
        <v>0</v>
      </c>
      <c r="R153" s="175" t="s">
        <v>154</v>
      </c>
      <c r="S153" s="175" t="s">
        <v>196</v>
      </c>
      <c r="T153" s="176" t="s">
        <v>197</v>
      </c>
      <c r="U153" s="159">
        <v>0.66</v>
      </c>
      <c r="V153" s="159">
        <f>ROUND(E153*U153,2)</f>
        <v>9.24</v>
      </c>
      <c r="W153" s="159"/>
      <c r="X153" s="159" t="s">
        <v>198</v>
      </c>
      <c r="Y153" s="159" t="s">
        <v>199</v>
      </c>
      <c r="Z153" s="149"/>
      <c r="AA153" s="149"/>
      <c r="AB153" s="149"/>
      <c r="AC153" s="149"/>
      <c r="AD153" s="149"/>
      <c r="AE153" s="149"/>
      <c r="AF153" s="149"/>
      <c r="AG153" s="149" t="s">
        <v>200</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243" t="s">
        <v>347</v>
      </c>
      <c r="D154" s="244"/>
      <c r="E154" s="244"/>
      <c r="F154" s="244"/>
      <c r="G154" s="244"/>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213</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x14ac:dyDescent="0.2">
      <c r="A155" s="156"/>
      <c r="B155" s="157"/>
      <c r="C155" s="241"/>
      <c r="D155" s="242"/>
      <c r="E155" s="242"/>
      <c r="F155" s="242"/>
      <c r="G155" s="242"/>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203</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0">
        <v>49</v>
      </c>
      <c r="B156" s="171" t="s">
        <v>348</v>
      </c>
      <c r="C156" s="179" t="s">
        <v>349</v>
      </c>
      <c r="D156" s="172" t="s">
        <v>246</v>
      </c>
      <c r="E156" s="173">
        <v>28</v>
      </c>
      <c r="F156" s="174"/>
      <c r="G156" s="175">
        <f>ROUND(E156*F156,2)</f>
        <v>0</v>
      </c>
      <c r="H156" s="174"/>
      <c r="I156" s="175">
        <f>ROUND(E156*H156,2)</f>
        <v>0</v>
      </c>
      <c r="J156" s="174"/>
      <c r="K156" s="175">
        <f>ROUND(E156*J156,2)</f>
        <v>0</v>
      </c>
      <c r="L156" s="175">
        <v>21</v>
      </c>
      <c r="M156" s="175">
        <f>G156*(1+L156/100)</f>
        <v>0</v>
      </c>
      <c r="N156" s="173">
        <v>0</v>
      </c>
      <c r="O156" s="173">
        <f>ROUND(E156*N156,2)</f>
        <v>0</v>
      </c>
      <c r="P156" s="173">
        <v>0</v>
      </c>
      <c r="Q156" s="173">
        <f>ROUND(E156*P156,2)</f>
        <v>0</v>
      </c>
      <c r="R156" s="175" t="s">
        <v>154</v>
      </c>
      <c r="S156" s="175" t="s">
        <v>196</v>
      </c>
      <c r="T156" s="176" t="s">
        <v>197</v>
      </c>
      <c r="U156" s="159">
        <v>0.34699999999999998</v>
      </c>
      <c r="V156" s="159">
        <f>ROUND(E156*U156,2)</f>
        <v>9.7200000000000006</v>
      </c>
      <c r="W156" s="159"/>
      <c r="X156" s="159" t="s">
        <v>198</v>
      </c>
      <c r="Y156" s="159" t="s">
        <v>199</v>
      </c>
      <c r="Z156" s="149"/>
      <c r="AA156" s="149"/>
      <c r="AB156" s="149"/>
      <c r="AC156" s="149"/>
      <c r="AD156" s="149"/>
      <c r="AE156" s="149"/>
      <c r="AF156" s="149"/>
      <c r="AG156" s="149" t="s">
        <v>200</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x14ac:dyDescent="0.2">
      <c r="A157" s="156"/>
      <c r="B157" s="157"/>
      <c r="C157" s="254"/>
      <c r="D157" s="255"/>
      <c r="E157" s="255"/>
      <c r="F157" s="255"/>
      <c r="G157" s="255"/>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203</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0">
        <v>50</v>
      </c>
      <c r="B158" s="171" t="s">
        <v>350</v>
      </c>
      <c r="C158" s="179" t="s">
        <v>351</v>
      </c>
      <c r="D158" s="172" t="s">
        <v>194</v>
      </c>
      <c r="E158" s="173">
        <v>5</v>
      </c>
      <c r="F158" s="174"/>
      <c r="G158" s="175">
        <f>ROUND(E158*F158,2)</f>
        <v>0</v>
      </c>
      <c r="H158" s="174"/>
      <c r="I158" s="175">
        <f>ROUND(E158*H158,2)</f>
        <v>0</v>
      </c>
      <c r="J158" s="174"/>
      <c r="K158" s="175">
        <f>ROUND(E158*J158,2)</f>
        <v>0</v>
      </c>
      <c r="L158" s="175">
        <v>21</v>
      </c>
      <c r="M158" s="175">
        <f>G158*(1+L158/100)</f>
        <v>0</v>
      </c>
      <c r="N158" s="173">
        <v>0</v>
      </c>
      <c r="O158" s="173">
        <f>ROUND(E158*N158,2)</f>
        <v>0</v>
      </c>
      <c r="P158" s="173">
        <v>0</v>
      </c>
      <c r="Q158" s="173">
        <f>ROUND(E158*P158,2)</f>
        <v>0</v>
      </c>
      <c r="R158" s="175" t="s">
        <v>154</v>
      </c>
      <c r="S158" s="175" t="s">
        <v>196</v>
      </c>
      <c r="T158" s="176" t="s">
        <v>197</v>
      </c>
      <c r="U158" s="159">
        <v>6.4149999999999999E-2</v>
      </c>
      <c r="V158" s="159">
        <f>ROUND(E158*U158,2)</f>
        <v>0.32</v>
      </c>
      <c r="W158" s="159"/>
      <c r="X158" s="159" t="s">
        <v>198</v>
      </c>
      <c r="Y158" s="159" t="s">
        <v>199</v>
      </c>
      <c r="Z158" s="149"/>
      <c r="AA158" s="149"/>
      <c r="AB158" s="149"/>
      <c r="AC158" s="149"/>
      <c r="AD158" s="149"/>
      <c r="AE158" s="149"/>
      <c r="AF158" s="149"/>
      <c r="AG158" s="149" t="s">
        <v>200</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54"/>
      <c r="D159" s="255"/>
      <c r="E159" s="255"/>
      <c r="F159" s="255"/>
      <c r="G159" s="255"/>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203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0">
        <v>51</v>
      </c>
      <c r="B160" s="171" t="s">
        <v>352</v>
      </c>
      <c r="C160" s="179" t="s">
        <v>353</v>
      </c>
      <c r="D160" s="172" t="s">
        <v>194</v>
      </c>
      <c r="E160" s="173">
        <v>70</v>
      </c>
      <c r="F160" s="174"/>
      <c r="G160" s="175">
        <f>ROUND(E160*F160,2)</f>
        <v>0</v>
      </c>
      <c r="H160" s="174"/>
      <c r="I160" s="175">
        <f>ROUND(E160*H160,2)</f>
        <v>0</v>
      </c>
      <c r="J160" s="174"/>
      <c r="K160" s="175">
        <f>ROUND(E160*J160,2)</f>
        <v>0</v>
      </c>
      <c r="L160" s="175">
        <v>21</v>
      </c>
      <c r="M160" s="175">
        <f>G160*(1+L160/100)</f>
        <v>0</v>
      </c>
      <c r="N160" s="173">
        <v>1.7000000000000001E-4</v>
      </c>
      <c r="O160" s="173">
        <f>ROUND(E160*N160,2)</f>
        <v>0.01</v>
      </c>
      <c r="P160" s="173">
        <v>0</v>
      </c>
      <c r="Q160" s="173">
        <f>ROUND(E160*P160,2)</f>
        <v>0</v>
      </c>
      <c r="R160" s="175" t="s">
        <v>154</v>
      </c>
      <c r="S160" s="175" t="s">
        <v>196</v>
      </c>
      <c r="T160" s="176" t="s">
        <v>197</v>
      </c>
      <c r="U160" s="159">
        <v>5.0959999999999998E-2</v>
      </c>
      <c r="V160" s="159">
        <f>ROUND(E160*U160,2)</f>
        <v>3.57</v>
      </c>
      <c r="W160" s="159"/>
      <c r="X160" s="159" t="s">
        <v>198</v>
      </c>
      <c r="Y160" s="159" t="s">
        <v>199</v>
      </c>
      <c r="Z160" s="149"/>
      <c r="AA160" s="149"/>
      <c r="AB160" s="149"/>
      <c r="AC160" s="149"/>
      <c r="AD160" s="149"/>
      <c r="AE160" s="149"/>
      <c r="AF160" s="149"/>
      <c r="AG160" s="149" t="s">
        <v>200</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x14ac:dyDescent="0.2">
      <c r="A161" s="156"/>
      <c r="B161" s="157"/>
      <c r="C161" s="254"/>
      <c r="D161" s="255"/>
      <c r="E161" s="255"/>
      <c r="F161" s="255"/>
      <c r="G161" s="255"/>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203</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0">
        <v>52</v>
      </c>
      <c r="B162" s="171" t="s">
        <v>354</v>
      </c>
      <c r="C162" s="179" t="s">
        <v>355</v>
      </c>
      <c r="D162" s="172" t="s">
        <v>194</v>
      </c>
      <c r="E162" s="173">
        <v>65</v>
      </c>
      <c r="F162" s="174"/>
      <c r="G162" s="175">
        <f>ROUND(E162*F162,2)</f>
        <v>0</v>
      </c>
      <c r="H162" s="174"/>
      <c r="I162" s="175">
        <f>ROUND(E162*H162,2)</f>
        <v>0</v>
      </c>
      <c r="J162" s="174"/>
      <c r="K162" s="175">
        <f>ROUND(E162*J162,2)</f>
        <v>0</v>
      </c>
      <c r="L162" s="175">
        <v>21</v>
      </c>
      <c r="M162" s="175">
        <f>G162*(1+L162/100)</f>
        <v>0</v>
      </c>
      <c r="N162" s="173">
        <v>2.1000000000000001E-4</v>
      </c>
      <c r="O162" s="173">
        <f>ROUND(E162*N162,2)</f>
        <v>0.01</v>
      </c>
      <c r="P162" s="173">
        <v>0</v>
      </c>
      <c r="Q162" s="173">
        <f>ROUND(E162*P162,2)</f>
        <v>0</v>
      </c>
      <c r="R162" s="175" t="s">
        <v>154</v>
      </c>
      <c r="S162" s="175" t="s">
        <v>196</v>
      </c>
      <c r="T162" s="176" t="s">
        <v>197</v>
      </c>
      <c r="U162" s="159">
        <v>5.0959999999999998E-2</v>
      </c>
      <c r="V162" s="159">
        <f>ROUND(E162*U162,2)</f>
        <v>3.31</v>
      </c>
      <c r="W162" s="159"/>
      <c r="X162" s="159" t="s">
        <v>198</v>
      </c>
      <c r="Y162" s="159" t="s">
        <v>199</v>
      </c>
      <c r="Z162" s="149"/>
      <c r="AA162" s="149"/>
      <c r="AB162" s="149"/>
      <c r="AC162" s="149"/>
      <c r="AD162" s="149"/>
      <c r="AE162" s="149"/>
      <c r="AF162" s="149"/>
      <c r="AG162" s="149" t="s">
        <v>200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54"/>
      <c r="D163" s="255"/>
      <c r="E163" s="255"/>
      <c r="F163" s="255"/>
      <c r="G163" s="255"/>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203</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0">
        <v>53</v>
      </c>
      <c r="B164" s="171" t="s">
        <v>356</v>
      </c>
      <c r="C164" s="179" t="s">
        <v>357</v>
      </c>
      <c r="D164" s="172" t="s">
        <v>194</v>
      </c>
      <c r="E164" s="173">
        <v>35</v>
      </c>
      <c r="F164" s="174"/>
      <c r="G164" s="175">
        <f>ROUND(E164*F164,2)</f>
        <v>0</v>
      </c>
      <c r="H164" s="174"/>
      <c r="I164" s="175">
        <f>ROUND(E164*H164,2)</f>
        <v>0</v>
      </c>
      <c r="J164" s="174"/>
      <c r="K164" s="175">
        <f>ROUND(E164*J164,2)</f>
        <v>0</v>
      </c>
      <c r="L164" s="175">
        <v>21</v>
      </c>
      <c r="M164" s="175">
        <f>G164*(1+L164/100)</f>
        <v>0</v>
      </c>
      <c r="N164" s="173">
        <v>0</v>
      </c>
      <c r="O164" s="173">
        <f>ROUND(E164*N164,2)</f>
        <v>0</v>
      </c>
      <c r="P164" s="173">
        <v>0</v>
      </c>
      <c r="Q164" s="173">
        <f>ROUND(E164*P164,2)</f>
        <v>0</v>
      </c>
      <c r="R164" s="175" t="s">
        <v>358</v>
      </c>
      <c r="S164" s="175" t="s">
        <v>196</v>
      </c>
      <c r="T164" s="176" t="s">
        <v>197</v>
      </c>
      <c r="U164" s="159">
        <v>9.5000000000000001E-2</v>
      </c>
      <c r="V164" s="159">
        <f>ROUND(E164*U164,2)</f>
        <v>3.33</v>
      </c>
      <c r="W164" s="159"/>
      <c r="X164" s="159" t="s">
        <v>198</v>
      </c>
      <c r="Y164" s="159" t="s">
        <v>199</v>
      </c>
      <c r="Z164" s="149"/>
      <c r="AA164" s="149"/>
      <c r="AB164" s="149"/>
      <c r="AC164" s="149"/>
      <c r="AD164" s="149"/>
      <c r="AE164" s="149"/>
      <c r="AF164" s="149"/>
      <c r="AG164" s="149" t="s">
        <v>200</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
      <c r="A165" s="156"/>
      <c r="B165" s="157"/>
      <c r="C165" s="254"/>
      <c r="D165" s="255"/>
      <c r="E165" s="255"/>
      <c r="F165" s="255"/>
      <c r="G165" s="255"/>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203</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0">
        <v>54</v>
      </c>
      <c r="B166" s="171" t="s">
        <v>359</v>
      </c>
      <c r="C166" s="179" t="s">
        <v>360</v>
      </c>
      <c r="D166" s="172" t="s">
        <v>194</v>
      </c>
      <c r="E166" s="173">
        <v>35</v>
      </c>
      <c r="F166" s="174"/>
      <c r="G166" s="175">
        <f>ROUND(E166*F166,2)</f>
        <v>0</v>
      </c>
      <c r="H166" s="174"/>
      <c r="I166" s="175">
        <f>ROUND(E166*H166,2)</f>
        <v>0</v>
      </c>
      <c r="J166" s="174"/>
      <c r="K166" s="175">
        <f>ROUND(E166*J166,2)</f>
        <v>0</v>
      </c>
      <c r="L166" s="175">
        <v>21</v>
      </c>
      <c r="M166" s="175">
        <f>G166*(1+L166/100)</f>
        <v>0</v>
      </c>
      <c r="N166" s="173">
        <v>0</v>
      </c>
      <c r="O166" s="173">
        <f>ROUND(E166*N166,2)</f>
        <v>0</v>
      </c>
      <c r="P166" s="173">
        <v>0</v>
      </c>
      <c r="Q166" s="173">
        <f>ROUND(E166*P166,2)</f>
        <v>0</v>
      </c>
      <c r="R166" s="175" t="s">
        <v>358</v>
      </c>
      <c r="S166" s="175" t="s">
        <v>196</v>
      </c>
      <c r="T166" s="176" t="s">
        <v>197</v>
      </c>
      <c r="U166" s="159">
        <v>1.4999999999999999E-2</v>
      </c>
      <c r="V166" s="159">
        <f>ROUND(E166*U166,2)</f>
        <v>0.53</v>
      </c>
      <c r="W166" s="159"/>
      <c r="X166" s="159" t="s">
        <v>198</v>
      </c>
      <c r="Y166" s="159" t="s">
        <v>199</v>
      </c>
      <c r="Z166" s="149"/>
      <c r="AA166" s="149"/>
      <c r="AB166" s="149"/>
      <c r="AC166" s="149"/>
      <c r="AD166" s="149"/>
      <c r="AE166" s="149"/>
      <c r="AF166" s="149"/>
      <c r="AG166" s="149" t="s">
        <v>200</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2" x14ac:dyDescent="0.2">
      <c r="A167" s="156"/>
      <c r="B167" s="157"/>
      <c r="C167" s="254"/>
      <c r="D167" s="255"/>
      <c r="E167" s="255"/>
      <c r="F167" s="255"/>
      <c r="G167" s="255"/>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203</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0">
        <v>55</v>
      </c>
      <c r="B168" s="171" t="s">
        <v>361</v>
      </c>
      <c r="C168" s="179" t="s">
        <v>362</v>
      </c>
      <c r="D168" s="172" t="s">
        <v>246</v>
      </c>
      <c r="E168" s="173">
        <v>28</v>
      </c>
      <c r="F168" s="174"/>
      <c r="G168" s="175">
        <f>ROUND(E168*F168,2)</f>
        <v>0</v>
      </c>
      <c r="H168" s="174"/>
      <c r="I168" s="175">
        <f>ROUND(E168*H168,2)</f>
        <v>0</v>
      </c>
      <c r="J168" s="174"/>
      <c r="K168" s="175">
        <f>ROUND(E168*J168,2)</f>
        <v>0</v>
      </c>
      <c r="L168" s="175">
        <v>21</v>
      </c>
      <c r="M168" s="175">
        <f>G168*(1+L168/100)</f>
        <v>0</v>
      </c>
      <c r="N168" s="173">
        <v>0</v>
      </c>
      <c r="O168" s="173">
        <f>ROUND(E168*N168,2)</f>
        <v>0</v>
      </c>
      <c r="P168" s="173">
        <v>0</v>
      </c>
      <c r="Q168" s="173">
        <f>ROUND(E168*P168,2)</f>
        <v>0</v>
      </c>
      <c r="R168" s="175" t="s">
        <v>358</v>
      </c>
      <c r="S168" s="175" t="s">
        <v>196</v>
      </c>
      <c r="T168" s="176" t="s">
        <v>197</v>
      </c>
      <c r="U168" s="159">
        <v>0.02</v>
      </c>
      <c r="V168" s="159">
        <f>ROUND(E168*U168,2)</f>
        <v>0.56000000000000005</v>
      </c>
      <c r="W168" s="159"/>
      <c r="X168" s="159" t="s">
        <v>198</v>
      </c>
      <c r="Y168" s="159" t="s">
        <v>199</v>
      </c>
      <c r="Z168" s="149"/>
      <c r="AA168" s="149"/>
      <c r="AB168" s="149"/>
      <c r="AC168" s="149"/>
      <c r="AD168" s="149"/>
      <c r="AE168" s="149"/>
      <c r="AF168" s="149"/>
      <c r="AG168" s="149" t="s">
        <v>200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x14ac:dyDescent="0.2">
      <c r="A169" s="156"/>
      <c r="B169" s="157"/>
      <c r="C169" s="254"/>
      <c r="D169" s="255"/>
      <c r="E169" s="255"/>
      <c r="F169" s="255"/>
      <c r="G169" s="255"/>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203</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0">
        <v>56</v>
      </c>
      <c r="B170" s="171" t="s">
        <v>363</v>
      </c>
      <c r="C170" s="179" t="s">
        <v>364</v>
      </c>
      <c r="D170" s="172" t="s">
        <v>194</v>
      </c>
      <c r="E170" s="173">
        <v>2</v>
      </c>
      <c r="F170" s="174"/>
      <c r="G170" s="175">
        <f>ROUND(E170*F170,2)</f>
        <v>0</v>
      </c>
      <c r="H170" s="174"/>
      <c r="I170" s="175">
        <f>ROUND(E170*H170,2)</f>
        <v>0</v>
      </c>
      <c r="J170" s="174"/>
      <c r="K170" s="175">
        <f>ROUND(E170*J170,2)</f>
        <v>0</v>
      </c>
      <c r="L170" s="175">
        <v>21</v>
      </c>
      <c r="M170" s="175">
        <f>G170*(1+L170/100)</f>
        <v>0</v>
      </c>
      <c r="N170" s="173">
        <v>0</v>
      </c>
      <c r="O170" s="173">
        <f>ROUND(E170*N170,2)</f>
        <v>0</v>
      </c>
      <c r="P170" s="173">
        <v>0</v>
      </c>
      <c r="Q170" s="173">
        <f>ROUND(E170*P170,2)</f>
        <v>0</v>
      </c>
      <c r="R170" s="175" t="s">
        <v>358</v>
      </c>
      <c r="S170" s="175" t="s">
        <v>196</v>
      </c>
      <c r="T170" s="176" t="s">
        <v>197</v>
      </c>
      <c r="U170" s="159">
        <v>0.32500000000000001</v>
      </c>
      <c r="V170" s="159">
        <f>ROUND(E170*U170,2)</f>
        <v>0.65</v>
      </c>
      <c r="W170" s="159"/>
      <c r="X170" s="159" t="s">
        <v>198</v>
      </c>
      <c r="Y170" s="159" t="s">
        <v>199</v>
      </c>
      <c r="Z170" s="149"/>
      <c r="AA170" s="149"/>
      <c r="AB170" s="149"/>
      <c r="AC170" s="149"/>
      <c r="AD170" s="149"/>
      <c r="AE170" s="149"/>
      <c r="AF170" s="149"/>
      <c r="AG170" s="149" t="s">
        <v>200</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x14ac:dyDescent="0.2">
      <c r="A171" s="156"/>
      <c r="B171" s="157"/>
      <c r="C171" s="254"/>
      <c r="D171" s="255"/>
      <c r="E171" s="255"/>
      <c r="F171" s="255"/>
      <c r="G171" s="255"/>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203</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0">
        <v>57</v>
      </c>
      <c r="B172" s="171" t="s">
        <v>365</v>
      </c>
      <c r="C172" s="179" t="s">
        <v>366</v>
      </c>
      <c r="D172" s="172" t="s">
        <v>194</v>
      </c>
      <c r="E172" s="173">
        <v>6</v>
      </c>
      <c r="F172" s="174"/>
      <c r="G172" s="175">
        <f>ROUND(E172*F172,2)</f>
        <v>0</v>
      </c>
      <c r="H172" s="174"/>
      <c r="I172" s="175">
        <f>ROUND(E172*H172,2)</f>
        <v>0</v>
      </c>
      <c r="J172" s="174"/>
      <c r="K172" s="175">
        <f>ROUND(E172*J172,2)</f>
        <v>0</v>
      </c>
      <c r="L172" s="175">
        <v>21</v>
      </c>
      <c r="M172" s="175">
        <f>G172*(1+L172/100)</f>
        <v>0</v>
      </c>
      <c r="N172" s="173">
        <v>0</v>
      </c>
      <c r="O172" s="173">
        <f>ROUND(E172*N172,2)</f>
        <v>0</v>
      </c>
      <c r="P172" s="173">
        <v>0</v>
      </c>
      <c r="Q172" s="173">
        <f>ROUND(E172*P172,2)</f>
        <v>0</v>
      </c>
      <c r="R172" s="175" t="s">
        <v>358</v>
      </c>
      <c r="S172" s="175" t="s">
        <v>196</v>
      </c>
      <c r="T172" s="176" t="s">
        <v>197</v>
      </c>
      <c r="U172" s="159">
        <v>0.09</v>
      </c>
      <c r="V172" s="159">
        <f>ROUND(E172*U172,2)</f>
        <v>0.54</v>
      </c>
      <c r="W172" s="159"/>
      <c r="X172" s="159" t="s">
        <v>198</v>
      </c>
      <c r="Y172" s="159" t="s">
        <v>199</v>
      </c>
      <c r="Z172" s="149"/>
      <c r="AA172" s="149"/>
      <c r="AB172" s="149"/>
      <c r="AC172" s="149"/>
      <c r="AD172" s="149"/>
      <c r="AE172" s="149"/>
      <c r="AF172" s="149"/>
      <c r="AG172" s="149" t="s">
        <v>200</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2" x14ac:dyDescent="0.2">
      <c r="A173" s="156"/>
      <c r="B173" s="157"/>
      <c r="C173" s="254"/>
      <c r="D173" s="255"/>
      <c r="E173" s="255"/>
      <c r="F173" s="255"/>
      <c r="G173" s="255"/>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203</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0">
        <v>58</v>
      </c>
      <c r="B174" s="171" t="s">
        <v>367</v>
      </c>
      <c r="C174" s="179" t="s">
        <v>368</v>
      </c>
      <c r="D174" s="172" t="s">
        <v>246</v>
      </c>
      <c r="E174" s="173">
        <v>6</v>
      </c>
      <c r="F174" s="174"/>
      <c r="G174" s="175">
        <f>ROUND(E174*F174,2)</f>
        <v>0</v>
      </c>
      <c r="H174" s="174"/>
      <c r="I174" s="175">
        <f>ROUND(E174*H174,2)</f>
        <v>0</v>
      </c>
      <c r="J174" s="174"/>
      <c r="K174" s="175">
        <f>ROUND(E174*J174,2)</f>
        <v>0</v>
      </c>
      <c r="L174" s="175">
        <v>21</v>
      </c>
      <c r="M174" s="175">
        <f>G174*(1+L174/100)</f>
        <v>0</v>
      </c>
      <c r="N174" s="173">
        <v>0</v>
      </c>
      <c r="O174" s="173">
        <f>ROUND(E174*N174,2)</f>
        <v>0</v>
      </c>
      <c r="P174" s="173">
        <v>0</v>
      </c>
      <c r="Q174" s="173">
        <f>ROUND(E174*P174,2)</f>
        <v>0</v>
      </c>
      <c r="R174" s="175" t="s">
        <v>358</v>
      </c>
      <c r="S174" s="175" t="s">
        <v>196</v>
      </c>
      <c r="T174" s="176" t="s">
        <v>197</v>
      </c>
      <c r="U174" s="159">
        <v>0.06</v>
      </c>
      <c r="V174" s="159">
        <f>ROUND(E174*U174,2)</f>
        <v>0.36</v>
      </c>
      <c r="W174" s="159"/>
      <c r="X174" s="159" t="s">
        <v>198</v>
      </c>
      <c r="Y174" s="159" t="s">
        <v>199</v>
      </c>
      <c r="Z174" s="149"/>
      <c r="AA174" s="149"/>
      <c r="AB174" s="149"/>
      <c r="AC174" s="149"/>
      <c r="AD174" s="149"/>
      <c r="AE174" s="149"/>
      <c r="AF174" s="149"/>
      <c r="AG174" s="149" t="s">
        <v>200</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2" x14ac:dyDescent="0.2">
      <c r="A175" s="156"/>
      <c r="B175" s="157"/>
      <c r="C175" s="254"/>
      <c r="D175" s="255"/>
      <c r="E175" s="255"/>
      <c r="F175" s="255"/>
      <c r="G175" s="255"/>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203</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70">
        <v>59</v>
      </c>
      <c r="B176" s="171" t="s">
        <v>369</v>
      </c>
      <c r="C176" s="179" t="s">
        <v>370</v>
      </c>
      <c r="D176" s="172" t="s">
        <v>246</v>
      </c>
      <c r="E176" s="173">
        <v>14</v>
      </c>
      <c r="F176" s="174"/>
      <c r="G176" s="175">
        <f>ROUND(E176*F176,2)</f>
        <v>0</v>
      </c>
      <c r="H176" s="174"/>
      <c r="I176" s="175">
        <f>ROUND(E176*H176,2)</f>
        <v>0</v>
      </c>
      <c r="J176" s="174"/>
      <c r="K176" s="175">
        <f>ROUND(E176*J176,2)</f>
        <v>0</v>
      </c>
      <c r="L176" s="175">
        <v>21</v>
      </c>
      <c r="M176" s="175">
        <f>G176*(1+L176/100)</f>
        <v>0</v>
      </c>
      <c r="N176" s="173">
        <v>0</v>
      </c>
      <c r="O176" s="173">
        <f>ROUND(E176*N176,2)</f>
        <v>0</v>
      </c>
      <c r="P176" s="173">
        <v>0</v>
      </c>
      <c r="Q176" s="173">
        <f>ROUND(E176*P176,2)</f>
        <v>0</v>
      </c>
      <c r="R176" s="175" t="s">
        <v>358</v>
      </c>
      <c r="S176" s="175" t="s">
        <v>196</v>
      </c>
      <c r="T176" s="176" t="s">
        <v>197</v>
      </c>
      <c r="U176" s="159">
        <v>0.27600000000000002</v>
      </c>
      <c r="V176" s="159">
        <f>ROUND(E176*U176,2)</f>
        <v>3.86</v>
      </c>
      <c r="W176" s="159"/>
      <c r="X176" s="159" t="s">
        <v>198</v>
      </c>
      <c r="Y176" s="159" t="s">
        <v>199</v>
      </c>
      <c r="Z176" s="149"/>
      <c r="AA176" s="149"/>
      <c r="AB176" s="149"/>
      <c r="AC176" s="149"/>
      <c r="AD176" s="149"/>
      <c r="AE176" s="149"/>
      <c r="AF176" s="149"/>
      <c r="AG176" s="149" t="s">
        <v>200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
      <c r="A177" s="156"/>
      <c r="B177" s="157"/>
      <c r="C177" s="254"/>
      <c r="D177" s="255"/>
      <c r="E177" s="255"/>
      <c r="F177" s="255"/>
      <c r="G177" s="255"/>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203</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0">
        <v>60</v>
      </c>
      <c r="B178" s="171" t="s">
        <v>371</v>
      </c>
      <c r="C178" s="179" t="s">
        <v>372</v>
      </c>
      <c r="D178" s="172" t="s">
        <v>246</v>
      </c>
      <c r="E178" s="173">
        <v>2</v>
      </c>
      <c r="F178" s="174"/>
      <c r="G178" s="175">
        <f>ROUND(E178*F178,2)</f>
        <v>0</v>
      </c>
      <c r="H178" s="174"/>
      <c r="I178" s="175">
        <f>ROUND(E178*H178,2)</f>
        <v>0</v>
      </c>
      <c r="J178" s="174"/>
      <c r="K178" s="175">
        <f>ROUND(E178*J178,2)</f>
        <v>0</v>
      </c>
      <c r="L178" s="175">
        <v>21</v>
      </c>
      <c r="M178" s="175">
        <f>G178*(1+L178/100)</f>
        <v>0</v>
      </c>
      <c r="N178" s="173">
        <v>0</v>
      </c>
      <c r="O178" s="173">
        <f>ROUND(E178*N178,2)</f>
        <v>0</v>
      </c>
      <c r="P178" s="173">
        <v>0</v>
      </c>
      <c r="Q178" s="173">
        <f>ROUND(E178*P178,2)</f>
        <v>0</v>
      </c>
      <c r="R178" s="175" t="s">
        <v>358</v>
      </c>
      <c r="S178" s="175" t="s">
        <v>196</v>
      </c>
      <c r="T178" s="176" t="s">
        <v>197</v>
      </c>
      <c r="U178" s="159">
        <v>0.2</v>
      </c>
      <c r="V178" s="159">
        <f>ROUND(E178*U178,2)</f>
        <v>0.4</v>
      </c>
      <c r="W178" s="159"/>
      <c r="X178" s="159" t="s">
        <v>198</v>
      </c>
      <c r="Y178" s="159" t="s">
        <v>199</v>
      </c>
      <c r="Z178" s="149"/>
      <c r="AA178" s="149"/>
      <c r="AB178" s="149"/>
      <c r="AC178" s="149"/>
      <c r="AD178" s="149"/>
      <c r="AE178" s="149"/>
      <c r="AF178" s="149"/>
      <c r="AG178" s="149" t="s">
        <v>200</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x14ac:dyDescent="0.2">
      <c r="A179" s="156"/>
      <c r="B179" s="157"/>
      <c r="C179" s="254"/>
      <c r="D179" s="255"/>
      <c r="E179" s="255"/>
      <c r="F179" s="255"/>
      <c r="G179" s="255"/>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203</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0">
        <v>61</v>
      </c>
      <c r="B180" s="171" t="s">
        <v>373</v>
      </c>
      <c r="C180" s="179" t="s">
        <v>374</v>
      </c>
      <c r="D180" s="172" t="s">
        <v>375</v>
      </c>
      <c r="E180" s="173">
        <v>16</v>
      </c>
      <c r="F180" s="174"/>
      <c r="G180" s="175">
        <f>ROUND(E180*F180,2)</f>
        <v>0</v>
      </c>
      <c r="H180" s="174"/>
      <c r="I180" s="175">
        <f>ROUND(E180*H180,2)</f>
        <v>0</v>
      </c>
      <c r="J180" s="174"/>
      <c r="K180" s="175">
        <f>ROUND(E180*J180,2)</f>
        <v>0</v>
      </c>
      <c r="L180" s="175">
        <v>21</v>
      </c>
      <c r="M180" s="175">
        <f>G180*(1+L180/100)</f>
        <v>0</v>
      </c>
      <c r="N180" s="173">
        <v>0</v>
      </c>
      <c r="O180" s="173">
        <f>ROUND(E180*N180,2)</f>
        <v>0</v>
      </c>
      <c r="P180" s="173">
        <v>0</v>
      </c>
      <c r="Q180" s="173">
        <f>ROUND(E180*P180,2)</f>
        <v>0</v>
      </c>
      <c r="R180" s="175" t="s">
        <v>376</v>
      </c>
      <c r="S180" s="175" t="s">
        <v>196</v>
      </c>
      <c r="T180" s="176" t="s">
        <v>197</v>
      </c>
      <c r="U180" s="159">
        <v>1</v>
      </c>
      <c r="V180" s="159">
        <f>ROUND(E180*U180,2)</f>
        <v>16</v>
      </c>
      <c r="W180" s="159"/>
      <c r="X180" s="159" t="s">
        <v>253</v>
      </c>
      <c r="Y180" s="159" t="s">
        <v>199</v>
      </c>
      <c r="Z180" s="149"/>
      <c r="AA180" s="149"/>
      <c r="AB180" s="149"/>
      <c r="AC180" s="149"/>
      <c r="AD180" s="149"/>
      <c r="AE180" s="149"/>
      <c r="AF180" s="149"/>
      <c r="AG180" s="149" t="s">
        <v>254</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2" x14ac:dyDescent="0.2">
      <c r="A181" s="156"/>
      <c r="B181" s="157"/>
      <c r="C181" s="254"/>
      <c r="D181" s="255"/>
      <c r="E181" s="255"/>
      <c r="F181" s="255"/>
      <c r="G181" s="255"/>
      <c r="H181" s="159"/>
      <c r="I181" s="159"/>
      <c r="J181" s="159"/>
      <c r="K181" s="159"/>
      <c r="L181" s="159"/>
      <c r="M181" s="159"/>
      <c r="N181" s="158"/>
      <c r="O181" s="158"/>
      <c r="P181" s="158"/>
      <c r="Q181" s="158"/>
      <c r="R181" s="159"/>
      <c r="S181" s="159"/>
      <c r="T181" s="159"/>
      <c r="U181" s="159"/>
      <c r="V181" s="159"/>
      <c r="W181" s="159"/>
      <c r="X181" s="159"/>
      <c r="Y181" s="159"/>
      <c r="Z181" s="149"/>
      <c r="AA181" s="149"/>
      <c r="AB181" s="149"/>
      <c r="AC181" s="149"/>
      <c r="AD181" s="149"/>
      <c r="AE181" s="149"/>
      <c r="AF181" s="149"/>
      <c r="AG181" s="149" t="s">
        <v>203</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70">
        <v>62</v>
      </c>
      <c r="B182" s="171" t="s">
        <v>377</v>
      </c>
      <c r="C182" s="179" t="s">
        <v>378</v>
      </c>
      <c r="D182" s="172" t="s">
        <v>375</v>
      </c>
      <c r="E182" s="173">
        <v>16</v>
      </c>
      <c r="F182" s="174"/>
      <c r="G182" s="175">
        <f>ROUND(E182*F182,2)</f>
        <v>0</v>
      </c>
      <c r="H182" s="174"/>
      <c r="I182" s="175">
        <f>ROUND(E182*H182,2)</f>
        <v>0</v>
      </c>
      <c r="J182" s="174"/>
      <c r="K182" s="175">
        <f>ROUND(E182*J182,2)</f>
        <v>0</v>
      </c>
      <c r="L182" s="175">
        <v>21</v>
      </c>
      <c r="M182" s="175">
        <f>G182*(1+L182/100)</f>
        <v>0</v>
      </c>
      <c r="N182" s="173">
        <v>0</v>
      </c>
      <c r="O182" s="173">
        <f>ROUND(E182*N182,2)</f>
        <v>0</v>
      </c>
      <c r="P182" s="173">
        <v>0</v>
      </c>
      <c r="Q182" s="173">
        <f>ROUND(E182*P182,2)</f>
        <v>0</v>
      </c>
      <c r="R182" s="175" t="s">
        <v>376</v>
      </c>
      <c r="S182" s="175" t="s">
        <v>196</v>
      </c>
      <c r="T182" s="176" t="s">
        <v>197</v>
      </c>
      <c r="U182" s="159">
        <v>1</v>
      </c>
      <c r="V182" s="159">
        <f>ROUND(E182*U182,2)</f>
        <v>16</v>
      </c>
      <c r="W182" s="159"/>
      <c r="X182" s="159" t="s">
        <v>253</v>
      </c>
      <c r="Y182" s="159" t="s">
        <v>199</v>
      </c>
      <c r="Z182" s="149"/>
      <c r="AA182" s="149"/>
      <c r="AB182" s="149"/>
      <c r="AC182" s="149"/>
      <c r="AD182" s="149"/>
      <c r="AE182" s="149"/>
      <c r="AF182" s="149"/>
      <c r="AG182" s="149" t="s">
        <v>254</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x14ac:dyDescent="0.2">
      <c r="A183" s="156"/>
      <c r="B183" s="157"/>
      <c r="C183" s="254"/>
      <c r="D183" s="255"/>
      <c r="E183" s="255"/>
      <c r="F183" s="255"/>
      <c r="G183" s="255"/>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203</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70">
        <v>63</v>
      </c>
      <c r="B184" s="171" t="s">
        <v>379</v>
      </c>
      <c r="C184" s="179" t="s">
        <v>380</v>
      </c>
      <c r="D184" s="172" t="s">
        <v>375</v>
      </c>
      <c r="E184" s="173">
        <v>8</v>
      </c>
      <c r="F184" s="174"/>
      <c r="G184" s="175">
        <f>ROUND(E184*F184,2)</f>
        <v>0</v>
      </c>
      <c r="H184" s="174"/>
      <c r="I184" s="175">
        <f>ROUND(E184*H184,2)</f>
        <v>0</v>
      </c>
      <c r="J184" s="174"/>
      <c r="K184" s="175">
        <f>ROUND(E184*J184,2)</f>
        <v>0</v>
      </c>
      <c r="L184" s="175">
        <v>21</v>
      </c>
      <c r="M184" s="175">
        <f>G184*(1+L184/100)</f>
        <v>0</v>
      </c>
      <c r="N184" s="173">
        <v>0</v>
      </c>
      <c r="O184" s="173">
        <f>ROUND(E184*N184,2)</f>
        <v>0</v>
      </c>
      <c r="P184" s="173">
        <v>0</v>
      </c>
      <c r="Q184" s="173">
        <f>ROUND(E184*P184,2)</f>
        <v>0</v>
      </c>
      <c r="R184" s="175" t="s">
        <v>376</v>
      </c>
      <c r="S184" s="175" t="s">
        <v>196</v>
      </c>
      <c r="T184" s="176" t="s">
        <v>197</v>
      </c>
      <c r="U184" s="159">
        <v>1</v>
      </c>
      <c r="V184" s="159">
        <f>ROUND(E184*U184,2)</f>
        <v>8</v>
      </c>
      <c r="W184" s="159"/>
      <c r="X184" s="159" t="s">
        <v>253</v>
      </c>
      <c r="Y184" s="159" t="s">
        <v>199</v>
      </c>
      <c r="Z184" s="149"/>
      <c r="AA184" s="149"/>
      <c r="AB184" s="149"/>
      <c r="AC184" s="149"/>
      <c r="AD184" s="149"/>
      <c r="AE184" s="149"/>
      <c r="AF184" s="149"/>
      <c r="AG184" s="149" t="s">
        <v>254</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2" x14ac:dyDescent="0.2">
      <c r="A185" s="156"/>
      <c r="B185" s="157"/>
      <c r="C185" s="254"/>
      <c r="D185" s="255"/>
      <c r="E185" s="255"/>
      <c r="F185" s="255"/>
      <c r="G185" s="255"/>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203</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ht="33.75" outlineLevel="1" x14ac:dyDescent="0.2">
      <c r="A186" s="170">
        <v>64</v>
      </c>
      <c r="B186" s="171" t="s">
        <v>381</v>
      </c>
      <c r="C186" s="179" t="s">
        <v>489</v>
      </c>
      <c r="D186" s="172" t="s">
        <v>246</v>
      </c>
      <c r="E186" s="173">
        <v>14</v>
      </c>
      <c r="F186" s="174"/>
      <c r="G186" s="175">
        <f>ROUND(E186*F186,2)</f>
        <v>0</v>
      </c>
      <c r="H186" s="174"/>
      <c r="I186" s="175">
        <f>ROUND(E186*H186,2)</f>
        <v>0</v>
      </c>
      <c r="J186" s="174"/>
      <c r="K186" s="175">
        <f>ROUND(E186*J186,2)</f>
        <v>0</v>
      </c>
      <c r="L186" s="175">
        <v>21</v>
      </c>
      <c r="M186" s="175">
        <f>G186*(1+L186/100)</f>
        <v>0</v>
      </c>
      <c r="N186" s="173">
        <v>3.5000000000000001E-3</v>
      </c>
      <c r="O186" s="173">
        <f>ROUND(E186*N186,2)</f>
        <v>0.05</v>
      </c>
      <c r="P186" s="173">
        <v>0</v>
      </c>
      <c r="Q186" s="173">
        <f>ROUND(E186*P186,2)</f>
        <v>0</v>
      </c>
      <c r="R186" s="175" t="s">
        <v>267</v>
      </c>
      <c r="S186" s="175" t="s">
        <v>196</v>
      </c>
      <c r="T186" s="176" t="s">
        <v>197</v>
      </c>
      <c r="U186" s="159">
        <v>0</v>
      </c>
      <c r="V186" s="159">
        <f>ROUND(E186*U186,2)</f>
        <v>0</v>
      </c>
      <c r="W186" s="159"/>
      <c r="X186" s="159" t="s">
        <v>268</v>
      </c>
      <c r="Y186" s="159" t="s">
        <v>199</v>
      </c>
      <c r="Z186" s="149"/>
      <c r="AA186" s="149"/>
      <c r="AB186" s="149"/>
      <c r="AC186" s="149"/>
      <c r="AD186" s="149"/>
      <c r="AE186" s="149"/>
      <c r="AF186" s="149"/>
      <c r="AG186" s="149" t="s">
        <v>269</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x14ac:dyDescent="0.2">
      <c r="A187" s="156"/>
      <c r="B187" s="157"/>
      <c r="C187" s="254"/>
      <c r="D187" s="255"/>
      <c r="E187" s="255"/>
      <c r="F187" s="255"/>
      <c r="G187" s="255"/>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203</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ht="22.5" outlineLevel="1" x14ac:dyDescent="0.2">
      <c r="A188" s="170">
        <v>65</v>
      </c>
      <c r="B188" s="171" t="s">
        <v>382</v>
      </c>
      <c r="C188" s="179" t="s">
        <v>383</v>
      </c>
      <c r="D188" s="172" t="s">
        <v>246</v>
      </c>
      <c r="E188" s="173">
        <v>7</v>
      </c>
      <c r="F188" s="174"/>
      <c r="G188" s="175">
        <f>ROUND(E188*F188,2)</f>
        <v>0</v>
      </c>
      <c r="H188" s="174"/>
      <c r="I188" s="175">
        <f>ROUND(E188*H188,2)</f>
        <v>0</v>
      </c>
      <c r="J188" s="174"/>
      <c r="K188" s="175">
        <f>ROUND(E188*J188,2)</f>
        <v>0</v>
      </c>
      <c r="L188" s="175">
        <v>21</v>
      </c>
      <c r="M188" s="175">
        <f>G188*(1+L188/100)</f>
        <v>0</v>
      </c>
      <c r="N188" s="173">
        <v>1.8000000000000001E-4</v>
      </c>
      <c r="O188" s="173">
        <f>ROUND(E188*N188,2)</f>
        <v>0</v>
      </c>
      <c r="P188" s="173">
        <v>0</v>
      </c>
      <c r="Q188" s="173">
        <f>ROUND(E188*P188,2)</f>
        <v>0</v>
      </c>
      <c r="R188" s="175" t="s">
        <v>267</v>
      </c>
      <c r="S188" s="175" t="s">
        <v>196</v>
      </c>
      <c r="T188" s="176" t="s">
        <v>197</v>
      </c>
      <c r="U188" s="159">
        <v>0</v>
      </c>
      <c r="V188" s="159">
        <f>ROUND(E188*U188,2)</f>
        <v>0</v>
      </c>
      <c r="W188" s="159"/>
      <c r="X188" s="159" t="s">
        <v>268</v>
      </c>
      <c r="Y188" s="159" t="s">
        <v>199</v>
      </c>
      <c r="Z188" s="149"/>
      <c r="AA188" s="149"/>
      <c r="AB188" s="149"/>
      <c r="AC188" s="149"/>
      <c r="AD188" s="149"/>
      <c r="AE188" s="149"/>
      <c r="AF188" s="149"/>
      <c r="AG188" s="149" t="s">
        <v>269</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2" x14ac:dyDescent="0.2">
      <c r="A189" s="156"/>
      <c r="B189" s="157"/>
      <c r="C189" s="254"/>
      <c r="D189" s="255"/>
      <c r="E189" s="255"/>
      <c r="F189" s="255"/>
      <c r="G189" s="255"/>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203</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2.5" outlineLevel="1" x14ac:dyDescent="0.2">
      <c r="A190" s="170">
        <v>66</v>
      </c>
      <c r="B190" s="171" t="s">
        <v>384</v>
      </c>
      <c r="C190" s="179" t="s">
        <v>385</v>
      </c>
      <c r="D190" s="172" t="s">
        <v>246</v>
      </c>
      <c r="E190" s="173">
        <v>1</v>
      </c>
      <c r="F190" s="174"/>
      <c r="G190" s="175">
        <f>ROUND(E190*F190,2)</f>
        <v>0</v>
      </c>
      <c r="H190" s="174"/>
      <c r="I190" s="175">
        <f>ROUND(E190*H190,2)</f>
        <v>0</v>
      </c>
      <c r="J190" s="174"/>
      <c r="K190" s="175">
        <f>ROUND(E190*J190,2)</f>
        <v>0</v>
      </c>
      <c r="L190" s="175">
        <v>21</v>
      </c>
      <c r="M190" s="175">
        <f>G190*(1+L190/100)</f>
        <v>0</v>
      </c>
      <c r="N190" s="173">
        <v>5.0000000000000001E-4</v>
      </c>
      <c r="O190" s="173">
        <f>ROUND(E190*N190,2)</f>
        <v>0</v>
      </c>
      <c r="P190" s="173">
        <v>0</v>
      </c>
      <c r="Q190" s="173">
        <f>ROUND(E190*P190,2)</f>
        <v>0</v>
      </c>
      <c r="R190" s="175" t="s">
        <v>267</v>
      </c>
      <c r="S190" s="175" t="s">
        <v>196</v>
      </c>
      <c r="T190" s="176" t="s">
        <v>197</v>
      </c>
      <c r="U190" s="159">
        <v>0</v>
      </c>
      <c r="V190" s="159">
        <f>ROUND(E190*U190,2)</f>
        <v>0</v>
      </c>
      <c r="W190" s="159"/>
      <c r="X190" s="159" t="s">
        <v>268</v>
      </c>
      <c r="Y190" s="159" t="s">
        <v>199</v>
      </c>
      <c r="Z190" s="149"/>
      <c r="AA190" s="149"/>
      <c r="AB190" s="149"/>
      <c r="AC190" s="149"/>
      <c r="AD190" s="149"/>
      <c r="AE190" s="149"/>
      <c r="AF190" s="149"/>
      <c r="AG190" s="149" t="s">
        <v>269</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x14ac:dyDescent="0.2">
      <c r="A191" s="156"/>
      <c r="B191" s="157"/>
      <c r="C191" s="254"/>
      <c r="D191" s="255"/>
      <c r="E191" s="255"/>
      <c r="F191" s="255"/>
      <c r="G191" s="255"/>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203</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x14ac:dyDescent="0.2">
      <c r="A192" s="163" t="s">
        <v>190</v>
      </c>
      <c r="B192" s="164" t="s">
        <v>156</v>
      </c>
      <c r="C192" s="178" t="s">
        <v>157</v>
      </c>
      <c r="D192" s="165"/>
      <c r="E192" s="166"/>
      <c r="F192" s="167"/>
      <c r="G192" s="167">
        <f>SUMIF(AG193:AG209,"&lt;&gt;NOR",G193:G209)</f>
        <v>0</v>
      </c>
      <c r="H192" s="167"/>
      <c r="I192" s="167">
        <f>SUM(I193:I209)</f>
        <v>0</v>
      </c>
      <c r="J192" s="167"/>
      <c r="K192" s="167">
        <f>SUM(K193:K209)</f>
        <v>0</v>
      </c>
      <c r="L192" s="167"/>
      <c r="M192" s="167">
        <f>SUM(M193:M209)</f>
        <v>0</v>
      </c>
      <c r="N192" s="166"/>
      <c r="O192" s="166">
        <f>SUM(O193:O209)</f>
        <v>0</v>
      </c>
      <c r="P192" s="166"/>
      <c r="Q192" s="166">
        <f>SUM(Q193:Q209)</f>
        <v>0</v>
      </c>
      <c r="R192" s="167"/>
      <c r="S192" s="167"/>
      <c r="T192" s="168"/>
      <c r="U192" s="162"/>
      <c r="V192" s="162">
        <f>SUM(V193:V209)</f>
        <v>23.29</v>
      </c>
      <c r="W192" s="162"/>
      <c r="X192" s="162"/>
      <c r="Y192" s="162"/>
      <c r="AG192" t="s">
        <v>191</v>
      </c>
    </row>
    <row r="193" spans="1:60" outlineLevel="1" x14ac:dyDescent="0.2">
      <c r="A193" s="170">
        <v>67</v>
      </c>
      <c r="B193" s="171" t="s">
        <v>313</v>
      </c>
      <c r="C193" s="179" t="s">
        <v>314</v>
      </c>
      <c r="D193" s="172" t="s">
        <v>0</v>
      </c>
      <c r="E193" s="173">
        <v>3</v>
      </c>
      <c r="F193" s="174"/>
      <c r="G193" s="175">
        <f>ROUND(E193*F193,2)</f>
        <v>0</v>
      </c>
      <c r="H193" s="174"/>
      <c r="I193" s="175">
        <f>ROUND(E193*H193,2)</f>
        <v>0</v>
      </c>
      <c r="J193" s="174"/>
      <c r="K193" s="175">
        <f>ROUND(E193*J193,2)</f>
        <v>0</v>
      </c>
      <c r="L193" s="175">
        <v>21</v>
      </c>
      <c r="M193" s="175">
        <f>G193*(1+L193/100)</f>
        <v>0</v>
      </c>
      <c r="N193" s="173">
        <v>0</v>
      </c>
      <c r="O193" s="173">
        <f>ROUND(E193*N193,2)</f>
        <v>0</v>
      </c>
      <c r="P193" s="173">
        <v>0</v>
      </c>
      <c r="Q193" s="173">
        <f>ROUND(E193*P193,2)</f>
        <v>0</v>
      </c>
      <c r="R193" s="175"/>
      <c r="S193" s="175" t="s">
        <v>196</v>
      </c>
      <c r="T193" s="176" t="s">
        <v>197</v>
      </c>
      <c r="U193" s="159">
        <v>0</v>
      </c>
      <c r="V193" s="159">
        <f>ROUND(E193*U193,2)</f>
        <v>0</v>
      </c>
      <c r="W193" s="159"/>
      <c r="X193" s="159" t="s">
        <v>198</v>
      </c>
      <c r="Y193" s="159" t="s">
        <v>199</v>
      </c>
      <c r="Z193" s="149"/>
      <c r="AA193" s="149"/>
      <c r="AB193" s="149"/>
      <c r="AC193" s="149"/>
      <c r="AD193" s="149"/>
      <c r="AE193" s="149"/>
      <c r="AF193" s="149"/>
      <c r="AG193" s="149" t="s">
        <v>200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x14ac:dyDescent="0.2">
      <c r="A194" s="156"/>
      <c r="B194" s="157"/>
      <c r="C194" s="252" t="s">
        <v>315</v>
      </c>
      <c r="D194" s="253"/>
      <c r="E194" s="253"/>
      <c r="F194" s="253"/>
      <c r="G194" s="253"/>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208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x14ac:dyDescent="0.2">
      <c r="A195" s="156"/>
      <c r="B195" s="157"/>
      <c r="C195" s="241"/>
      <c r="D195" s="242"/>
      <c r="E195" s="242"/>
      <c r="F195" s="242"/>
      <c r="G195" s="242"/>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203</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0">
        <v>68</v>
      </c>
      <c r="B196" s="171" t="s">
        <v>386</v>
      </c>
      <c r="C196" s="179" t="s">
        <v>387</v>
      </c>
      <c r="D196" s="172" t="s">
        <v>0</v>
      </c>
      <c r="E196" s="173">
        <v>3</v>
      </c>
      <c r="F196" s="174"/>
      <c r="G196" s="175">
        <f>ROUND(E196*F196,2)</f>
        <v>0</v>
      </c>
      <c r="H196" s="174"/>
      <c r="I196" s="175">
        <f>ROUND(E196*H196,2)</f>
        <v>0</v>
      </c>
      <c r="J196" s="174"/>
      <c r="K196" s="175">
        <f>ROUND(E196*J196,2)</f>
        <v>0</v>
      </c>
      <c r="L196" s="175">
        <v>21</v>
      </c>
      <c r="M196" s="175">
        <f>G196*(1+L196/100)</f>
        <v>0</v>
      </c>
      <c r="N196" s="173">
        <v>0</v>
      </c>
      <c r="O196" s="173">
        <f>ROUND(E196*N196,2)</f>
        <v>0</v>
      </c>
      <c r="P196" s="173">
        <v>0</v>
      </c>
      <c r="Q196" s="173">
        <f>ROUND(E196*P196,2)</f>
        <v>0</v>
      </c>
      <c r="R196" s="175"/>
      <c r="S196" s="175" t="s">
        <v>196</v>
      </c>
      <c r="T196" s="176" t="s">
        <v>197</v>
      </c>
      <c r="U196" s="159">
        <v>3.0000000000000001E-3</v>
      </c>
      <c r="V196" s="159">
        <f>ROUND(E196*U196,2)</f>
        <v>0.01</v>
      </c>
      <c r="W196" s="159"/>
      <c r="X196" s="159" t="s">
        <v>198</v>
      </c>
      <c r="Y196" s="159" t="s">
        <v>199</v>
      </c>
      <c r="Z196" s="149"/>
      <c r="AA196" s="149"/>
      <c r="AB196" s="149"/>
      <c r="AC196" s="149"/>
      <c r="AD196" s="149"/>
      <c r="AE196" s="149"/>
      <c r="AF196" s="149"/>
      <c r="AG196" s="149" t="s">
        <v>200</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54"/>
      <c r="D197" s="255"/>
      <c r="E197" s="255"/>
      <c r="F197" s="255"/>
      <c r="G197" s="255"/>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203</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70">
        <v>69</v>
      </c>
      <c r="B198" s="171" t="s">
        <v>388</v>
      </c>
      <c r="C198" s="179" t="s">
        <v>389</v>
      </c>
      <c r="D198" s="172" t="s">
        <v>0</v>
      </c>
      <c r="E198" s="173">
        <v>3</v>
      </c>
      <c r="F198" s="174"/>
      <c r="G198" s="175">
        <f>ROUND(E198*F198,2)</f>
        <v>0</v>
      </c>
      <c r="H198" s="174"/>
      <c r="I198" s="175">
        <f>ROUND(E198*H198,2)</f>
        <v>0</v>
      </c>
      <c r="J198" s="174"/>
      <c r="K198" s="175">
        <f>ROUND(E198*J198,2)</f>
        <v>0</v>
      </c>
      <c r="L198" s="175">
        <v>21</v>
      </c>
      <c r="M198" s="175">
        <f>G198*(1+L198/100)</f>
        <v>0</v>
      </c>
      <c r="N198" s="173">
        <v>0</v>
      </c>
      <c r="O198" s="173">
        <f>ROUND(E198*N198,2)</f>
        <v>0</v>
      </c>
      <c r="P198" s="173">
        <v>0</v>
      </c>
      <c r="Q198" s="173">
        <f>ROUND(E198*P198,2)</f>
        <v>0</v>
      </c>
      <c r="R198" s="175"/>
      <c r="S198" s="175" t="s">
        <v>196</v>
      </c>
      <c r="T198" s="176" t="s">
        <v>197</v>
      </c>
      <c r="U198" s="159">
        <v>8.9999999999999993E-3</v>
      </c>
      <c r="V198" s="159">
        <f>ROUND(E198*U198,2)</f>
        <v>0.03</v>
      </c>
      <c r="W198" s="159"/>
      <c r="X198" s="159" t="s">
        <v>198</v>
      </c>
      <c r="Y198" s="159" t="s">
        <v>199</v>
      </c>
      <c r="Z198" s="149"/>
      <c r="AA198" s="149"/>
      <c r="AB198" s="149"/>
      <c r="AC198" s="149"/>
      <c r="AD198" s="149"/>
      <c r="AE198" s="149"/>
      <c r="AF198" s="149"/>
      <c r="AG198" s="149" t="s">
        <v>200</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2" x14ac:dyDescent="0.2">
      <c r="A199" s="156"/>
      <c r="B199" s="157"/>
      <c r="C199" s="254"/>
      <c r="D199" s="255"/>
      <c r="E199" s="255"/>
      <c r="F199" s="255"/>
      <c r="G199" s="255"/>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203</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70">
        <v>70</v>
      </c>
      <c r="B200" s="171" t="s">
        <v>390</v>
      </c>
      <c r="C200" s="179" t="s">
        <v>391</v>
      </c>
      <c r="D200" s="172" t="s">
        <v>194</v>
      </c>
      <c r="E200" s="173">
        <v>55</v>
      </c>
      <c r="F200" s="174"/>
      <c r="G200" s="175">
        <f>ROUND(E200*F200,2)</f>
        <v>0</v>
      </c>
      <c r="H200" s="174"/>
      <c r="I200" s="175">
        <f>ROUND(E200*H200,2)</f>
        <v>0</v>
      </c>
      <c r="J200" s="174"/>
      <c r="K200" s="175">
        <f>ROUND(E200*J200,2)</f>
        <v>0</v>
      </c>
      <c r="L200" s="175">
        <v>21</v>
      </c>
      <c r="M200" s="175">
        <f>G200*(1+L200/100)</f>
        <v>0</v>
      </c>
      <c r="N200" s="173">
        <v>0</v>
      </c>
      <c r="O200" s="173">
        <f>ROUND(E200*N200,2)</f>
        <v>0</v>
      </c>
      <c r="P200" s="173">
        <v>0</v>
      </c>
      <c r="Q200" s="173">
        <f>ROUND(E200*P200,2)</f>
        <v>0</v>
      </c>
      <c r="R200" s="175" t="s">
        <v>154</v>
      </c>
      <c r="S200" s="175" t="s">
        <v>196</v>
      </c>
      <c r="T200" s="176" t="s">
        <v>197</v>
      </c>
      <c r="U200" s="159">
        <v>0.05</v>
      </c>
      <c r="V200" s="159">
        <f>ROUND(E200*U200,2)</f>
        <v>2.75</v>
      </c>
      <c r="W200" s="159"/>
      <c r="X200" s="159" t="s">
        <v>198</v>
      </c>
      <c r="Y200" s="159" t="s">
        <v>199</v>
      </c>
      <c r="Z200" s="149"/>
      <c r="AA200" s="149"/>
      <c r="AB200" s="149"/>
      <c r="AC200" s="149"/>
      <c r="AD200" s="149"/>
      <c r="AE200" s="149"/>
      <c r="AF200" s="149"/>
      <c r="AG200" s="149" t="s">
        <v>200</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x14ac:dyDescent="0.2">
      <c r="A201" s="156"/>
      <c r="B201" s="157"/>
      <c r="C201" s="254"/>
      <c r="D201" s="255"/>
      <c r="E201" s="255"/>
      <c r="F201" s="255"/>
      <c r="G201" s="255"/>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203</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70">
        <v>71</v>
      </c>
      <c r="B202" s="171" t="s">
        <v>373</v>
      </c>
      <c r="C202" s="179" t="s">
        <v>374</v>
      </c>
      <c r="D202" s="172" t="s">
        <v>375</v>
      </c>
      <c r="E202" s="173">
        <v>8</v>
      </c>
      <c r="F202" s="174"/>
      <c r="G202" s="175">
        <f>ROUND(E202*F202,2)</f>
        <v>0</v>
      </c>
      <c r="H202" s="174"/>
      <c r="I202" s="175">
        <f>ROUND(E202*H202,2)</f>
        <v>0</v>
      </c>
      <c r="J202" s="174"/>
      <c r="K202" s="175">
        <f>ROUND(E202*J202,2)</f>
        <v>0</v>
      </c>
      <c r="L202" s="175">
        <v>21</v>
      </c>
      <c r="M202" s="175">
        <f>G202*(1+L202/100)</f>
        <v>0</v>
      </c>
      <c r="N202" s="173">
        <v>0</v>
      </c>
      <c r="O202" s="173">
        <f>ROUND(E202*N202,2)</f>
        <v>0</v>
      </c>
      <c r="P202" s="173">
        <v>0</v>
      </c>
      <c r="Q202" s="173">
        <f>ROUND(E202*P202,2)</f>
        <v>0</v>
      </c>
      <c r="R202" s="175" t="s">
        <v>376</v>
      </c>
      <c r="S202" s="175" t="s">
        <v>196</v>
      </c>
      <c r="T202" s="176" t="s">
        <v>197</v>
      </c>
      <c r="U202" s="159">
        <v>1</v>
      </c>
      <c r="V202" s="159">
        <f>ROUND(E202*U202,2)</f>
        <v>8</v>
      </c>
      <c r="W202" s="159"/>
      <c r="X202" s="159" t="s">
        <v>253</v>
      </c>
      <c r="Y202" s="159" t="s">
        <v>199</v>
      </c>
      <c r="Z202" s="149"/>
      <c r="AA202" s="149"/>
      <c r="AB202" s="149"/>
      <c r="AC202" s="149"/>
      <c r="AD202" s="149"/>
      <c r="AE202" s="149"/>
      <c r="AF202" s="149"/>
      <c r="AG202" s="149" t="s">
        <v>254</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x14ac:dyDescent="0.2">
      <c r="A203" s="156"/>
      <c r="B203" s="157"/>
      <c r="C203" s="254"/>
      <c r="D203" s="255"/>
      <c r="E203" s="255"/>
      <c r="F203" s="255"/>
      <c r="G203" s="255"/>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203</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70">
        <v>72</v>
      </c>
      <c r="B204" s="171" t="s">
        <v>377</v>
      </c>
      <c r="C204" s="179" t="s">
        <v>378</v>
      </c>
      <c r="D204" s="172" t="s">
        <v>375</v>
      </c>
      <c r="E204" s="173">
        <v>8.5</v>
      </c>
      <c r="F204" s="174"/>
      <c r="G204" s="175">
        <f>ROUND(E204*F204,2)</f>
        <v>0</v>
      </c>
      <c r="H204" s="174"/>
      <c r="I204" s="175">
        <f>ROUND(E204*H204,2)</f>
        <v>0</v>
      </c>
      <c r="J204" s="174"/>
      <c r="K204" s="175">
        <f>ROUND(E204*J204,2)</f>
        <v>0</v>
      </c>
      <c r="L204" s="175">
        <v>21</v>
      </c>
      <c r="M204" s="175">
        <f>G204*(1+L204/100)</f>
        <v>0</v>
      </c>
      <c r="N204" s="173">
        <v>0</v>
      </c>
      <c r="O204" s="173">
        <f>ROUND(E204*N204,2)</f>
        <v>0</v>
      </c>
      <c r="P204" s="173">
        <v>0</v>
      </c>
      <c r="Q204" s="173">
        <f>ROUND(E204*P204,2)</f>
        <v>0</v>
      </c>
      <c r="R204" s="175" t="s">
        <v>376</v>
      </c>
      <c r="S204" s="175" t="s">
        <v>196</v>
      </c>
      <c r="T204" s="176" t="s">
        <v>197</v>
      </c>
      <c r="U204" s="159">
        <v>1</v>
      </c>
      <c r="V204" s="159">
        <f>ROUND(E204*U204,2)</f>
        <v>8.5</v>
      </c>
      <c r="W204" s="159"/>
      <c r="X204" s="159" t="s">
        <v>253</v>
      </c>
      <c r="Y204" s="159" t="s">
        <v>199</v>
      </c>
      <c r="Z204" s="149"/>
      <c r="AA204" s="149"/>
      <c r="AB204" s="149"/>
      <c r="AC204" s="149"/>
      <c r="AD204" s="149"/>
      <c r="AE204" s="149"/>
      <c r="AF204" s="149"/>
      <c r="AG204" s="149" t="s">
        <v>254</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254"/>
      <c r="D205" s="255"/>
      <c r="E205" s="255"/>
      <c r="F205" s="255"/>
      <c r="G205" s="255"/>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203</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70">
        <v>73</v>
      </c>
      <c r="B206" s="171" t="s">
        <v>379</v>
      </c>
      <c r="C206" s="179" t="s">
        <v>380</v>
      </c>
      <c r="D206" s="172" t="s">
        <v>375</v>
      </c>
      <c r="E206" s="173">
        <v>4</v>
      </c>
      <c r="F206" s="174"/>
      <c r="G206" s="175">
        <f>ROUND(E206*F206,2)</f>
        <v>0</v>
      </c>
      <c r="H206" s="174"/>
      <c r="I206" s="175">
        <f>ROUND(E206*H206,2)</f>
        <v>0</v>
      </c>
      <c r="J206" s="174"/>
      <c r="K206" s="175">
        <f>ROUND(E206*J206,2)</f>
        <v>0</v>
      </c>
      <c r="L206" s="175">
        <v>21</v>
      </c>
      <c r="M206" s="175">
        <f>G206*(1+L206/100)</f>
        <v>0</v>
      </c>
      <c r="N206" s="173">
        <v>0</v>
      </c>
      <c r="O206" s="173">
        <f>ROUND(E206*N206,2)</f>
        <v>0</v>
      </c>
      <c r="P206" s="173">
        <v>0</v>
      </c>
      <c r="Q206" s="173">
        <f>ROUND(E206*P206,2)</f>
        <v>0</v>
      </c>
      <c r="R206" s="175" t="s">
        <v>376</v>
      </c>
      <c r="S206" s="175" t="s">
        <v>196</v>
      </c>
      <c r="T206" s="176" t="s">
        <v>197</v>
      </c>
      <c r="U206" s="159">
        <v>1</v>
      </c>
      <c r="V206" s="159">
        <f>ROUND(E206*U206,2)</f>
        <v>4</v>
      </c>
      <c r="W206" s="159"/>
      <c r="X206" s="159" t="s">
        <v>253</v>
      </c>
      <c r="Y206" s="159" t="s">
        <v>199</v>
      </c>
      <c r="Z206" s="149"/>
      <c r="AA206" s="149"/>
      <c r="AB206" s="149"/>
      <c r="AC206" s="149"/>
      <c r="AD206" s="149"/>
      <c r="AE206" s="149"/>
      <c r="AF206" s="149"/>
      <c r="AG206" s="149" t="s">
        <v>254</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x14ac:dyDescent="0.2">
      <c r="A207" s="156"/>
      <c r="B207" s="157"/>
      <c r="C207" s="254"/>
      <c r="D207" s="255"/>
      <c r="E207" s="255"/>
      <c r="F207" s="255"/>
      <c r="G207" s="255"/>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203</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70">
        <v>74</v>
      </c>
      <c r="B208" s="171" t="s">
        <v>392</v>
      </c>
      <c r="C208" s="179" t="s">
        <v>393</v>
      </c>
      <c r="D208" s="172" t="s">
        <v>246</v>
      </c>
      <c r="E208" s="173">
        <v>12</v>
      </c>
      <c r="F208" s="174"/>
      <c r="G208" s="175">
        <f>ROUND(E208*F208,2)</f>
        <v>0</v>
      </c>
      <c r="H208" s="174"/>
      <c r="I208" s="175">
        <f>ROUND(E208*H208,2)</f>
        <v>0</v>
      </c>
      <c r="J208" s="174"/>
      <c r="K208" s="175">
        <f>ROUND(E208*J208,2)</f>
        <v>0</v>
      </c>
      <c r="L208" s="175">
        <v>21</v>
      </c>
      <c r="M208" s="175">
        <f>G208*(1+L208/100)</f>
        <v>0</v>
      </c>
      <c r="N208" s="173">
        <v>1.0000000000000001E-5</v>
      </c>
      <c r="O208" s="173">
        <f>ROUND(E208*N208,2)</f>
        <v>0</v>
      </c>
      <c r="P208" s="173">
        <v>0</v>
      </c>
      <c r="Q208" s="173">
        <f>ROUND(E208*P208,2)</f>
        <v>0</v>
      </c>
      <c r="R208" s="175" t="s">
        <v>267</v>
      </c>
      <c r="S208" s="175" t="s">
        <v>196</v>
      </c>
      <c r="T208" s="176" t="s">
        <v>197</v>
      </c>
      <c r="U208" s="159">
        <v>0</v>
      </c>
      <c r="V208" s="159">
        <f>ROUND(E208*U208,2)</f>
        <v>0</v>
      </c>
      <c r="W208" s="159"/>
      <c r="X208" s="159" t="s">
        <v>268</v>
      </c>
      <c r="Y208" s="159" t="s">
        <v>199</v>
      </c>
      <c r="Z208" s="149"/>
      <c r="AA208" s="149"/>
      <c r="AB208" s="149"/>
      <c r="AC208" s="149"/>
      <c r="AD208" s="149"/>
      <c r="AE208" s="149"/>
      <c r="AF208" s="149"/>
      <c r="AG208" s="149" t="s">
        <v>269</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254"/>
      <c r="D209" s="255"/>
      <c r="E209" s="255"/>
      <c r="F209" s="255"/>
      <c r="G209" s="255"/>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203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x14ac:dyDescent="0.2">
      <c r="A210" s="163" t="s">
        <v>190</v>
      </c>
      <c r="B210" s="164" t="s">
        <v>158</v>
      </c>
      <c r="C210" s="178" t="s">
        <v>159</v>
      </c>
      <c r="D210" s="165"/>
      <c r="E210" s="166"/>
      <c r="F210" s="167"/>
      <c r="G210" s="167">
        <f>SUMIF(AG211:AG224,"&lt;&gt;NOR",G211:G224)</f>
        <v>0</v>
      </c>
      <c r="H210" s="167"/>
      <c r="I210" s="167">
        <f>SUM(I211:I224)</f>
        <v>0</v>
      </c>
      <c r="J210" s="167"/>
      <c r="K210" s="167">
        <f>SUM(K211:K224)</f>
        <v>0</v>
      </c>
      <c r="L210" s="167"/>
      <c r="M210" s="167">
        <f>SUM(M211:M224)</f>
        <v>0</v>
      </c>
      <c r="N210" s="166"/>
      <c r="O210" s="166">
        <f>SUM(O211:O224)</f>
        <v>0</v>
      </c>
      <c r="P210" s="166"/>
      <c r="Q210" s="166">
        <f>SUM(Q211:Q224)</f>
        <v>0</v>
      </c>
      <c r="R210" s="167"/>
      <c r="S210" s="167"/>
      <c r="T210" s="168"/>
      <c r="U210" s="162"/>
      <c r="V210" s="162">
        <f>SUM(V211:V224)</f>
        <v>6.0499999999999989</v>
      </c>
      <c r="W210" s="162"/>
      <c r="X210" s="162"/>
      <c r="Y210" s="162"/>
      <c r="AG210" t="s">
        <v>191</v>
      </c>
    </row>
    <row r="211" spans="1:60" outlineLevel="1" x14ac:dyDescent="0.2">
      <c r="A211" s="170">
        <v>75</v>
      </c>
      <c r="B211" s="171" t="s">
        <v>394</v>
      </c>
      <c r="C211" s="179" t="s">
        <v>395</v>
      </c>
      <c r="D211" s="172" t="s">
        <v>234</v>
      </c>
      <c r="E211" s="173">
        <v>2.6587200000000002</v>
      </c>
      <c r="F211" s="174"/>
      <c r="G211" s="175">
        <f>ROUND(E211*F211,2)</f>
        <v>0</v>
      </c>
      <c r="H211" s="174"/>
      <c r="I211" s="175">
        <f>ROUND(E211*H211,2)</f>
        <v>0</v>
      </c>
      <c r="J211" s="174"/>
      <c r="K211" s="175">
        <f>ROUND(E211*J211,2)</f>
        <v>0</v>
      </c>
      <c r="L211" s="175">
        <v>21</v>
      </c>
      <c r="M211" s="175">
        <f>G211*(1+L211/100)</f>
        <v>0</v>
      </c>
      <c r="N211" s="173">
        <v>0</v>
      </c>
      <c r="O211" s="173">
        <f>ROUND(E211*N211,2)</f>
        <v>0</v>
      </c>
      <c r="P211" s="173">
        <v>0</v>
      </c>
      <c r="Q211" s="173">
        <f>ROUND(E211*P211,2)</f>
        <v>0</v>
      </c>
      <c r="R211" s="175" t="s">
        <v>228</v>
      </c>
      <c r="S211" s="175" t="s">
        <v>196</v>
      </c>
      <c r="T211" s="176" t="s">
        <v>197</v>
      </c>
      <c r="U211" s="159">
        <v>0.49</v>
      </c>
      <c r="V211" s="159">
        <f>ROUND(E211*U211,2)</f>
        <v>1.3</v>
      </c>
      <c r="W211" s="159"/>
      <c r="X211" s="159" t="s">
        <v>396</v>
      </c>
      <c r="Y211" s="159" t="s">
        <v>199</v>
      </c>
      <c r="Z211" s="149"/>
      <c r="AA211" s="149"/>
      <c r="AB211" s="149"/>
      <c r="AC211" s="149"/>
      <c r="AD211" s="149"/>
      <c r="AE211" s="149"/>
      <c r="AF211" s="149"/>
      <c r="AG211" s="149" t="s">
        <v>397</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x14ac:dyDescent="0.2">
      <c r="A212" s="156"/>
      <c r="B212" s="157"/>
      <c r="C212" s="252" t="s">
        <v>398</v>
      </c>
      <c r="D212" s="253"/>
      <c r="E212" s="253"/>
      <c r="F212" s="253"/>
      <c r="G212" s="253"/>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208</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x14ac:dyDescent="0.2">
      <c r="A213" s="156"/>
      <c r="B213" s="157"/>
      <c r="C213" s="241"/>
      <c r="D213" s="242"/>
      <c r="E213" s="242"/>
      <c r="F213" s="242"/>
      <c r="G213" s="242"/>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203</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70">
        <v>76</v>
      </c>
      <c r="B214" s="171" t="s">
        <v>399</v>
      </c>
      <c r="C214" s="179" t="s">
        <v>400</v>
      </c>
      <c r="D214" s="172" t="s">
        <v>234</v>
      </c>
      <c r="E214" s="173">
        <v>5.31745</v>
      </c>
      <c r="F214" s="174"/>
      <c r="G214" s="175">
        <f>ROUND(E214*F214,2)</f>
        <v>0</v>
      </c>
      <c r="H214" s="174"/>
      <c r="I214" s="175">
        <f>ROUND(E214*H214,2)</f>
        <v>0</v>
      </c>
      <c r="J214" s="174"/>
      <c r="K214" s="175">
        <f>ROUND(E214*J214,2)</f>
        <v>0</v>
      </c>
      <c r="L214" s="175">
        <v>21</v>
      </c>
      <c r="M214" s="175">
        <f>G214*(1+L214/100)</f>
        <v>0</v>
      </c>
      <c r="N214" s="173">
        <v>0</v>
      </c>
      <c r="O214" s="173">
        <f>ROUND(E214*N214,2)</f>
        <v>0</v>
      </c>
      <c r="P214" s="173">
        <v>0</v>
      </c>
      <c r="Q214" s="173">
        <f>ROUND(E214*P214,2)</f>
        <v>0</v>
      </c>
      <c r="R214" s="175" t="s">
        <v>228</v>
      </c>
      <c r="S214" s="175" t="s">
        <v>196</v>
      </c>
      <c r="T214" s="176" t="s">
        <v>197</v>
      </c>
      <c r="U214" s="159">
        <v>0</v>
      </c>
      <c r="V214" s="159">
        <f>ROUND(E214*U214,2)</f>
        <v>0</v>
      </c>
      <c r="W214" s="159"/>
      <c r="X214" s="159" t="s">
        <v>396</v>
      </c>
      <c r="Y214" s="159" t="s">
        <v>199</v>
      </c>
      <c r="Z214" s="149"/>
      <c r="AA214" s="149"/>
      <c r="AB214" s="149"/>
      <c r="AC214" s="149"/>
      <c r="AD214" s="149"/>
      <c r="AE214" s="149"/>
      <c r="AF214" s="149"/>
      <c r="AG214" s="149" t="s">
        <v>397</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2" x14ac:dyDescent="0.2">
      <c r="A215" s="156"/>
      <c r="B215" s="157"/>
      <c r="C215" s="254"/>
      <c r="D215" s="255"/>
      <c r="E215" s="255"/>
      <c r="F215" s="255"/>
      <c r="G215" s="255"/>
      <c r="H215" s="159"/>
      <c r="I215" s="159"/>
      <c r="J215" s="159"/>
      <c r="K215" s="159"/>
      <c r="L215" s="159"/>
      <c r="M215" s="159"/>
      <c r="N215" s="158"/>
      <c r="O215" s="158"/>
      <c r="P215" s="158"/>
      <c r="Q215" s="158"/>
      <c r="R215" s="159"/>
      <c r="S215" s="159"/>
      <c r="T215" s="159"/>
      <c r="U215" s="159"/>
      <c r="V215" s="159"/>
      <c r="W215" s="159"/>
      <c r="X215" s="159"/>
      <c r="Y215" s="159"/>
      <c r="Z215" s="149"/>
      <c r="AA215" s="149"/>
      <c r="AB215" s="149"/>
      <c r="AC215" s="149"/>
      <c r="AD215" s="149"/>
      <c r="AE215" s="149"/>
      <c r="AF215" s="149"/>
      <c r="AG215" s="149" t="s">
        <v>203</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70">
        <v>77</v>
      </c>
      <c r="B216" s="171" t="s">
        <v>401</v>
      </c>
      <c r="C216" s="179" t="s">
        <v>402</v>
      </c>
      <c r="D216" s="172" t="s">
        <v>234</v>
      </c>
      <c r="E216" s="173">
        <v>2.6587200000000002</v>
      </c>
      <c r="F216" s="174"/>
      <c r="G216" s="175">
        <f>ROUND(E216*F216,2)</f>
        <v>0</v>
      </c>
      <c r="H216" s="174"/>
      <c r="I216" s="175">
        <f>ROUND(E216*H216,2)</f>
        <v>0</v>
      </c>
      <c r="J216" s="174"/>
      <c r="K216" s="175">
        <f>ROUND(E216*J216,2)</f>
        <v>0</v>
      </c>
      <c r="L216" s="175">
        <v>21</v>
      </c>
      <c r="M216" s="175">
        <f>G216*(1+L216/100)</f>
        <v>0</v>
      </c>
      <c r="N216" s="173">
        <v>0</v>
      </c>
      <c r="O216" s="173">
        <f>ROUND(E216*N216,2)</f>
        <v>0</v>
      </c>
      <c r="P216" s="173">
        <v>0</v>
      </c>
      <c r="Q216" s="173">
        <f>ROUND(E216*P216,2)</f>
        <v>0</v>
      </c>
      <c r="R216" s="175" t="s">
        <v>228</v>
      </c>
      <c r="S216" s="175" t="s">
        <v>196</v>
      </c>
      <c r="T216" s="176" t="s">
        <v>197</v>
      </c>
      <c r="U216" s="159">
        <v>0.94199999999999995</v>
      </c>
      <c r="V216" s="159">
        <f>ROUND(E216*U216,2)</f>
        <v>2.5</v>
      </c>
      <c r="W216" s="159"/>
      <c r="X216" s="159" t="s">
        <v>396</v>
      </c>
      <c r="Y216" s="159" t="s">
        <v>199</v>
      </c>
      <c r="Z216" s="149"/>
      <c r="AA216" s="149"/>
      <c r="AB216" s="149"/>
      <c r="AC216" s="149"/>
      <c r="AD216" s="149"/>
      <c r="AE216" s="149"/>
      <c r="AF216" s="149"/>
      <c r="AG216" s="149" t="s">
        <v>397</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x14ac:dyDescent="0.2">
      <c r="A217" s="156"/>
      <c r="B217" s="157"/>
      <c r="C217" s="254"/>
      <c r="D217" s="255"/>
      <c r="E217" s="255"/>
      <c r="F217" s="255"/>
      <c r="G217" s="255"/>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203</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22.5" outlineLevel="1" x14ac:dyDescent="0.2">
      <c r="A218" s="170">
        <v>78</v>
      </c>
      <c r="B218" s="171" t="s">
        <v>403</v>
      </c>
      <c r="C218" s="179" t="s">
        <v>404</v>
      </c>
      <c r="D218" s="172" t="s">
        <v>234</v>
      </c>
      <c r="E218" s="173">
        <v>21.26979</v>
      </c>
      <c r="F218" s="174"/>
      <c r="G218" s="175">
        <f>ROUND(E218*F218,2)</f>
        <v>0</v>
      </c>
      <c r="H218" s="174"/>
      <c r="I218" s="175">
        <f>ROUND(E218*H218,2)</f>
        <v>0</v>
      </c>
      <c r="J218" s="174"/>
      <c r="K218" s="175">
        <f>ROUND(E218*J218,2)</f>
        <v>0</v>
      </c>
      <c r="L218" s="175">
        <v>21</v>
      </c>
      <c r="M218" s="175">
        <f>G218*(1+L218/100)</f>
        <v>0</v>
      </c>
      <c r="N218" s="173">
        <v>0</v>
      </c>
      <c r="O218" s="173">
        <f>ROUND(E218*N218,2)</f>
        <v>0</v>
      </c>
      <c r="P218" s="173">
        <v>0</v>
      </c>
      <c r="Q218" s="173">
        <f>ROUND(E218*P218,2)</f>
        <v>0</v>
      </c>
      <c r="R218" s="175" t="s">
        <v>228</v>
      </c>
      <c r="S218" s="175" t="s">
        <v>196</v>
      </c>
      <c r="T218" s="176" t="s">
        <v>197</v>
      </c>
      <c r="U218" s="159">
        <v>0.105</v>
      </c>
      <c r="V218" s="159">
        <f>ROUND(E218*U218,2)</f>
        <v>2.23</v>
      </c>
      <c r="W218" s="159"/>
      <c r="X218" s="159" t="s">
        <v>396</v>
      </c>
      <c r="Y218" s="159" t="s">
        <v>199</v>
      </c>
      <c r="Z218" s="149"/>
      <c r="AA218" s="149"/>
      <c r="AB218" s="149"/>
      <c r="AC218" s="149"/>
      <c r="AD218" s="149"/>
      <c r="AE218" s="149"/>
      <c r="AF218" s="149"/>
      <c r="AG218" s="149" t="s">
        <v>397</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x14ac:dyDescent="0.2">
      <c r="A219" s="156"/>
      <c r="B219" s="157"/>
      <c r="C219" s="254"/>
      <c r="D219" s="255"/>
      <c r="E219" s="255"/>
      <c r="F219" s="255"/>
      <c r="G219" s="255"/>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203</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2.5" outlineLevel="1" x14ac:dyDescent="0.2">
      <c r="A220" s="170">
        <v>79</v>
      </c>
      <c r="B220" s="171" t="s">
        <v>405</v>
      </c>
      <c r="C220" s="179" t="s">
        <v>406</v>
      </c>
      <c r="D220" s="172" t="s">
        <v>234</v>
      </c>
      <c r="E220" s="173">
        <v>2.6587200000000002</v>
      </c>
      <c r="F220" s="174"/>
      <c r="G220" s="175">
        <f>ROUND(E220*F220,2)</f>
        <v>0</v>
      </c>
      <c r="H220" s="174"/>
      <c r="I220" s="175">
        <f>ROUND(E220*H220,2)</f>
        <v>0</v>
      </c>
      <c r="J220" s="174"/>
      <c r="K220" s="175">
        <f>ROUND(E220*J220,2)</f>
        <v>0</v>
      </c>
      <c r="L220" s="175">
        <v>21</v>
      </c>
      <c r="M220" s="175">
        <f>G220*(1+L220/100)</f>
        <v>0</v>
      </c>
      <c r="N220" s="173">
        <v>0</v>
      </c>
      <c r="O220" s="173">
        <f>ROUND(E220*N220,2)</f>
        <v>0</v>
      </c>
      <c r="P220" s="173">
        <v>0</v>
      </c>
      <c r="Q220" s="173">
        <f>ROUND(E220*P220,2)</f>
        <v>0</v>
      </c>
      <c r="R220" s="175" t="s">
        <v>228</v>
      </c>
      <c r="S220" s="175" t="s">
        <v>196</v>
      </c>
      <c r="T220" s="176" t="s">
        <v>197</v>
      </c>
      <c r="U220" s="159">
        <v>0</v>
      </c>
      <c r="V220" s="159">
        <f>ROUND(E220*U220,2)</f>
        <v>0</v>
      </c>
      <c r="W220" s="159"/>
      <c r="X220" s="159" t="s">
        <v>396</v>
      </c>
      <c r="Y220" s="159" t="s">
        <v>199</v>
      </c>
      <c r="Z220" s="149"/>
      <c r="AA220" s="149"/>
      <c r="AB220" s="149"/>
      <c r="AC220" s="149"/>
      <c r="AD220" s="149"/>
      <c r="AE220" s="149"/>
      <c r="AF220" s="149"/>
      <c r="AG220" s="149" t="s">
        <v>397</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x14ac:dyDescent="0.2">
      <c r="A221" s="156"/>
      <c r="B221" s="157"/>
      <c r="C221" s="254"/>
      <c r="D221" s="255"/>
      <c r="E221" s="255"/>
      <c r="F221" s="255"/>
      <c r="G221" s="255"/>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203</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70">
        <v>80</v>
      </c>
      <c r="B222" s="171" t="s">
        <v>407</v>
      </c>
      <c r="C222" s="179" t="s">
        <v>408</v>
      </c>
      <c r="D222" s="172" t="s">
        <v>234</v>
      </c>
      <c r="E222" s="173">
        <v>2.6587200000000002</v>
      </c>
      <c r="F222" s="174"/>
      <c r="G222" s="175">
        <f>ROUND(E222*F222,2)</f>
        <v>0</v>
      </c>
      <c r="H222" s="174"/>
      <c r="I222" s="175">
        <f>ROUND(E222*H222,2)</f>
        <v>0</v>
      </c>
      <c r="J222" s="174"/>
      <c r="K222" s="175">
        <f>ROUND(E222*J222,2)</f>
        <v>0</v>
      </c>
      <c r="L222" s="175">
        <v>21</v>
      </c>
      <c r="M222" s="175">
        <f>G222*(1+L222/100)</f>
        <v>0</v>
      </c>
      <c r="N222" s="173">
        <v>0</v>
      </c>
      <c r="O222" s="173">
        <f>ROUND(E222*N222,2)</f>
        <v>0</v>
      </c>
      <c r="P222" s="173">
        <v>0</v>
      </c>
      <c r="Q222" s="173">
        <f>ROUND(E222*P222,2)</f>
        <v>0</v>
      </c>
      <c r="R222" s="175" t="s">
        <v>409</v>
      </c>
      <c r="S222" s="175" t="s">
        <v>196</v>
      </c>
      <c r="T222" s="176" t="s">
        <v>197</v>
      </c>
      <c r="U222" s="159">
        <v>6.0000000000000001E-3</v>
      </c>
      <c r="V222" s="159">
        <f>ROUND(E222*U222,2)</f>
        <v>0.02</v>
      </c>
      <c r="W222" s="159"/>
      <c r="X222" s="159" t="s">
        <v>396</v>
      </c>
      <c r="Y222" s="159" t="s">
        <v>199</v>
      </c>
      <c r="Z222" s="149"/>
      <c r="AA222" s="149"/>
      <c r="AB222" s="149"/>
      <c r="AC222" s="149"/>
      <c r="AD222" s="149"/>
      <c r="AE222" s="149"/>
      <c r="AF222" s="149"/>
      <c r="AG222" s="149" t="s">
        <v>397</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x14ac:dyDescent="0.2">
      <c r="A223" s="156"/>
      <c r="B223" s="157"/>
      <c r="C223" s="243" t="s">
        <v>410</v>
      </c>
      <c r="D223" s="244"/>
      <c r="E223" s="244"/>
      <c r="F223" s="244"/>
      <c r="G223" s="244"/>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213</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x14ac:dyDescent="0.2">
      <c r="A224" s="156"/>
      <c r="B224" s="157"/>
      <c r="C224" s="241"/>
      <c r="D224" s="242"/>
      <c r="E224" s="242"/>
      <c r="F224" s="242"/>
      <c r="G224" s="242"/>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203</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x14ac:dyDescent="0.2">
      <c r="A225" s="163" t="s">
        <v>190</v>
      </c>
      <c r="B225" s="164" t="s">
        <v>161</v>
      </c>
      <c r="C225" s="178" t="s">
        <v>27</v>
      </c>
      <c r="D225" s="165"/>
      <c r="E225" s="166"/>
      <c r="F225" s="167"/>
      <c r="G225" s="167">
        <f>SUMIF(AG226:AG234,"&lt;&gt;NOR",G226:G234)</f>
        <v>0</v>
      </c>
      <c r="H225" s="167"/>
      <c r="I225" s="167">
        <f>SUM(I226:I234)</f>
        <v>0</v>
      </c>
      <c r="J225" s="167"/>
      <c r="K225" s="167">
        <f>SUM(K226:K234)</f>
        <v>0</v>
      </c>
      <c r="L225" s="167"/>
      <c r="M225" s="167">
        <f>SUM(M226:M234)</f>
        <v>0</v>
      </c>
      <c r="N225" s="166"/>
      <c r="O225" s="166">
        <f>SUM(O226:O234)</f>
        <v>0</v>
      </c>
      <c r="P225" s="166"/>
      <c r="Q225" s="166">
        <f>SUM(Q226:Q234)</f>
        <v>0</v>
      </c>
      <c r="R225" s="167"/>
      <c r="S225" s="167"/>
      <c r="T225" s="168"/>
      <c r="U225" s="162"/>
      <c r="V225" s="162">
        <f>SUM(V226:V234)</f>
        <v>0</v>
      </c>
      <c r="W225" s="162"/>
      <c r="X225" s="162"/>
      <c r="Y225" s="162"/>
      <c r="AG225" t="s">
        <v>191</v>
      </c>
    </row>
    <row r="226" spans="1:60" outlineLevel="1" x14ac:dyDescent="0.2">
      <c r="A226" s="170">
        <v>81</v>
      </c>
      <c r="B226" s="171" t="s">
        <v>411</v>
      </c>
      <c r="C226" s="179" t="s">
        <v>412</v>
      </c>
      <c r="D226" s="172" t="s">
        <v>413</v>
      </c>
      <c r="E226" s="173">
        <v>1</v>
      </c>
      <c r="F226" s="174"/>
      <c r="G226" s="175">
        <f>ROUND(E226*F226,2)</f>
        <v>0</v>
      </c>
      <c r="H226" s="174"/>
      <c r="I226" s="175">
        <f>ROUND(E226*H226,2)</f>
        <v>0</v>
      </c>
      <c r="J226" s="174"/>
      <c r="K226" s="175">
        <f>ROUND(E226*J226,2)</f>
        <v>0</v>
      </c>
      <c r="L226" s="175">
        <v>21</v>
      </c>
      <c r="M226" s="175">
        <f>G226*(1+L226/100)</f>
        <v>0</v>
      </c>
      <c r="N226" s="173">
        <v>0</v>
      </c>
      <c r="O226" s="173">
        <f>ROUND(E226*N226,2)</f>
        <v>0</v>
      </c>
      <c r="P226" s="173">
        <v>0</v>
      </c>
      <c r="Q226" s="173">
        <f>ROUND(E226*P226,2)</f>
        <v>0</v>
      </c>
      <c r="R226" s="175"/>
      <c r="S226" s="175" t="s">
        <v>196</v>
      </c>
      <c r="T226" s="176" t="s">
        <v>197</v>
      </c>
      <c r="U226" s="159">
        <v>0</v>
      </c>
      <c r="V226" s="159">
        <f>ROUND(E226*U226,2)</f>
        <v>0</v>
      </c>
      <c r="W226" s="159"/>
      <c r="X226" s="159" t="s">
        <v>414</v>
      </c>
      <c r="Y226" s="159" t="s">
        <v>199</v>
      </c>
      <c r="Z226" s="149"/>
      <c r="AA226" s="149"/>
      <c r="AB226" s="149"/>
      <c r="AC226" s="149"/>
      <c r="AD226" s="149"/>
      <c r="AE226" s="149"/>
      <c r="AF226" s="149"/>
      <c r="AG226" s="149" t="s">
        <v>415</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2" x14ac:dyDescent="0.2">
      <c r="A227" s="156"/>
      <c r="B227" s="157"/>
      <c r="C227" s="252" t="s">
        <v>416</v>
      </c>
      <c r="D227" s="253"/>
      <c r="E227" s="253"/>
      <c r="F227" s="253"/>
      <c r="G227" s="253"/>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208</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2" x14ac:dyDescent="0.2">
      <c r="A228" s="156"/>
      <c r="B228" s="157"/>
      <c r="C228" s="241"/>
      <c r="D228" s="242"/>
      <c r="E228" s="242"/>
      <c r="F228" s="242"/>
      <c r="G228" s="242"/>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203</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70">
        <v>82</v>
      </c>
      <c r="B229" s="171" t="s">
        <v>417</v>
      </c>
      <c r="C229" s="179" t="s">
        <v>418</v>
      </c>
      <c r="D229" s="172" t="s">
        <v>413</v>
      </c>
      <c r="E229" s="173">
        <v>1</v>
      </c>
      <c r="F229" s="174"/>
      <c r="G229" s="175">
        <f>ROUND(E229*F229,2)</f>
        <v>0</v>
      </c>
      <c r="H229" s="174"/>
      <c r="I229" s="175">
        <f>ROUND(E229*H229,2)</f>
        <v>0</v>
      </c>
      <c r="J229" s="174"/>
      <c r="K229" s="175">
        <f>ROUND(E229*J229,2)</f>
        <v>0</v>
      </c>
      <c r="L229" s="175">
        <v>21</v>
      </c>
      <c r="M229" s="175">
        <f>G229*(1+L229/100)</f>
        <v>0</v>
      </c>
      <c r="N229" s="173">
        <v>0</v>
      </c>
      <c r="O229" s="173">
        <f>ROUND(E229*N229,2)</f>
        <v>0</v>
      </c>
      <c r="P229" s="173">
        <v>0</v>
      </c>
      <c r="Q229" s="173">
        <f>ROUND(E229*P229,2)</f>
        <v>0</v>
      </c>
      <c r="R229" s="175"/>
      <c r="S229" s="175" t="s">
        <v>196</v>
      </c>
      <c r="T229" s="176" t="s">
        <v>197</v>
      </c>
      <c r="U229" s="159">
        <v>0</v>
      </c>
      <c r="V229" s="159">
        <f>ROUND(E229*U229,2)</f>
        <v>0</v>
      </c>
      <c r="W229" s="159"/>
      <c r="X229" s="159" t="s">
        <v>414</v>
      </c>
      <c r="Y229" s="159" t="s">
        <v>199</v>
      </c>
      <c r="Z229" s="149"/>
      <c r="AA229" s="149"/>
      <c r="AB229" s="149"/>
      <c r="AC229" s="149"/>
      <c r="AD229" s="149"/>
      <c r="AE229" s="149"/>
      <c r="AF229" s="149"/>
      <c r="AG229" s="149" t="s">
        <v>415</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ht="33.75" outlineLevel="2" x14ac:dyDescent="0.2">
      <c r="A230" s="156"/>
      <c r="B230" s="157"/>
      <c r="C230" s="252" t="s">
        <v>419</v>
      </c>
      <c r="D230" s="253"/>
      <c r="E230" s="253"/>
      <c r="F230" s="253"/>
      <c r="G230" s="253"/>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208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77" t="str">
        <f>C230</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30" s="149"/>
      <c r="BC230" s="149"/>
      <c r="BD230" s="149"/>
      <c r="BE230" s="149"/>
      <c r="BF230" s="149"/>
      <c r="BG230" s="149"/>
      <c r="BH230" s="149"/>
    </row>
    <row r="231" spans="1:60" outlineLevel="2" x14ac:dyDescent="0.2">
      <c r="A231" s="156"/>
      <c r="B231" s="157"/>
      <c r="C231" s="241"/>
      <c r="D231" s="242"/>
      <c r="E231" s="242"/>
      <c r="F231" s="242"/>
      <c r="G231" s="242"/>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203</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70">
        <v>83</v>
      </c>
      <c r="B232" s="171" t="s">
        <v>420</v>
      </c>
      <c r="C232" s="179" t="s">
        <v>421</v>
      </c>
      <c r="D232" s="172" t="s">
        <v>413</v>
      </c>
      <c r="E232" s="173">
        <v>1</v>
      </c>
      <c r="F232" s="174"/>
      <c r="G232" s="175">
        <f>ROUND(E232*F232,2)</f>
        <v>0</v>
      </c>
      <c r="H232" s="174"/>
      <c r="I232" s="175">
        <f>ROUND(E232*H232,2)</f>
        <v>0</v>
      </c>
      <c r="J232" s="174"/>
      <c r="K232" s="175">
        <f>ROUND(E232*J232,2)</f>
        <v>0</v>
      </c>
      <c r="L232" s="175">
        <v>21</v>
      </c>
      <c r="M232" s="175">
        <f>G232*(1+L232/100)</f>
        <v>0</v>
      </c>
      <c r="N232" s="173">
        <v>0</v>
      </c>
      <c r="O232" s="173">
        <f>ROUND(E232*N232,2)</f>
        <v>0</v>
      </c>
      <c r="P232" s="173">
        <v>0</v>
      </c>
      <c r="Q232" s="173">
        <f>ROUND(E232*P232,2)</f>
        <v>0</v>
      </c>
      <c r="R232" s="175"/>
      <c r="S232" s="175" t="s">
        <v>196</v>
      </c>
      <c r="T232" s="176" t="s">
        <v>197</v>
      </c>
      <c r="U232" s="159">
        <v>0</v>
      </c>
      <c r="V232" s="159">
        <f>ROUND(E232*U232,2)</f>
        <v>0</v>
      </c>
      <c r="W232" s="159"/>
      <c r="X232" s="159" t="s">
        <v>414</v>
      </c>
      <c r="Y232" s="159" t="s">
        <v>199</v>
      </c>
      <c r="Z232" s="149"/>
      <c r="AA232" s="149"/>
      <c r="AB232" s="149"/>
      <c r="AC232" s="149"/>
      <c r="AD232" s="149"/>
      <c r="AE232" s="149"/>
      <c r="AF232" s="149"/>
      <c r="AG232" s="149" t="s">
        <v>415</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2" x14ac:dyDescent="0.2">
      <c r="A233" s="156"/>
      <c r="B233" s="157"/>
      <c r="C233" s="252" t="s">
        <v>422</v>
      </c>
      <c r="D233" s="253"/>
      <c r="E233" s="253"/>
      <c r="F233" s="253"/>
      <c r="G233" s="253"/>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208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x14ac:dyDescent="0.2">
      <c r="A234" s="156"/>
      <c r="B234" s="157"/>
      <c r="C234" s="241"/>
      <c r="D234" s="242"/>
      <c r="E234" s="242"/>
      <c r="F234" s="242"/>
      <c r="G234" s="242"/>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203</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x14ac:dyDescent="0.2">
      <c r="A235" s="3"/>
      <c r="B235" s="4"/>
      <c r="C235" s="181"/>
      <c r="D235" s="6"/>
      <c r="E235" s="3"/>
      <c r="F235" s="3"/>
      <c r="G235" s="3"/>
      <c r="H235" s="3"/>
      <c r="I235" s="3"/>
      <c r="J235" s="3"/>
      <c r="K235" s="3"/>
      <c r="L235" s="3"/>
      <c r="M235" s="3"/>
      <c r="N235" s="3"/>
      <c r="O235" s="3"/>
      <c r="P235" s="3"/>
      <c r="Q235" s="3"/>
      <c r="R235" s="3"/>
      <c r="S235" s="3"/>
      <c r="T235" s="3"/>
      <c r="U235" s="3"/>
      <c r="V235" s="3"/>
      <c r="W235" s="3"/>
      <c r="X235" s="3"/>
      <c r="Y235" s="3"/>
      <c r="AE235">
        <v>15</v>
      </c>
      <c r="AF235">
        <v>21</v>
      </c>
      <c r="AG235" t="s">
        <v>176</v>
      </c>
    </row>
    <row r="236" spans="1:60" x14ac:dyDescent="0.2">
      <c r="A236" s="152"/>
      <c r="B236" s="153" t="s">
        <v>29</v>
      </c>
      <c r="C236" s="182"/>
      <c r="D236" s="154"/>
      <c r="E236" s="155"/>
      <c r="F236" s="155"/>
      <c r="G236" s="169">
        <f>G8+G24+G28+G32+G39+G43+G54+G57+G72+G93+G98+G106+G120+G192+G210+G225</f>
        <v>0</v>
      </c>
      <c r="H236" s="3"/>
      <c r="I236" s="3"/>
      <c r="J236" s="3"/>
      <c r="K236" s="3"/>
      <c r="L236" s="3"/>
      <c r="M236" s="3"/>
      <c r="N236" s="3"/>
      <c r="O236" s="3"/>
      <c r="P236" s="3"/>
      <c r="Q236" s="3"/>
      <c r="R236" s="3"/>
      <c r="S236" s="3"/>
      <c r="T236" s="3"/>
      <c r="U236" s="3"/>
      <c r="V236" s="3"/>
      <c r="W236" s="3"/>
      <c r="X236" s="3"/>
      <c r="Y236" s="3"/>
      <c r="AE236">
        <f>SUMIF(L7:L234,AE235,G7:G234)</f>
        <v>0</v>
      </c>
      <c r="AF236">
        <f>SUMIF(L7:L234,AF235,G7:G234)</f>
        <v>0</v>
      </c>
      <c r="AG236" t="s">
        <v>423</v>
      </c>
    </row>
    <row r="237" spans="1:60" x14ac:dyDescent="0.2">
      <c r="C237" s="183"/>
      <c r="D237" s="10"/>
      <c r="AG237" t="s">
        <v>424</v>
      </c>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07">
    <mergeCell ref="C228:G228"/>
    <mergeCell ref="C230:G230"/>
    <mergeCell ref="C231:G231"/>
    <mergeCell ref="C233:G233"/>
    <mergeCell ref="C234:G234"/>
    <mergeCell ref="C217:G217"/>
    <mergeCell ref="C219:G219"/>
    <mergeCell ref="C221:G221"/>
    <mergeCell ref="C223:G223"/>
    <mergeCell ref="C224:G224"/>
    <mergeCell ref="C227:G227"/>
    <mergeCell ref="C205:G205"/>
    <mergeCell ref="C207:G207"/>
    <mergeCell ref="C209:G209"/>
    <mergeCell ref="C212:G212"/>
    <mergeCell ref="C213:G213"/>
    <mergeCell ref="C215:G215"/>
    <mergeCell ref="C194:G194"/>
    <mergeCell ref="C195:G195"/>
    <mergeCell ref="C197:G197"/>
    <mergeCell ref="C199:G199"/>
    <mergeCell ref="C201:G201"/>
    <mergeCell ref="C203:G203"/>
    <mergeCell ref="C181:G181"/>
    <mergeCell ref="C183:G183"/>
    <mergeCell ref="C185:G185"/>
    <mergeCell ref="C187:G187"/>
    <mergeCell ref="C189:G189"/>
    <mergeCell ref="C191:G191"/>
    <mergeCell ref="C169:G169"/>
    <mergeCell ref="C171:G171"/>
    <mergeCell ref="C173:G173"/>
    <mergeCell ref="C175:G175"/>
    <mergeCell ref="C177:G177"/>
    <mergeCell ref="C179:G179"/>
    <mergeCell ref="C157:G157"/>
    <mergeCell ref="C159:G159"/>
    <mergeCell ref="C161:G161"/>
    <mergeCell ref="C163:G163"/>
    <mergeCell ref="C165:G165"/>
    <mergeCell ref="C167:G167"/>
    <mergeCell ref="C146:G146"/>
    <mergeCell ref="C148:G148"/>
    <mergeCell ref="C150:G150"/>
    <mergeCell ref="C152:G152"/>
    <mergeCell ref="C154:G154"/>
    <mergeCell ref="C155:G155"/>
    <mergeCell ref="C133:G133"/>
    <mergeCell ref="C135:G135"/>
    <mergeCell ref="C138:G138"/>
    <mergeCell ref="C140:G140"/>
    <mergeCell ref="C142:G142"/>
    <mergeCell ref="C144:G144"/>
    <mergeCell ref="C122:G122"/>
    <mergeCell ref="C123:G123"/>
    <mergeCell ref="C125:G125"/>
    <mergeCell ref="C127:G127"/>
    <mergeCell ref="C129:G129"/>
    <mergeCell ref="C131:G131"/>
    <mergeCell ref="C103:G103"/>
    <mergeCell ref="C105:G105"/>
    <mergeCell ref="C110:G110"/>
    <mergeCell ref="C113:G113"/>
    <mergeCell ref="C116:G116"/>
    <mergeCell ref="C119:G119"/>
    <mergeCell ref="C91:G91"/>
    <mergeCell ref="C92:G92"/>
    <mergeCell ref="C95:G95"/>
    <mergeCell ref="C96:G96"/>
    <mergeCell ref="C97:G97"/>
    <mergeCell ref="C101:G101"/>
    <mergeCell ref="C76:G76"/>
    <mergeCell ref="C78:G78"/>
    <mergeCell ref="C80:G80"/>
    <mergeCell ref="C83:G83"/>
    <mergeCell ref="C86:G86"/>
    <mergeCell ref="C89:G89"/>
    <mergeCell ref="C63:G63"/>
    <mergeCell ref="C65:G65"/>
    <mergeCell ref="C68:G68"/>
    <mergeCell ref="C70:G70"/>
    <mergeCell ref="C71:G71"/>
    <mergeCell ref="C74:G74"/>
    <mergeCell ref="C49:G49"/>
    <mergeCell ref="C51:G51"/>
    <mergeCell ref="C53:G53"/>
    <mergeCell ref="C56:G56"/>
    <mergeCell ref="C59:G59"/>
    <mergeCell ref="C61:G61"/>
    <mergeCell ref="C35:G35"/>
    <mergeCell ref="C38:G38"/>
    <mergeCell ref="C41:G41"/>
    <mergeCell ref="C42:G42"/>
    <mergeCell ref="C45:G45"/>
    <mergeCell ref="C47:G47"/>
    <mergeCell ref="C15:G15"/>
    <mergeCell ref="C17:G17"/>
    <mergeCell ref="C20:G20"/>
    <mergeCell ref="C23:G23"/>
    <mergeCell ref="C27:G27"/>
    <mergeCell ref="C31:G31"/>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216-5D3E-4149-A429-AF95061A39FF}">
  <sheetPr>
    <outlinePr summaryBelow="0"/>
  </sheetPr>
  <dimension ref="A1:BH5000"/>
  <sheetViews>
    <sheetView workbookViewId="0">
      <pane ySplit="7" topLeftCell="A63" activePane="bottomLeft" state="frozen"/>
      <selection pane="bottomLeft" activeCell="C171" sqref="C17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45" t="s">
        <v>163</v>
      </c>
      <c r="B1" s="245"/>
      <c r="C1" s="245"/>
      <c r="D1" s="245"/>
      <c r="E1" s="245"/>
      <c r="F1" s="245"/>
      <c r="G1" s="245"/>
      <c r="AG1" t="s">
        <v>164</v>
      </c>
    </row>
    <row r="2" spans="1:60" ht="24.95" customHeight="1" x14ac:dyDescent="0.2">
      <c r="A2" s="50" t="s">
        <v>7</v>
      </c>
      <c r="B2" s="49" t="s">
        <v>44</v>
      </c>
      <c r="C2" s="246" t="s">
        <v>45</v>
      </c>
      <c r="D2" s="247"/>
      <c r="E2" s="247"/>
      <c r="F2" s="247"/>
      <c r="G2" s="248"/>
      <c r="AG2" t="s">
        <v>165</v>
      </c>
    </row>
    <row r="3" spans="1:60" ht="24.95" customHeight="1" x14ac:dyDescent="0.2">
      <c r="A3" s="50" t="s">
        <v>8</v>
      </c>
      <c r="B3" s="49" t="s">
        <v>64</v>
      </c>
      <c r="C3" s="246" t="s">
        <v>65</v>
      </c>
      <c r="D3" s="247"/>
      <c r="E3" s="247"/>
      <c r="F3" s="247"/>
      <c r="G3" s="248"/>
      <c r="AC3" s="123" t="s">
        <v>165</v>
      </c>
      <c r="AG3" t="s">
        <v>166</v>
      </c>
    </row>
    <row r="4" spans="1:60" ht="24.95" customHeight="1" x14ac:dyDescent="0.2">
      <c r="A4" s="142" t="s">
        <v>9</v>
      </c>
      <c r="B4" s="143" t="s">
        <v>62</v>
      </c>
      <c r="C4" s="249" t="s">
        <v>66</v>
      </c>
      <c r="D4" s="250"/>
      <c r="E4" s="250"/>
      <c r="F4" s="250"/>
      <c r="G4" s="25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130</v>
      </c>
      <c r="C8" s="178" t="s">
        <v>131</v>
      </c>
      <c r="D8" s="165"/>
      <c r="E8" s="166"/>
      <c r="F8" s="167"/>
      <c r="G8" s="167">
        <f>SUMIF(AG9:AG22,"&lt;&gt;NOR",G9:G22)</f>
        <v>0</v>
      </c>
      <c r="H8" s="167"/>
      <c r="I8" s="167">
        <f>SUM(I9:I22)</f>
        <v>0</v>
      </c>
      <c r="J8" s="167"/>
      <c r="K8" s="167">
        <f>SUM(K9:K22)</f>
        <v>0</v>
      </c>
      <c r="L8" s="167"/>
      <c r="M8" s="167">
        <f>SUM(M9:M22)</f>
        <v>0</v>
      </c>
      <c r="N8" s="166"/>
      <c r="O8" s="166">
        <f>SUM(O9:O22)</f>
        <v>0.7</v>
      </c>
      <c r="P8" s="166"/>
      <c r="Q8" s="166">
        <f>SUM(Q9:Q22)</f>
        <v>0</v>
      </c>
      <c r="R8" s="167"/>
      <c r="S8" s="167"/>
      <c r="T8" s="168"/>
      <c r="U8" s="162"/>
      <c r="V8" s="162">
        <f>SUM(V9:V22)</f>
        <v>36.64</v>
      </c>
      <c r="W8" s="162"/>
      <c r="X8" s="162"/>
      <c r="Y8" s="162"/>
      <c r="AG8" t="s">
        <v>191</v>
      </c>
    </row>
    <row r="9" spans="1:60" outlineLevel="1" x14ac:dyDescent="0.2">
      <c r="A9" s="170">
        <v>1</v>
      </c>
      <c r="B9" s="171" t="s">
        <v>192</v>
      </c>
      <c r="C9" s="179" t="s">
        <v>193</v>
      </c>
      <c r="D9" s="172" t="s">
        <v>194</v>
      </c>
      <c r="E9" s="173">
        <v>24.45</v>
      </c>
      <c r="F9" s="174"/>
      <c r="G9" s="175">
        <f>ROUND(E9*F9,2)</f>
        <v>0</v>
      </c>
      <c r="H9" s="174"/>
      <c r="I9" s="175">
        <f>ROUND(E9*H9,2)</f>
        <v>0</v>
      </c>
      <c r="J9" s="174"/>
      <c r="K9" s="175">
        <f>ROUND(E9*J9,2)</f>
        <v>0</v>
      </c>
      <c r="L9" s="175">
        <v>21</v>
      </c>
      <c r="M9" s="175">
        <f>G9*(1+L9/100)</f>
        <v>0</v>
      </c>
      <c r="N9" s="173">
        <v>1.56E-3</v>
      </c>
      <c r="O9" s="173">
        <f>ROUND(E9*N9,2)</f>
        <v>0.04</v>
      </c>
      <c r="P9" s="173">
        <v>0</v>
      </c>
      <c r="Q9" s="173">
        <f>ROUND(E9*P9,2)</f>
        <v>0</v>
      </c>
      <c r="R9" s="175" t="s">
        <v>195</v>
      </c>
      <c r="S9" s="175" t="s">
        <v>196</v>
      </c>
      <c r="T9" s="176" t="s">
        <v>425</v>
      </c>
      <c r="U9" s="159">
        <v>0.21</v>
      </c>
      <c r="V9" s="159">
        <f>ROUND(E9*U9,2)</f>
        <v>5.13</v>
      </c>
      <c r="W9" s="159"/>
      <c r="X9" s="159" t="s">
        <v>198</v>
      </c>
      <c r="Y9" s="159" t="s">
        <v>199</v>
      </c>
      <c r="Z9" s="149"/>
      <c r="AA9" s="149"/>
      <c r="AB9" s="149"/>
      <c r="AC9" s="149"/>
      <c r="AD9" s="149"/>
      <c r="AE9" s="149"/>
      <c r="AF9" s="149"/>
      <c r="AG9" s="149" t="s">
        <v>200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80" t="s">
        <v>426</v>
      </c>
      <c r="D10" s="160"/>
      <c r="E10" s="161">
        <v>24.45</v>
      </c>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202</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241"/>
      <c r="D11" s="242"/>
      <c r="E11" s="242"/>
      <c r="F11" s="242"/>
      <c r="G11" s="242"/>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203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33.75" outlineLevel="1" x14ac:dyDescent="0.2">
      <c r="A12" s="170">
        <v>2</v>
      </c>
      <c r="B12" s="171" t="s">
        <v>204</v>
      </c>
      <c r="C12" s="179" t="s">
        <v>205</v>
      </c>
      <c r="D12" s="172" t="s">
        <v>206</v>
      </c>
      <c r="E12" s="173">
        <v>52.975000000000001</v>
      </c>
      <c r="F12" s="174"/>
      <c r="G12" s="175">
        <f>ROUND(E12*F12,2)</f>
        <v>0</v>
      </c>
      <c r="H12" s="174"/>
      <c r="I12" s="175">
        <f>ROUND(E12*H12,2)</f>
        <v>0</v>
      </c>
      <c r="J12" s="174"/>
      <c r="K12" s="175">
        <f>ROUND(E12*J12,2)</f>
        <v>0</v>
      </c>
      <c r="L12" s="175">
        <v>21</v>
      </c>
      <c r="M12" s="175">
        <f>G12*(1+L12/100)</f>
        <v>0</v>
      </c>
      <c r="N12" s="173">
        <v>4.1200000000000004E-3</v>
      </c>
      <c r="O12" s="173">
        <f>ROUND(E12*N12,2)</f>
        <v>0.22</v>
      </c>
      <c r="P12" s="173">
        <v>0</v>
      </c>
      <c r="Q12" s="173">
        <f>ROUND(E12*P12,2)</f>
        <v>0</v>
      </c>
      <c r="R12" s="175" t="s">
        <v>195</v>
      </c>
      <c r="S12" s="175" t="s">
        <v>196</v>
      </c>
      <c r="T12" s="176" t="s">
        <v>425</v>
      </c>
      <c r="U12" s="159">
        <v>0.19350999999999999</v>
      </c>
      <c r="V12" s="159">
        <f>ROUND(E12*U12,2)</f>
        <v>10.25</v>
      </c>
      <c r="W12" s="159"/>
      <c r="X12" s="159" t="s">
        <v>198</v>
      </c>
      <c r="Y12" s="159" t="s">
        <v>199</v>
      </c>
      <c r="Z12" s="149"/>
      <c r="AA12" s="149"/>
      <c r="AB12" s="149"/>
      <c r="AC12" s="149"/>
      <c r="AD12" s="149"/>
      <c r="AE12" s="149"/>
      <c r="AF12" s="149"/>
      <c r="AG12" s="149" t="s">
        <v>200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52" t="s">
        <v>207</v>
      </c>
      <c r="D13" s="253"/>
      <c r="E13" s="253"/>
      <c r="F13" s="253"/>
      <c r="G13" s="253"/>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208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80" t="s">
        <v>427</v>
      </c>
      <c r="D14" s="160"/>
      <c r="E14" s="161">
        <v>52.975000000000001</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202</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41"/>
      <c r="D15" s="242"/>
      <c r="E15" s="242"/>
      <c r="F15" s="242"/>
      <c r="G15" s="242"/>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203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0">
        <v>3</v>
      </c>
      <c r="B16" s="171" t="s">
        <v>210</v>
      </c>
      <c r="C16" s="179" t="s">
        <v>211</v>
      </c>
      <c r="D16" s="172" t="s">
        <v>194</v>
      </c>
      <c r="E16" s="173">
        <v>11</v>
      </c>
      <c r="F16" s="174"/>
      <c r="G16" s="175">
        <f>ROUND(E16*F16,2)</f>
        <v>0</v>
      </c>
      <c r="H16" s="174"/>
      <c r="I16" s="175">
        <f>ROUND(E16*H16,2)</f>
        <v>0</v>
      </c>
      <c r="J16" s="174"/>
      <c r="K16" s="175">
        <f>ROUND(E16*J16,2)</f>
        <v>0</v>
      </c>
      <c r="L16" s="175">
        <v>21</v>
      </c>
      <c r="M16" s="175">
        <f>G16*(1+L16/100)</f>
        <v>0</v>
      </c>
      <c r="N16" s="173">
        <v>1.56E-3</v>
      </c>
      <c r="O16" s="173">
        <f>ROUND(E16*N16,2)</f>
        <v>0.02</v>
      </c>
      <c r="P16" s="173">
        <v>0</v>
      </c>
      <c r="Q16" s="173">
        <f>ROUND(E16*P16,2)</f>
        <v>0</v>
      </c>
      <c r="R16" s="175" t="s">
        <v>195</v>
      </c>
      <c r="S16" s="175" t="s">
        <v>196</v>
      </c>
      <c r="T16" s="176" t="s">
        <v>425</v>
      </c>
      <c r="U16" s="159">
        <v>0.12</v>
      </c>
      <c r="V16" s="159">
        <f>ROUND(E16*U16,2)</f>
        <v>1.32</v>
      </c>
      <c r="W16" s="159"/>
      <c r="X16" s="159" t="s">
        <v>198</v>
      </c>
      <c r="Y16" s="159" t="s">
        <v>199</v>
      </c>
      <c r="Z16" s="149"/>
      <c r="AA16" s="149"/>
      <c r="AB16" s="149"/>
      <c r="AC16" s="149"/>
      <c r="AD16" s="149"/>
      <c r="AE16" s="149"/>
      <c r="AF16" s="149"/>
      <c r="AG16" s="149" t="s">
        <v>200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43" t="s">
        <v>212</v>
      </c>
      <c r="D17" s="244"/>
      <c r="E17" s="244"/>
      <c r="F17" s="244"/>
      <c r="G17" s="244"/>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213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180" t="s">
        <v>428</v>
      </c>
      <c r="D18" s="160"/>
      <c r="E18" s="161">
        <v>11</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202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41"/>
      <c r="D19" s="242"/>
      <c r="E19" s="242"/>
      <c r="F19" s="242"/>
      <c r="G19" s="242"/>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203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0">
        <v>4</v>
      </c>
      <c r="B20" s="171" t="s">
        <v>216</v>
      </c>
      <c r="C20" s="179" t="s">
        <v>217</v>
      </c>
      <c r="D20" s="172" t="s">
        <v>206</v>
      </c>
      <c r="E20" s="173">
        <v>117.2</v>
      </c>
      <c r="F20" s="174"/>
      <c r="G20" s="175">
        <f>ROUND(E20*F20,2)</f>
        <v>0</v>
      </c>
      <c r="H20" s="174"/>
      <c r="I20" s="175">
        <f>ROUND(E20*H20,2)</f>
        <v>0</v>
      </c>
      <c r="J20" s="174"/>
      <c r="K20" s="175">
        <f>ROUND(E20*J20,2)</f>
        <v>0</v>
      </c>
      <c r="L20" s="175">
        <v>21</v>
      </c>
      <c r="M20" s="175">
        <f>G20*(1+L20/100)</f>
        <v>0</v>
      </c>
      <c r="N20" s="173">
        <v>3.5500000000000002E-3</v>
      </c>
      <c r="O20" s="173">
        <f>ROUND(E20*N20,2)</f>
        <v>0.42</v>
      </c>
      <c r="P20" s="173">
        <v>0</v>
      </c>
      <c r="Q20" s="173">
        <f>ROUND(E20*P20,2)</f>
        <v>0</v>
      </c>
      <c r="R20" s="175" t="s">
        <v>195</v>
      </c>
      <c r="S20" s="175" t="s">
        <v>196</v>
      </c>
      <c r="T20" s="176" t="s">
        <v>425</v>
      </c>
      <c r="U20" s="159">
        <v>0.17016000000000001</v>
      </c>
      <c r="V20" s="159">
        <f>ROUND(E20*U20,2)</f>
        <v>19.940000000000001</v>
      </c>
      <c r="W20" s="159"/>
      <c r="X20" s="159" t="s">
        <v>198</v>
      </c>
      <c r="Y20" s="159" t="s">
        <v>199</v>
      </c>
      <c r="Z20" s="149"/>
      <c r="AA20" s="149"/>
      <c r="AB20" s="149"/>
      <c r="AC20" s="149"/>
      <c r="AD20" s="149"/>
      <c r="AE20" s="149"/>
      <c r="AF20" s="149"/>
      <c r="AG20" s="149" t="s">
        <v>200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180" t="s">
        <v>429</v>
      </c>
      <c r="D21" s="160"/>
      <c r="E21" s="161">
        <v>117.2</v>
      </c>
      <c r="F21" s="159"/>
      <c r="G21" s="15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202</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41"/>
      <c r="D22" s="242"/>
      <c r="E22" s="242"/>
      <c r="F22" s="242"/>
      <c r="G22" s="242"/>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203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x14ac:dyDescent="0.2">
      <c r="A23" s="163" t="s">
        <v>190</v>
      </c>
      <c r="B23" s="164" t="s">
        <v>132</v>
      </c>
      <c r="C23" s="178" t="s">
        <v>133</v>
      </c>
      <c r="D23" s="165"/>
      <c r="E23" s="166"/>
      <c r="F23" s="167"/>
      <c r="G23" s="167">
        <f>SUMIF(AG24:AG26,"&lt;&gt;NOR",G24:G26)</f>
        <v>0</v>
      </c>
      <c r="H23" s="167"/>
      <c r="I23" s="167">
        <f>SUM(I24:I26)</f>
        <v>0</v>
      </c>
      <c r="J23" s="167"/>
      <c r="K23" s="167">
        <f>SUM(K24:K26)</f>
        <v>0</v>
      </c>
      <c r="L23" s="167"/>
      <c r="M23" s="167">
        <f>SUM(M24:M26)</f>
        <v>0</v>
      </c>
      <c r="N23" s="166"/>
      <c r="O23" s="166">
        <f>SUM(O24:O26)</f>
        <v>0.08</v>
      </c>
      <c r="P23" s="166"/>
      <c r="Q23" s="166">
        <f>SUM(Q24:Q26)</f>
        <v>0</v>
      </c>
      <c r="R23" s="167"/>
      <c r="S23" s="167"/>
      <c r="T23" s="168"/>
      <c r="U23" s="162"/>
      <c r="V23" s="162">
        <f>SUM(V24:V26)</f>
        <v>11.34</v>
      </c>
      <c r="W23" s="162"/>
      <c r="X23" s="162"/>
      <c r="Y23" s="162"/>
      <c r="AG23" t="s">
        <v>191</v>
      </c>
    </row>
    <row r="24" spans="1:60" outlineLevel="1" x14ac:dyDescent="0.2">
      <c r="A24" s="170">
        <v>5</v>
      </c>
      <c r="B24" s="171" t="s">
        <v>219</v>
      </c>
      <c r="C24" s="179" t="s">
        <v>220</v>
      </c>
      <c r="D24" s="172" t="s">
        <v>206</v>
      </c>
      <c r="E24" s="173">
        <v>52.975000000000001</v>
      </c>
      <c r="F24" s="174"/>
      <c r="G24" s="175">
        <f>ROUND(E24*F24,2)</f>
        <v>0</v>
      </c>
      <c r="H24" s="174"/>
      <c r="I24" s="175">
        <f>ROUND(E24*H24,2)</f>
        <v>0</v>
      </c>
      <c r="J24" s="174"/>
      <c r="K24" s="175">
        <f>ROUND(E24*J24,2)</f>
        <v>0</v>
      </c>
      <c r="L24" s="175">
        <v>21</v>
      </c>
      <c r="M24" s="175">
        <f>G24*(1+L24/100)</f>
        <v>0</v>
      </c>
      <c r="N24" s="173">
        <v>1.58E-3</v>
      </c>
      <c r="O24" s="173">
        <f>ROUND(E24*N24,2)</f>
        <v>0.08</v>
      </c>
      <c r="P24" s="173">
        <v>0</v>
      </c>
      <c r="Q24" s="173">
        <f>ROUND(E24*P24,2)</f>
        <v>0</v>
      </c>
      <c r="R24" s="175" t="s">
        <v>221</v>
      </c>
      <c r="S24" s="175" t="s">
        <v>196</v>
      </c>
      <c r="T24" s="176" t="s">
        <v>425</v>
      </c>
      <c r="U24" s="159">
        <v>0.214</v>
      </c>
      <c r="V24" s="159">
        <f>ROUND(E24*U24,2)</f>
        <v>11.34</v>
      </c>
      <c r="W24" s="159"/>
      <c r="X24" s="159" t="s">
        <v>198</v>
      </c>
      <c r="Y24" s="159" t="s">
        <v>199</v>
      </c>
      <c r="Z24" s="149"/>
      <c r="AA24" s="149"/>
      <c r="AB24" s="149"/>
      <c r="AC24" s="149"/>
      <c r="AD24" s="149"/>
      <c r="AE24" s="149"/>
      <c r="AF24" s="149"/>
      <c r="AG24" s="149" t="s">
        <v>200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180" t="s">
        <v>430</v>
      </c>
      <c r="D25" s="160"/>
      <c r="E25" s="161">
        <v>52.975000000000001</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202</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41"/>
      <c r="D26" s="242"/>
      <c r="E26" s="242"/>
      <c r="F26" s="242"/>
      <c r="G26" s="242"/>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203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190</v>
      </c>
      <c r="B27" s="164" t="s">
        <v>134</v>
      </c>
      <c r="C27" s="178" t="s">
        <v>135</v>
      </c>
      <c r="D27" s="165"/>
      <c r="E27" s="166"/>
      <c r="F27" s="167"/>
      <c r="G27" s="167">
        <f>SUMIF(AG28:AG30,"&lt;&gt;NOR",G28:G30)</f>
        <v>0</v>
      </c>
      <c r="H27" s="167"/>
      <c r="I27" s="167">
        <f>SUM(I28:I30)</f>
        <v>0</v>
      </c>
      <c r="J27" s="167"/>
      <c r="K27" s="167">
        <f>SUM(K28:K30)</f>
        <v>0</v>
      </c>
      <c r="L27" s="167"/>
      <c r="M27" s="167">
        <f>SUM(M28:M30)</f>
        <v>0</v>
      </c>
      <c r="N27" s="166"/>
      <c r="O27" s="166">
        <f>SUM(O28:O30)</f>
        <v>0</v>
      </c>
      <c r="P27" s="166"/>
      <c r="Q27" s="166">
        <f>SUM(Q28:Q30)</f>
        <v>0</v>
      </c>
      <c r="R27" s="167"/>
      <c r="S27" s="167"/>
      <c r="T27" s="168"/>
      <c r="U27" s="162"/>
      <c r="V27" s="162">
        <f>SUM(V28:V30)</f>
        <v>16.32</v>
      </c>
      <c r="W27" s="162"/>
      <c r="X27" s="162"/>
      <c r="Y27" s="162"/>
      <c r="AG27" t="s">
        <v>191</v>
      </c>
    </row>
    <row r="28" spans="1:60" ht="56.25" outlineLevel="1" x14ac:dyDescent="0.2">
      <c r="A28" s="170">
        <v>6</v>
      </c>
      <c r="B28" s="171" t="s">
        <v>223</v>
      </c>
      <c r="C28" s="179" t="s">
        <v>224</v>
      </c>
      <c r="D28" s="172" t="s">
        <v>206</v>
      </c>
      <c r="E28" s="173">
        <v>52.975000000000001</v>
      </c>
      <c r="F28" s="174"/>
      <c r="G28" s="175">
        <f>ROUND(E28*F28,2)</f>
        <v>0</v>
      </c>
      <c r="H28" s="174"/>
      <c r="I28" s="175">
        <f>ROUND(E28*H28,2)</f>
        <v>0</v>
      </c>
      <c r="J28" s="174"/>
      <c r="K28" s="175">
        <f>ROUND(E28*J28,2)</f>
        <v>0</v>
      </c>
      <c r="L28" s="175">
        <v>21</v>
      </c>
      <c r="M28" s="175">
        <f>G28*(1+L28/100)</f>
        <v>0</v>
      </c>
      <c r="N28" s="173">
        <v>4.0000000000000003E-5</v>
      </c>
      <c r="O28" s="173">
        <f>ROUND(E28*N28,2)</f>
        <v>0</v>
      </c>
      <c r="P28" s="173">
        <v>0</v>
      </c>
      <c r="Q28" s="173">
        <f>ROUND(E28*P28,2)</f>
        <v>0</v>
      </c>
      <c r="R28" s="175" t="s">
        <v>225</v>
      </c>
      <c r="S28" s="175" t="s">
        <v>196</v>
      </c>
      <c r="T28" s="176" t="s">
        <v>425</v>
      </c>
      <c r="U28" s="159">
        <v>0.308</v>
      </c>
      <c r="V28" s="159">
        <f>ROUND(E28*U28,2)</f>
        <v>16.32</v>
      </c>
      <c r="W28" s="159"/>
      <c r="X28" s="159" t="s">
        <v>198</v>
      </c>
      <c r="Y28" s="159" t="s">
        <v>199</v>
      </c>
      <c r="Z28" s="149"/>
      <c r="AA28" s="149"/>
      <c r="AB28" s="149"/>
      <c r="AC28" s="149"/>
      <c r="AD28" s="149"/>
      <c r="AE28" s="149"/>
      <c r="AF28" s="149"/>
      <c r="AG28" s="149" t="s">
        <v>200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180" t="s">
        <v>430</v>
      </c>
      <c r="D29" s="160"/>
      <c r="E29" s="161">
        <v>52.975000000000001</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202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41"/>
      <c r="D30" s="242"/>
      <c r="E30" s="242"/>
      <c r="F30" s="242"/>
      <c r="G30" s="242"/>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203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3" t="s">
        <v>190</v>
      </c>
      <c r="B31" s="164" t="s">
        <v>136</v>
      </c>
      <c r="C31" s="178" t="s">
        <v>137</v>
      </c>
      <c r="D31" s="165"/>
      <c r="E31" s="166"/>
      <c r="F31" s="167"/>
      <c r="G31" s="167">
        <f>SUMIF(AG32:AG37,"&lt;&gt;NOR",G32:G37)</f>
        <v>0</v>
      </c>
      <c r="H31" s="167"/>
      <c r="I31" s="167">
        <f>SUM(I32:I37)</f>
        <v>0</v>
      </c>
      <c r="J31" s="167"/>
      <c r="K31" s="167">
        <f>SUM(K32:K37)</f>
        <v>0</v>
      </c>
      <c r="L31" s="167"/>
      <c r="M31" s="167">
        <f>SUM(M32:M37)</f>
        <v>0</v>
      </c>
      <c r="N31" s="166"/>
      <c r="O31" s="166">
        <f>SUM(O32:O37)</f>
        <v>0</v>
      </c>
      <c r="P31" s="166"/>
      <c r="Q31" s="166">
        <f>SUM(Q32:Q37)</f>
        <v>0.67999999999999994</v>
      </c>
      <c r="R31" s="167"/>
      <c r="S31" s="167"/>
      <c r="T31" s="168"/>
      <c r="U31" s="162"/>
      <c r="V31" s="162">
        <f>SUM(V32:V37)</f>
        <v>5.1100000000000003</v>
      </c>
      <c r="W31" s="162"/>
      <c r="X31" s="162"/>
      <c r="Y31" s="162"/>
      <c r="AG31" t="s">
        <v>191</v>
      </c>
    </row>
    <row r="32" spans="1:60" ht="22.5" outlineLevel="1" x14ac:dyDescent="0.2">
      <c r="A32" s="170">
        <v>7</v>
      </c>
      <c r="B32" s="171" t="s">
        <v>226</v>
      </c>
      <c r="C32" s="179" t="s">
        <v>227</v>
      </c>
      <c r="D32" s="172" t="s">
        <v>206</v>
      </c>
      <c r="E32" s="173">
        <v>52.975000000000001</v>
      </c>
      <c r="F32" s="174"/>
      <c r="G32" s="175">
        <f>ROUND(E32*F32,2)</f>
        <v>0</v>
      </c>
      <c r="H32" s="174"/>
      <c r="I32" s="175">
        <f>ROUND(E32*H32,2)</f>
        <v>0</v>
      </c>
      <c r="J32" s="174"/>
      <c r="K32" s="175">
        <f>ROUND(E32*J32,2)</f>
        <v>0</v>
      </c>
      <c r="L32" s="175">
        <v>21</v>
      </c>
      <c r="M32" s="175">
        <f>G32*(1+L32/100)</f>
        <v>0</v>
      </c>
      <c r="N32" s="173">
        <v>0</v>
      </c>
      <c r="O32" s="173">
        <f>ROUND(E32*N32,2)</f>
        <v>0</v>
      </c>
      <c r="P32" s="173">
        <v>4.0000000000000001E-3</v>
      </c>
      <c r="Q32" s="173">
        <f>ROUND(E32*P32,2)</f>
        <v>0.21</v>
      </c>
      <c r="R32" s="175" t="s">
        <v>228</v>
      </c>
      <c r="S32" s="175" t="s">
        <v>196</v>
      </c>
      <c r="T32" s="176" t="s">
        <v>425</v>
      </c>
      <c r="U32" s="159">
        <v>0.03</v>
      </c>
      <c r="V32" s="159">
        <f>ROUND(E32*U32,2)</f>
        <v>1.59</v>
      </c>
      <c r="W32" s="159"/>
      <c r="X32" s="159" t="s">
        <v>198</v>
      </c>
      <c r="Y32" s="159" t="s">
        <v>199</v>
      </c>
      <c r="Z32" s="149"/>
      <c r="AA32" s="149"/>
      <c r="AB32" s="149"/>
      <c r="AC32" s="149"/>
      <c r="AD32" s="149"/>
      <c r="AE32" s="149"/>
      <c r="AF32" s="149"/>
      <c r="AG32" s="149" t="s">
        <v>200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80" t="s">
        <v>431</v>
      </c>
      <c r="D33" s="160"/>
      <c r="E33" s="161">
        <v>52.975000000000001</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202</v>
      </c>
      <c r="AH33" s="149">
        <v>5</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41"/>
      <c r="D34" s="242"/>
      <c r="E34" s="242"/>
      <c r="F34" s="242"/>
      <c r="G34" s="242"/>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203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1" x14ac:dyDescent="0.2">
      <c r="A35" s="170">
        <v>8</v>
      </c>
      <c r="B35" s="171" t="s">
        <v>229</v>
      </c>
      <c r="C35" s="179" t="s">
        <v>230</v>
      </c>
      <c r="D35" s="172" t="s">
        <v>206</v>
      </c>
      <c r="E35" s="173">
        <v>117.2</v>
      </c>
      <c r="F35" s="174"/>
      <c r="G35" s="175">
        <f>ROUND(E35*F35,2)</f>
        <v>0</v>
      </c>
      <c r="H35" s="174"/>
      <c r="I35" s="175">
        <f>ROUND(E35*H35,2)</f>
        <v>0</v>
      </c>
      <c r="J35" s="174"/>
      <c r="K35" s="175">
        <f>ROUND(E35*J35,2)</f>
        <v>0</v>
      </c>
      <c r="L35" s="175">
        <v>21</v>
      </c>
      <c r="M35" s="175">
        <f>G35*(1+L35/100)</f>
        <v>0</v>
      </c>
      <c r="N35" s="173">
        <v>0</v>
      </c>
      <c r="O35" s="173">
        <f>ROUND(E35*N35,2)</f>
        <v>0</v>
      </c>
      <c r="P35" s="173">
        <v>4.0000000000000001E-3</v>
      </c>
      <c r="Q35" s="173">
        <f>ROUND(E35*P35,2)</f>
        <v>0.47</v>
      </c>
      <c r="R35" s="175" t="s">
        <v>228</v>
      </c>
      <c r="S35" s="175" t="s">
        <v>196</v>
      </c>
      <c r="T35" s="176" t="s">
        <v>425</v>
      </c>
      <c r="U35" s="159">
        <v>0.03</v>
      </c>
      <c r="V35" s="159">
        <f>ROUND(E35*U35,2)</f>
        <v>3.52</v>
      </c>
      <c r="W35" s="159"/>
      <c r="X35" s="159" t="s">
        <v>198</v>
      </c>
      <c r="Y35" s="159" t="s">
        <v>199</v>
      </c>
      <c r="Z35" s="149"/>
      <c r="AA35" s="149"/>
      <c r="AB35" s="149"/>
      <c r="AC35" s="149"/>
      <c r="AD35" s="149"/>
      <c r="AE35" s="149"/>
      <c r="AF35" s="149"/>
      <c r="AG35" s="149" t="s">
        <v>200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180" t="s">
        <v>432</v>
      </c>
      <c r="D36" s="160"/>
      <c r="E36" s="161">
        <v>117.2</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202</v>
      </c>
      <c r="AH36" s="149">
        <v>5</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41"/>
      <c r="D37" s="242"/>
      <c r="E37" s="242"/>
      <c r="F37" s="242"/>
      <c r="G37" s="242"/>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203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x14ac:dyDescent="0.2">
      <c r="A38" s="163" t="s">
        <v>190</v>
      </c>
      <c r="B38" s="164" t="s">
        <v>138</v>
      </c>
      <c r="C38" s="178" t="s">
        <v>139</v>
      </c>
      <c r="D38" s="165"/>
      <c r="E38" s="166"/>
      <c r="F38" s="167"/>
      <c r="G38" s="167">
        <f>SUMIF(AG39:AG41,"&lt;&gt;NOR",G39:G41)</f>
        <v>0</v>
      </c>
      <c r="H38" s="167"/>
      <c r="I38" s="167">
        <f>SUM(I39:I41)</f>
        <v>0</v>
      </c>
      <c r="J38" s="167"/>
      <c r="K38" s="167">
        <f>SUM(K39:K41)</f>
        <v>0</v>
      </c>
      <c r="L38" s="167"/>
      <c r="M38" s="167">
        <f>SUM(M39:M41)</f>
        <v>0</v>
      </c>
      <c r="N38" s="166"/>
      <c r="O38" s="166">
        <f>SUM(O39:O41)</f>
        <v>0</v>
      </c>
      <c r="P38" s="166"/>
      <c r="Q38" s="166">
        <f>SUM(Q39:Q41)</f>
        <v>0</v>
      </c>
      <c r="R38" s="167"/>
      <c r="S38" s="167"/>
      <c r="T38" s="168"/>
      <c r="U38" s="162"/>
      <c r="V38" s="162">
        <f>SUM(V39:V41)</f>
        <v>1.47</v>
      </c>
      <c r="W38" s="162"/>
      <c r="X38" s="162"/>
      <c r="Y38" s="162"/>
      <c r="AG38" t="s">
        <v>191</v>
      </c>
    </row>
    <row r="39" spans="1:60" ht="22.5" outlineLevel="1" x14ac:dyDescent="0.2">
      <c r="A39" s="170">
        <v>9</v>
      </c>
      <c r="B39" s="171" t="s">
        <v>232</v>
      </c>
      <c r="C39" s="179" t="s">
        <v>233</v>
      </c>
      <c r="D39" s="172" t="s">
        <v>234</v>
      </c>
      <c r="E39" s="173">
        <v>0.77544000000000002</v>
      </c>
      <c r="F39" s="174"/>
      <c r="G39" s="175">
        <f>ROUND(E39*F39,2)</f>
        <v>0</v>
      </c>
      <c r="H39" s="174"/>
      <c r="I39" s="175">
        <f>ROUND(E39*H39,2)</f>
        <v>0</v>
      </c>
      <c r="J39" s="174"/>
      <c r="K39" s="175">
        <f>ROUND(E39*J39,2)</f>
        <v>0</v>
      </c>
      <c r="L39" s="175">
        <v>21</v>
      </c>
      <c r="M39" s="175">
        <f>G39*(1+L39/100)</f>
        <v>0</v>
      </c>
      <c r="N39" s="173">
        <v>0</v>
      </c>
      <c r="O39" s="173">
        <f>ROUND(E39*N39,2)</f>
        <v>0</v>
      </c>
      <c r="P39" s="173">
        <v>0</v>
      </c>
      <c r="Q39" s="173">
        <f>ROUND(E39*P39,2)</f>
        <v>0</v>
      </c>
      <c r="R39" s="175" t="s">
        <v>195</v>
      </c>
      <c r="S39" s="175" t="s">
        <v>196</v>
      </c>
      <c r="T39" s="176" t="s">
        <v>425</v>
      </c>
      <c r="U39" s="159">
        <v>1.8919999999999999</v>
      </c>
      <c r="V39" s="159">
        <f>ROUND(E39*U39,2)</f>
        <v>1.47</v>
      </c>
      <c r="W39" s="159"/>
      <c r="X39" s="159" t="s">
        <v>235</v>
      </c>
      <c r="Y39" s="159" t="s">
        <v>199</v>
      </c>
      <c r="Z39" s="149"/>
      <c r="AA39" s="149"/>
      <c r="AB39" s="149"/>
      <c r="AC39" s="149"/>
      <c r="AD39" s="149"/>
      <c r="AE39" s="149"/>
      <c r="AF39" s="149"/>
      <c r="AG39" s="149" t="s">
        <v>236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43" t="s">
        <v>237</v>
      </c>
      <c r="D40" s="244"/>
      <c r="E40" s="244"/>
      <c r="F40" s="244"/>
      <c r="G40" s="244"/>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213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41"/>
      <c r="D41" s="242"/>
      <c r="E41" s="242"/>
      <c r="F41" s="242"/>
      <c r="G41" s="242"/>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203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x14ac:dyDescent="0.2">
      <c r="A42" s="163" t="s">
        <v>190</v>
      </c>
      <c r="B42" s="164" t="s">
        <v>142</v>
      </c>
      <c r="C42" s="178" t="s">
        <v>143</v>
      </c>
      <c r="D42" s="165"/>
      <c r="E42" s="166"/>
      <c r="F42" s="167"/>
      <c r="G42" s="167">
        <f>SUMIF(AG43:AG44,"&lt;&gt;NOR",G43:G44)</f>
        <v>0</v>
      </c>
      <c r="H42" s="167"/>
      <c r="I42" s="167">
        <f>SUM(I43:I44)</f>
        <v>0</v>
      </c>
      <c r="J42" s="167"/>
      <c r="K42" s="167">
        <f>SUM(K43:K44)</f>
        <v>0</v>
      </c>
      <c r="L42" s="167"/>
      <c r="M42" s="167">
        <f>SUM(M43:M44)</f>
        <v>0</v>
      </c>
      <c r="N42" s="166"/>
      <c r="O42" s="166">
        <f>SUM(O43:O44)</f>
        <v>0</v>
      </c>
      <c r="P42" s="166"/>
      <c r="Q42" s="166">
        <f>SUM(Q43:Q44)</f>
        <v>5.57</v>
      </c>
      <c r="R42" s="167"/>
      <c r="S42" s="167"/>
      <c r="T42" s="168"/>
      <c r="U42" s="162"/>
      <c r="V42" s="162">
        <f>SUM(V43:V44)</f>
        <v>30.4</v>
      </c>
      <c r="W42" s="162"/>
      <c r="X42" s="162"/>
      <c r="Y42" s="162"/>
      <c r="AG42" t="s">
        <v>191</v>
      </c>
    </row>
    <row r="43" spans="1:60" outlineLevel="1" x14ac:dyDescent="0.2">
      <c r="A43" s="170">
        <v>10</v>
      </c>
      <c r="B43" s="171" t="s">
        <v>255</v>
      </c>
      <c r="C43" s="179" t="s">
        <v>433</v>
      </c>
      <c r="D43" s="172" t="s">
        <v>251</v>
      </c>
      <c r="E43" s="173">
        <v>32</v>
      </c>
      <c r="F43" s="174"/>
      <c r="G43" s="175">
        <f>ROUND(E43*F43,2)</f>
        <v>0</v>
      </c>
      <c r="H43" s="174"/>
      <c r="I43" s="175">
        <f>ROUND(E43*H43,2)</f>
        <v>0</v>
      </c>
      <c r="J43" s="174"/>
      <c r="K43" s="175">
        <f>ROUND(E43*J43,2)</f>
        <v>0</v>
      </c>
      <c r="L43" s="175">
        <v>21</v>
      </c>
      <c r="M43" s="175">
        <f>G43*(1+L43/100)</f>
        <v>0</v>
      </c>
      <c r="N43" s="173">
        <v>0</v>
      </c>
      <c r="O43" s="173">
        <f>ROUND(E43*N43,2)</f>
        <v>0</v>
      </c>
      <c r="P43" s="173">
        <v>0.17399999999999999</v>
      </c>
      <c r="Q43" s="173">
        <f>ROUND(E43*P43,2)</f>
        <v>5.57</v>
      </c>
      <c r="R43" s="175"/>
      <c r="S43" s="175" t="s">
        <v>252</v>
      </c>
      <c r="T43" s="176" t="s">
        <v>197</v>
      </c>
      <c r="U43" s="159">
        <v>0.95</v>
      </c>
      <c r="V43" s="159">
        <f>ROUND(E43*U43,2)</f>
        <v>30.4</v>
      </c>
      <c r="W43" s="159"/>
      <c r="X43" s="159" t="s">
        <v>198</v>
      </c>
      <c r="Y43" s="159" t="s">
        <v>199</v>
      </c>
      <c r="Z43" s="149"/>
      <c r="AA43" s="149"/>
      <c r="AB43" s="149"/>
      <c r="AC43" s="149"/>
      <c r="AD43" s="149"/>
      <c r="AE43" s="149"/>
      <c r="AF43" s="149"/>
      <c r="AG43" s="149" t="s">
        <v>200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54"/>
      <c r="D44" s="255"/>
      <c r="E44" s="255"/>
      <c r="F44" s="255"/>
      <c r="G44" s="255"/>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203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190</v>
      </c>
      <c r="B45" s="164" t="s">
        <v>146</v>
      </c>
      <c r="C45" s="178" t="s">
        <v>147</v>
      </c>
      <c r="D45" s="165"/>
      <c r="E45" s="166"/>
      <c r="F45" s="167"/>
      <c r="G45" s="167">
        <f>SUMIF(AG46:AG69,"&lt;&gt;NOR",G46:G69)</f>
        <v>0</v>
      </c>
      <c r="H45" s="167"/>
      <c r="I45" s="167">
        <f>SUM(I46:I69)</f>
        <v>0</v>
      </c>
      <c r="J45" s="167"/>
      <c r="K45" s="167">
        <f>SUM(K46:K69)</f>
        <v>0</v>
      </c>
      <c r="L45" s="167"/>
      <c r="M45" s="167">
        <f>SUM(M46:M69)</f>
        <v>0</v>
      </c>
      <c r="N45" s="166"/>
      <c r="O45" s="166">
        <f>SUM(O46:O69)</f>
        <v>0.22</v>
      </c>
      <c r="P45" s="166"/>
      <c r="Q45" s="166">
        <f>SUM(Q46:Q69)</f>
        <v>0.05</v>
      </c>
      <c r="R45" s="167"/>
      <c r="S45" s="167"/>
      <c r="T45" s="168"/>
      <c r="U45" s="162"/>
      <c r="V45" s="162">
        <f>SUM(V46:V69)</f>
        <v>37.76</v>
      </c>
      <c r="W45" s="162"/>
      <c r="X45" s="162"/>
      <c r="Y45" s="162"/>
      <c r="AG45" t="s">
        <v>191</v>
      </c>
    </row>
    <row r="46" spans="1:60" outlineLevel="1" x14ac:dyDescent="0.2">
      <c r="A46" s="170">
        <v>11</v>
      </c>
      <c r="B46" s="171" t="s">
        <v>274</v>
      </c>
      <c r="C46" s="179" t="s">
        <v>275</v>
      </c>
      <c r="D46" s="172" t="s">
        <v>206</v>
      </c>
      <c r="E46" s="173">
        <v>52.975000000000001</v>
      </c>
      <c r="F46" s="174"/>
      <c r="G46" s="175">
        <f>ROUND(E46*F46,2)</f>
        <v>0</v>
      </c>
      <c r="H46" s="174"/>
      <c r="I46" s="175">
        <f>ROUND(E46*H46,2)</f>
        <v>0</v>
      </c>
      <c r="J46" s="174"/>
      <c r="K46" s="175">
        <f>ROUND(E46*J46,2)</f>
        <v>0</v>
      </c>
      <c r="L46" s="175">
        <v>21</v>
      </c>
      <c r="M46" s="175">
        <f>G46*(1+L46/100)</f>
        <v>0</v>
      </c>
      <c r="N46" s="173">
        <v>0</v>
      </c>
      <c r="O46" s="173">
        <f>ROUND(E46*N46,2)</f>
        <v>0</v>
      </c>
      <c r="P46" s="173">
        <v>0</v>
      </c>
      <c r="Q46" s="173">
        <f>ROUND(E46*P46,2)</f>
        <v>0</v>
      </c>
      <c r="R46" s="175" t="s">
        <v>259</v>
      </c>
      <c r="S46" s="175" t="s">
        <v>196</v>
      </c>
      <c r="T46" s="176" t="s">
        <v>425</v>
      </c>
      <c r="U46" s="159">
        <v>1.6E-2</v>
      </c>
      <c r="V46" s="159">
        <f>ROUND(E46*U46,2)</f>
        <v>0.85</v>
      </c>
      <c r="W46" s="159"/>
      <c r="X46" s="159" t="s">
        <v>198</v>
      </c>
      <c r="Y46" s="159" t="s">
        <v>199</v>
      </c>
      <c r="Z46" s="149"/>
      <c r="AA46" s="149"/>
      <c r="AB46" s="149"/>
      <c r="AC46" s="149"/>
      <c r="AD46" s="149"/>
      <c r="AE46" s="149"/>
      <c r="AF46" s="149"/>
      <c r="AG46" s="149" t="s">
        <v>200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43" t="s">
        <v>276</v>
      </c>
      <c r="D47" s="244"/>
      <c r="E47" s="244"/>
      <c r="F47" s="244"/>
      <c r="G47" s="244"/>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213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180" t="s">
        <v>431</v>
      </c>
      <c r="D48" s="160"/>
      <c r="E48" s="161">
        <v>52.975000000000001</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202</v>
      </c>
      <c r="AH48" s="149">
        <v>5</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41"/>
      <c r="D49" s="242"/>
      <c r="E49" s="242"/>
      <c r="F49" s="242"/>
      <c r="G49" s="242"/>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203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0">
        <v>12</v>
      </c>
      <c r="B50" s="171" t="s">
        <v>278</v>
      </c>
      <c r="C50" s="179" t="s">
        <v>279</v>
      </c>
      <c r="D50" s="172" t="s">
        <v>206</v>
      </c>
      <c r="E50" s="173">
        <v>52.975000000000001</v>
      </c>
      <c r="F50" s="174"/>
      <c r="G50" s="175">
        <f>ROUND(E50*F50,2)</f>
        <v>0</v>
      </c>
      <c r="H50" s="174"/>
      <c r="I50" s="175">
        <f>ROUND(E50*H50,2)</f>
        <v>0</v>
      </c>
      <c r="J50" s="174"/>
      <c r="K50" s="175">
        <f>ROUND(E50*J50,2)</f>
        <v>0</v>
      </c>
      <c r="L50" s="175">
        <v>21</v>
      </c>
      <c r="M50" s="175">
        <f>G50*(1+L50/100)</f>
        <v>0</v>
      </c>
      <c r="N50" s="173">
        <v>0</v>
      </c>
      <c r="O50" s="173">
        <f>ROUND(E50*N50,2)</f>
        <v>0</v>
      </c>
      <c r="P50" s="173">
        <v>0</v>
      </c>
      <c r="Q50" s="173">
        <f>ROUND(E50*P50,2)</f>
        <v>0</v>
      </c>
      <c r="R50" s="175" t="s">
        <v>259</v>
      </c>
      <c r="S50" s="175" t="s">
        <v>196</v>
      </c>
      <c r="T50" s="176" t="s">
        <v>425</v>
      </c>
      <c r="U50" s="159">
        <v>4.5999999999999999E-2</v>
      </c>
      <c r="V50" s="159">
        <f>ROUND(E50*U50,2)</f>
        <v>2.44</v>
      </c>
      <c r="W50" s="159"/>
      <c r="X50" s="159" t="s">
        <v>198</v>
      </c>
      <c r="Y50" s="159" t="s">
        <v>199</v>
      </c>
      <c r="Z50" s="149"/>
      <c r="AA50" s="149"/>
      <c r="AB50" s="149"/>
      <c r="AC50" s="149"/>
      <c r="AD50" s="149"/>
      <c r="AE50" s="149"/>
      <c r="AF50" s="149"/>
      <c r="AG50" s="149" t="s">
        <v>200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43" t="s">
        <v>276</v>
      </c>
      <c r="D51" s="244"/>
      <c r="E51" s="244"/>
      <c r="F51" s="244"/>
      <c r="G51" s="244"/>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213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180" t="s">
        <v>434</v>
      </c>
      <c r="D52" s="160"/>
      <c r="E52" s="161">
        <v>52.975000000000001</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202</v>
      </c>
      <c r="AH52" s="149">
        <v>5</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41"/>
      <c r="D53" s="242"/>
      <c r="E53" s="242"/>
      <c r="F53" s="242"/>
      <c r="G53" s="242"/>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203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0">
        <v>13</v>
      </c>
      <c r="B54" s="171" t="s">
        <v>281</v>
      </c>
      <c r="C54" s="179" t="s">
        <v>282</v>
      </c>
      <c r="D54" s="172" t="s">
        <v>194</v>
      </c>
      <c r="E54" s="173">
        <v>29.3</v>
      </c>
      <c r="F54" s="174"/>
      <c r="G54" s="175">
        <f>ROUND(E54*F54,2)</f>
        <v>0</v>
      </c>
      <c r="H54" s="174"/>
      <c r="I54" s="175">
        <f>ROUND(E54*H54,2)</f>
        <v>0</v>
      </c>
      <c r="J54" s="174"/>
      <c r="K54" s="175">
        <f>ROUND(E54*J54,2)</f>
        <v>0</v>
      </c>
      <c r="L54" s="175">
        <v>21</v>
      </c>
      <c r="M54" s="175">
        <f>G54*(1+L54/100)</f>
        <v>0</v>
      </c>
      <c r="N54" s="173">
        <v>0</v>
      </c>
      <c r="O54" s="173">
        <f>ROUND(E54*N54,2)</f>
        <v>0</v>
      </c>
      <c r="P54" s="173">
        <v>8.0000000000000007E-5</v>
      </c>
      <c r="Q54" s="173">
        <f>ROUND(E54*P54,2)</f>
        <v>0</v>
      </c>
      <c r="R54" s="175" t="s">
        <v>259</v>
      </c>
      <c r="S54" s="175" t="s">
        <v>196</v>
      </c>
      <c r="T54" s="176" t="s">
        <v>425</v>
      </c>
      <c r="U54" s="159">
        <v>3.5000000000000003E-2</v>
      </c>
      <c r="V54" s="159">
        <f>ROUND(E54*U54,2)</f>
        <v>1.03</v>
      </c>
      <c r="W54" s="159"/>
      <c r="X54" s="159" t="s">
        <v>198</v>
      </c>
      <c r="Y54" s="159" t="s">
        <v>199</v>
      </c>
      <c r="Z54" s="149"/>
      <c r="AA54" s="149"/>
      <c r="AB54" s="149"/>
      <c r="AC54" s="149"/>
      <c r="AD54" s="149"/>
      <c r="AE54" s="149"/>
      <c r="AF54" s="149"/>
      <c r="AG54" s="149" t="s">
        <v>200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180" t="s">
        <v>435</v>
      </c>
      <c r="D55" s="160"/>
      <c r="E55" s="161">
        <v>29.3</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202</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41"/>
      <c r="D56" s="242"/>
      <c r="E56" s="242"/>
      <c r="F56" s="242"/>
      <c r="G56" s="242"/>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203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x14ac:dyDescent="0.2">
      <c r="A57" s="170">
        <v>14</v>
      </c>
      <c r="B57" s="171" t="s">
        <v>283</v>
      </c>
      <c r="C57" s="179" t="s">
        <v>284</v>
      </c>
      <c r="D57" s="172" t="s">
        <v>194</v>
      </c>
      <c r="E57" s="173">
        <v>27.7</v>
      </c>
      <c r="F57" s="174"/>
      <c r="G57" s="175">
        <f>ROUND(E57*F57,2)</f>
        <v>0</v>
      </c>
      <c r="H57" s="174"/>
      <c r="I57" s="175">
        <f>ROUND(E57*H57,2)</f>
        <v>0</v>
      </c>
      <c r="J57" s="174"/>
      <c r="K57" s="175">
        <f>ROUND(E57*J57,2)</f>
        <v>0</v>
      </c>
      <c r="L57" s="175">
        <v>21</v>
      </c>
      <c r="M57" s="175">
        <f>G57*(1+L57/100)</f>
        <v>0</v>
      </c>
      <c r="N57" s="173">
        <v>8.0000000000000007E-5</v>
      </c>
      <c r="O57" s="173">
        <f>ROUND(E57*N57,2)</f>
        <v>0</v>
      </c>
      <c r="P57" s="173">
        <v>0</v>
      </c>
      <c r="Q57" s="173">
        <f>ROUND(E57*P57,2)</f>
        <v>0</v>
      </c>
      <c r="R57" s="175" t="s">
        <v>259</v>
      </c>
      <c r="S57" s="175" t="s">
        <v>196</v>
      </c>
      <c r="T57" s="176" t="s">
        <v>425</v>
      </c>
      <c r="U57" s="159">
        <v>0.13719999999999999</v>
      </c>
      <c r="V57" s="159">
        <f>ROUND(E57*U57,2)</f>
        <v>3.8</v>
      </c>
      <c r="W57" s="159"/>
      <c r="X57" s="159" t="s">
        <v>198</v>
      </c>
      <c r="Y57" s="159" t="s">
        <v>199</v>
      </c>
      <c r="Z57" s="149"/>
      <c r="AA57" s="149"/>
      <c r="AB57" s="149"/>
      <c r="AC57" s="149"/>
      <c r="AD57" s="149"/>
      <c r="AE57" s="149"/>
      <c r="AF57" s="149"/>
      <c r="AG57" s="149" t="s">
        <v>200</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180" t="s">
        <v>436</v>
      </c>
      <c r="D58" s="160"/>
      <c r="E58" s="161">
        <v>29.3</v>
      </c>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202</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x14ac:dyDescent="0.2">
      <c r="A59" s="156"/>
      <c r="B59" s="157"/>
      <c r="C59" s="180" t="s">
        <v>437</v>
      </c>
      <c r="D59" s="160"/>
      <c r="E59" s="161">
        <v>-1.6</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202</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41"/>
      <c r="D60" s="242"/>
      <c r="E60" s="242"/>
      <c r="F60" s="242"/>
      <c r="G60" s="242"/>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203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x14ac:dyDescent="0.2">
      <c r="A61" s="170">
        <v>15</v>
      </c>
      <c r="B61" s="171" t="s">
        <v>285</v>
      </c>
      <c r="C61" s="179" t="s">
        <v>286</v>
      </c>
      <c r="D61" s="172" t="s">
        <v>206</v>
      </c>
      <c r="E61" s="173">
        <v>52.975000000000001</v>
      </c>
      <c r="F61" s="174"/>
      <c r="G61" s="175">
        <f>ROUND(E61*F61,2)</f>
        <v>0</v>
      </c>
      <c r="H61" s="174"/>
      <c r="I61" s="175">
        <f>ROUND(E61*H61,2)</f>
        <v>0</v>
      </c>
      <c r="J61" s="174"/>
      <c r="K61" s="175">
        <f>ROUND(E61*J61,2)</f>
        <v>0</v>
      </c>
      <c r="L61" s="175">
        <v>21</v>
      </c>
      <c r="M61" s="175">
        <f>G61*(1+L61/100)</f>
        <v>0</v>
      </c>
      <c r="N61" s="173">
        <v>0</v>
      </c>
      <c r="O61" s="173">
        <f>ROUND(E61*N61,2)</f>
        <v>0</v>
      </c>
      <c r="P61" s="173">
        <v>1E-3</v>
      </c>
      <c r="Q61" s="173">
        <f>ROUND(E61*P61,2)</f>
        <v>0.05</v>
      </c>
      <c r="R61" s="175" t="s">
        <v>259</v>
      </c>
      <c r="S61" s="175" t="s">
        <v>196</v>
      </c>
      <c r="T61" s="176" t="s">
        <v>425</v>
      </c>
      <c r="U61" s="159">
        <v>0.105</v>
      </c>
      <c r="V61" s="159">
        <f>ROUND(E61*U61,2)</f>
        <v>5.56</v>
      </c>
      <c r="W61" s="159"/>
      <c r="X61" s="159" t="s">
        <v>198</v>
      </c>
      <c r="Y61" s="159" t="s">
        <v>199</v>
      </c>
      <c r="Z61" s="149"/>
      <c r="AA61" s="149"/>
      <c r="AB61" s="149"/>
      <c r="AC61" s="149"/>
      <c r="AD61" s="149"/>
      <c r="AE61" s="149"/>
      <c r="AF61" s="149"/>
      <c r="AG61" s="149" t="s">
        <v>200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180" t="s">
        <v>430</v>
      </c>
      <c r="D62" s="160"/>
      <c r="E62" s="161">
        <v>52.975000000000001</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202</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41"/>
      <c r="D63" s="242"/>
      <c r="E63" s="242"/>
      <c r="F63" s="242"/>
      <c r="G63" s="242"/>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203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0">
        <v>16</v>
      </c>
      <c r="B64" s="171" t="s">
        <v>438</v>
      </c>
      <c r="C64" s="179" t="s">
        <v>439</v>
      </c>
      <c r="D64" s="172" t="s">
        <v>206</v>
      </c>
      <c r="E64" s="173">
        <v>52.975000000000001</v>
      </c>
      <c r="F64" s="174"/>
      <c r="G64" s="175">
        <f>ROUND(E64*F64,2)</f>
        <v>0</v>
      </c>
      <c r="H64" s="174"/>
      <c r="I64" s="175">
        <f>ROUND(E64*H64,2)</f>
        <v>0</v>
      </c>
      <c r="J64" s="174"/>
      <c r="K64" s="175">
        <f>ROUND(E64*J64,2)</f>
        <v>0</v>
      </c>
      <c r="L64" s="175">
        <v>21</v>
      </c>
      <c r="M64" s="175">
        <f>G64*(1+L64/100)</f>
        <v>0</v>
      </c>
      <c r="N64" s="173">
        <v>4.0699999999999998E-3</v>
      </c>
      <c r="O64" s="173">
        <f>ROUND(E64*N64,2)</f>
        <v>0.22</v>
      </c>
      <c r="P64" s="173">
        <v>0</v>
      </c>
      <c r="Q64" s="173">
        <f>ROUND(E64*P64,2)</f>
        <v>0</v>
      </c>
      <c r="R64" s="175" t="s">
        <v>259</v>
      </c>
      <c r="S64" s="175" t="s">
        <v>196</v>
      </c>
      <c r="T64" s="176" t="s">
        <v>425</v>
      </c>
      <c r="U64" s="159">
        <v>0.45</v>
      </c>
      <c r="V64" s="159">
        <f>ROUND(E64*U64,2)</f>
        <v>23.84</v>
      </c>
      <c r="W64" s="159"/>
      <c r="X64" s="159" t="s">
        <v>198</v>
      </c>
      <c r="Y64" s="159" t="s">
        <v>199</v>
      </c>
      <c r="Z64" s="149"/>
      <c r="AA64" s="149"/>
      <c r="AB64" s="149"/>
      <c r="AC64" s="149"/>
      <c r="AD64" s="149"/>
      <c r="AE64" s="149"/>
      <c r="AF64" s="149"/>
      <c r="AG64" s="149" t="s">
        <v>200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80" t="s">
        <v>430</v>
      </c>
      <c r="D65" s="160"/>
      <c r="E65" s="161">
        <v>52.975000000000001</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202</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41"/>
      <c r="D66" s="242"/>
      <c r="E66" s="242"/>
      <c r="F66" s="242"/>
      <c r="G66" s="242"/>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203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0">
        <v>17</v>
      </c>
      <c r="B67" s="171" t="s">
        <v>287</v>
      </c>
      <c r="C67" s="179" t="s">
        <v>288</v>
      </c>
      <c r="D67" s="172" t="s">
        <v>234</v>
      </c>
      <c r="E67" s="173">
        <v>0.21782000000000001</v>
      </c>
      <c r="F67" s="174"/>
      <c r="G67" s="175">
        <f>ROUND(E67*F67,2)</f>
        <v>0</v>
      </c>
      <c r="H67" s="174"/>
      <c r="I67" s="175">
        <f>ROUND(E67*H67,2)</f>
        <v>0</v>
      </c>
      <c r="J67" s="174"/>
      <c r="K67" s="175">
        <f>ROUND(E67*J67,2)</f>
        <v>0</v>
      </c>
      <c r="L67" s="175">
        <v>21</v>
      </c>
      <c r="M67" s="175">
        <f>G67*(1+L67/100)</f>
        <v>0</v>
      </c>
      <c r="N67" s="173">
        <v>0</v>
      </c>
      <c r="O67" s="173">
        <f>ROUND(E67*N67,2)</f>
        <v>0</v>
      </c>
      <c r="P67" s="173">
        <v>0</v>
      </c>
      <c r="Q67" s="173">
        <f>ROUND(E67*P67,2)</f>
        <v>0</v>
      </c>
      <c r="R67" s="175" t="s">
        <v>259</v>
      </c>
      <c r="S67" s="175" t="s">
        <v>196</v>
      </c>
      <c r="T67" s="176" t="s">
        <v>425</v>
      </c>
      <c r="U67" s="159">
        <v>1.1020000000000001</v>
      </c>
      <c r="V67" s="159">
        <f>ROUND(E67*U67,2)</f>
        <v>0.24</v>
      </c>
      <c r="W67" s="159"/>
      <c r="X67" s="159" t="s">
        <v>235</v>
      </c>
      <c r="Y67" s="159" t="s">
        <v>199</v>
      </c>
      <c r="Z67" s="149"/>
      <c r="AA67" s="149"/>
      <c r="AB67" s="149"/>
      <c r="AC67" s="149"/>
      <c r="AD67" s="149"/>
      <c r="AE67" s="149"/>
      <c r="AF67" s="149"/>
      <c r="AG67" s="149" t="s">
        <v>236</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43" t="s">
        <v>289</v>
      </c>
      <c r="D68" s="244"/>
      <c r="E68" s="244"/>
      <c r="F68" s="244"/>
      <c r="G68" s="244"/>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213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41"/>
      <c r="D69" s="242"/>
      <c r="E69" s="242"/>
      <c r="F69" s="242"/>
      <c r="G69" s="242"/>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203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x14ac:dyDescent="0.2">
      <c r="A70" s="163" t="s">
        <v>190</v>
      </c>
      <c r="B70" s="164" t="s">
        <v>148</v>
      </c>
      <c r="C70" s="178" t="s">
        <v>149</v>
      </c>
      <c r="D70" s="165"/>
      <c r="E70" s="166"/>
      <c r="F70" s="167"/>
      <c r="G70" s="167">
        <f>SUMIF(AG71:AG75,"&lt;&gt;NOR",G71:G75)</f>
        <v>0</v>
      </c>
      <c r="H70" s="167"/>
      <c r="I70" s="167">
        <f>SUM(I71:I75)</f>
        <v>0</v>
      </c>
      <c r="J70" s="167"/>
      <c r="K70" s="167">
        <f>SUM(K71:K75)</f>
        <v>0</v>
      </c>
      <c r="L70" s="167"/>
      <c r="M70" s="167">
        <f>SUM(M71:M75)</f>
        <v>0</v>
      </c>
      <c r="N70" s="166"/>
      <c r="O70" s="166">
        <f>SUM(O71:O75)</f>
        <v>0.12</v>
      </c>
      <c r="P70" s="166"/>
      <c r="Q70" s="166">
        <f>SUM(Q71:Q75)</f>
        <v>0</v>
      </c>
      <c r="R70" s="167"/>
      <c r="S70" s="167"/>
      <c r="T70" s="168"/>
      <c r="U70" s="162"/>
      <c r="V70" s="162">
        <f>SUM(V71:V75)</f>
        <v>21.19</v>
      </c>
      <c r="W70" s="162"/>
      <c r="X70" s="162"/>
      <c r="Y70" s="162"/>
      <c r="AG70" t="s">
        <v>191</v>
      </c>
    </row>
    <row r="71" spans="1:60" ht="22.5" outlineLevel="1" x14ac:dyDescent="0.2">
      <c r="A71" s="170">
        <v>18</v>
      </c>
      <c r="B71" s="171" t="s">
        <v>290</v>
      </c>
      <c r="C71" s="179" t="s">
        <v>488</v>
      </c>
      <c r="D71" s="172" t="s">
        <v>206</v>
      </c>
      <c r="E71" s="173">
        <v>52.975000000000001</v>
      </c>
      <c r="F71" s="174"/>
      <c r="G71" s="175">
        <f>ROUND(E71*F71,2)</f>
        <v>0</v>
      </c>
      <c r="H71" s="174"/>
      <c r="I71" s="175">
        <f>ROUND(E71*H71,2)</f>
        <v>0</v>
      </c>
      <c r="J71" s="174"/>
      <c r="K71" s="175">
        <f>ROUND(E71*J71,2)</f>
        <v>0</v>
      </c>
      <c r="L71" s="175">
        <v>21</v>
      </c>
      <c r="M71" s="175">
        <f>G71*(1+L71/100)</f>
        <v>0</v>
      </c>
      <c r="N71" s="173">
        <v>2.2000000000000001E-3</v>
      </c>
      <c r="O71" s="173">
        <f>ROUND(E71*N71,2)</f>
        <v>0.12</v>
      </c>
      <c r="P71" s="173">
        <v>0</v>
      </c>
      <c r="Q71" s="173">
        <f>ROUND(E71*P71,2)</f>
        <v>0</v>
      </c>
      <c r="R71" s="175" t="s">
        <v>291</v>
      </c>
      <c r="S71" s="175" t="s">
        <v>196</v>
      </c>
      <c r="T71" s="176" t="s">
        <v>425</v>
      </c>
      <c r="U71" s="159">
        <v>0.4</v>
      </c>
      <c r="V71" s="159">
        <f>ROUND(E71*U71,2)</f>
        <v>21.19</v>
      </c>
      <c r="W71" s="159"/>
      <c r="X71" s="159" t="s">
        <v>198</v>
      </c>
      <c r="Y71" s="159" t="s">
        <v>199</v>
      </c>
      <c r="Z71" s="149"/>
      <c r="AA71" s="149"/>
      <c r="AB71" s="149"/>
      <c r="AC71" s="149"/>
      <c r="AD71" s="149"/>
      <c r="AE71" s="149"/>
      <c r="AF71" s="149"/>
      <c r="AG71" s="149" t="s">
        <v>200</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43" t="s">
        <v>292</v>
      </c>
      <c r="D72" s="244"/>
      <c r="E72" s="244"/>
      <c r="F72" s="244"/>
      <c r="G72" s="244"/>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213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56" t="s">
        <v>293</v>
      </c>
      <c r="D73" s="257"/>
      <c r="E73" s="257"/>
      <c r="F73" s="257"/>
      <c r="G73" s="257"/>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208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180" t="s">
        <v>430</v>
      </c>
      <c r="D74" s="160"/>
      <c r="E74" s="161">
        <v>52.975000000000001</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202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41"/>
      <c r="D75" s="242"/>
      <c r="E75" s="242"/>
      <c r="F75" s="242"/>
      <c r="G75" s="242"/>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203</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x14ac:dyDescent="0.2">
      <c r="A76" s="163" t="s">
        <v>190</v>
      </c>
      <c r="B76" s="164" t="s">
        <v>150</v>
      </c>
      <c r="C76" s="178" t="s">
        <v>151</v>
      </c>
      <c r="D76" s="165"/>
      <c r="E76" s="166"/>
      <c r="F76" s="167"/>
      <c r="G76" s="167">
        <f>SUMIF(AG77:AG85,"&lt;&gt;NOR",G77:G85)</f>
        <v>0</v>
      </c>
      <c r="H76" s="167"/>
      <c r="I76" s="167">
        <f>SUM(I77:I85)</f>
        <v>0</v>
      </c>
      <c r="J76" s="167"/>
      <c r="K76" s="167">
        <f>SUM(K77:K85)</f>
        <v>0</v>
      </c>
      <c r="L76" s="167"/>
      <c r="M76" s="167">
        <f>SUM(M77:M85)</f>
        <v>0</v>
      </c>
      <c r="N76" s="166"/>
      <c r="O76" s="166">
        <f>SUM(O77:O85)</f>
        <v>0.01</v>
      </c>
      <c r="P76" s="166"/>
      <c r="Q76" s="166">
        <f>SUM(Q77:Q85)</f>
        <v>0</v>
      </c>
      <c r="R76" s="167"/>
      <c r="S76" s="167"/>
      <c r="T76" s="168"/>
      <c r="U76" s="162"/>
      <c r="V76" s="162">
        <f>SUM(V77:V85)</f>
        <v>5.2799999999999994</v>
      </c>
      <c r="W76" s="162"/>
      <c r="X76" s="162"/>
      <c r="Y76" s="162"/>
      <c r="AG76" t="s">
        <v>191</v>
      </c>
    </row>
    <row r="77" spans="1:60" ht="22.5" outlineLevel="1" x14ac:dyDescent="0.2">
      <c r="A77" s="170">
        <v>19</v>
      </c>
      <c r="B77" s="171" t="s">
        <v>294</v>
      </c>
      <c r="C77" s="179" t="s">
        <v>295</v>
      </c>
      <c r="D77" s="172" t="s">
        <v>206</v>
      </c>
      <c r="E77" s="173">
        <v>13.68</v>
      </c>
      <c r="F77" s="174"/>
      <c r="G77" s="175">
        <f>ROUND(E77*F77,2)</f>
        <v>0</v>
      </c>
      <c r="H77" s="174"/>
      <c r="I77" s="175">
        <f>ROUND(E77*H77,2)</f>
        <v>0</v>
      </c>
      <c r="J77" s="174"/>
      <c r="K77" s="175">
        <f>ROUND(E77*J77,2)</f>
        <v>0</v>
      </c>
      <c r="L77" s="175">
        <v>21</v>
      </c>
      <c r="M77" s="175">
        <f>G77*(1+L77/100)</f>
        <v>0</v>
      </c>
      <c r="N77" s="173">
        <v>4.8999999999999998E-4</v>
      </c>
      <c r="O77" s="173">
        <f>ROUND(E77*N77,2)</f>
        <v>0.01</v>
      </c>
      <c r="P77" s="173">
        <v>0</v>
      </c>
      <c r="Q77" s="173">
        <f>ROUND(E77*P77,2)</f>
        <v>0</v>
      </c>
      <c r="R77" s="175" t="s">
        <v>296</v>
      </c>
      <c r="S77" s="175" t="s">
        <v>196</v>
      </c>
      <c r="T77" s="176" t="s">
        <v>425</v>
      </c>
      <c r="U77" s="159">
        <v>0.24299999999999999</v>
      </c>
      <c r="V77" s="159">
        <f>ROUND(E77*U77,2)</f>
        <v>3.32</v>
      </c>
      <c r="W77" s="159"/>
      <c r="X77" s="159" t="s">
        <v>198</v>
      </c>
      <c r="Y77" s="159" t="s">
        <v>199</v>
      </c>
      <c r="Z77" s="149"/>
      <c r="AA77" s="149"/>
      <c r="AB77" s="149"/>
      <c r="AC77" s="149"/>
      <c r="AD77" s="149"/>
      <c r="AE77" s="149"/>
      <c r="AF77" s="149"/>
      <c r="AG77" s="149" t="s">
        <v>200</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180" t="s">
        <v>440</v>
      </c>
      <c r="D78" s="160"/>
      <c r="E78" s="161">
        <v>13.68</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202</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41"/>
      <c r="D79" s="242"/>
      <c r="E79" s="242"/>
      <c r="F79" s="242"/>
      <c r="G79" s="242"/>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203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x14ac:dyDescent="0.2">
      <c r="A80" s="170">
        <v>20</v>
      </c>
      <c r="B80" s="171" t="s">
        <v>298</v>
      </c>
      <c r="C80" s="179" t="s">
        <v>299</v>
      </c>
      <c r="D80" s="172" t="s">
        <v>194</v>
      </c>
      <c r="E80" s="173">
        <v>22</v>
      </c>
      <c r="F80" s="174"/>
      <c r="G80" s="175">
        <f>ROUND(E80*F80,2)</f>
        <v>0</v>
      </c>
      <c r="H80" s="174"/>
      <c r="I80" s="175">
        <f>ROUND(E80*H80,2)</f>
        <v>0</v>
      </c>
      <c r="J80" s="174"/>
      <c r="K80" s="175">
        <f>ROUND(E80*J80,2)</f>
        <v>0</v>
      </c>
      <c r="L80" s="175">
        <v>21</v>
      </c>
      <c r="M80" s="175">
        <f>G80*(1+L80/100)</f>
        <v>0</v>
      </c>
      <c r="N80" s="173">
        <v>6.9999999999999994E-5</v>
      </c>
      <c r="O80" s="173">
        <f>ROUND(E80*N80,2)</f>
        <v>0</v>
      </c>
      <c r="P80" s="173">
        <v>0</v>
      </c>
      <c r="Q80" s="173">
        <f>ROUND(E80*P80,2)</f>
        <v>0</v>
      </c>
      <c r="R80" s="175" t="s">
        <v>296</v>
      </c>
      <c r="S80" s="175" t="s">
        <v>196</v>
      </c>
      <c r="T80" s="176" t="s">
        <v>425</v>
      </c>
      <c r="U80" s="159">
        <v>8.8999999999999996E-2</v>
      </c>
      <c r="V80" s="159">
        <f>ROUND(E80*U80,2)</f>
        <v>1.96</v>
      </c>
      <c r="W80" s="159"/>
      <c r="X80" s="159" t="s">
        <v>198</v>
      </c>
      <c r="Y80" s="159" t="s">
        <v>199</v>
      </c>
      <c r="Z80" s="149"/>
      <c r="AA80" s="149"/>
      <c r="AB80" s="149"/>
      <c r="AC80" s="149"/>
      <c r="AD80" s="149"/>
      <c r="AE80" s="149"/>
      <c r="AF80" s="149"/>
      <c r="AG80" s="149" t="s">
        <v>200</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43" t="s">
        <v>300</v>
      </c>
      <c r="D81" s="244"/>
      <c r="E81" s="244"/>
      <c r="F81" s="244"/>
      <c r="G81" s="244"/>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213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180" t="s">
        <v>441</v>
      </c>
      <c r="D82" s="160"/>
      <c r="E82" s="161">
        <v>16</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202</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80" t="s">
        <v>442</v>
      </c>
      <c r="D83" s="160"/>
      <c r="E83" s="161">
        <v>2</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202</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180" t="s">
        <v>443</v>
      </c>
      <c r="D84" s="160"/>
      <c r="E84" s="161">
        <v>4</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202</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41"/>
      <c r="D85" s="242"/>
      <c r="E85" s="242"/>
      <c r="F85" s="242"/>
      <c r="G85" s="242"/>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203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x14ac:dyDescent="0.2">
      <c r="A86" s="163" t="s">
        <v>190</v>
      </c>
      <c r="B86" s="164" t="s">
        <v>152</v>
      </c>
      <c r="C86" s="178" t="s">
        <v>153</v>
      </c>
      <c r="D86" s="165"/>
      <c r="E86" s="166"/>
      <c r="F86" s="167"/>
      <c r="G86" s="167">
        <f>SUMIF(AG87:AG99,"&lt;&gt;NOR",G87:G99)</f>
        <v>0</v>
      </c>
      <c r="H86" s="167"/>
      <c r="I86" s="167">
        <f>SUM(I87:I99)</f>
        <v>0</v>
      </c>
      <c r="J86" s="167"/>
      <c r="K86" s="167">
        <f>SUM(K87:K99)</f>
        <v>0</v>
      </c>
      <c r="L86" s="167"/>
      <c r="M86" s="167">
        <f>SUM(M87:M99)</f>
        <v>0</v>
      </c>
      <c r="N86" s="166"/>
      <c r="O86" s="166">
        <f>SUM(O87:O99)</f>
        <v>0.04</v>
      </c>
      <c r="P86" s="166"/>
      <c r="Q86" s="166">
        <f>SUM(Q87:Q99)</f>
        <v>0</v>
      </c>
      <c r="R86" s="167"/>
      <c r="S86" s="167"/>
      <c r="T86" s="168"/>
      <c r="U86" s="162"/>
      <c r="V86" s="162">
        <f>SUM(V87:V99)</f>
        <v>25.990000000000002</v>
      </c>
      <c r="W86" s="162"/>
      <c r="X86" s="162"/>
      <c r="Y86" s="162"/>
      <c r="AG86" t="s">
        <v>191</v>
      </c>
    </row>
    <row r="87" spans="1:60" outlineLevel="1" x14ac:dyDescent="0.2">
      <c r="A87" s="170">
        <v>21</v>
      </c>
      <c r="B87" s="171" t="s">
        <v>302</v>
      </c>
      <c r="C87" s="179" t="s">
        <v>303</v>
      </c>
      <c r="D87" s="172" t="s">
        <v>206</v>
      </c>
      <c r="E87" s="173">
        <v>170.17500000000001</v>
      </c>
      <c r="F87" s="174"/>
      <c r="G87" s="175">
        <f>ROUND(E87*F87,2)</f>
        <v>0</v>
      </c>
      <c r="H87" s="174"/>
      <c r="I87" s="175">
        <f>ROUND(E87*H87,2)</f>
        <v>0</v>
      </c>
      <c r="J87" s="174"/>
      <c r="K87" s="175">
        <f>ROUND(E87*J87,2)</f>
        <v>0</v>
      </c>
      <c r="L87" s="175">
        <v>21</v>
      </c>
      <c r="M87" s="175">
        <f>G87*(1+L87/100)</f>
        <v>0</v>
      </c>
      <c r="N87" s="173">
        <v>6.9999999999999994E-5</v>
      </c>
      <c r="O87" s="173">
        <f>ROUND(E87*N87,2)</f>
        <v>0.01</v>
      </c>
      <c r="P87" s="173">
        <v>0</v>
      </c>
      <c r="Q87" s="173">
        <f>ROUND(E87*P87,2)</f>
        <v>0</v>
      </c>
      <c r="R87" s="175" t="s">
        <v>304</v>
      </c>
      <c r="S87" s="175" t="s">
        <v>196</v>
      </c>
      <c r="T87" s="176" t="s">
        <v>425</v>
      </c>
      <c r="U87" s="159">
        <v>3.2480000000000002E-2</v>
      </c>
      <c r="V87" s="159">
        <f>ROUND(E87*U87,2)</f>
        <v>5.53</v>
      </c>
      <c r="W87" s="159"/>
      <c r="X87" s="159" t="s">
        <v>198</v>
      </c>
      <c r="Y87" s="159" t="s">
        <v>199</v>
      </c>
      <c r="Z87" s="149"/>
      <c r="AA87" s="149"/>
      <c r="AB87" s="149"/>
      <c r="AC87" s="149"/>
      <c r="AD87" s="149"/>
      <c r="AE87" s="149"/>
      <c r="AF87" s="149"/>
      <c r="AG87" s="149" t="s">
        <v>200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180" t="s">
        <v>430</v>
      </c>
      <c r="D88" s="160"/>
      <c r="E88" s="161">
        <v>52.975000000000001</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202</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
      <c r="A89" s="156"/>
      <c r="B89" s="157"/>
      <c r="C89" s="180" t="s">
        <v>444</v>
      </c>
      <c r="D89" s="160"/>
      <c r="E89" s="161">
        <v>117.2</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202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41"/>
      <c r="D90" s="242"/>
      <c r="E90" s="242"/>
      <c r="F90" s="242"/>
      <c r="G90" s="242"/>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203</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0">
        <v>22</v>
      </c>
      <c r="B91" s="171" t="s">
        <v>306</v>
      </c>
      <c r="C91" s="179" t="s">
        <v>307</v>
      </c>
      <c r="D91" s="172" t="s">
        <v>206</v>
      </c>
      <c r="E91" s="173">
        <v>170.17500000000001</v>
      </c>
      <c r="F91" s="174"/>
      <c r="G91" s="175">
        <f>ROUND(E91*F91,2)</f>
        <v>0</v>
      </c>
      <c r="H91" s="174"/>
      <c r="I91" s="175">
        <f>ROUND(E91*H91,2)</f>
        <v>0</v>
      </c>
      <c r="J91" s="174"/>
      <c r="K91" s="175">
        <f>ROUND(E91*J91,2)</f>
        <v>0</v>
      </c>
      <c r="L91" s="175">
        <v>21</v>
      </c>
      <c r="M91" s="175">
        <f>G91*(1+L91/100)</f>
        <v>0</v>
      </c>
      <c r="N91" s="173">
        <v>1.6000000000000001E-4</v>
      </c>
      <c r="O91" s="173">
        <f>ROUND(E91*N91,2)</f>
        <v>0.03</v>
      </c>
      <c r="P91" s="173">
        <v>0</v>
      </c>
      <c r="Q91" s="173">
        <f>ROUND(E91*P91,2)</f>
        <v>0</v>
      </c>
      <c r="R91" s="175" t="s">
        <v>304</v>
      </c>
      <c r="S91" s="175" t="s">
        <v>196</v>
      </c>
      <c r="T91" s="176" t="s">
        <v>425</v>
      </c>
      <c r="U91" s="159">
        <v>0.10902000000000001</v>
      </c>
      <c r="V91" s="159">
        <f>ROUND(E91*U91,2)</f>
        <v>18.55</v>
      </c>
      <c r="W91" s="159"/>
      <c r="X91" s="159" t="s">
        <v>198</v>
      </c>
      <c r="Y91" s="159" t="s">
        <v>199</v>
      </c>
      <c r="Z91" s="149"/>
      <c r="AA91" s="149"/>
      <c r="AB91" s="149"/>
      <c r="AC91" s="149"/>
      <c r="AD91" s="149"/>
      <c r="AE91" s="149"/>
      <c r="AF91" s="149"/>
      <c r="AG91" s="149" t="s">
        <v>200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180" t="s">
        <v>445</v>
      </c>
      <c r="D92" s="160"/>
      <c r="E92" s="161">
        <v>170.17500000000001</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202</v>
      </c>
      <c r="AH92" s="149">
        <v>5</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241"/>
      <c r="D93" s="242"/>
      <c r="E93" s="242"/>
      <c r="F93" s="242"/>
      <c r="G93" s="242"/>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203</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0">
        <v>23</v>
      </c>
      <c r="B94" s="171" t="s">
        <v>309</v>
      </c>
      <c r="C94" s="179" t="s">
        <v>310</v>
      </c>
      <c r="D94" s="172" t="s">
        <v>206</v>
      </c>
      <c r="E94" s="173">
        <v>170.17500000000001</v>
      </c>
      <c r="F94" s="174"/>
      <c r="G94" s="175">
        <f>ROUND(E94*F94,2)</f>
        <v>0</v>
      </c>
      <c r="H94" s="174"/>
      <c r="I94" s="175">
        <f>ROUND(E94*H94,2)</f>
        <v>0</v>
      </c>
      <c r="J94" s="174"/>
      <c r="K94" s="175">
        <f>ROUND(E94*J94,2)</f>
        <v>0</v>
      </c>
      <c r="L94" s="175">
        <v>21</v>
      </c>
      <c r="M94" s="175">
        <f>G94*(1+L94/100)</f>
        <v>0</v>
      </c>
      <c r="N94" s="173">
        <v>0</v>
      </c>
      <c r="O94" s="173">
        <f>ROUND(E94*N94,2)</f>
        <v>0</v>
      </c>
      <c r="P94" s="173">
        <v>0</v>
      </c>
      <c r="Q94" s="173">
        <f>ROUND(E94*P94,2)</f>
        <v>0</v>
      </c>
      <c r="R94" s="175" t="s">
        <v>304</v>
      </c>
      <c r="S94" s="175" t="s">
        <v>196</v>
      </c>
      <c r="T94" s="176" t="s">
        <v>425</v>
      </c>
      <c r="U94" s="159">
        <v>7.0000000000000001E-3</v>
      </c>
      <c r="V94" s="159">
        <f>ROUND(E94*U94,2)</f>
        <v>1.19</v>
      </c>
      <c r="W94" s="159"/>
      <c r="X94" s="159" t="s">
        <v>198</v>
      </c>
      <c r="Y94" s="159" t="s">
        <v>199</v>
      </c>
      <c r="Z94" s="149"/>
      <c r="AA94" s="149"/>
      <c r="AB94" s="149"/>
      <c r="AC94" s="149"/>
      <c r="AD94" s="149"/>
      <c r="AE94" s="149"/>
      <c r="AF94" s="149"/>
      <c r="AG94" s="149" t="s">
        <v>200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180" t="s">
        <v>445</v>
      </c>
      <c r="D95" s="160"/>
      <c r="E95" s="161">
        <v>170.17500000000001</v>
      </c>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202</v>
      </c>
      <c r="AH95" s="149">
        <v>5</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241"/>
      <c r="D96" s="242"/>
      <c r="E96" s="242"/>
      <c r="F96" s="242"/>
      <c r="G96" s="242"/>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203</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0">
        <v>24</v>
      </c>
      <c r="B97" s="171" t="s">
        <v>311</v>
      </c>
      <c r="C97" s="179" t="s">
        <v>312</v>
      </c>
      <c r="D97" s="172" t="s">
        <v>206</v>
      </c>
      <c r="E97" s="173">
        <v>52.975000000000001</v>
      </c>
      <c r="F97" s="174"/>
      <c r="G97" s="175">
        <f>ROUND(E97*F97,2)</f>
        <v>0</v>
      </c>
      <c r="H97" s="174"/>
      <c r="I97" s="175">
        <f>ROUND(E97*H97,2)</f>
        <v>0</v>
      </c>
      <c r="J97" s="174"/>
      <c r="K97" s="175">
        <f>ROUND(E97*J97,2)</f>
        <v>0</v>
      </c>
      <c r="L97" s="175">
        <v>21</v>
      </c>
      <c r="M97" s="175">
        <f>G97*(1+L97/100)</f>
        <v>0</v>
      </c>
      <c r="N97" s="173">
        <v>0</v>
      </c>
      <c r="O97" s="173">
        <f>ROUND(E97*N97,2)</f>
        <v>0</v>
      </c>
      <c r="P97" s="173">
        <v>0</v>
      </c>
      <c r="Q97" s="173">
        <f>ROUND(E97*P97,2)</f>
        <v>0</v>
      </c>
      <c r="R97" s="175" t="s">
        <v>304</v>
      </c>
      <c r="S97" s="175" t="s">
        <v>196</v>
      </c>
      <c r="T97" s="176" t="s">
        <v>425</v>
      </c>
      <c r="U97" s="159">
        <v>1.35E-2</v>
      </c>
      <c r="V97" s="159">
        <f>ROUND(E97*U97,2)</f>
        <v>0.72</v>
      </c>
      <c r="W97" s="159"/>
      <c r="X97" s="159" t="s">
        <v>198</v>
      </c>
      <c r="Y97" s="159" t="s">
        <v>199</v>
      </c>
      <c r="Z97" s="149"/>
      <c r="AA97" s="149"/>
      <c r="AB97" s="149"/>
      <c r="AC97" s="149"/>
      <c r="AD97" s="149"/>
      <c r="AE97" s="149"/>
      <c r="AF97" s="149"/>
      <c r="AG97" s="149" t="s">
        <v>200</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180" t="s">
        <v>430</v>
      </c>
      <c r="D98" s="160"/>
      <c r="E98" s="161">
        <v>52.975000000000001</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202</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41"/>
      <c r="D99" s="242"/>
      <c r="E99" s="242"/>
      <c r="F99" s="242"/>
      <c r="G99" s="242"/>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203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x14ac:dyDescent="0.2">
      <c r="A100" s="163" t="s">
        <v>190</v>
      </c>
      <c r="B100" s="164" t="s">
        <v>154</v>
      </c>
      <c r="C100" s="178" t="s">
        <v>155</v>
      </c>
      <c r="D100" s="165"/>
      <c r="E100" s="166"/>
      <c r="F100" s="167"/>
      <c r="G100" s="167">
        <f>SUMIF(AG101:AG174,"&lt;&gt;NOR",G101:G174)</f>
        <v>0</v>
      </c>
      <c r="H100" s="167"/>
      <c r="I100" s="167">
        <f>SUM(I101:I174)</f>
        <v>0</v>
      </c>
      <c r="J100" s="167"/>
      <c r="K100" s="167">
        <f>SUM(K101:K174)</f>
        <v>0</v>
      </c>
      <c r="L100" s="167"/>
      <c r="M100" s="167">
        <f>SUM(M101:M174)</f>
        <v>0</v>
      </c>
      <c r="N100" s="166"/>
      <c r="O100" s="166">
        <f>SUM(O101:O174)</f>
        <v>0.1</v>
      </c>
      <c r="P100" s="166"/>
      <c r="Q100" s="166">
        <f>SUM(Q101:Q174)</f>
        <v>0</v>
      </c>
      <c r="R100" s="167"/>
      <c r="S100" s="167"/>
      <c r="T100" s="168"/>
      <c r="U100" s="162"/>
      <c r="V100" s="162">
        <f>SUM(V101:V174)</f>
        <v>123.93000000000002</v>
      </c>
      <c r="W100" s="162"/>
      <c r="X100" s="162"/>
      <c r="Y100" s="162"/>
      <c r="AG100" t="s">
        <v>191</v>
      </c>
    </row>
    <row r="101" spans="1:60" outlineLevel="1" x14ac:dyDescent="0.2">
      <c r="A101" s="170">
        <v>25</v>
      </c>
      <c r="B101" s="171" t="s">
        <v>313</v>
      </c>
      <c r="C101" s="179" t="s">
        <v>314</v>
      </c>
      <c r="D101" s="172" t="s">
        <v>0</v>
      </c>
      <c r="E101" s="173">
        <v>3</v>
      </c>
      <c r="F101" s="174"/>
      <c r="G101" s="175">
        <f>ROUND(E101*F101,2)</f>
        <v>0</v>
      </c>
      <c r="H101" s="174"/>
      <c r="I101" s="175">
        <f>ROUND(E101*H101,2)</f>
        <v>0</v>
      </c>
      <c r="J101" s="174"/>
      <c r="K101" s="175">
        <f>ROUND(E101*J101,2)</f>
        <v>0</v>
      </c>
      <c r="L101" s="175">
        <v>21</v>
      </c>
      <c r="M101" s="175">
        <f>G101*(1+L101/100)</f>
        <v>0</v>
      </c>
      <c r="N101" s="173">
        <v>0</v>
      </c>
      <c r="O101" s="173">
        <f>ROUND(E101*N101,2)</f>
        <v>0</v>
      </c>
      <c r="P101" s="173">
        <v>0</v>
      </c>
      <c r="Q101" s="173">
        <f>ROUND(E101*P101,2)</f>
        <v>0</v>
      </c>
      <c r="R101" s="175"/>
      <c r="S101" s="175" t="s">
        <v>196</v>
      </c>
      <c r="T101" s="176" t="s">
        <v>197</v>
      </c>
      <c r="U101" s="159">
        <v>0</v>
      </c>
      <c r="V101" s="159">
        <f>ROUND(E101*U101,2)</f>
        <v>0</v>
      </c>
      <c r="W101" s="159"/>
      <c r="X101" s="159" t="s">
        <v>198</v>
      </c>
      <c r="Y101" s="159" t="s">
        <v>199</v>
      </c>
      <c r="Z101" s="149"/>
      <c r="AA101" s="149"/>
      <c r="AB101" s="149"/>
      <c r="AC101" s="149"/>
      <c r="AD101" s="149"/>
      <c r="AE101" s="149"/>
      <c r="AF101" s="149"/>
      <c r="AG101" s="149" t="s">
        <v>200</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x14ac:dyDescent="0.2">
      <c r="A102" s="156"/>
      <c r="B102" s="157"/>
      <c r="C102" s="252" t="s">
        <v>315</v>
      </c>
      <c r="D102" s="253"/>
      <c r="E102" s="253"/>
      <c r="F102" s="253"/>
      <c r="G102" s="253"/>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208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41"/>
      <c r="D103" s="242"/>
      <c r="E103" s="242"/>
      <c r="F103" s="242"/>
      <c r="G103" s="242"/>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203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2.5" outlineLevel="1" x14ac:dyDescent="0.2">
      <c r="A104" s="170">
        <v>26</v>
      </c>
      <c r="B104" s="171" t="s">
        <v>316</v>
      </c>
      <c r="C104" s="179" t="s">
        <v>317</v>
      </c>
      <c r="D104" s="172" t="s">
        <v>246</v>
      </c>
      <c r="E104" s="173">
        <v>5</v>
      </c>
      <c r="F104" s="174"/>
      <c r="G104" s="175">
        <f>ROUND(E104*F104,2)</f>
        <v>0</v>
      </c>
      <c r="H104" s="174"/>
      <c r="I104" s="175">
        <f>ROUND(E104*H104,2)</f>
        <v>0</v>
      </c>
      <c r="J104" s="174"/>
      <c r="K104" s="175">
        <f>ROUND(E104*J104,2)</f>
        <v>0</v>
      </c>
      <c r="L104" s="175">
        <v>21</v>
      </c>
      <c r="M104" s="175">
        <f>G104*(1+L104/100)</f>
        <v>0</v>
      </c>
      <c r="N104" s="173">
        <v>0</v>
      </c>
      <c r="O104" s="173">
        <f>ROUND(E104*N104,2)</f>
        <v>0</v>
      </c>
      <c r="P104" s="173">
        <v>0</v>
      </c>
      <c r="Q104" s="173">
        <f>ROUND(E104*P104,2)</f>
        <v>0</v>
      </c>
      <c r="R104" s="175" t="s">
        <v>154</v>
      </c>
      <c r="S104" s="175" t="s">
        <v>196</v>
      </c>
      <c r="T104" s="176" t="s">
        <v>197</v>
      </c>
      <c r="U104" s="159">
        <v>0.37</v>
      </c>
      <c r="V104" s="159">
        <f>ROUND(E104*U104,2)</f>
        <v>1.85</v>
      </c>
      <c r="W104" s="159"/>
      <c r="X104" s="159" t="s">
        <v>198</v>
      </c>
      <c r="Y104" s="159" t="s">
        <v>199</v>
      </c>
      <c r="Z104" s="149"/>
      <c r="AA104" s="149"/>
      <c r="AB104" s="149"/>
      <c r="AC104" s="149"/>
      <c r="AD104" s="149"/>
      <c r="AE104" s="149"/>
      <c r="AF104" s="149"/>
      <c r="AG104" s="149" t="s">
        <v>200</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54"/>
      <c r="D105" s="255"/>
      <c r="E105" s="255"/>
      <c r="F105" s="255"/>
      <c r="G105" s="255"/>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203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2.5" outlineLevel="1" x14ac:dyDescent="0.2">
      <c r="A106" s="170">
        <v>27</v>
      </c>
      <c r="B106" s="171" t="s">
        <v>318</v>
      </c>
      <c r="C106" s="179" t="s">
        <v>319</v>
      </c>
      <c r="D106" s="172" t="s">
        <v>246</v>
      </c>
      <c r="E106" s="173">
        <v>8</v>
      </c>
      <c r="F106" s="174"/>
      <c r="G106" s="175">
        <f>ROUND(E106*F106,2)</f>
        <v>0</v>
      </c>
      <c r="H106" s="174"/>
      <c r="I106" s="175">
        <f>ROUND(E106*H106,2)</f>
        <v>0</v>
      </c>
      <c r="J106" s="174"/>
      <c r="K106" s="175">
        <f>ROUND(E106*J106,2)</f>
        <v>0</v>
      </c>
      <c r="L106" s="175">
        <v>21</v>
      </c>
      <c r="M106" s="175">
        <f>G106*(1+L106/100)</f>
        <v>0</v>
      </c>
      <c r="N106" s="173">
        <v>9.0000000000000006E-5</v>
      </c>
      <c r="O106" s="173">
        <f>ROUND(E106*N106,2)</f>
        <v>0</v>
      </c>
      <c r="P106" s="173">
        <v>0</v>
      </c>
      <c r="Q106" s="173">
        <f>ROUND(E106*P106,2)</f>
        <v>0</v>
      </c>
      <c r="R106" s="175" t="s">
        <v>154</v>
      </c>
      <c r="S106" s="175" t="s">
        <v>196</v>
      </c>
      <c r="T106" s="176" t="s">
        <v>197</v>
      </c>
      <c r="U106" s="159">
        <v>0.39017000000000002</v>
      </c>
      <c r="V106" s="159">
        <f>ROUND(E106*U106,2)</f>
        <v>3.12</v>
      </c>
      <c r="W106" s="159"/>
      <c r="X106" s="159" t="s">
        <v>198</v>
      </c>
      <c r="Y106" s="159" t="s">
        <v>199</v>
      </c>
      <c r="Z106" s="149"/>
      <c r="AA106" s="149"/>
      <c r="AB106" s="149"/>
      <c r="AC106" s="149"/>
      <c r="AD106" s="149"/>
      <c r="AE106" s="149"/>
      <c r="AF106" s="149"/>
      <c r="AG106" s="149" t="s">
        <v>200</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54"/>
      <c r="D107" s="255"/>
      <c r="E107" s="255"/>
      <c r="F107" s="255"/>
      <c r="G107" s="255"/>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203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22.5" outlineLevel="1" x14ac:dyDescent="0.2">
      <c r="A108" s="170">
        <v>28</v>
      </c>
      <c r="B108" s="171" t="s">
        <v>320</v>
      </c>
      <c r="C108" s="179" t="s">
        <v>321</v>
      </c>
      <c r="D108" s="172" t="s">
        <v>246</v>
      </c>
      <c r="E108" s="173">
        <v>9</v>
      </c>
      <c r="F108" s="174"/>
      <c r="G108" s="175">
        <f>ROUND(E108*F108,2)</f>
        <v>0</v>
      </c>
      <c r="H108" s="174"/>
      <c r="I108" s="175">
        <f>ROUND(E108*H108,2)</f>
        <v>0</v>
      </c>
      <c r="J108" s="174"/>
      <c r="K108" s="175">
        <f>ROUND(E108*J108,2)</f>
        <v>0</v>
      </c>
      <c r="L108" s="175">
        <v>21</v>
      </c>
      <c r="M108" s="175">
        <f>G108*(1+L108/100)</f>
        <v>0</v>
      </c>
      <c r="N108" s="173">
        <v>0</v>
      </c>
      <c r="O108" s="173">
        <f>ROUND(E108*N108,2)</f>
        <v>0</v>
      </c>
      <c r="P108" s="173">
        <v>0</v>
      </c>
      <c r="Q108" s="173">
        <f>ROUND(E108*P108,2)</f>
        <v>0</v>
      </c>
      <c r="R108" s="175" t="s">
        <v>154</v>
      </c>
      <c r="S108" s="175" t="s">
        <v>196</v>
      </c>
      <c r="T108" s="176" t="s">
        <v>197</v>
      </c>
      <c r="U108" s="159">
        <v>0.40083000000000002</v>
      </c>
      <c r="V108" s="159">
        <f>ROUND(E108*U108,2)</f>
        <v>3.61</v>
      </c>
      <c r="W108" s="159"/>
      <c r="X108" s="159" t="s">
        <v>198</v>
      </c>
      <c r="Y108" s="159" t="s">
        <v>199</v>
      </c>
      <c r="Z108" s="149"/>
      <c r="AA108" s="149"/>
      <c r="AB108" s="149"/>
      <c r="AC108" s="149"/>
      <c r="AD108" s="149"/>
      <c r="AE108" s="149"/>
      <c r="AF108" s="149"/>
      <c r="AG108" s="149" t="s">
        <v>200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54"/>
      <c r="D109" s="255"/>
      <c r="E109" s="255"/>
      <c r="F109" s="255"/>
      <c r="G109" s="255"/>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203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0">
        <v>29</v>
      </c>
      <c r="B110" s="171" t="s">
        <v>322</v>
      </c>
      <c r="C110" s="179" t="s">
        <v>323</v>
      </c>
      <c r="D110" s="172" t="s">
        <v>246</v>
      </c>
      <c r="E110" s="173">
        <v>22</v>
      </c>
      <c r="F110" s="174"/>
      <c r="G110" s="175">
        <f>ROUND(E110*F110,2)</f>
        <v>0</v>
      </c>
      <c r="H110" s="174"/>
      <c r="I110" s="175">
        <f>ROUND(E110*H110,2)</f>
        <v>0</v>
      </c>
      <c r="J110" s="174"/>
      <c r="K110" s="175">
        <f>ROUND(E110*J110,2)</f>
        <v>0</v>
      </c>
      <c r="L110" s="175">
        <v>21</v>
      </c>
      <c r="M110" s="175">
        <f>G110*(1+L110/100)</f>
        <v>0</v>
      </c>
      <c r="N110" s="173">
        <v>0</v>
      </c>
      <c r="O110" s="173">
        <f>ROUND(E110*N110,2)</f>
        <v>0</v>
      </c>
      <c r="P110" s="173">
        <v>0</v>
      </c>
      <c r="Q110" s="173">
        <f>ROUND(E110*P110,2)</f>
        <v>0</v>
      </c>
      <c r="R110" s="175" t="s">
        <v>154</v>
      </c>
      <c r="S110" s="175" t="s">
        <v>196</v>
      </c>
      <c r="T110" s="176" t="s">
        <v>197</v>
      </c>
      <c r="U110" s="159">
        <v>2.1000000000000001E-2</v>
      </c>
      <c r="V110" s="159">
        <f>ROUND(E110*U110,2)</f>
        <v>0.46</v>
      </c>
      <c r="W110" s="159"/>
      <c r="X110" s="159" t="s">
        <v>198</v>
      </c>
      <c r="Y110" s="159" t="s">
        <v>199</v>
      </c>
      <c r="Z110" s="149"/>
      <c r="AA110" s="149"/>
      <c r="AB110" s="149"/>
      <c r="AC110" s="149"/>
      <c r="AD110" s="149"/>
      <c r="AE110" s="149"/>
      <c r="AF110" s="149"/>
      <c r="AG110" s="149" t="s">
        <v>200</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54"/>
      <c r="D111" s="255"/>
      <c r="E111" s="255"/>
      <c r="F111" s="255"/>
      <c r="G111" s="255"/>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203</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1" x14ac:dyDescent="0.2">
      <c r="A112" s="170">
        <v>30</v>
      </c>
      <c r="B112" s="171" t="s">
        <v>324</v>
      </c>
      <c r="C112" s="179" t="s">
        <v>325</v>
      </c>
      <c r="D112" s="172" t="s">
        <v>246</v>
      </c>
      <c r="E112" s="173">
        <v>22</v>
      </c>
      <c r="F112" s="174"/>
      <c r="G112" s="175">
        <f>ROUND(E112*F112,2)</f>
        <v>0</v>
      </c>
      <c r="H112" s="174"/>
      <c r="I112" s="175">
        <f>ROUND(E112*H112,2)</f>
        <v>0</v>
      </c>
      <c r="J112" s="174"/>
      <c r="K112" s="175">
        <f>ROUND(E112*J112,2)</f>
        <v>0</v>
      </c>
      <c r="L112" s="175">
        <v>21</v>
      </c>
      <c r="M112" s="175">
        <f>G112*(1+L112/100)</f>
        <v>0</v>
      </c>
      <c r="N112" s="173">
        <v>1.0000000000000001E-5</v>
      </c>
      <c r="O112" s="173">
        <f>ROUND(E112*N112,2)</f>
        <v>0</v>
      </c>
      <c r="P112" s="173">
        <v>0</v>
      </c>
      <c r="Q112" s="173">
        <f>ROUND(E112*P112,2)</f>
        <v>0</v>
      </c>
      <c r="R112" s="175" t="s">
        <v>154</v>
      </c>
      <c r="S112" s="175" t="s">
        <v>196</v>
      </c>
      <c r="T112" s="176" t="s">
        <v>197</v>
      </c>
      <c r="U112" s="159">
        <v>4.4999999999999998E-2</v>
      </c>
      <c r="V112" s="159">
        <f>ROUND(E112*U112,2)</f>
        <v>0.99</v>
      </c>
      <c r="W112" s="159"/>
      <c r="X112" s="159" t="s">
        <v>198</v>
      </c>
      <c r="Y112" s="159" t="s">
        <v>199</v>
      </c>
      <c r="Z112" s="149"/>
      <c r="AA112" s="149"/>
      <c r="AB112" s="149"/>
      <c r="AC112" s="149"/>
      <c r="AD112" s="149"/>
      <c r="AE112" s="149"/>
      <c r="AF112" s="149"/>
      <c r="AG112" s="149" t="s">
        <v>200</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54"/>
      <c r="D113" s="255"/>
      <c r="E113" s="255"/>
      <c r="F113" s="255"/>
      <c r="G113" s="255"/>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203</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22.5" outlineLevel="1" x14ac:dyDescent="0.2">
      <c r="A114" s="170">
        <v>31</v>
      </c>
      <c r="B114" s="171" t="s">
        <v>326</v>
      </c>
      <c r="C114" s="179" t="s">
        <v>327</v>
      </c>
      <c r="D114" s="172" t="s">
        <v>246</v>
      </c>
      <c r="E114" s="173">
        <v>4</v>
      </c>
      <c r="F114" s="174"/>
      <c r="G114" s="175">
        <f>ROUND(E114*F114,2)</f>
        <v>0</v>
      </c>
      <c r="H114" s="174"/>
      <c r="I114" s="175">
        <f>ROUND(E114*H114,2)</f>
        <v>0</v>
      </c>
      <c r="J114" s="174"/>
      <c r="K114" s="175">
        <f>ROUND(E114*J114,2)</f>
        <v>0</v>
      </c>
      <c r="L114" s="175">
        <v>21</v>
      </c>
      <c r="M114" s="175">
        <f>G114*(1+L114/100)</f>
        <v>0</v>
      </c>
      <c r="N114" s="173">
        <v>1.7000000000000001E-4</v>
      </c>
      <c r="O114" s="173">
        <f>ROUND(E114*N114,2)</f>
        <v>0</v>
      </c>
      <c r="P114" s="173">
        <v>0</v>
      </c>
      <c r="Q114" s="173">
        <f>ROUND(E114*P114,2)</f>
        <v>0</v>
      </c>
      <c r="R114" s="175" t="s">
        <v>154</v>
      </c>
      <c r="S114" s="175" t="s">
        <v>196</v>
      </c>
      <c r="T114" s="176" t="s">
        <v>197</v>
      </c>
      <c r="U114" s="159">
        <v>0.25</v>
      </c>
      <c r="V114" s="159">
        <f>ROUND(E114*U114,2)</f>
        <v>1</v>
      </c>
      <c r="W114" s="159"/>
      <c r="X114" s="159" t="s">
        <v>198</v>
      </c>
      <c r="Y114" s="159" t="s">
        <v>199</v>
      </c>
      <c r="Z114" s="149"/>
      <c r="AA114" s="149"/>
      <c r="AB114" s="149"/>
      <c r="AC114" s="149"/>
      <c r="AD114" s="149"/>
      <c r="AE114" s="149"/>
      <c r="AF114" s="149"/>
      <c r="AG114" s="149" t="s">
        <v>200</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54"/>
      <c r="D115" s="255"/>
      <c r="E115" s="255"/>
      <c r="F115" s="255"/>
      <c r="G115" s="255"/>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203</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ht="22.5" outlineLevel="1" x14ac:dyDescent="0.2">
      <c r="A116" s="170">
        <v>32</v>
      </c>
      <c r="B116" s="171" t="s">
        <v>328</v>
      </c>
      <c r="C116" s="179" t="s">
        <v>329</v>
      </c>
      <c r="D116" s="172" t="s">
        <v>246</v>
      </c>
      <c r="E116" s="173">
        <v>14</v>
      </c>
      <c r="F116" s="174"/>
      <c r="G116" s="175">
        <f>ROUND(E116*F116,2)</f>
        <v>0</v>
      </c>
      <c r="H116" s="174"/>
      <c r="I116" s="175">
        <f>ROUND(E116*H116,2)</f>
        <v>0</v>
      </c>
      <c r="J116" s="174"/>
      <c r="K116" s="175">
        <f>ROUND(E116*J116,2)</f>
        <v>0</v>
      </c>
      <c r="L116" s="175">
        <v>21</v>
      </c>
      <c r="M116" s="175">
        <f>G116*(1+L116/100)</f>
        <v>0</v>
      </c>
      <c r="N116" s="173">
        <v>8.0000000000000007E-5</v>
      </c>
      <c r="O116" s="173">
        <f>ROUND(E116*N116,2)</f>
        <v>0</v>
      </c>
      <c r="P116" s="173">
        <v>0</v>
      </c>
      <c r="Q116" s="173">
        <f>ROUND(E116*P116,2)</f>
        <v>0</v>
      </c>
      <c r="R116" s="175" t="s">
        <v>154</v>
      </c>
      <c r="S116" s="175" t="s">
        <v>196</v>
      </c>
      <c r="T116" s="176" t="s">
        <v>197</v>
      </c>
      <c r="U116" s="159">
        <v>0.25</v>
      </c>
      <c r="V116" s="159">
        <f>ROUND(E116*U116,2)</f>
        <v>3.5</v>
      </c>
      <c r="W116" s="159"/>
      <c r="X116" s="159" t="s">
        <v>198</v>
      </c>
      <c r="Y116" s="159" t="s">
        <v>199</v>
      </c>
      <c r="Z116" s="149"/>
      <c r="AA116" s="149"/>
      <c r="AB116" s="149"/>
      <c r="AC116" s="149"/>
      <c r="AD116" s="149"/>
      <c r="AE116" s="149"/>
      <c r="AF116" s="149"/>
      <c r="AG116" s="149" t="s">
        <v>200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54"/>
      <c r="D117" s="255"/>
      <c r="E117" s="255"/>
      <c r="F117" s="255"/>
      <c r="G117" s="255"/>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203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70">
        <v>33</v>
      </c>
      <c r="B118" s="171" t="s">
        <v>331</v>
      </c>
      <c r="C118" s="179" t="s">
        <v>332</v>
      </c>
      <c r="D118" s="172" t="s">
        <v>246</v>
      </c>
      <c r="E118" s="173">
        <v>9</v>
      </c>
      <c r="F118" s="174"/>
      <c r="G118" s="175">
        <f>ROUND(E118*F118,2)</f>
        <v>0</v>
      </c>
      <c r="H118" s="174"/>
      <c r="I118" s="175">
        <f>ROUND(E118*H118,2)</f>
        <v>0</v>
      </c>
      <c r="J118" s="174"/>
      <c r="K118" s="175">
        <f>ROUND(E118*J118,2)</f>
        <v>0</v>
      </c>
      <c r="L118" s="175">
        <v>21</v>
      </c>
      <c r="M118" s="175">
        <f>G118*(1+L118/100)</f>
        <v>0</v>
      </c>
      <c r="N118" s="173">
        <v>0</v>
      </c>
      <c r="O118" s="173">
        <f>ROUND(E118*N118,2)</f>
        <v>0</v>
      </c>
      <c r="P118" s="173">
        <v>0</v>
      </c>
      <c r="Q118" s="173">
        <f>ROUND(E118*P118,2)</f>
        <v>0</v>
      </c>
      <c r="R118" s="175" t="s">
        <v>154</v>
      </c>
      <c r="S118" s="175" t="s">
        <v>196</v>
      </c>
      <c r="T118" s="176" t="s">
        <v>197</v>
      </c>
      <c r="U118" s="159">
        <v>5.0500000000000003E-2</v>
      </c>
      <c r="V118" s="159">
        <f>ROUND(E118*U118,2)</f>
        <v>0.45</v>
      </c>
      <c r="W118" s="159"/>
      <c r="X118" s="159" t="s">
        <v>198</v>
      </c>
      <c r="Y118" s="159" t="s">
        <v>199</v>
      </c>
      <c r="Z118" s="149"/>
      <c r="AA118" s="149"/>
      <c r="AB118" s="149"/>
      <c r="AC118" s="149"/>
      <c r="AD118" s="149"/>
      <c r="AE118" s="149"/>
      <c r="AF118" s="149"/>
      <c r="AG118" s="149" t="s">
        <v>200</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54"/>
      <c r="D119" s="255"/>
      <c r="E119" s="255"/>
      <c r="F119" s="255"/>
      <c r="G119" s="255"/>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203</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0">
        <v>34</v>
      </c>
      <c r="B120" s="171" t="s">
        <v>333</v>
      </c>
      <c r="C120" s="179" t="s">
        <v>334</v>
      </c>
      <c r="D120" s="172" t="s">
        <v>246</v>
      </c>
      <c r="E120" s="173">
        <v>1</v>
      </c>
      <c r="F120" s="174"/>
      <c r="G120" s="175">
        <f>ROUND(E120*F120,2)</f>
        <v>0</v>
      </c>
      <c r="H120" s="174"/>
      <c r="I120" s="175">
        <f>ROUND(E120*H120,2)</f>
        <v>0</v>
      </c>
      <c r="J120" s="174"/>
      <c r="K120" s="175">
        <f>ROUND(E120*J120,2)</f>
        <v>0</v>
      </c>
      <c r="L120" s="175">
        <v>21</v>
      </c>
      <c r="M120" s="175">
        <f>G120*(1+L120/100)</f>
        <v>0</v>
      </c>
      <c r="N120" s="173">
        <v>0</v>
      </c>
      <c r="O120" s="173">
        <f>ROUND(E120*N120,2)</f>
        <v>0</v>
      </c>
      <c r="P120" s="173">
        <v>0</v>
      </c>
      <c r="Q120" s="173">
        <f>ROUND(E120*P120,2)</f>
        <v>0</v>
      </c>
      <c r="R120" s="175" t="s">
        <v>154</v>
      </c>
      <c r="S120" s="175" t="s">
        <v>196</v>
      </c>
      <c r="T120" s="176" t="s">
        <v>197</v>
      </c>
      <c r="U120" s="159">
        <v>0.06</v>
      </c>
      <c r="V120" s="159">
        <f>ROUND(E120*U120,2)</f>
        <v>0.06</v>
      </c>
      <c r="W120" s="159"/>
      <c r="X120" s="159" t="s">
        <v>198</v>
      </c>
      <c r="Y120" s="159" t="s">
        <v>199</v>
      </c>
      <c r="Z120" s="149"/>
      <c r="AA120" s="149"/>
      <c r="AB120" s="149"/>
      <c r="AC120" s="149"/>
      <c r="AD120" s="149"/>
      <c r="AE120" s="149"/>
      <c r="AF120" s="149"/>
      <c r="AG120" s="149" t="s">
        <v>200</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54"/>
      <c r="D121" s="255"/>
      <c r="E121" s="255"/>
      <c r="F121" s="255"/>
      <c r="G121" s="255"/>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203</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22.5" outlineLevel="1" x14ac:dyDescent="0.2">
      <c r="A122" s="170">
        <v>35</v>
      </c>
      <c r="B122" s="171" t="s">
        <v>446</v>
      </c>
      <c r="C122" s="179" t="s">
        <v>447</v>
      </c>
      <c r="D122" s="172" t="s">
        <v>246</v>
      </c>
      <c r="E122" s="173">
        <v>3</v>
      </c>
      <c r="F122" s="174"/>
      <c r="G122" s="175">
        <f>ROUND(E122*F122,2)</f>
        <v>0</v>
      </c>
      <c r="H122" s="174"/>
      <c r="I122" s="175">
        <f>ROUND(E122*H122,2)</f>
        <v>0</v>
      </c>
      <c r="J122" s="174"/>
      <c r="K122" s="175">
        <f>ROUND(E122*J122,2)</f>
        <v>0</v>
      </c>
      <c r="L122" s="175">
        <v>21</v>
      </c>
      <c r="M122" s="175">
        <f>G122*(1+L122/100)</f>
        <v>0</v>
      </c>
      <c r="N122" s="173">
        <v>4.0000000000000003E-5</v>
      </c>
      <c r="O122" s="173">
        <f>ROUND(E122*N122,2)</f>
        <v>0</v>
      </c>
      <c r="P122" s="173">
        <v>0</v>
      </c>
      <c r="Q122" s="173">
        <f>ROUND(E122*P122,2)</f>
        <v>0</v>
      </c>
      <c r="R122" s="175" t="s">
        <v>154</v>
      </c>
      <c r="S122" s="175" t="s">
        <v>196</v>
      </c>
      <c r="T122" s="176" t="s">
        <v>197</v>
      </c>
      <c r="U122" s="159">
        <v>0.30567</v>
      </c>
      <c r="V122" s="159">
        <f>ROUND(E122*U122,2)</f>
        <v>0.92</v>
      </c>
      <c r="W122" s="159"/>
      <c r="X122" s="159" t="s">
        <v>198</v>
      </c>
      <c r="Y122" s="159" t="s">
        <v>199</v>
      </c>
      <c r="Z122" s="149"/>
      <c r="AA122" s="149"/>
      <c r="AB122" s="149"/>
      <c r="AC122" s="149"/>
      <c r="AD122" s="149"/>
      <c r="AE122" s="149"/>
      <c r="AF122" s="149"/>
      <c r="AG122" s="149" t="s">
        <v>200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54"/>
      <c r="D123" s="255"/>
      <c r="E123" s="255"/>
      <c r="F123" s="255"/>
      <c r="G123" s="255"/>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203</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2.5" outlineLevel="1" x14ac:dyDescent="0.2">
      <c r="A124" s="170">
        <v>36</v>
      </c>
      <c r="B124" s="171" t="s">
        <v>335</v>
      </c>
      <c r="C124" s="179" t="s">
        <v>336</v>
      </c>
      <c r="D124" s="172" t="s">
        <v>246</v>
      </c>
      <c r="E124" s="173">
        <v>1</v>
      </c>
      <c r="F124" s="174"/>
      <c r="G124" s="175">
        <f>ROUND(E124*F124,2)</f>
        <v>0</v>
      </c>
      <c r="H124" s="174"/>
      <c r="I124" s="175">
        <f>ROUND(E124*H124,2)</f>
        <v>0</v>
      </c>
      <c r="J124" s="174"/>
      <c r="K124" s="175">
        <f>ROUND(E124*J124,2)</f>
        <v>0</v>
      </c>
      <c r="L124" s="175">
        <v>21</v>
      </c>
      <c r="M124" s="175">
        <f>G124*(1+L124/100)</f>
        <v>0</v>
      </c>
      <c r="N124" s="173">
        <v>4.0000000000000003E-5</v>
      </c>
      <c r="O124" s="173">
        <f>ROUND(E124*N124,2)</f>
        <v>0</v>
      </c>
      <c r="P124" s="173">
        <v>0</v>
      </c>
      <c r="Q124" s="173">
        <f>ROUND(E124*P124,2)</f>
        <v>0</v>
      </c>
      <c r="R124" s="175" t="s">
        <v>154</v>
      </c>
      <c r="S124" s="175" t="s">
        <v>196</v>
      </c>
      <c r="T124" s="176" t="s">
        <v>197</v>
      </c>
      <c r="U124" s="159">
        <v>0.32667000000000002</v>
      </c>
      <c r="V124" s="159">
        <f>ROUND(E124*U124,2)</f>
        <v>0.33</v>
      </c>
      <c r="W124" s="159"/>
      <c r="X124" s="159" t="s">
        <v>198</v>
      </c>
      <c r="Y124" s="159" t="s">
        <v>199</v>
      </c>
      <c r="Z124" s="149"/>
      <c r="AA124" s="149"/>
      <c r="AB124" s="149"/>
      <c r="AC124" s="149"/>
      <c r="AD124" s="149"/>
      <c r="AE124" s="149"/>
      <c r="AF124" s="149"/>
      <c r="AG124" s="149" t="s">
        <v>200</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54"/>
      <c r="D125" s="255"/>
      <c r="E125" s="255"/>
      <c r="F125" s="255"/>
      <c r="G125" s="255"/>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203</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2.5" outlineLevel="1" x14ac:dyDescent="0.2">
      <c r="A126" s="170">
        <v>37</v>
      </c>
      <c r="B126" s="171" t="s">
        <v>337</v>
      </c>
      <c r="C126" s="179" t="s">
        <v>338</v>
      </c>
      <c r="D126" s="172" t="s">
        <v>246</v>
      </c>
      <c r="E126" s="173">
        <v>2</v>
      </c>
      <c r="F126" s="174"/>
      <c r="G126" s="175">
        <f>ROUND(E126*F126,2)</f>
        <v>0</v>
      </c>
      <c r="H126" s="174"/>
      <c r="I126" s="175">
        <f>ROUND(E126*H126,2)</f>
        <v>0</v>
      </c>
      <c r="J126" s="174"/>
      <c r="K126" s="175">
        <f>ROUND(E126*J126,2)</f>
        <v>0</v>
      </c>
      <c r="L126" s="175">
        <v>21</v>
      </c>
      <c r="M126" s="175">
        <f>G126*(1+L126/100)</f>
        <v>0</v>
      </c>
      <c r="N126" s="173">
        <v>4.0000000000000003E-5</v>
      </c>
      <c r="O126" s="173">
        <f>ROUND(E126*N126,2)</f>
        <v>0</v>
      </c>
      <c r="P126" s="173">
        <v>0</v>
      </c>
      <c r="Q126" s="173">
        <f>ROUND(E126*P126,2)</f>
        <v>0</v>
      </c>
      <c r="R126" s="175" t="s">
        <v>154</v>
      </c>
      <c r="S126" s="175" t="s">
        <v>196</v>
      </c>
      <c r="T126" s="176" t="s">
        <v>197</v>
      </c>
      <c r="U126" s="159">
        <v>0.32667000000000002</v>
      </c>
      <c r="V126" s="159">
        <f>ROUND(E126*U126,2)</f>
        <v>0.65</v>
      </c>
      <c r="W126" s="159"/>
      <c r="X126" s="159" t="s">
        <v>198</v>
      </c>
      <c r="Y126" s="159" t="s">
        <v>199</v>
      </c>
      <c r="Z126" s="149"/>
      <c r="AA126" s="149"/>
      <c r="AB126" s="149"/>
      <c r="AC126" s="149"/>
      <c r="AD126" s="149"/>
      <c r="AE126" s="149"/>
      <c r="AF126" s="149"/>
      <c r="AG126" s="149" t="s">
        <v>200</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54"/>
      <c r="D127" s="255"/>
      <c r="E127" s="255"/>
      <c r="F127" s="255"/>
      <c r="G127" s="255"/>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203</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33.75" outlineLevel="1" x14ac:dyDescent="0.2">
      <c r="A128" s="170">
        <v>38</v>
      </c>
      <c r="B128" s="171" t="s">
        <v>339</v>
      </c>
      <c r="C128" s="179" t="s">
        <v>340</v>
      </c>
      <c r="D128" s="172" t="s">
        <v>246</v>
      </c>
      <c r="E128" s="173">
        <v>18</v>
      </c>
      <c r="F128" s="174"/>
      <c r="G128" s="175">
        <f>ROUND(E128*F128,2)</f>
        <v>0</v>
      </c>
      <c r="H128" s="174"/>
      <c r="I128" s="175">
        <f>ROUND(E128*H128,2)</f>
        <v>0</v>
      </c>
      <c r="J128" s="174"/>
      <c r="K128" s="175">
        <f>ROUND(E128*J128,2)</f>
        <v>0</v>
      </c>
      <c r="L128" s="175">
        <v>21</v>
      </c>
      <c r="M128" s="175">
        <f>G128*(1+L128/100)</f>
        <v>0</v>
      </c>
      <c r="N128" s="173">
        <v>4.0000000000000003E-5</v>
      </c>
      <c r="O128" s="173">
        <f>ROUND(E128*N128,2)</f>
        <v>0</v>
      </c>
      <c r="P128" s="173">
        <v>0</v>
      </c>
      <c r="Q128" s="173">
        <f>ROUND(E128*P128,2)</f>
        <v>0</v>
      </c>
      <c r="R128" s="175" t="s">
        <v>154</v>
      </c>
      <c r="S128" s="175" t="s">
        <v>196</v>
      </c>
      <c r="T128" s="176" t="s">
        <v>197</v>
      </c>
      <c r="U128" s="159">
        <v>0.255</v>
      </c>
      <c r="V128" s="159">
        <f>ROUND(E128*U128,2)</f>
        <v>4.59</v>
      </c>
      <c r="W128" s="159"/>
      <c r="X128" s="159" t="s">
        <v>198</v>
      </c>
      <c r="Y128" s="159" t="s">
        <v>199</v>
      </c>
      <c r="Z128" s="149"/>
      <c r="AA128" s="149"/>
      <c r="AB128" s="149"/>
      <c r="AC128" s="149"/>
      <c r="AD128" s="149"/>
      <c r="AE128" s="149"/>
      <c r="AF128" s="149"/>
      <c r="AG128" s="149" t="s">
        <v>200</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54"/>
      <c r="D129" s="255"/>
      <c r="E129" s="255"/>
      <c r="F129" s="255"/>
      <c r="G129" s="255"/>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203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0">
        <v>39</v>
      </c>
      <c r="B130" s="171" t="s">
        <v>341</v>
      </c>
      <c r="C130" s="179" t="s">
        <v>342</v>
      </c>
      <c r="D130" s="172" t="s">
        <v>246</v>
      </c>
      <c r="E130" s="173">
        <v>4</v>
      </c>
      <c r="F130" s="174"/>
      <c r="G130" s="175">
        <f>ROUND(E130*F130,2)</f>
        <v>0</v>
      </c>
      <c r="H130" s="174"/>
      <c r="I130" s="175">
        <f>ROUND(E130*H130,2)</f>
        <v>0</v>
      </c>
      <c r="J130" s="174"/>
      <c r="K130" s="175">
        <f>ROUND(E130*J130,2)</f>
        <v>0</v>
      </c>
      <c r="L130" s="175">
        <v>21</v>
      </c>
      <c r="M130" s="175">
        <f>G130*(1+L130/100)</f>
        <v>0</v>
      </c>
      <c r="N130" s="173">
        <v>0</v>
      </c>
      <c r="O130" s="173">
        <f>ROUND(E130*N130,2)</f>
        <v>0</v>
      </c>
      <c r="P130" s="173">
        <v>0</v>
      </c>
      <c r="Q130" s="173">
        <f>ROUND(E130*P130,2)</f>
        <v>0</v>
      </c>
      <c r="R130" s="175" t="s">
        <v>154</v>
      </c>
      <c r="S130" s="175" t="s">
        <v>196</v>
      </c>
      <c r="T130" s="176" t="s">
        <v>197</v>
      </c>
      <c r="U130" s="159">
        <v>0.34</v>
      </c>
      <c r="V130" s="159">
        <f>ROUND(E130*U130,2)</f>
        <v>1.36</v>
      </c>
      <c r="W130" s="159"/>
      <c r="X130" s="159" t="s">
        <v>198</v>
      </c>
      <c r="Y130" s="159" t="s">
        <v>199</v>
      </c>
      <c r="Z130" s="149"/>
      <c r="AA130" s="149"/>
      <c r="AB130" s="149"/>
      <c r="AC130" s="149"/>
      <c r="AD130" s="149"/>
      <c r="AE130" s="149"/>
      <c r="AF130" s="149"/>
      <c r="AG130" s="149" t="s">
        <v>200</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54"/>
      <c r="D131" s="255"/>
      <c r="E131" s="255"/>
      <c r="F131" s="255"/>
      <c r="G131" s="255"/>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203</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70">
        <v>40</v>
      </c>
      <c r="B132" s="171" t="s">
        <v>343</v>
      </c>
      <c r="C132" s="179" t="s">
        <v>344</v>
      </c>
      <c r="D132" s="172" t="s">
        <v>246</v>
      </c>
      <c r="E132" s="173">
        <v>1</v>
      </c>
      <c r="F132" s="174"/>
      <c r="G132" s="175">
        <f>ROUND(E132*F132,2)</f>
        <v>0</v>
      </c>
      <c r="H132" s="174"/>
      <c r="I132" s="175">
        <f>ROUND(E132*H132,2)</f>
        <v>0</v>
      </c>
      <c r="J132" s="174"/>
      <c r="K132" s="175">
        <f>ROUND(E132*J132,2)</f>
        <v>0</v>
      </c>
      <c r="L132" s="175">
        <v>21</v>
      </c>
      <c r="M132" s="175">
        <f>G132*(1+L132/100)</f>
        <v>0</v>
      </c>
      <c r="N132" s="173">
        <v>0</v>
      </c>
      <c r="O132" s="173">
        <f>ROUND(E132*N132,2)</f>
        <v>0</v>
      </c>
      <c r="P132" s="173">
        <v>0</v>
      </c>
      <c r="Q132" s="173">
        <f>ROUND(E132*P132,2)</f>
        <v>0</v>
      </c>
      <c r="R132" s="175" t="s">
        <v>154</v>
      </c>
      <c r="S132" s="175" t="s">
        <v>196</v>
      </c>
      <c r="T132" s="176" t="s">
        <v>197</v>
      </c>
      <c r="U132" s="159">
        <v>0.48</v>
      </c>
      <c r="V132" s="159">
        <f>ROUND(E132*U132,2)</f>
        <v>0.48</v>
      </c>
      <c r="W132" s="159"/>
      <c r="X132" s="159" t="s">
        <v>198</v>
      </c>
      <c r="Y132" s="159" t="s">
        <v>199</v>
      </c>
      <c r="Z132" s="149"/>
      <c r="AA132" s="149"/>
      <c r="AB132" s="149"/>
      <c r="AC132" s="149"/>
      <c r="AD132" s="149"/>
      <c r="AE132" s="149"/>
      <c r="AF132" s="149"/>
      <c r="AG132" s="149" t="s">
        <v>200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54"/>
      <c r="D133" s="255"/>
      <c r="E133" s="255"/>
      <c r="F133" s="255"/>
      <c r="G133" s="255"/>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203</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70">
        <v>41</v>
      </c>
      <c r="B134" s="171" t="s">
        <v>345</v>
      </c>
      <c r="C134" s="179" t="s">
        <v>346</v>
      </c>
      <c r="D134" s="172" t="s">
        <v>246</v>
      </c>
      <c r="E134" s="173">
        <v>17</v>
      </c>
      <c r="F134" s="174"/>
      <c r="G134" s="175">
        <f>ROUND(E134*F134,2)</f>
        <v>0</v>
      </c>
      <c r="H134" s="174"/>
      <c r="I134" s="175">
        <f>ROUND(E134*H134,2)</f>
        <v>0</v>
      </c>
      <c r="J134" s="174"/>
      <c r="K134" s="175">
        <f>ROUND(E134*J134,2)</f>
        <v>0</v>
      </c>
      <c r="L134" s="175">
        <v>21</v>
      </c>
      <c r="M134" s="175">
        <f>G134*(1+L134/100)</f>
        <v>0</v>
      </c>
      <c r="N134" s="173">
        <v>0</v>
      </c>
      <c r="O134" s="173">
        <f>ROUND(E134*N134,2)</f>
        <v>0</v>
      </c>
      <c r="P134" s="173">
        <v>0</v>
      </c>
      <c r="Q134" s="173">
        <f>ROUND(E134*P134,2)</f>
        <v>0</v>
      </c>
      <c r="R134" s="175" t="s">
        <v>154</v>
      </c>
      <c r="S134" s="175" t="s">
        <v>196</v>
      </c>
      <c r="T134" s="176" t="s">
        <v>197</v>
      </c>
      <c r="U134" s="159">
        <v>0.66</v>
      </c>
      <c r="V134" s="159">
        <f>ROUND(E134*U134,2)</f>
        <v>11.22</v>
      </c>
      <c r="W134" s="159"/>
      <c r="X134" s="159" t="s">
        <v>198</v>
      </c>
      <c r="Y134" s="159" t="s">
        <v>199</v>
      </c>
      <c r="Z134" s="149"/>
      <c r="AA134" s="149"/>
      <c r="AB134" s="149"/>
      <c r="AC134" s="149"/>
      <c r="AD134" s="149"/>
      <c r="AE134" s="149"/>
      <c r="AF134" s="149"/>
      <c r="AG134" s="149" t="s">
        <v>200</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43" t="s">
        <v>347</v>
      </c>
      <c r="D135" s="244"/>
      <c r="E135" s="244"/>
      <c r="F135" s="244"/>
      <c r="G135" s="244"/>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213</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2" x14ac:dyDescent="0.2">
      <c r="A136" s="156"/>
      <c r="B136" s="157"/>
      <c r="C136" s="241"/>
      <c r="D136" s="242"/>
      <c r="E136" s="242"/>
      <c r="F136" s="242"/>
      <c r="G136" s="242"/>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203</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70">
        <v>42</v>
      </c>
      <c r="B137" s="171" t="s">
        <v>348</v>
      </c>
      <c r="C137" s="179" t="s">
        <v>349</v>
      </c>
      <c r="D137" s="172" t="s">
        <v>246</v>
      </c>
      <c r="E137" s="173">
        <v>34</v>
      </c>
      <c r="F137" s="174"/>
      <c r="G137" s="175">
        <f>ROUND(E137*F137,2)</f>
        <v>0</v>
      </c>
      <c r="H137" s="174"/>
      <c r="I137" s="175">
        <f>ROUND(E137*H137,2)</f>
        <v>0</v>
      </c>
      <c r="J137" s="174"/>
      <c r="K137" s="175">
        <f>ROUND(E137*J137,2)</f>
        <v>0</v>
      </c>
      <c r="L137" s="175">
        <v>21</v>
      </c>
      <c r="M137" s="175">
        <f>G137*(1+L137/100)</f>
        <v>0</v>
      </c>
      <c r="N137" s="173">
        <v>0</v>
      </c>
      <c r="O137" s="173">
        <f>ROUND(E137*N137,2)</f>
        <v>0</v>
      </c>
      <c r="P137" s="173">
        <v>0</v>
      </c>
      <c r="Q137" s="173">
        <f>ROUND(E137*P137,2)</f>
        <v>0</v>
      </c>
      <c r="R137" s="175" t="s">
        <v>154</v>
      </c>
      <c r="S137" s="175" t="s">
        <v>196</v>
      </c>
      <c r="T137" s="176" t="s">
        <v>197</v>
      </c>
      <c r="U137" s="159">
        <v>0.34699999999999998</v>
      </c>
      <c r="V137" s="159">
        <f>ROUND(E137*U137,2)</f>
        <v>11.8</v>
      </c>
      <c r="W137" s="159"/>
      <c r="X137" s="159" t="s">
        <v>198</v>
      </c>
      <c r="Y137" s="159" t="s">
        <v>199</v>
      </c>
      <c r="Z137" s="149"/>
      <c r="AA137" s="149"/>
      <c r="AB137" s="149"/>
      <c r="AC137" s="149"/>
      <c r="AD137" s="149"/>
      <c r="AE137" s="149"/>
      <c r="AF137" s="149"/>
      <c r="AG137" s="149" t="s">
        <v>200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
      <c r="A138" s="156"/>
      <c r="B138" s="157"/>
      <c r="C138" s="254"/>
      <c r="D138" s="255"/>
      <c r="E138" s="255"/>
      <c r="F138" s="255"/>
      <c r="G138" s="255"/>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203</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0">
        <v>43</v>
      </c>
      <c r="B139" s="171" t="s">
        <v>350</v>
      </c>
      <c r="C139" s="179" t="s">
        <v>351</v>
      </c>
      <c r="D139" s="172" t="s">
        <v>194</v>
      </c>
      <c r="E139" s="173">
        <v>5</v>
      </c>
      <c r="F139" s="174"/>
      <c r="G139" s="175">
        <f>ROUND(E139*F139,2)</f>
        <v>0</v>
      </c>
      <c r="H139" s="174"/>
      <c r="I139" s="175">
        <f>ROUND(E139*H139,2)</f>
        <v>0</v>
      </c>
      <c r="J139" s="174"/>
      <c r="K139" s="175">
        <f>ROUND(E139*J139,2)</f>
        <v>0</v>
      </c>
      <c r="L139" s="175">
        <v>21</v>
      </c>
      <c r="M139" s="175">
        <f>G139*(1+L139/100)</f>
        <v>0</v>
      </c>
      <c r="N139" s="173">
        <v>0</v>
      </c>
      <c r="O139" s="173">
        <f>ROUND(E139*N139,2)</f>
        <v>0</v>
      </c>
      <c r="P139" s="173">
        <v>0</v>
      </c>
      <c r="Q139" s="173">
        <f>ROUND(E139*P139,2)</f>
        <v>0</v>
      </c>
      <c r="R139" s="175" t="s">
        <v>154</v>
      </c>
      <c r="S139" s="175" t="s">
        <v>196</v>
      </c>
      <c r="T139" s="176" t="s">
        <v>197</v>
      </c>
      <c r="U139" s="159">
        <v>6.4149999999999999E-2</v>
      </c>
      <c r="V139" s="159">
        <f>ROUND(E139*U139,2)</f>
        <v>0.32</v>
      </c>
      <c r="W139" s="159"/>
      <c r="X139" s="159" t="s">
        <v>198</v>
      </c>
      <c r="Y139" s="159" t="s">
        <v>199</v>
      </c>
      <c r="Z139" s="149"/>
      <c r="AA139" s="149"/>
      <c r="AB139" s="149"/>
      <c r="AC139" s="149"/>
      <c r="AD139" s="149"/>
      <c r="AE139" s="149"/>
      <c r="AF139" s="149"/>
      <c r="AG139" s="149" t="s">
        <v>200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2" x14ac:dyDescent="0.2">
      <c r="A140" s="156"/>
      <c r="B140" s="157"/>
      <c r="C140" s="254"/>
      <c r="D140" s="255"/>
      <c r="E140" s="255"/>
      <c r="F140" s="255"/>
      <c r="G140" s="255"/>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203</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0">
        <v>44</v>
      </c>
      <c r="B141" s="171" t="s">
        <v>352</v>
      </c>
      <c r="C141" s="179" t="s">
        <v>353</v>
      </c>
      <c r="D141" s="172" t="s">
        <v>194</v>
      </c>
      <c r="E141" s="173">
        <v>100</v>
      </c>
      <c r="F141" s="174"/>
      <c r="G141" s="175">
        <f>ROUND(E141*F141,2)</f>
        <v>0</v>
      </c>
      <c r="H141" s="174"/>
      <c r="I141" s="175">
        <f>ROUND(E141*H141,2)</f>
        <v>0</v>
      </c>
      <c r="J141" s="174"/>
      <c r="K141" s="175">
        <f>ROUND(E141*J141,2)</f>
        <v>0</v>
      </c>
      <c r="L141" s="175">
        <v>21</v>
      </c>
      <c r="M141" s="175">
        <f>G141*(1+L141/100)</f>
        <v>0</v>
      </c>
      <c r="N141" s="173">
        <v>1.7000000000000001E-4</v>
      </c>
      <c r="O141" s="173">
        <f>ROUND(E141*N141,2)</f>
        <v>0.02</v>
      </c>
      <c r="P141" s="173">
        <v>0</v>
      </c>
      <c r="Q141" s="173">
        <f>ROUND(E141*P141,2)</f>
        <v>0</v>
      </c>
      <c r="R141" s="175" t="s">
        <v>154</v>
      </c>
      <c r="S141" s="175" t="s">
        <v>196</v>
      </c>
      <c r="T141" s="176" t="s">
        <v>197</v>
      </c>
      <c r="U141" s="159">
        <v>5.0959999999999998E-2</v>
      </c>
      <c r="V141" s="159">
        <f>ROUND(E141*U141,2)</f>
        <v>5.0999999999999996</v>
      </c>
      <c r="W141" s="159"/>
      <c r="X141" s="159" t="s">
        <v>198</v>
      </c>
      <c r="Y141" s="159" t="s">
        <v>199</v>
      </c>
      <c r="Z141" s="149"/>
      <c r="AA141" s="149"/>
      <c r="AB141" s="149"/>
      <c r="AC141" s="149"/>
      <c r="AD141" s="149"/>
      <c r="AE141" s="149"/>
      <c r="AF141" s="149"/>
      <c r="AG141" s="149" t="s">
        <v>200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x14ac:dyDescent="0.2">
      <c r="A142" s="156"/>
      <c r="B142" s="157"/>
      <c r="C142" s="254"/>
      <c r="D142" s="255"/>
      <c r="E142" s="255"/>
      <c r="F142" s="255"/>
      <c r="G142" s="255"/>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203</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0">
        <v>45</v>
      </c>
      <c r="B143" s="171" t="s">
        <v>354</v>
      </c>
      <c r="C143" s="179" t="s">
        <v>355</v>
      </c>
      <c r="D143" s="172" t="s">
        <v>194</v>
      </c>
      <c r="E143" s="173">
        <v>90</v>
      </c>
      <c r="F143" s="174"/>
      <c r="G143" s="175">
        <f>ROUND(E143*F143,2)</f>
        <v>0</v>
      </c>
      <c r="H143" s="174"/>
      <c r="I143" s="175">
        <f>ROUND(E143*H143,2)</f>
        <v>0</v>
      </c>
      <c r="J143" s="174"/>
      <c r="K143" s="175">
        <f>ROUND(E143*J143,2)</f>
        <v>0</v>
      </c>
      <c r="L143" s="175">
        <v>21</v>
      </c>
      <c r="M143" s="175">
        <f>G143*(1+L143/100)</f>
        <v>0</v>
      </c>
      <c r="N143" s="173">
        <v>2.1000000000000001E-4</v>
      </c>
      <c r="O143" s="173">
        <f>ROUND(E143*N143,2)</f>
        <v>0.02</v>
      </c>
      <c r="P143" s="173">
        <v>0</v>
      </c>
      <c r="Q143" s="173">
        <f>ROUND(E143*P143,2)</f>
        <v>0</v>
      </c>
      <c r="R143" s="175" t="s">
        <v>154</v>
      </c>
      <c r="S143" s="175" t="s">
        <v>196</v>
      </c>
      <c r="T143" s="176" t="s">
        <v>197</v>
      </c>
      <c r="U143" s="159">
        <v>5.0959999999999998E-2</v>
      </c>
      <c r="V143" s="159">
        <f>ROUND(E143*U143,2)</f>
        <v>4.59</v>
      </c>
      <c r="W143" s="159"/>
      <c r="X143" s="159" t="s">
        <v>198</v>
      </c>
      <c r="Y143" s="159" t="s">
        <v>199</v>
      </c>
      <c r="Z143" s="149"/>
      <c r="AA143" s="149"/>
      <c r="AB143" s="149"/>
      <c r="AC143" s="149"/>
      <c r="AD143" s="149"/>
      <c r="AE143" s="149"/>
      <c r="AF143" s="149"/>
      <c r="AG143" s="149" t="s">
        <v>200</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x14ac:dyDescent="0.2">
      <c r="A144" s="156"/>
      <c r="B144" s="157"/>
      <c r="C144" s="254"/>
      <c r="D144" s="255"/>
      <c r="E144" s="255"/>
      <c r="F144" s="255"/>
      <c r="G144" s="255"/>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203</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70">
        <v>46</v>
      </c>
      <c r="B145" s="171" t="s">
        <v>356</v>
      </c>
      <c r="C145" s="179" t="s">
        <v>357</v>
      </c>
      <c r="D145" s="172" t="s">
        <v>194</v>
      </c>
      <c r="E145" s="173">
        <v>30</v>
      </c>
      <c r="F145" s="174"/>
      <c r="G145" s="175">
        <f>ROUND(E145*F145,2)</f>
        <v>0</v>
      </c>
      <c r="H145" s="174"/>
      <c r="I145" s="175">
        <f>ROUND(E145*H145,2)</f>
        <v>0</v>
      </c>
      <c r="J145" s="174"/>
      <c r="K145" s="175">
        <f>ROUND(E145*J145,2)</f>
        <v>0</v>
      </c>
      <c r="L145" s="175">
        <v>21</v>
      </c>
      <c r="M145" s="175">
        <f>G145*(1+L145/100)</f>
        <v>0</v>
      </c>
      <c r="N145" s="173">
        <v>0</v>
      </c>
      <c r="O145" s="173">
        <f>ROUND(E145*N145,2)</f>
        <v>0</v>
      </c>
      <c r="P145" s="173">
        <v>0</v>
      </c>
      <c r="Q145" s="173">
        <f>ROUND(E145*P145,2)</f>
        <v>0</v>
      </c>
      <c r="R145" s="175" t="s">
        <v>358</v>
      </c>
      <c r="S145" s="175" t="s">
        <v>196</v>
      </c>
      <c r="T145" s="176" t="s">
        <v>197</v>
      </c>
      <c r="U145" s="159">
        <v>9.5000000000000001E-2</v>
      </c>
      <c r="V145" s="159">
        <f>ROUND(E145*U145,2)</f>
        <v>2.85</v>
      </c>
      <c r="W145" s="159"/>
      <c r="X145" s="159" t="s">
        <v>198</v>
      </c>
      <c r="Y145" s="159" t="s">
        <v>199</v>
      </c>
      <c r="Z145" s="149"/>
      <c r="AA145" s="149"/>
      <c r="AB145" s="149"/>
      <c r="AC145" s="149"/>
      <c r="AD145" s="149"/>
      <c r="AE145" s="149"/>
      <c r="AF145" s="149"/>
      <c r="AG145" s="149" t="s">
        <v>200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x14ac:dyDescent="0.2">
      <c r="A146" s="156"/>
      <c r="B146" s="157"/>
      <c r="C146" s="254"/>
      <c r="D146" s="255"/>
      <c r="E146" s="255"/>
      <c r="F146" s="255"/>
      <c r="G146" s="255"/>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203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0">
        <v>47</v>
      </c>
      <c r="B147" s="171" t="s">
        <v>359</v>
      </c>
      <c r="C147" s="179" t="s">
        <v>360</v>
      </c>
      <c r="D147" s="172" t="s">
        <v>194</v>
      </c>
      <c r="E147" s="173">
        <v>30</v>
      </c>
      <c r="F147" s="174"/>
      <c r="G147" s="175">
        <f>ROUND(E147*F147,2)</f>
        <v>0</v>
      </c>
      <c r="H147" s="174"/>
      <c r="I147" s="175">
        <f>ROUND(E147*H147,2)</f>
        <v>0</v>
      </c>
      <c r="J147" s="174"/>
      <c r="K147" s="175">
        <f>ROUND(E147*J147,2)</f>
        <v>0</v>
      </c>
      <c r="L147" s="175">
        <v>21</v>
      </c>
      <c r="M147" s="175">
        <f>G147*(1+L147/100)</f>
        <v>0</v>
      </c>
      <c r="N147" s="173">
        <v>0</v>
      </c>
      <c r="O147" s="173">
        <f>ROUND(E147*N147,2)</f>
        <v>0</v>
      </c>
      <c r="P147" s="173">
        <v>0</v>
      </c>
      <c r="Q147" s="173">
        <f>ROUND(E147*P147,2)</f>
        <v>0</v>
      </c>
      <c r="R147" s="175" t="s">
        <v>358</v>
      </c>
      <c r="S147" s="175" t="s">
        <v>196</v>
      </c>
      <c r="T147" s="176" t="s">
        <v>197</v>
      </c>
      <c r="U147" s="159">
        <v>1.4999999999999999E-2</v>
      </c>
      <c r="V147" s="159">
        <f>ROUND(E147*U147,2)</f>
        <v>0.45</v>
      </c>
      <c r="W147" s="159"/>
      <c r="X147" s="159" t="s">
        <v>198</v>
      </c>
      <c r="Y147" s="159" t="s">
        <v>199</v>
      </c>
      <c r="Z147" s="149"/>
      <c r="AA147" s="149"/>
      <c r="AB147" s="149"/>
      <c r="AC147" s="149"/>
      <c r="AD147" s="149"/>
      <c r="AE147" s="149"/>
      <c r="AF147" s="149"/>
      <c r="AG147" s="149" t="s">
        <v>200</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54"/>
      <c r="D148" s="255"/>
      <c r="E148" s="255"/>
      <c r="F148" s="255"/>
      <c r="G148" s="255"/>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203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0">
        <v>48</v>
      </c>
      <c r="B149" s="171" t="s">
        <v>361</v>
      </c>
      <c r="C149" s="179" t="s">
        <v>362</v>
      </c>
      <c r="D149" s="172" t="s">
        <v>246</v>
      </c>
      <c r="E149" s="173">
        <v>35</v>
      </c>
      <c r="F149" s="174"/>
      <c r="G149" s="175">
        <f>ROUND(E149*F149,2)</f>
        <v>0</v>
      </c>
      <c r="H149" s="174"/>
      <c r="I149" s="175">
        <f>ROUND(E149*H149,2)</f>
        <v>0</v>
      </c>
      <c r="J149" s="174"/>
      <c r="K149" s="175">
        <f>ROUND(E149*J149,2)</f>
        <v>0</v>
      </c>
      <c r="L149" s="175">
        <v>21</v>
      </c>
      <c r="M149" s="175">
        <f>G149*(1+L149/100)</f>
        <v>0</v>
      </c>
      <c r="N149" s="173">
        <v>0</v>
      </c>
      <c r="O149" s="173">
        <f>ROUND(E149*N149,2)</f>
        <v>0</v>
      </c>
      <c r="P149" s="173">
        <v>0</v>
      </c>
      <c r="Q149" s="173">
        <f>ROUND(E149*P149,2)</f>
        <v>0</v>
      </c>
      <c r="R149" s="175" t="s">
        <v>358</v>
      </c>
      <c r="S149" s="175" t="s">
        <v>196</v>
      </c>
      <c r="T149" s="176" t="s">
        <v>197</v>
      </c>
      <c r="U149" s="159">
        <v>0.02</v>
      </c>
      <c r="V149" s="159">
        <f>ROUND(E149*U149,2)</f>
        <v>0.7</v>
      </c>
      <c r="W149" s="159"/>
      <c r="X149" s="159" t="s">
        <v>198</v>
      </c>
      <c r="Y149" s="159" t="s">
        <v>199</v>
      </c>
      <c r="Z149" s="149"/>
      <c r="AA149" s="149"/>
      <c r="AB149" s="149"/>
      <c r="AC149" s="149"/>
      <c r="AD149" s="149"/>
      <c r="AE149" s="149"/>
      <c r="AF149" s="149"/>
      <c r="AG149" s="149" t="s">
        <v>200</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54"/>
      <c r="D150" s="255"/>
      <c r="E150" s="255"/>
      <c r="F150" s="255"/>
      <c r="G150" s="255"/>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203</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0">
        <v>49</v>
      </c>
      <c r="B151" s="171" t="s">
        <v>363</v>
      </c>
      <c r="C151" s="179" t="s">
        <v>364</v>
      </c>
      <c r="D151" s="172" t="s">
        <v>194</v>
      </c>
      <c r="E151" s="173">
        <v>5</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t="s">
        <v>358</v>
      </c>
      <c r="S151" s="175" t="s">
        <v>196</v>
      </c>
      <c r="T151" s="176" t="s">
        <v>197</v>
      </c>
      <c r="U151" s="159">
        <v>0.32500000000000001</v>
      </c>
      <c r="V151" s="159">
        <f>ROUND(E151*U151,2)</f>
        <v>1.63</v>
      </c>
      <c r="W151" s="159"/>
      <c r="X151" s="159" t="s">
        <v>198</v>
      </c>
      <c r="Y151" s="159" t="s">
        <v>199</v>
      </c>
      <c r="Z151" s="149"/>
      <c r="AA151" s="149"/>
      <c r="AB151" s="149"/>
      <c r="AC151" s="149"/>
      <c r="AD151" s="149"/>
      <c r="AE151" s="149"/>
      <c r="AF151" s="149"/>
      <c r="AG151" s="149" t="s">
        <v>200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254"/>
      <c r="D152" s="255"/>
      <c r="E152" s="255"/>
      <c r="F152" s="255"/>
      <c r="G152" s="255"/>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203</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0">
        <v>50</v>
      </c>
      <c r="B153" s="171" t="s">
        <v>365</v>
      </c>
      <c r="C153" s="179" t="s">
        <v>366</v>
      </c>
      <c r="D153" s="172" t="s">
        <v>194</v>
      </c>
      <c r="E153" s="173">
        <v>5</v>
      </c>
      <c r="F153" s="174"/>
      <c r="G153" s="175">
        <f>ROUND(E153*F153,2)</f>
        <v>0</v>
      </c>
      <c r="H153" s="174"/>
      <c r="I153" s="175">
        <f>ROUND(E153*H153,2)</f>
        <v>0</v>
      </c>
      <c r="J153" s="174"/>
      <c r="K153" s="175">
        <f>ROUND(E153*J153,2)</f>
        <v>0</v>
      </c>
      <c r="L153" s="175">
        <v>21</v>
      </c>
      <c r="M153" s="175">
        <f>G153*(1+L153/100)</f>
        <v>0</v>
      </c>
      <c r="N153" s="173">
        <v>0</v>
      </c>
      <c r="O153" s="173">
        <f>ROUND(E153*N153,2)</f>
        <v>0</v>
      </c>
      <c r="P153" s="173">
        <v>0</v>
      </c>
      <c r="Q153" s="173">
        <f>ROUND(E153*P153,2)</f>
        <v>0</v>
      </c>
      <c r="R153" s="175" t="s">
        <v>358</v>
      </c>
      <c r="S153" s="175" t="s">
        <v>196</v>
      </c>
      <c r="T153" s="176" t="s">
        <v>197</v>
      </c>
      <c r="U153" s="159">
        <v>0.09</v>
      </c>
      <c r="V153" s="159">
        <f>ROUND(E153*U153,2)</f>
        <v>0.45</v>
      </c>
      <c r="W153" s="159"/>
      <c r="X153" s="159" t="s">
        <v>198</v>
      </c>
      <c r="Y153" s="159" t="s">
        <v>199</v>
      </c>
      <c r="Z153" s="149"/>
      <c r="AA153" s="149"/>
      <c r="AB153" s="149"/>
      <c r="AC153" s="149"/>
      <c r="AD153" s="149"/>
      <c r="AE153" s="149"/>
      <c r="AF153" s="149"/>
      <c r="AG153" s="149" t="s">
        <v>200</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254"/>
      <c r="D154" s="255"/>
      <c r="E154" s="255"/>
      <c r="F154" s="255"/>
      <c r="G154" s="255"/>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203</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0">
        <v>51</v>
      </c>
      <c r="B155" s="171" t="s">
        <v>367</v>
      </c>
      <c r="C155" s="179" t="s">
        <v>368</v>
      </c>
      <c r="D155" s="172" t="s">
        <v>246</v>
      </c>
      <c r="E155" s="173">
        <v>6</v>
      </c>
      <c r="F155" s="174"/>
      <c r="G155" s="175">
        <f>ROUND(E155*F155,2)</f>
        <v>0</v>
      </c>
      <c r="H155" s="174"/>
      <c r="I155" s="175">
        <f>ROUND(E155*H155,2)</f>
        <v>0</v>
      </c>
      <c r="J155" s="174"/>
      <c r="K155" s="175">
        <f>ROUND(E155*J155,2)</f>
        <v>0</v>
      </c>
      <c r="L155" s="175">
        <v>21</v>
      </c>
      <c r="M155" s="175">
        <f>G155*(1+L155/100)</f>
        <v>0</v>
      </c>
      <c r="N155" s="173">
        <v>0</v>
      </c>
      <c r="O155" s="173">
        <f>ROUND(E155*N155,2)</f>
        <v>0</v>
      </c>
      <c r="P155" s="173">
        <v>0</v>
      </c>
      <c r="Q155" s="173">
        <f>ROUND(E155*P155,2)</f>
        <v>0</v>
      </c>
      <c r="R155" s="175" t="s">
        <v>358</v>
      </c>
      <c r="S155" s="175" t="s">
        <v>196</v>
      </c>
      <c r="T155" s="176" t="s">
        <v>197</v>
      </c>
      <c r="U155" s="159">
        <v>0.06</v>
      </c>
      <c r="V155" s="159">
        <f>ROUND(E155*U155,2)</f>
        <v>0.36</v>
      </c>
      <c r="W155" s="159"/>
      <c r="X155" s="159" t="s">
        <v>198</v>
      </c>
      <c r="Y155" s="159" t="s">
        <v>199</v>
      </c>
      <c r="Z155" s="149"/>
      <c r="AA155" s="149"/>
      <c r="AB155" s="149"/>
      <c r="AC155" s="149"/>
      <c r="AD155" s="149"/>
      <c r="AE155" s="149"/>
      <c r="AF155" s="149"/>
      <c r="AG155" s="149" t="s">
        <v>200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54"/>
      <c r="D156" s="255"/>
      <c r="E156" s="255"/>
      <c r="F156" s="255"/>
      <c r="G156" s="255"/>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203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0">
        <v>52</v>
      </c>
      <c r="B157" s="171" t="s">
        <v>369</v>
      </c>
      <c r="C157" s="179" t="s">
        <v>370</v>
      </c>
      <c r="D157" s="172" t="s">
        <v>246</v>
      </c>
      <c r="E157" s="173">
        <v>17</v>
      </c>
      <c r="F157" s="174"/>
      <c r="G157" s="175">
        <f>ROUND(E157*F157,2)</f>
        <v>0</v>
      </c>
      <c r="H157" s="174"/>
      <c r="I157" s="175">
        <f>ROUND(E157*H157,2)</f>
        <v>0</v>
      </c>
      <c r="J157" s="174"/>
      <c r="K157" s="175">
        <f>ROUND(E157*J157,2)</f>
        <v>0</v>
      </c>
      <c r="L157" s="175">
        <v>21</v>
      </c>
      <c r="M157" s="175">
        <f>G157*(1+L157/100)</f>
        <v>0</v>
      </c>
      <c r="N157" s="173">
        <v>0</v>
      </c>
      <c r="O157" s="173">
        <f>ROUND(E157*N157,2)</f>
        <v>0</v>
      </c>
      <c r="P157" s="173">
        <v>0</v>
      </c>
      <c r="Q157" s="173">
        <f>ROUND(E157*P157,2)</f>
        <v>0</v>
      </c>
      <c r="R157" s="175" t="s">
        <v>358</v>
      </c>
      <c r="S157" s="175" t="s">
        <v>196</v>
      </c>
      <c r="T157" s="176" t="s">
        <v>197</v>
      </c>
      <c r="U157" s="159">
        <v>0.27600000000000002</v>
      </c>
      <c r="V157" s="159">
        <f>ROUND(E157*U157,2)</f>
        <v>4.6900000000000004</v>
      </c>
      <c r="W157" s="159"/>
      <c r="X157" s="159" t="s">
        <v>198</v>
      </c>
      <c r="Y157" s="159" t="s">
        <v>199</v>
      </c>
      <c r="Z157" s="149"/>
      <c r="AA157" s="149"/>
      <c r="AB157" s="149"/>
      <c r="AC157" s="149"/>
      <c r="AD157" s="149"/>
      <c r="AE157" s="149"/>
      <c r="AF157" s="149"/>
      <c r="AG157" s="149" t="s">
        <v>200</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x14ac:dyDescent="0.2">
      <c r="A158" s="156"/>
      <c r="B158" s="157"/>
      <c r="C158" s="254"/>
      <c r="D158" s="255"/>
      <c r="E158" s="255"/>
      <c r="F158" s="255"/>
      <c r="G158" s="255"/>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203</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0">
        <v>53</v>
      </c>
      <c r="B159" s="171" t="s">
        <v>371</v>
      </c>
      <c r="C159" s="179" t="s">
        <v>372</v>
      </c>
      <c r="D159" s="172" t="s">
        <v>246</v>
      </c>
      <c r="E159" s="173">
        <v>2</v>
      </c>
      <c r="F159" s="174"/>
      <c r="G159" s="175">
        <f>ROUND(E159*F159,2)</f>
        <v>0</v>
      </c>
      <c r="H159" s="174"/>
      <c r="I159" s="175">
        <f>ROUND(E159*H159,2)</f>
        <v>0</v>
      </c>
      <c r="J159" s="174"/>
      <c r="K159" s="175">
        <f>ROUND(E159*J159,2)</f>
        <v>0</v>
      </c>
      <c r="L159" s="175">
        <v>21</v>
      </c>
      <c r="M159" s="175">
        <f>G159*(1+L159/100)</f>
        <v>0</v>
      </c>
      <c r="N159" s="173">
        <v>0</v>
      </c>
      <c r="O159" s="173">
        <f>ROUND(E159*N159,2)</f>
        <v>0</v>
      </c>
      <c r="P159" s="173">
        <v>0</v>
      </c>
      <c r="Q159" s="173">
        <f>ROUND(E159*P159,2)</f>
        <v>0</v>
      </c>
      <c r="R159" s="175" t="s">
        <v>358</v>
      </c>
      <c r="S159" s="175" t="s">
        <v>196</v>
      </c>
      <c r="T159" s="176" t="s">
        <v>197</v>
      </c>
      <c r="U159" s="159">
        <v>0.2</v>
      </c>
      <c r="V159" s="159">
        <f>ROUND(E159*U159,2)</f>
        <v>0.4</v>
      </c>
      <c r="W159" s="159"/>
      <c r="X159" s="159" t="s">
        <v>198</v>
      </c>
      <c r="Y159" s="159" t="s">
        <v>199</v>
      </c>
      <c r="Z159" s="149"/>
      <c r="AA159" s="149"/>
      <c r="AB159" s="149"/>
      <c r="AC159" s="149"/>
      <c r="AD159" s="149"/>
      <c r="AE159" s="149"/>
      <c r="AF159" s="149"/>
      <c r="AG159" s="149" t="s">
        <v>200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x14ac:dyDescent="0.2">
      <c r="A160" s="156"/>
      <c r="B160" s="157"/>
      <c r="C160" s="254"/>
      <c r="D160" s="255"/>
      <c r="E160" s="255"/>
      <c r="F160" s="255"/>
      <c r="G160" s="255"/>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203</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0">
        <v>54</v>
      </c>
      <c r="B161" s="171" t="s">
        <v>373</v>
      </c>
      <c r="C161" s="179" t="s">
        <v>374</v>
      </c>
      <c r="D161" s="172" t="s">
        <v>375</v>
      </c>
      <c r="E161" s="173">
        <v>32</v>
      </c>
      <c r="F161" s="174"/>
      <c r="G161" s="175">
        <f>ROUND(E161*F161,2)</f>
        <v>0</v>
      </c>
      <c r="H161" s="174"/>
      <c r="I161" s="175">
        <f>ROUND(E161*H161,2)</f>
        <v>0</v>
      </c>
      <c r="J161" s="174"/>
      <c r="K161" s="175">
        <f>ROUND(E161*J161,2)</f>
        <v>0</v>
      </c>
      <c r="L161" s="175">
        <v>21</v>
      </c>
      <c r="M161" s="175">
        <f>G161*(1+L161/100)</f>
        <v>0</v>
      </c>
      <c r="N161" s="173">
        <v>0</v>
      </c>
      <c r="O161" s="173">
        <f>ROUND(E161*N161,2)</f>
        <v>0</v>
      </c>
      <c r="P161" s="173">
        <v>0</v>
      </c>
      <c r="Q161" s="173">
        <f>ROUND(E161*P161,2)</f>
        <v>0</v>
      </c>
      <c r="R161" s="175" t="s">
        <v>376</v>
      </c>
      <c r="S161" s="175" t="s">
        <v>196</v>
      </c>
      <c r="T161" s="176" t="s">
        <v>197</v>
      </c>
      <c r="U161" s="159">
        <v>1</v>
      </c>
      <c r="V161" s="159">
        <f>ROUND(E161*U161,2)</f>
        <v>32</v>
      </c>
      <c r="W161" s="159"/>
      <c r="X161" s="159" t="s">
        <v>253</v>
      </c>
      <c r="Y161" s="159" t="s">
        <v>199</v>
      </c>
      <c r="Z161" s="149"/>
      <c r="AA161" s="149"/>
      <c r="AB161" s="149"/>
      <c r="AC161" s="149"/>
      <c r="AD161" s="149"/>
      <c r="AE161" s="149"/>
      <c r="AF161" s="149"/>
      <c r="AG161" s="149" t="s">
        <v>254</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x14ac:dyDescent="0.2">
      <c r="A162" s="156"/>
      <c r="B162" s="157"/>
      <c r="C162" s="254"/>
      <c r="D162" s="255"/>
      <c r="E162" s="255"/>
      <c r="F162" s="255"/>
      <c r="G162" s="255"/>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203</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0">
        <v>55</v>
      </c>
      <c r="B163" s="171" t="s">
        <v>377</v>
      </c>
      <c r="C163" s="179" t="s">
        <v>378</v>
      </c>
      <c r="D163" s="172" t="s">
        <v>375</v>
      </c>
      <c r="E163" s="173">
        <v>16</v>
      </c>
      <c r="F163" s="174"/>
      <c r="G163" s="175">
        <f>ROUND(E163*F163,2)</f>
        <v>0</v>
      </c>
      <c r="H163" s="174"/>
      <c r="I163" s="175">
        <f>ROUND(E163*H163,2)</f>
        <v>0</v>
      </c>
      <c r="J163" s="174"/>
      <c r="K163" s="175">
        <f>ROUND(E163*J163,2)</f>
        <v>0</v>
      </c>
      <c r="L163" s="175">
        <v>21</v>
      </c>
      <c r="M163" s="175">
        <f>G163*(1+L163/100)</f>
        <v>0</v>
      </c>
      <c r="N163" s="173">
        <v>0</v>
      </c>
      <c r="O163" s="173">
        <f>ROUND(E163*N163,2)</f>
        <v>0</v>
      </c>
      <c r="P163" s="173">
        <v>0</v>
      </c>
      <c r="Q163" s="173">
        <f>ROUND(E163*P163,2)</f>
        <v>0</v>
      </c>
      <c r="R163" s="175" t="s">
        <v>376</v>
      </c>
      <c r="S163" s="175" t="s">
        <v>196</v>
      </c>
      <c r="T163" s="176" t="s">
        <v>197</v>
      </c>
      <c r="U163" s="159">
        <v>1</v>
      </c>
      <c r="V163" s="159">
        <f>ROUND(E163*U163,2)</f>
        <v>16</v>
      </c>
      <c r="W163" s="159"/>
      <c r="X163" s="159" t="s">
        <v>253</v>
      </c>
      <c r="Y163" s="159" t="s">
        <v>199</v>
      </c>
      <c r="Z163" s="149"/>
      <c r="AA163" s="149"/>
      <c r="AB163" s="149"/>
      <c r="AC163" s="149"/>
      <c r="AD163" s="149"/>
      <c r="AE163" s="149"/>
      <c r="AF163" s="149"/>
      <c r="AG163" s="149" t="s">
        <v>254</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x14ac:dyDescent="0.2">
      <c r="A164" s="156"/>
      <c r="B164" s="157"/>
      <c r="C164" s="254"/>
      <c r="D164" s="255"/>
      <c r="E164" s="255"/>
      <c r="F164" s="255"/>
      <c r="G164" s="255"/>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203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0">
        <v>56</v>
      </c>
      <c r="B165" s="171" t="s">
        <v>379</v>
      </c>
      <c r="C165" s="179" t="s">
        <v>380</v>
      </c>
      <c r="D165" s="172" t="s">
        <v>375</v>
      </c>
      <c r="E165" s="173">
        <v>8</v>
      </c>
      <c r="F165" s="174"/>
      <c r="G165" s="175">
        <f>ROUND(E165*F165,2)</f>
        <v>0</v>
      </c>
      <c r="H165" s="174"/>
      <c r="I165" s="175">
        <f>ROUND(E165*H165,2)</f>
        <v>0</v>
      </c>
      <c r="J165" s="174"/>
      <c r="K165" s="175">
        <f>ROUND(E165*J165,2)</f>
        <v>0</v>
      </c>
      <c r="L165" s="175">
        <v>21</v>
      </c>
      <c r="M165" s="175">
        <f>G165*(1+L165/100)</f>
        <v>0</v>
      </c>
      <c r="N165" s="173">
        <v>0</v>
      </c>
      <c r="O165" s="173">
        <f>ROUND(E165*N165,2)</f>
        <v>0</v>
      </c>
      <c r="P165" s="173">
        <v>0</v>
      </c>
      <c r="Q165" s="173">
        <f>ROUND(E165*P165,2)</f>
        <v>0</v>
      </c>
      <c r="R165" s="175" t="s">
        <v>376</v>
      </c>
      <c r="S165" s="175" t="s">
        <v>196</v>
      </c>
      <c r="T165" s="176" t="s">
        <v>197</v>
      </c>
      <c r="U165" s="159">
        <v>1</v>
      </c>
      <c r="V165" s="159">
        <f>ROUND(E165*U165,2)</f>
        <v>8</v>
      </c>
      <c r="W165" s="159"/>
      <c r="X165" s="159" t="s">
        <v>253</v>
      </c>
      <c r="Y165" s="159" t="s">
        <v>199</v>
      </c>
      <c r="Z165" s="149"/>
      <c r="AA165" s="149"/>
      <c r="AB165" s="149"/>
      <c r="AC165" s="149"/>
      <c r="AD165" s="149"/>
      <c r="AE165" s="149"/>
      <c r="AF165" s="149"/>
      <c r="AG165" s="149" t="s">
        <v>254</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2" x14ac:dyDescent="0.2">
      <c r="A166" s="156"/>
      <c r="B166" s="157"/>
      <c r="C166" s="254"/>
      <c r="D166" s="255"/>
      <c r="E166" s="255"/>
      <c r="F166" s="255"/>
      <c r="G166" s="255"/>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203</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33.75" outlineLevel="1" x14ac:dyDescent="0.2">
      <c r="A167" s="170">
        <v>57</v>
      </c>
      <c r="B167" s="171" t="s">
        <v>448</v>
      </c>
      <c r="C167" s="179" t="s">
        <v>490</v>
      </c>
      <c r="D167" s="172" t="s">
        <v>246</v>
      </c>
      <c r="E167" s="173">
        <v>3</v>
      </c>
      <c r="F167" s="174"/>
      <c r="G167" s="175">
        <f>ROUND(E167*F167,2)</f>
        <v>0</v>
      </c>
      <c r="H167" s="174"/>
      <c r="I167" s="175">
        <f>ROUND(E167*H167,2)</f>
        <v>0</v>
      </c>
      <c r="J167" s="174"/>
      <c r="K167" s="175">
        <f>ROUND(E167*J167,2)</f>
        <v>0</v>
      </c>
      <c r="L167" s="175">
        <v>21</v>
      </c>
      <c r="M167" s="175">
        <f>G167*(1+L167/100)</f>
        <v>0</v>
      </c>
      <c r="N167" s="173">
        <v>3.2000000000000002E-3</v>
      </c>
      <c r="O167" s="173">
        <f>ROUND(E167*N167,2)</f>
        <v>0.01</v>
      </c>
      <c r="P167" s="173">
        <v>0</v>
      </c>
      <c r="Q167" s="173">
        <f>ROUND(E167*P167,2)</f>
        <v>0</v>
      </c>
      <c r="R167" s="175" t="s">
        <v>267</v>
      </c>
      <c r="S167" s="175" t="s">
        <v>196</v>
      </c>
      <c r="T167" s="176" t="s">
        <v>197</v>
      </c>
      <c r="U167" s="159">
        <v>0</v>
      </c>
      <c r="V167" s="159">
        <f>ROUND(E167*U167,2)</f>
        <v>0</v>
      </c>
      <c r="W167" s="159"/>
      <c r="X167" s="159" t="s">
        <v>268</v>
      </c>
      <c r="Y167" s="159" t="s">
        <v>199</v>
      </c>
      <c r="Z167" s="149"/>
      <c r="AA167" s="149"/>
      <c r="AB167" s="149"/>
      <c r="AC167" s="149"/>
      <c r="AD167" s="149"/>
      <c r="AE167" s="149"/>
      <c r="AF167" s="149"/>
      <c r="AG167" s="149" t="s">
        <v>269</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x14ac:dyDescent="0.2">
      <c r="A168" s="156"/>
      <c r="B168" s="157"/>
      <c r="C168" s="254"/>
      <c r="D168" s="255"/>
      <c r="E168" s="255"/>
      <c r="F168" s="255"/>
      <c r="G168" s="255"/>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203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ht="33.75" outlineLevel="1" x14ac:dyDescent="0.2">
      <c r="A169" s="170">
        <v>58</v>
      </c>
      <c r="B169" s="171" t="s">
        <v>381</v>
      </c>
      <c r="C169" s="179" t="s">
        <v>489</v>
      </c>
      <c r="D169" s="172" t="s">
        <v>246</v>
      </c>
      <c r="E169" s="173">
        <v>14</v>
      </c>
      <c r="F169" s="174"/>
      <c r="G169" s="175">
        <f>ROUND(E169*F169,2)</f>
        <v>0</v>
      </c>
      <c r="H169" s="174"/>
      <c r="I169" s="175">
        <f>ROUND(E169*H169,2)</f>
        <v>0</v>
      </c>
      <c r="J169" s="174"/>
      <c r="K169" s="175">
        <f>ROUND(E169*J169,2)</f>
        <v>0</v>
      </c>
      <c r="L169" s="175">
        <v>21</v>
      </c>
      <c r="M169" s="175">
        <f>G169*(1+L169/100)</f>
        <v>0</v>
      </c>
      <c r="N169" s="173">
        <v>3.5000000000000001E-3</v>
      </c>
      <c r="O169" s="173">
        <f>ROUND(E169*N169,2)</f>
        <v>0.05</v>
      </c>
      <c r="P169" s="173">
        <v>0</v>
      </c>
      <c r="Q169" s="173">
        <f>ROUND(E169*P169,2)</f>
        <v>0</v>
      </c>
      <c r="R169" s="175" t="s">
        <v>267</v>
      </c>
      <c r="S169" s="175" t="s">
        <v>196</v>
      </c>
      <c r="T169" s="176" t="s">
        <v>197</v>
      </c>
      <c r="U169" s="159">
        <v>0</v>
      </c>
      <c r="V169" s="159">
        <f>ROUND(E169*U169,2)</f>
        <v>0</v>
      </c>
      <c r="W169" s="159"/>
      <c r="X169" s="159" t="s">
        <v>268</v>
      </c>
      <c r="Y169" s="159" t="s">
        <v>199</v>
      </c>
      <c r="Z169" s="149"/>
      <c r="AA169" s="149"/>
      <c r="AB169" s="149"/>
      <c r="AC169" s="149"/>
      <c r="AD169" s="149"/>
      <c r="AE169" s="149"/>
      <c r="AF169" s="149"/>
      <c r="AG169" s="149" t="s">
        <v>269</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254"/>
      <c r="D170" s="255"/>
      <c r="E170" s="255"/>
      <c r="F170" s="255"/>
      <c r="G170" s="255"/>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203</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ht="22.5" outlineLevel="1" x14ac:dyDescent="0.2">
      <c r="A171" s="170">
        <v>59</v>
      </c>
      <c r="B171" s="171" t="s">
        <v>382</v>
      </c>
      <c r="C171" s="179" t="s">
        <v>383</v>
      </c>
      <c r="D171" s="172" t="s">
        <v>246</v>
      </c>
      <c r="E171" s="173">
        <v>4</v>
      </c>
      <c r="F171" s="174"/>
      <c r="G171" s="175">
        <f>ROUND(E171*F171,2)</f>
        <v>0</v>
      </c>
      <c r="H171" s="174"/>
      <c r="I171" s="175">
        <f>ROUND(E171*H171,2)</f>
        <v>0</v>
      </c>
      <c r="J171" s="174"/>
      <c r="K171" s="175">
        <f>ROUND(E171*J171,2)</f>
        <v>0</v>
      </c>
      <c r="L171" s="175">
        <v>21</v>
      </c>
      <c r="M171" s="175">
        <f>G171*(1+L171/100)</f>
        <v>0</v>
      </c>
      <c r="N171" s="173">
        <v>1.8000000000000001E-4</v>
      </c>
      <c r="O171" s="173">
        <f>ROUND(E171*N171,2)</f>
        <v>0</v>
      </c>
      <c r="P171" s="173">
        <v>0</v>
      </c>
      <c r="Q171" s="173">
        <f>ROUND(E171*P171,2)</f>
        <v>0</v>
      </c>
      <c r="R171" s="175" t="s">
        <v>267</v>
      </c>
      <c r="S171" s="175" t="s">
        <v>196</v>
      </c>
      <c r="T171" s="176" t="s">
        <v>197</v>
      </c>
      <c r="U171" s="159">
        <v>0</v>
      </c>
      <c r="V171" s="159">
        <f>ROUND(E171*U171,2)</f>
        <v>0</v>
      </c>
      <c r="W171" s="159"/>
      <c r="X171" s="159" t="s">
        <v>268</v>
      </c>
      <c r="Y171" s="159" t="s">
        <v>199</v>
      </c>
      <c r="Z171" s="149"/>
      <c r="AA171" s="149"/>
      <c r="AB171" s="149"/>
      <c r="AC171" s="149"/>
      <c r="AD171" s="149"/>
      <c r="AE171" s="149"/>
      <c r="AF171" s="149"/>
      <c r="AG171" s="149" t="s">
        <v>269</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
      <c r="A172" s="156"/>
      <c r="B172" s="157"/>
      <c r="C172" s="254"/>
      <c r="D172" s="255"/>
      <c r="E172" s="255"/>
      <c r="F172" s="255"/>
      <c r="G172" s="255"/>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203</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2.5" outlineLevel="1" x14ac:dyDescent="0.2">
      <c r="A173" s="170">
        <v>60</v>
      </c>
      <c r="B173" s="171" t="s">
        <v>384</v>
      </c>
      <c r="C173" s="179" t="s">
        <v>385</v>
      </c>
      <c r="D173" s="172" t="s">
        <v>246</v>
      </c>
      <c r="E173" s="173">
        <v>1</v>
      </c>
      <c r="F173" s="174"/>
      <c r="G173" s="175">
        <f>ROUND(E173*F173,2)</f>
        <v>0</v>
      </c>
      <c r="H173" s="174"/>
      <c r="I173" s="175">
        <f>ROUND(E173*H173,2)</f>
        <v>0</v>
      </c>
      <c r="J173" s="174"/>
      <c r="K173" s="175">
        <f>ROUND(E173*J173,2)</f>
        <v>0</v>
      </c>
      <c r="L173" s="175">
        <v>21</v>
      </c>
      <c r="M173" s="175">
        <f>G173*(1+L173/100)</f>
        <v>0</v>
      </c>
      <c r="N173" s="173">
        <v>5.0000000000000001E-4</v>
      </c>
      <c r="O173" s="173">
        <f>ROUND(E173*N173,2)</f>
        <v>0</v>
      </c>
      <c r="P173" s="173">
        <v>0</v>
      </c>
      <c r="Q173" s="173">
        <f>ROUND(E173*P173,2)</f>
        <v>0</v>
      </c>
      <c r="R173" s="175" t="s">
        <v>267</v>
      </c>
      <c r="S173" s="175" t="s">
        <v>196</v>
      </c>
      <c r="T173" s="176" t="s">
        <v>197</v>
      </c>
      <c r="U173" s="159">
        <v>0</v>
      </c>
      <c r="V173" s="159">
        <f>ROUND(E173*U173,2)</f>
        <v>0</v>
      </c>
      <c r="W173" s="159"/>
      <c r="X173" s="159" t="s">
        <v>268</v>
      </c>
      <c r="Y173" s="159" t="s">
        <v>199</v>
      </c>
      <c r="Z173" s="149"/>
      <c r="AA173" s="149"/>
      <c r="AB173" s="149"/>
      <c r="AC173" s="149"/>
      <c r="AD173" s="149"/>
      <c r="AE173" s="149"/>
      <c r="AF173" s="149"/>
      <c r="AG173" s="149" t="s">
        <v>269</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x14ac:dyDescent="0.2">
      <c r="A174" s="156"/>
      <c r="B174" s="157"/>
      <c r="C174" s="254"/>
      <c r="D174" s="255"/>
      <c r="E174" s="255"/>
      <c r="F174" s="255"/>
      <c r="G174" s="255"/>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203</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x14ac:dyDescent="0.2">
      <c r="A175" s="163" t="s">
        <v>190</v>
      </c>
      <c r="B175" s="164" t="s">
        <v>156</v>
      </c>
      <c r="C175" s="178" t="s">
        <v>157</v>
      </c>
      <c r="D175" s="165"/>
      <c r="E175" s="166"/>
      <c r="F175" s="167"/>
      <c r="G175" s="167">
        <f>SUMIF(AG176:AG192,"&lt;&gt;NOR",G176:G192)</f>
        <v>0</v>
      </c>
      <c r="H175" s="167"/>
      <c r="I175" s="167">
        <f>SUM(I176:I192)</f>
        <v>0</v>
      </c>
      <c r="J175" s="167"/>
      <c r="K175" s="167">
        <f>SUM(K176:K192)</f>
        <v>0</v>
      </c>
      <c r="L175" s="167"/>
      <c r="M175" s="167">
        <f>SUM(M176:M192)</f>
        <v>0</v>
      </c>
      <c r="N175" s="166"/>
      <c r="O175" s="166">
        <f>SUM(O176:O192)</f>
        <v>0</v>
      </c>
      <c r="P175" s="166"/>
      <c r="Q175" s="166">
        <f>SUM(Q176:Q192)</f>
        <v>0</v>
      </c>
      <c r="R175" s="167"/>
      <c r="S175" s="167"/>
      <c r="T175" s="168"/>
      <c r="U175" s="162"/>
      <c r="V175" s="162">
        <f>SUM(V176:V192)</f>
        <v>25.04</v>
      </c>
      <c r="W175" s="162"/>
      <c r="X175" s="162"/>
      <c r="Y175" s="162"/>
      <c r="AG175" t="s">
        <v>191</v>
      </c>
    </row>
    <row r="176" spans="1:60" outlineLevel="1" x14ac:dyDescent="0.2">
      <c r="A176" s="170">
        <v>61</v>
      </c>
      <c r="B176" s="171" t="s">
        <v>313</v>
      </c>
      <c r="C176" s="179" t="s">
        <v>314</v>
      </c>
      <c r="D176" s="172" t="s">
        <v>0</v>
      </c>
      <c r="E176" s="173">
        <v>3</v>
      </c>
      <c r="F176" s="174"/>
      <c r="G176" s="175">
        <f>ROUND(E176*F176,2)</f>
        <v>0</v>
      </c>
      <c r="H176" s="174"/>
      <c r="I176" s="175">
        <f>ROUND(E176*H176,2)</f>
        <v>0</v>
      </c>
      <c r="J176" s="174"/>
      <c r="K176" s="175">
        <f>ROUND(E176*J176,2)</f>
        <v>0</v>
      </c>
      <c r="L176" s="175">
        <v>21</v>
      </c>
      <c r="M176" s="175">
        <f>G176*(1+L176/100)</f>
        <v>0</v>
      </c>
      <c r="N176" s="173">
        <v>0</v>
      </c>
      <c r="O176" s="173">
        <f>ROUND(E176*N176,2)</f>
        <v>0</v>
      </c>
      <c r="P176" s="173">
        <v>0</v>
      </c>
      <c r="Q176" s="173">
        <f>ROUND(E176*P176,2)</f>
        <v>0</v>
      </c>
      <c r="R176" s="175"/>
      <c r="S176" s="175" t="s">
        <v>196</v>
      </c>
      <c r="T176" s="176" t="s">
        <v>197</v>
      </c>
      <c r="U176" s="159">
        <v>0</v>
      </c>
      <c r="V176" s="159">
        <f>ROUND(E176*U176,2)</f>
        <v>0</v>
      </c>
      <c r="W176" s="159"/>
      <c r="X176" s="159" t="s">
        <v>198</v>
      </c>
      <c r="Y176" s="159" t="s">
        <v>199</v>
      </c>
      <c r="Z176" s="149"/>
      <c r="AA176" s="149"/>
      <c r="AB176" s="149"/>
      <c r="AC176" s="149"/>
      <c r="AD176" s="149"/>
      <c r="AE176" s="149"/>
      <c r="AF176" s="149"/>
      <c r="AG176" s="149" t="s">
        <v>200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
      <c r="A177" s="156"/>
      <c r="B177" s="157"/>
      <c r="C177" s="252" t="s">
        <v>315</v>
      </c>
      <c r="D177" s="253"/>
      <c r="E177" s="253"/>
      <c r="F177" s="253"/>
      <c r="G177" s="253"/>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208</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2" x14ac:dyDescent="0.2">
      <c r="A178" s="156"/>
      <c r="B178" s="157"/>
      <c r="C178" s="241"/>
      <c r="D178" s="242"/>
      <c r="E178" s="242"/>
      <c r="F178" s="242"/>
      <c r="G178" s="242"/>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203</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0">
        <v>62</v>
      </c>
      <c r="B179" s="171" t="s">
        <v>386</v>
      </c>
      <c r="C179" s="179" t="s">
        <v>387</v>
      </c>
      <c r="D179" s="172" t="s">
        <v>0</v>
      </c>
      <c r="E179" s="173">
        <v>3</v>
      </c>
      <c r="F179" s="174"/>
      <c r="G179" s="175">
        <f>ROUND(E179*F179,2)</f>
        <v>0</v>
      </c>
      <c r="H179" s="174"/>
      <c r="I179" s="175">
        <f>ROUND(E179*H179,2)</f>
        <v>0</v>
      </c>
      <c r="J179" s="174"/>
      <c r="K179" s="175">
        <f>ROUND(E179*J179,2)</f>
        <v>0</v>
      </c>
      <c r="L179" s="175">
        <v>21</v>
      </c>
      <c r="M179" s="175">
        <f>G179*(1+L179/100)</f>
        <v>0</v>
      </c>
      <c r="N179" s="173">
        <v>0</v>
      </c>
      <c r="O179" s="173">
        <f>ROUND(E179*N179,2)</f>
        <v>0</v>
      </c>
      <c r="P179" s="173">
        <v>0</v>
      </c>
      <c r="Q179" s="173">
        <f>ROUND(E179*P179,2)</f>
        <v>0</v>
      </c>
      <c r="R179" s="175"/>
      <c r="S179" s="175" t="s">
        <v>196</v>
      </c>
      <c r="T179" s="176" t="s">
        <v>197</v>
      </c>
      <c r="U179" s="159">
        <v>3.0000000000000001E-3</v>
      </c>
      <c r="V179" s="159">
        <f>ROUND(E179*U179,2)</f>
        <v>0.01</v>
      </c>
      <c r="W179" s="159"/>
      <c r="X179" s="159" t="s">
        <v>198</v>
      </c>
      <c r="Y179" s="159" t="s">
        <v>199</v>
      </c>
      <c r="Z179" s="149"/>
      <c r="AA179" s="149"/>
      <c r="AB179" s="149"/>
      <c r="AC179" s="149"/>
      <c r="AD179" s="149"/>
      <c r="AE179" s="149"/>
      <c r="AF179" s="149"/>
      <c r="AG179" s="149" t="s">
        <v>200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x14ac:dyDescent="0.2">
      <c r="A180" s="156"/>
      <c r="B180" s="157"/>
      <c r="C180" s="254"/>
      <c r="D180" s="255"/>
      <c r="E180" s="255"/>
      <c r="F180" s="255"/>
      <c r="G180" s="255"/>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203</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70">
        <v>63</v>
      </c>
      <c r="B181" s="171" t="s">
        <v>388</v>
      </c>
      <c r="C181" s="179" t="s">
        <v>389</v>
      </c>
      <c r="D181" s="172" t="s">
        <v>0</v>
      </c>
      <c r="E181" s="173">
        <v>3</v>
      </c>
      <c r="F181" s="174"/>
      <c r="G181" s="175">
        <f>ROUND(E181*F181,2)</f>
        <v>0</v>
      </c>
      <c r="H181" s="174"/>
      <c r="I181" s="175">
        <f>ROUND(E181*H181,2)</f>
        <v>0</v>
      </c>
      <c r="J181" s="174"/>
      <c r="K181" s="175">
        <f>ROUND(E181*J181,2)</f>
        <v>0</v>
      </c>
      <c r="L181" s="175">
        <v>21</v>
      </c>
      <c r="M181" s="175">
        <f>G181*(1+L181/100)</f>
        <v>0</v>
      </c>
      <c r="N181" s="173">
        <v>0</v>
      </c>
      <c r="O181" s="173">
        <f>ROUND(E181*N181,2)</f>
        <v>0</v>
      </c>
      <c r="P181" s="173">
        <v>0</v>
      </c>
      <c r="Q181" s="173">
        <f>ROUND(E181*P181,2)</f>
        <v>0</v>
      </c>
      <c r="R181" s="175"/>
      <c r="S181" s="175" t="s">
        <v>196</v>
      </c>
      <c r="T181" s="176" t="s">
        <v>197</v>
      </c>
      <c r="U181" s="159">
        <v>8.9999999999999993E-3</v>
      </c>
      <c r="V181" s="159">
        <f>ROUND(E181*U181,2)</f>
        <v>0.03</v>
      </c>
      <c r="W181" s="159"/>
      <c r="X181" s="159" t="s">
        <v>198</v>
      </c>
      <c r="Y181" s="159" t="s">
        <v>199</v>
      </c>
      <c r="Z181" s="149"/>
      <c r="AA181" s="149"/>
      <c r="AB181" s="149"/>
      <c r="AC181" s="149"/>
      <c r="AD181" s="149"/>
      <c r="AE181" s="149"/>
      <c r="AF181" s="149"/>
      <c r="AG181" s="149" t="s">
        <v>200</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
      <c r="A182" s="156"/>
      <c r="B182" s="157"/>
      <c r="C182" s="254"/>
      <c r="D182" s="255"/>
      <c r="E182" s="255"/>
      <c r="F182" s="255"/>
      <c r="G182" s="255"/>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203</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0">
        <v>64</v>
      </c>
      <c r="B183" s="171" t="s">
        <v>390</v>
      </c>
      <c r="C183" s="179" t="s">
        <v>391</v>
      </c>
      <c r="D183" s="172" t="s">
        <v>194</v>
      </c>
      <c r="E183" s="173">
        <v>80</v>
      </c>
      <c r="F183" s="174"/>
      <c r="G183" s="175">
        <f>ROUND(E183*F183,2)</f>
        <v>0</v>
      </c>
      <c r="H183" s="174"/>
      <c r="I183" s="175">
        <f>ROUND(E183*H183,2)</f>
        <v>0</v>
      </c>
      <c r="J183" s="174"/>
      <c r="K183" s="175">
        <f>ROUND(E183*J183,2)</f>
        <v>0</v>
      </c>
      <c r="L183" s="175">
        <v>21</v>
      </c>
      <c r="M183" s="175">
        <f>G183*(1+L183/100)</f>
        <v>0</v>
      </c>
      <c r="N183" s="173">
        <v>0</v>
      </c>
      <c r="O183" s="173">
        <f>ROUND(E183*N183,2)</f>
        <v>0</v>
      </c>
      <c r="P183" s="173">
        <v>0</v>
      </c>
      <c r="Q183" s="173">
        <f>ROUND(E183*P183,2)</f>
        <v>0</v>
      </c>
      <c r="R183" s="175" t="s">
        <v>154</v>
      </c>
      <c r="S183" s="175" t="s">
        <v>196</v>
      </c>
      <c r="T183" s="176" t="s">
        <v>197</v>
      </c>
      <c r="U183" s="159">
        <v>0.05</v>
      </c>
      <c r="V183" s="159">
        <f>ROUND(E183*U183,2)</f>
        <v>4</v>
      </c>
      <c r="W183" s="159"/>
      <c r="X183" s="159" t="s">
        <v>198</v>
      </c>
      <c r="Y183" s="159" t="s">
        <v>199</v>
      </c>
      <c r="Z183" s="149"/>
      <c r="AA183" s="149"/>
      <c r="AB183" s="149"/>
      <c r="AC183" s="149"/>
      <c r="AD183" s="149"/>
      <c r="AE183" s="149"/>
      <c r="AF183" s="149"/>
      <c r="AG183" s="149" t="s">
        <v>200</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x14ac:dyDescent="0.2">
      <c r="A184" s="156"/>
      <c r="B184" s="157"/>
      <c r="C184" s="254"/>
      <c r="D184" s="255"/>
      <c r="E184" s="255"/>
      <c r="F184" s="255"/>
      <c r="G184" s="255"/>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203</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0">
        <v>65</v>
      </c>
      <c r="B185" s="171" t="s">
        <v>373</v>
      </c>
      <c r="C185" s="179" t="s">
        <v>374</v>
      </c>
      <c r="D185" s="172" t="s">
        <v>375</v>
      </c>
      <c r="E185" s="173">
        <v>8.5</v>
      </c>
      <c r="F185" s="174"/>
      <c r="G185" s="175">
        <f>ROUND(E185*F185,2)</f>
        <v>0</v>
      </c>
      <c r="H185" s="174"/>
      <c r="I185" s="175">
        <f>ROUND(E185*H185,2)</f>
        <v>0</v>
      </c>
      <c r="J185" s="174"/>
      <c r="K185" s="175">
        <f>ROUND(E185*J185,2)</f>
        <v>0</v>
      </c>
      <c r="L185" s="175">
        <v>21</v>
      </c>
      <c r="M185" s="175">
        <f>G185*(1+L185/100)</f>
        <v>0</v>
      </c>
      <c r="N185" s="173">
        <v>0</v>
      </c>
      <c r="O185" s="173">
        <f>ROUND(E185*N185,2)</f>
        <v>0</v>
      </c>
      <c r="P185" s="173">
        <v>0</v>
      </c>
      <c r="Q185" s="173">
        <f>ROUND(E185*P185,2)</f>
        <v>0</v>
      </c>
      <c r="R185" s="175" t="s">
        <v>376</v>
      </c>
      <c r="S185" s="175" t="s">
        <v>196</v>
      </c>
      <c r="T185" s="176" t="s">
        <v>197</v>
      </c>
      <c r="U185" s="159">
        <v>1</v>
      </c>
      <c r="V185" s="159">
        <f>ROUND(E185*U185,2)</f>
        <v>8.5</v>
      </c>
      <c r="W185" s="159"/>
      <c r="X185" s="159" t="s">
        <v>253</v>
      </c>
      <c r="Y185" s="159" t="s">
        <v>199</v>
      </c>
      <c r="Z185" s="149"/>
      <c r="AA185" s="149"/>
      <c r="AB185" s="149"/>
      <c r="AC185" s="149"/>
      <c r="AD185" s="149"/>
      <c r="AE185" s="149"/>
      <c r="AF185" s="149"/>
      <c r="AG185" s="149" t="s">
        <v>254</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x14ac:dyDescent="0.2">
      <c r="A186" s="156"/>
      <c r="B186" s="157"/>
      <c r="C186" s="254"/>
      <c r="D186" s="255"/>
      <c r="E186" s="255"/>
      <c r="F186" s="255"/>
      <c r="G186" s="255"/>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203</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0">
        <v>66</v>
      </c>
      <c r="B187" s="171" t="s">
        <v>377</v>
      </c>
      <c r="C187" s="179" t="s">
        <v>378</v>
      </c>
      <c r="D187" s="172" t="s">
        <v>375</v>
      </c>
      <c r="E187" s="173">
        <v>8.5</v>
      </c>
      <c r="F187" s="174"/>
      <c r="G187" s="175">
        <f>ROUND(E187*F187,2)</f>
        <v>0</v>
      </c>
      <c r="H187" s="174"/>
      <c r="I187" s="175">
        <f>ROUND(E187*H187,2)</f>
        <v>0</v>
      </c>
      <c r="J187" s="174"/>
      <c r="K187" s="175">
        <f>ROUND(E187*J187,2)</f>
        <v>0</v>
      </c>
      <c r="L187" s="175">
        <v>21</v>
      </c>
      <c r="M187" s="175">
        <f>G187*(1+L187/100)</f>
        <v>0</v>
      </c>
      <c r="N187" s="173">
        <v>0</v>
      </c>
      <c r="O187" s="173">
        <f>ROUND(E187*N187,2)</f>
        <v>0</v>
      </c>
      <c r="P187" s="173">
        <v>0</v>
      </c>
      <c r="Q187" s="173">
        <f>ROUND(E187*P187,2)</f>
        <v>0</v>
      </c>
      <c r="R187" s="175" t="s">
        <v>376</v>
      </c>
      <c r="S187" s="175" t="s">
        <v>196</v>
      </c>
      <c r="T187" s="176" t="s">
        <v>197</v>
      </c>
      <c r="U187" s="159">
        <v>1</v>
      </c>
      <c r="V187" s="159">
        <f>ROUND(E187*U187,2)</f>
        <v>8.5</v>
      </c>
      <c r="W187" s="159"/>
      <c r="X187" s="159" t="s">
        <v>253</v>
      </c>
      <c r="Y187" s="159" t="s">
        <v>199</v>
      </c>
      <c r="Z187" s="149"/>
      <c r="AA187" s="149"/>
      <c r="AB187" s="149"/>
      <c r="AC187" s="149"/>
      <c r="AD187" s="149"/>
      <c r="AE187" s="149"/>
      <c r="AF187" s="149"/>
      <c r="AG187" s="149" t="s">
        <v>254</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2" x14ac:dyDescent="0.2">
      <c r="A188" s="156"/>
      <c r="B188" s="157"/>
      <c r="C188" s="254"/>
      <c r="D188" s="255"/>
      <c r="E188" s="255"/>
      <c r="F188" s="255"/>
      <c r="G188" s="255"/>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203</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0">
        <v>67</v>
      </c>
      <c r="B189" s="171" t="s">
        <v>379</v>
      </c>
      <c r="C189" s="179" t="s">
        <v>380</v>
      </c>
      <c r="D189" s="172" t="s">
        <v>375</v>
      </c>
      <c r="E189" s="173">
        <v>4</v>
      </c>
      <c r="F189" s="174"/>
      <c r="G189" s="175">
        <f>ROUND(E189*F189,2)</f>
        <v>0</v>
      </c>
      <c r="H189" s="174"/>
      <c r="I189" s="175">
        <f>ROUND(E189*H189,2)</f>
        <v>0</v>
      </c>
      <c r="J189" s="174"/>
      <c r="K189" s="175">
        <f>ROUND(E189*J189,2)</f>
        <v>0</v>
      </c>
      <c r="L189" s="175">
        <v>21</v>
      </c>
      <c r="M189" s="175">
        <f>G189*(1+L189/100)</f>
        <v>0</v>
      </c>
      <c r="N189" s="173">
        <v>0</v>
      </c>
      <c r="O189" s="173">
        <f>ROUND(E189*N189,2)</f>
        <v>0</v>
      </c>
      <c r="P189" s="173">
        <v>0</v>
      </c>
      <c r="Q189" s="173">
        <f>ROUND(E189*P189,2)</f>
        <v>0</v>
      </c>
      <c r="R189" s="175" t="s">
        <v>376</v>
      </c>
      <c r="S189" s="175" t="s">
        <v>196</v>
      </c>
      <c r="T189" s="176" t="s">
        <v>197</v>
      </c>
      <c r="U189" s="159">
        <v>1</v>
      </c>
      <c r="V189" s="159">
        <f>ROUND(E189*U189,2)</f>
        <v>4</v>
      </c>
      <c r="W189" s="159"/>
      <c r="X189" s="159" t="s">
        <v>253</v>
      </c>
      <c r="Y189" s="159" t="s">
        <v>199</v>
      </c>
      <c r="Z189" s="149"/>
      <c r="AA189" s="149"/>
      <c r="AB189" s="149"/>
      <c r="AC189" s="149"/>
      <c r="AD189" s="149"/>
      <c r="AE189" s="149"/>
      <c r="AF189" s="149"/>
      <c r="AG189" s="149" t="s">
        <v>254</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x14ac:dyDescent="0.2">
      <c r="A190" s="156"/>
      <c r="B190" s="157"/>
      <c r="C190" s="254"/>
      <c r="D190" s="255"/>
      <c r="E190" s="255"/>
      <c r="F190" s="255"/>
      <c r="G190" s="255"/>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203</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70">
        <v>68</v>
      </c>
      <c r="B191" s="171" t="s">
        <v>392</v>
      </c>
      <c r="C191" s="179" t="s">
        <v>393</v>
      </c>
      <c r="D191" s="172" t="s">
        <v>246</v>
      </c>
      <c r="E191" s="173">
        <v>9</v>
      </c>
      <c r="F191" s="174"/>
      <c r="G191" s="175">
        <f>ROUND(E191*F191,2)</f>
        <v>0</v>
      </c>
      <c r="H191" s="174"/>
      <c r="I191" s="175">
        <f>ROUND(E191*H191,2)</f>
        <v>0</v>
      </c>
      <c r="J191" s="174"/>
      <c r="K191" s="175">
        <f>ROUND(E191*J191,2)</f>
        <v>0</v>
      </c>
      <c r="L191" s="175">
        <v>21</v>
      </c>
      <c r="M191" s="175">
        <f>G191*(1+L191/100)</f>
        <v>0</v>
      </c>
      <c r="N191" s="173">
        <v>1.0000000000000001E-5</v>
      </c>
      <c r="O191" s="173">
        <f>ROUND(E191*N191,2)</f>
        <v>0</v>
      </c>
      <c r="P191" s="173">
        <v>0</v>
      </c>
      <c r="Q191" s="173">
        <f>ROUND(E191*P191,2)</f>
        <v>0</v>
      </c>
      <c r="R191" s="175" t="s">
        <v>267</v>
      </c>
      <c r="S191" s="175" t="s">
        <v>196</v>
      </c>
      <c r="T191" s="176" t="s">
        <v>197</v>
      </c>
      <c r="U191" s="159">
        <v>0</v>
      </c>
      <c r="V191" s="159">
        <f>ROUND(E191*U191,2)</f>
        <v>0</v>
      </c>
      <c r="W191" s="159"/>
      <c r="X191" s="159" t="s">
        <v>268</v>
      </c>
      <c r="Y191" s="159" t="s">
        <v>199</v>
      </c>
      <c r="Z191" s="149"/>
      <c r="AA191" s="149"/>
      <c r="AB191" s="149"/>
      <c r="AC191" s="149"/>
      <c r="AD191" s="149"/>
      <c r="AE191" s="149"/>
      <c r="AF191" s="149"/>
      <c r="AG191" s="149" t="s">
        <v>269</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x14ac:dyDescent="0.2">
      <c r="A192" s="156"/>
      <c r="B192" s="157"/>
      <c r="C192" s="254"/>
      <c r="D192" s="255"/>
      <c r="E192" s="255"/>
      <c r="F192" s="255"/>
      <c r="G192" s="255"/>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203</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x14ac:dyDescent="0.2">
      <c r="A193" s="163" t="s">
        <v>190</v>
      </c>
      <c r="B193" s="164" t="s">
        <v>158</v>
      </c>
      <c r="C193" s="178" t="s">
        <v>159</v>
      </c>
      <c r="D193" s="165"/>
      <c r="E193" s="166"/>
      <c r="F193" s="167"/>
      <c r="G193" s="167">
        <f>SUMIF(AG194:AG207,"&lt;&gt;NOR",G194:G207)</f>
        <v>0</v>
      </c>
      <c r="H193" s="167"/>
      <c r="I193" s="167">
        <f>SUM(I194:I207)</f>
        <v>0</v>
      </c>
      <c r="J193" s="167"/>
      <c r="K193" s="167">
        <f>SUM(K194:K207)</f>
        <v>0</v>
      </c>
      <c r="L193" s="167"/>
      <c r="M193" s="167">
        <f>SUM(M194:M207)</f>
        <v>0</v>
      </c>
      <c r="N193" s="166"/>
      <c r="O193" s="166">
        <f>SUM(O194:O207)</f>
        <v>0</v>
      </c>
      <c r="P193" s="166"/>
      <c r="Q193" s="166">
        <f>SUM(Q194:Q207)</f>
        <v>0</v>
      </c>
      <c r="R193" s="167"/>
      <c r="S193" s="167"/>
      <c r="T193" s="168"/>
      <c r="U193" s="162"/>
      <c r="V193" s="162">
        <f>SUM(V194:V207)</f>
        <v>14.370000000000001</v>
      </c>
      <c r="W193" s="162"/>
      <c r="X193" s="162"/>
      <c r="Y193" s="162"/>
      <c r="AG193" t="s">
        <v>191</v>
      </c>
    </row>
    <row r="194" spans="1:60" outlineLevel="1" x14ac:dyDescent="0.2">
      <c r="A194" s="170">
        <v>69</v>
      </c>
      <c r="B194" s="171" t="s">
        <v>394</v>
      </c>
      <c r="C194" s="179" t="s">
        <v>395</v>
      </c>
      <c r="D194" s="172" t="s">
        <v>234</v>
      </c>
      <c r="E194" s="173">
        <v>6.3040200000000004</v>
      </c>
      <c r="F194" s="174"/>
      <c r="G194" s="175">
        <f>ROUND(E194*F194,2)</f>
        <v>0</v>
      </c>
      <c r="H194" s="174"/>
      <c r="I194" s="175">
        <f>ROUND(E194*H194,2)</f>
        <v>0</v>
      </c>
      <c r="J194" s="174"/>
      <c r="K194" s="175">
        <f>ROUND(E194*J194,2)</f>
        <v>0</v>
      </c>
      <c r="L194" s="175">
        <v>21</v>
      </c>
      <c r="M194" s="175">
        <f>G194*(1+L194/100)</f>
        <v>0</v>
      </c>
      <c r="N194" s="173">
        <v>0</v>
      </c>
      <c r="O194" s="173">
        <f>ROUND(E194*N194,2)</f>
        <v>0</v>
      </c>
      <c r="P194" s="173">
        <v>0</v>
      </c>
      <c r="Q194" s="173">
        <f>ROUND(E194*P194,2)</f>
        <v>0</v>
      </c>
      <c r="R194" s="175" t="s">
        <v>228</v>
      </c>
      <c r="S194" s="175" t="s">
        <v>196</v>
      </c>
      <c r="T194" s="176" t="s">
        <v>425</v>
      </c>
      <c r="U194" s="159">
        <v>0.49</v>
      </c>
      <c r="V194" s="159">
        <f>ROUND(E194*U194,2)</f>
        <v>3.09</v>
      </c>
      <c r="W194" s="159"/>
      <c r="X194" s="159" t="s">
        <v>396</v>
      </c>
      <c r="Y194" s="159" t="s">
        <v>199</v>
      </c>
      <c r="Z194" s="149"/>
      <c r="AA194" s="149"/>
      <c r="AB194" s="149"/>
      <c r="AC194" s="149"/>
      <c r="AD194" s="149"/>
      <c r="AE194" s="149"/>
      <c r="AF194" s="149"/>
      <c r="AG194" s="149" t="s">
        <v>397</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x14ac:dyDescent="0.2">
      <c r="A195" s="156"/>
      <c r="B195" s="157"/>
      <c r="C195" s="252" t="s">
        <v>398</v>
      </c>
      <c r="D195" s="253"/>
      <c r="E195" s="253"/>
      <c r="F195" s="253"/>
      <c r="G195" s="253"/>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208</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x14ac:dyDescent="0.2">
      <c r="A196" s="156"/>
      <c r="B196" s="157"/>
      <c r="C196" s="241"/>
      <c r="D196" s="242"/>
      <c r="E196" s="242"/>
      <c r="F196" s="242"/>
      <c r="G196" s="242"/>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203</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70">
        <v>70</v>
      </c>
      <c r="B197" s="171" t="s">
        <v>399</v>
      </c>
      <c r="C197" s="179" t="s">
        <v>400</v>
      </c>
      <c r="D197" s="172" t="s">
        <v>234</v>
      </c>
      <c r="E197" s="173">
        <v>12.608040000000001</v>
      </c>
      <c r="F197" s="174"/>
      <c r="G197" s="175">
        <f>ROUND(E197*F197,2)</f>
        <v>0</v>
      </c>
      <c r="H197" s="174"/>
      <c r="I197" s="175">
        <f>ROUND(E197*H197,2)</f>
        <v>0</v>
      </c>
      <c r="J197" s="174"/>
      <c r="K197" s="175">
        <f>ROUND(E197*J197,2)</f>
        <v>0</v>
      </c>
      <c r="L197" s="175">
        <v>21</v>
      </c>
      <c r="M197" s="175">
        <f>G197*(1+L197/100)</f>
        <v>0</v>
      </c>
      <c r="N197" s="173">
        <v>0</v>
      </c>
      <c r="O197" s="173">
        <f>ROUND(E197*N197,2)</f>
        <v>0</v>
      </c>
      <c r="P197" s="173">
        <v>0</v>
      </c>
      <c r="Q197" s="173">
        <f>ROUND(E197*P197,2)</f>
        <v>0</v>
      </c>
      <c r="R197" s="175" t="s">
        <v>228</v>
      </c>
      <c r="S197" s="175" t="s">
        <v>196</v>
      </c>
      <c r="T197" s="176" t="s">
        <v>425</v>
      </c>
      <c r="U197" s="159">
        <v>0</v>
      </c>
      <c r="V197" s="159">
        <f>ROUND(E197*U197,2)</f>
        <v>0</v>
      </c>
      <c r="W197" s="159"/>
      <c r="X197" s="159" t="s">
        <v>396</v>
      </c>
      <c r="Y197" s="159" t="s">
        <v>199</v>
      </c>
      <c r="Z197" s="149"/>
      <c r="AA197" s="149"/>
      <c r="AB197" s="149"/>
      <c r="AC197" s="149"/>
      <c r="AD197" s="149"/>
      <c r="AE197" s="149"/>
      <c r="AF197" s="149"/>
      <c r="AG197" s="149" t="s">
        <v>397</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x14ac:dyDescent="0.2">
      <c r="A198" s="156"/>
      <c r="B198" s="157"/>
      <c r="C198" s="254"/>
      <c r="D198" s="255"/>
      <c r="E198" s="255"/>
      <c r="F198" s="255"/>
      <c r="G198" s="255"/>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203</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70">
        <v>71</v>
      </c>
      <c r="B199" s="171" t="s">
        <v>401</v>
      </c>
      <c r="C199" s="179" t="s">
        <v>402</v>
      </c>
      <c r="D199" s="172" t="s">
        <v>234</v>
      </c>
      <c r="E199" s="173">
        <v>6.3040200000000004</v>
      </c>
      <c r="F199" s="174"/>
      <c r="G199" s="175">
        <f>ROUND(E199*F199,2)</f>
        <v>0</v>
      </c>
      <c r="H199" s="174"/>
      <c r="I199" s="175">
        <f>ROUND(E199*H199,2)</f>
        <v>0</v>
      </c>
      <c r="J199" s="174"/>
      <c r="K199" s="175">
        <f>ROUND(E199*J199,2)</f>
        <v>0</v>
      </c>
      <c r="L199" s="175">
        <v>21</v>
      </c>
      <c r="M199" s="175">
        <f>G199*(1+L199/100)</f>
        <v>0</v>
      </c>
      <c r="N199" s="173">
        <v>0</v>
      </c>
      <c r="O199" s="173">
        <f>ROUND(E199*N199,2)</f>
        <v>0</v>
      </c>
      <c r="P199" s="173">
        <v>0</v>
      </c>
      <c r="Q199" s="173">
        <f>ROUND(E199*P199,2)</f>
        <v>0</v>
      </c>
      <c r="R199" s="175" t="s">
        <v>228</v>
      </c>
      <c r="S199" s="175" t="s">
        <v>196</v>
      </c>
      <c r="T199" s="176" t="s">
        <v>425</v>
      </c>
      <c r="U199" s="159">
        <v>0.94199999999999995</v>
      </c>
      <c r="V199" s="159">
        <f>ROUND(E199*U199,2)</f>
        <v>5.94</v>
      </c>
      <c r="W199" s="159"/>
      <c r="X199" s="159" t="s">
        <v>396</v>
      </c>
      <c r="Y199" s="159" t="s">
        <v>199</v>
      </c>
      <c r="Z199" s="149"/>
      <c r="AA199" s="149"/>
      <c r="AB199" s="149"/>
      <c r="AC199" s="149"/>
      <c r="AD199" s="149"/>
      <c r="AE199" s="149"/>
      <c r="AF199" s="149"/>
      <c r="AG199" s="149" t="s">
        <v>397</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x14ac:dyDescent="0.2">
      <c r="A200" s="156"/>
      <c r="B200" s="157"/>
      <c r="C200" s="254"/>
      <c r="D200" s="255"/>
      <c r="E200" s="255"/>
      <c r="F200" s="255"/>
      <c r="G200" s="255"/>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203</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2.5" outlineLevel="1" x14ac:dyDescent="0.2">
      <c r="A201" s="170">
        <v>72</v>
      </c>
      <c r="B201" s="171" t="s">
        <v>403</v>
      </c>
      <c r="C201" s="179" t="s">
        <v>404</v>
      </c>
      <c r="D201" s="172" t="s">
        <v>234</v>
      </c>
      <c r="E201" s="173">
        <v>50.43215</v>
      </c>
      <c r="F201" s="174"/>
      <c r="G201" s="175">
        <f>ROUND(E201*F201,2)</f>
        <v>0</v>
      </c>
      <c r="H201" s="174"/>
      <c r="I201" s="175">
        <f>ROUND(E201*H201,2)</f>
        <v>0</v>
      </c>
      <c r="J201" s="174"/>
      <c r="K201" s="175">
        <f>ROUND(E201*J201,2)</f>
        <v>0</v>
      </c>
      <c r="L201" s="175">
        <v>21</v>
      </c>
      <c r="M201" s="175">
        <f>G201*(1+L201/100)</f>
        <v>0</v>
      </c>
      <c r="N201" s="173">
        <v>0</v>
      </c>
      <c r="O201" s="173">
        <f>ROUND(E201*N201,2)</f>
        <v>0</v>
      </c>
      <c r="P201" s="173">
        <v>0</v>
      </c>
      <c r="Q201" s="173">
        <f>ROUND(E201*P201,2)</f>
        <v>0</v>
      </c>
      <c r="R201" s="175" t="s">
        <v>228</v>
      </c>
      <c r="S201" s="175" t="s">
        <v>196</v>
      </c>
      <c r="T201" s="176" t="s">
        <v>425</v>
      </c>
      <c r="U201" s="159">
        <v>0.105</v>
      </c>
      <c r="V201" s="159">
        <f>ROUND(E201*U201,2)</f>
        <v>5.3</v>
      </c>
      <c r="W201" s="159"/>
      <c r="X201" s="159" t="s">
        <v>396</v>
      </c>
      <c r="Y201" s="159" t="s">
        <v>199</v>
      </c>
      <c r="Z201" s="149"/>
      <c r="AA201" s="149"/>
      <c r="AB201" s="149"/>
      <c r="AC201" s="149"/>
      <c r="AD201" s="149"/>
      <c r="AE201" s="149"/>
      <c r="AF201" s="149"/>
      <c r="AG201" s="149" t="s">
        <v>397</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x14ac:dyDescent="0.2">
      <c r="A202" s="156"/>
      <c r="B202" s="157"/>
      <c r="C202" s="254"/>
      <c r="D202" s="255"/>
      <c r="E202" s="255"/>
      <c r="F202" s="255"/>
      <c r="G202" s="255"/>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203</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ht="22.5" outlineLevel="1" x14ac:dyDescent="0.2">
      <c r="A203" s="170">
        <v>73</v>
      </c>
      <c r="B203" s="171" t="s">
        <v>405</v>
      </c>
      <c r="C203" s="179" t="s">
        <v>406</v>
      </c>
      <c r="D203" s="172" t="s">
        <v>234</v>
      </c>
      <c r="E203" s="173">
        <v>6.3040200000000004</v>
      </c>
      <c r="F203" s="174"/>
      <c r="G203" s="175">
        <f>ROUND(E203*F203,2)</f>
        <v>0</v>
      </c>
      <c r="H203" s="174"/>
      <c r="I203" s="175">
        <f>ROUND(E203*H203,2)</f>
        <v>0</v>
      </c>
      <c r="J203" s="174"/>
      <c r="K203" s="175">
        <f>ROUND(E203*J203,2)</f>
        <v>0</v>
      </c>
      <c r="L203" s="175">
        <v>21</v>
      </c>
      <c r="M203" s="175">
        <f>G203*(1+L203/100)</f>
        <v>0</v>
      </c>
      <c r="N203" s="173">
        <v>0</v>
      </c>
      <c r="O203" s="173">
        <f>ROUND(E203*N203,2)</f>
        <v>0</v>
      </c>
      <c r="P203" s="173">
        <v>0</v>
      </c>
      <c r="Q203" s="173">
        <f>ROUND(E203*P203,2)</f>
        <v>0</v>
      </c>
      <c r="R203" s="175" t="s">
        <v>228</v>
      </c>
      <c r="S203" s="175" t="s">
        <v>196</v>
      </c>
      <c r="T203" s="176" t="s">
        <v>449</v>
      </c>
      <c r="U203" s="159">
        <v>0</v>
      </c>
      <c r="V203" s="159">
        <f>ROUND(E203*U203,2)</f>
        <v>0</v>
      </c>
      <c r="W203" s="159"/>
      <c r="X203" s="159" t="s">
        <v>396</v>
      </c>
      <c r="Y203" s="159" t="s">
        <v>199</v>
      </c>
      <c r="Z203" s="149"/>
      <c r="AA203" s="149"/>
      <c r="AB203" s="149"/>
      <c r="AC203" s="149"/>
      <c r="AD203" s="149"/>
      <c r="AE203" s="149"/>
      <c r="AF203" s="149"/>
      <c r="AG203" s="149" t="s">
        <v>397</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2" x14ac:dyDescent="0.2">
      <c r="A204" s="156"/>
      <c r="B204" s="157"/>
      <c r="C204" s="254"/>
      <c r="D204" s="255"/>
      <c r="E204" s="255"/>
      <c r="F204" s="255"/>
      <c r="G204" s="255"/>
      <c r="H204" s="159"/>
      <c r="I204" s="159"/>
      <c r="J204" s="159"/>
      <c r="K204" s="159"/>
      <c r="L204" s="159"/>
      <c r="M204" s="159"/>
      <c r="N204" s="158"/>
      <c r="O204" s="158"/>
      <c r="P204" s="158"/>
      <c r="Q204" s="158"/>
      <c r="R204" s="159"/>
      <c r="S204" s="159"/>
      <c r="T204" s="159"/>
      <c r="U204" s="159"/>
      <c r="V204" s="159"/>
      <c r="W204" s="159"/>
      <c r="X204" s="159"/>
      <c r="Y204" s="159"/>
      <c r="Z204" s="149"/>
      <c r="AA204" s="149"/>
      <c r="AB204" s="149"/>
      <c r="AC204" s="149"/>
      <c r="AD204" s="149"/>
      <c r="AE204" s="149"/>
      <c r="AF204" s="149"/>
      <c r="AG204" s="149" t="s">
        <v>203</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70">
        <v>74</v>
      </c>
      <c r="B205" s="171" t="s">
        <v>407</v>
      </c>
      <c r="C205" s="179" t="s">
        <v>408</v>
      </c>
      <c r="D205" s="172" t="s">
        <v>234</v>
      </c>
      <c r="E205" s="173">
        <v>6.3040200000000004</v>
      </c>
      <c r="F205" s="174"/>
      <c r="G205" s="175">
        <f>ROUND(E205*F205,2)</f>
        <v>0</v>
      </c>
      <c r="H205" s="174"/>
      <c r="I205" s="175">
        <f>ROUND(E205*H205,2)</f>
        <v>0</v>
      </c>
      <c r="J205" s="174"/>
      <c r="K205" s="175">
        <f>ROUND(E205*J205,2)</f>
        <v>0</v>
      </c>
      <c r="L205" s="175">
        <v>21</v>
      </c>
      <c r="M205" s="175">
        <f>G205*(1+L205/100)</f>
        <v>0</v>
      </c>
      <c r="N205" s="173">
        <v>0</v>
      </c>
      <c r="O205" s="173">
        <f>ROUND(E205*N205,2)</f>
        <v>0</v>
      </c>
      <c r="P205" s="173">
        <v>0</v>
      </c>
      <c r="Q205" s="173">
        <f>ROUND(E205*P205,2)</f>
        <v>0</v>
      </c>
      <c r="R205" s="175" t="s">
        <v>409</v>
      </c>
      <c r="S205" s="175" t="s">
        <v>196</v>
      </c>
      <c r="T205" s="176" t="s">
        <v>425</v>
      </c>
      <c r="U205" s="159">
        <v>6.0000000000000001E-3</v>
      </c>
      <c r="V205" s="159">
        <f>ROUND(E205*U205,2)</f>
        <v>0.04</v>
      </c>
      <c r="W205" s="159"/>
      <c r="X205" s="159" t="s">
        <v>396</v>
      </c>
      <c r="Y205" s="159" t="s">
        <v>199</v>
      </c>
      <c r="Z205" s="149"/>
      <c r="AA205" s="149"/>
      <c r="AB205" s="149"/>
      <c r="AC205" s="149"/>
      <c r="AD205" s="149"/>
      <c r="AE205" s="149"/>
      <c r="AF205" s="149"/>
      <c r="AG205" s="149" t="s">
        <v>397</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x14ac:dyDescent="0.2">
      <c r="A206" s="156"/>
      <c r="B206" s="157"/>
      <c r="C206" s="243" t="s">
        <v>410</v>
      </c>
      <c r="D206" s="244"/>
      <c r="E206" s="244"/>
      <c r="F206" s="244"/>
      <c r="G206" s="244"/>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213</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x14ac:dyDescent="0.2">
      <c r="A207" s="156"/>
      <c r="B207" s="157"/>
      <c r="C207" s="241"/>
      <c r="D207" s="242"/>
      <c r="E207" s="242"/>
      <c r="F207" s="242"/>
      <c r="G207" s="242"/>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203</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x14ac:dyDescent="0.2">
      <c r="A208" s="163" t="s">
        <v>190</v>
      </c>
      <c r="B208" s="164" t="s">
        <v>161</v>
      </c>
      <c r="C208" s="178" t="s">
        <v>27</v>
      </c>
      <c r="D208" s="165"/>
      <c r="E208" s="166"/>
      <c r="F208" s="167"/>
      <c r="G208" s="167">
        <f>SUMIF(AG209:AG217,"&lt;&gt;NOR",G209:G217)</f>
        <v>0</v>
      </c>
      <c r="H208" s="167"/>
      <c r="I208" s="167">
        <f>SUM(I209:I217)</f>
        <v>0</v>
      </c>
      <c r="J208" s="167"/>
      <c r="K208" s="167">
        <f>SUM(K209:K217)</f>
        <v>0</v>
      </c>
      <c r="L208" s="167"/>
      <c r="M208" s="167">
        <f>SUM(M209:M217)</f>
        <v>0</v>
      </c>
      <c r="N208" s="166"/>
      <c r="O208" s="166">
        <f>SUM(O209:O217)</f>
        <v>0</v>
      </c>
      <c r="P208" s="166"/>
      <c r="Q208" s="166">
        <f>SUM(Q209:Q217)</f>
        <v>0</v>
      </c>
      <c r="R208" s="167"/>
      <c r="S208" s="167"/>
      <c r="T208" s="168"/>
      <c r="U208" s="162"/>
      <c r="V208" s="162">
        <f>SUM(V209:V217)</f>
        <v>0</v>
      </c>
      <c r="W208" s="162"/>
      <c r="X208" s="162"/>
      <c r="Y208" s="162"/>
      <c r="AG208" t="s">
        <v>191</v>
      </c>
    </row>
    <row r="209" spans="1:60" outlineLevel="1" x14ac:dyDescent="0.2">
      <c r="A209" s="170">
        <v>75</v>
      </c>
      <c r="B209" s="171" t="s">
        <v>411</v>
      </c>
      <c r="C209" s="179" t="s">
        <v>412</v>
      </c>
      <c r="D209" s="172" t="s">
        <v>413</v>
      </c>
      <c r="E209" s="173">
        <v>1</v>
      </c>
      <c r="F209" s="174"/>
      <c r="G209" s="175">
        <f>ROUND(E209*F209,2)</f>
        <v>0</v>
      </c>
      <c r="H209" s="174"/>
      <c r="I209" s="175">
        <f>ROUND(E209*H209,2)</f>
        <v>0</v>
      </c>
      <c r="J209" s="174"/>
      <c r="K209" s="175">
        <f>ROUND(E209*J209,2)</f>
        <v>0</v>
      </c>
      <c r="L209" s="175">
        <v>21</v>
      </c>
      <c r="M209" s="175">
        <f>G209*(1+L209/100)</f>
        <v>0</v>
      </c>
      <c r="N209" s="173">
        <v>0</v>
      </c>
      <c r="O209" s="173">
        <f>ROUND(E209*N209,2)</f>
        <v>0</v>
      </c>
      <c r="P209" s="173">
        <v>0</v>
      </c>
      <c r="Q209" s="173">
        <f>ROUND(E209*P209,2)</f>
        <v>0</v>
      </c>
      <c r="R209" s="175"/>
      <c r="S209" s="175" t="s">
        <v>196</v>
      </c>
      <c r="T209" s="176" t="s">
        <v>197</v>
      </c>
      <c r="U209" s="159">
        <v>0</v>
      </c>
      <c r="V209" s="159">
        <f>ROUND(E209*U209,2)</f>
        <v>0</v>
      </c>
      <c r="W209" s="159"/>
      <c r="X209" s="159" t="s">
        <v>414</v>
      </c>
      <c r="Y209" s="159" t="s">
        <v>199</v>
      </c>
      <c r="Z209" s="149"/>
      <c r="AA209" s="149"/>
      <c r="AB209" s="149"/>
      <c r="AC209" s="149"/>
      <c r="AD209" s="149"/>
      <c r="AE209" s="149"/>
      <c r="AF209" s="149"/>
      <c r="AG209" s="149" t="s">
        <v>415</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x14ac:dyDescent="0.2">
      <c r="A210" s="156"/>
      <c r="B210" s="157"/>
      <c r="C210" s="252" t="s">
        <v>416</v>
      </c>
      <c r="D210" s="253"/>
      <c r="E210" s="253"/>
      <c r="F210" s="253"/>
      <c r="G210" s="253"/>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208</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x14ac:dyDescent="0.2">
      <c r="A211" s="156"/>
      <c r="B211" s="157"/>
      <c r="C211" s="241"/>
      <c r="D211" s="242"/>
      <c r="E211" s="242"/>
      <c r="F211" s="242"/>
      <c r="G211" s="242"/>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203</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70">
        <v>76</v>
      </c>
      <c r="B212" s="171" t="s">
        <v>417</v>
      </c>
      <c r="C212" s="179" t="s">
        <v>418</v>
      </c>
      <c r="D212" s="172" t="s">
        <v>413</v>
      </c>
      <c r="E212" s="173">
        <v>1</v>
      </c>
      <c r="F212" s="174"/>
      <c r="G212" s="175">
        <f>ROUND(E212*F212,2)</f>
        <v>0</v>
      </c>
      <c r="H212" s="174"/>
      <c r="I212" s="175">
        <f>ROUND(E212*H212,2)</f>
        <v>0</v>
      </c>
      <c r="J212" s="174"/>
      <c r="K212" s="175">
        <f>ROUND(E212*J212,2)</f>
        <v>0</v>
      </c>
      <c r="L212" s="175">
        <v>21</v>
      </c>
      <c r="M212" s="175">
        <f>G212*(1+L212/100)</f>
        <v>0</v>
      </c>
      <c r="N212" s="173">
        <v>0</v>
      </c>
      <c r="O212" s="173">
        <f>ROUND(E212*N212,2)</f>
        <v>0</v>
      </c>
      <c r="P212" s="173">
        <v>0</v>
      </c>
      <c r="Q212" s="173">
        <f>ROUND(E212*P212,2)</f>
        <v>0</v>
      </c>
      <c r="R212" s="175"/>
      <c r="S212" s="175" t="s">
        <v>196</v>
      </c>
      <c r="T212" s="176" t="s">
        <v>197</v>
      </c>
      <c r="U212" s="159">
        <v>0</v>
      </c>
      <c r="V212" s="159">
        <f>ROUND(E212*U212,2)</f>
        <v>0</v>
      </c>
      <c r="W212" s="159"/>
      <c r="X212" s="159" t="s">
        <v>414</v>
      </c>
      <c r="Y212" s="159" t="s">
        <v>199</v>
      </c>
      <c r="Z212" s="149"/>
      <c r="AA212" s="149"/>
      <c r="AB212" s="149"/>
      <c r="AC212" s="149"/>
      <c r="AD212" s="149"/>
      <c r="AE212" s="149"/>
      <c r="AF212" s="149"/>
      <c r="AG212" s="149" t="s">
        <v>450</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ht="33.75" outlineLevel="2" x14ac:dyDescent="0.2">
      <c r="A213" s="156"/>
      <c r="B213" s="157"/>
      <c r="C213" s="252" t="s">
        <v>419</v>
      </c>
      <c r="D213" s="253"/>
      <c r="E213" s="253"/>
      <c r="F213" s="253"/>
      <c r="G213" s="253"/>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208</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77" t="str">
        <f>C213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13" s="149"/>
      <c r="BC213" s="149"/>
      <c r="BD213" s="149"/>
      <c r="BE213" s="149"/>
      <c r="BF213" s="149"/>
      <c r="BG213" s="149"/>
      <c r="BH213" s="149"/>
    </row>
    <row r="214" spans="1:60" outlineLevel="2" x14ac:dyDescent="0.2">
      <c r="A214" s="156"/>
      <c r="B214" s="157"/>
      <c r="C214" s="241"/>
      <c r="D214" s="242"/>
      <c r="E214" s="242"/>
      <c r="F214" s="242"/>
      <c r="G214" s="242"/>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203</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70">
        <v>77</v>
      </c>
      <c r="B215" s="171" t="s">
        <v>420</v>
      </c>
      <c r="C215" s="179" t="s">
        <v>421</v>
      </c>
      <c r="D215" s="172" t="s">
        <v>413</v>
      </c>
      <c r="E215" s="173">
        <v>1</v>
      </c>
      <c r="F215" s="174"/>
      <c r="G215" s="175">
        <f>ROUND(E215*F215,2)</f>
        <v>0</v>
      </c>
      <c r="H215" s="174"/>
      <c r="I215" s="175">
        <f>ROUND(E215*H215,2)</f>
        <v>0</v>
      </c>
      <c r="J215" s="174"/>
      <c r="K215" s="175">
        <f>ROUND(E215*J215,2)</f>
        <v>0</v>
      </c>
      <c r="L215" s="175">
        <v>21</v>
      </c>
      <c r="M215" s="175">
        <f>G215*(1+L215/100)</f>
        <v>0</v>
      </c>
      <c r="N215" s="173">
        <v>0</v>
      </c>
      <c r="O215" s="173">
        <f>ROUND(E215*N215,2)</f>
        <v>0</v>
      </c>
      <c r="P215" s="173">
        <v>0</v>
      </c>
      <c r="Q215" s="173">
        <f>ROUND(E215*P215,2)</f>
        <v>0</v>
      </c>
      <c r="R215" s="175"/>
      <c r="S215" s="175" t="s">
        <v>196</v>
      </c>
      <c r="T215" s="176" t="s">
        <v>197</v>
      </c>
      <c r="U215" s="159">
        <v>0</v>
      </c>
      <c r="V215" s="159">
        <f>ROUND(E215*U215,2)</f>
        <v>0</v>
      </c>
      <c r="W215" s="159"/>
      <c r="X215" s="159" t="s">
        <v>414</v>
      </c>
      <c r="Y215" s="159" t="s">
        <v>199</v>
      </c>
      <c r="Z215" s="149"/>
      <c r="AA215" s="149"/>
      <c r="AB215" s="149"/>
      <c r="AC215" s="149"/>
      <c r="AD215" s="149"/>
      <c r="AE215" s="149"/>
      <c r="AF215" s="149"/>
      <c r="AG215" s="149" t="s">
        <v>451</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x14ac:dyDescent="0.2">
      <c r="A216" s="156"/>
      <c r="B216" s="157"/>
      <c r="C216" s="252" t="s">
        <v>422</v>
      </c>
      <c r="D216" s="253"/>
      <c r="E216" s="253"/>
      <c r="F216" s="253"/>
      <c r="G216" s="253"/>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208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x14ac:dyDescent="0.2">
      <c r="A217" s="156"/>
      <c r="B217" s="157"/>
      <c r="C217" s="241"/>
      <c r="D217" s="242"/>
      <c r="E217" s="242"/>
      <c r="F217" s="242"/>
      <c r="G217" s="242"/>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203</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x14ac:dyDescent="0.2">
      <c r="A218" s="3"/>
      <c r="B218" s="4"/>
      <c r="C218" s="181"/>
      <c r="D218" s="6"/>
      <c r="E218" s="3"/>
      <c r="F218" s="3"/>
      <c r="G218" s="3"/>
      <c r="H218" s="3"/>
      <c r="I218" s="3"/>
      <c r="J218" s="3"/>
      <c r="K218" s="3"/>
      <c r="L218" s="3"/>
      <c r="M218" s="3"/>
      <c r="N218" s="3"/>
      <c r="O218" s="3"/>
      <c r="P218" s="3"/>
      <c r="Q218" s="3"/>
      <c r="R218" s="3"/>
      <c r="S218" s="3"/>
      <c r="T218" s="3"/>
      <c r="U218" s="3"/>
      <c r="V218" s="3"/>
      <c r="W218" s="3"/>
      <c r="X218" s="3"/>
      <c r="Y218" s="3"/>
      <c r="AE218">
        <v>15</v>
      </c>
      <c r="AF218">
        <v>21</v>
      </c>
      <c r="AG218" t="s">
        <v>176</v>
      </c>
    </row>
    <row r="219" spans="1:60" x14ac:dyDescent="0.2">
      <c r="A219" s="152"/>
      <c r="B219" s="153" t="s">
        <v>29</v>
      </c>
      <c r="C219" s="182"/>
      <c r="D219" s="154"/>
      <c r="E219" s="155"/>
      <c r="F219" s="155"/>
      <c r="G219" s="169">
        <f>G8+G23+G27+G31+G38+G42+G45+G70+G76+G86+G100+G175+G193+G208</f>
        <v>0</v>
      </c>
      <c r="H219" s="3"/>
      <c r="I219" s="3"/>
      <c r="J219" s="3"/>
      <c r="K219" s="3"/>
      <c r="L219" s="3"/>
      <c r="M219" s="3"/>
      <c r="N219" s="3"/>
      <c r="O219" s="3"/>
      <c r="P219" s="3"/>
      <c r="Q219" s="3"/>
      <c r="R219" s="3"/>
      <c r="S219" s="3"/>
      <c r="T219" s="3"/>
      <c r="U219" s="3"/>
      <c r="V219" s="3"/>
      <c r="W219" s="3"/>
      <c r="X219" s="3"/>
      <c r="Y219" s="3"/>
      <c r="AE219">
        <f>SUMIF(L7:L217,AE218,G7:G217)</f>
        <v>0</v>
      </c>
      <c r="AF219">
        <f>SUMIF(L7:L217,AF218,G7:G217)</f>
        <v>0</v>
      </c>
      <c r="AG219" t="s">
        <v>423</v>
      </c>
    </row>
    <row r="220" spans="1:60" x14ac:dyDescent="0.2">
      <c r="C220" s="183"/>
      <c r="D220" s="10"/>
      <c r="AG220" t="s">
        <v>424</v>
      </c>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98">
    <mergeCell ref="C216:G216"/>
    <mergeCell ref="C217:G217"/>
    <mergeCell ref="C206:G206"/>
    <mergeCell ref="C207:G207"/>
    <mergeCell ref="C210:G210"/>
    <mergeCell ref="C211:G211"/>
    <mergeCell ref="C213:G213"/>
    <mergeCell ref="C214:G214"/>
    <mergeCell ref="C204:G204"/>
    <mergeCell ref="C182:G182"/>
    <mergeCell ref="C184:G184"/>
    <mergeCell ref="C186:G186"/>
    <mergeCell ref="C188:G188"/>
    <mergeCell ref="C190:G190"/>
    <mergeCell ref="C192:G192"/>
    <mergeCell ref="C195:G195"/>
    <mergeCell ref="C196:G196"/>
    <mergeCell ref="C198:G198"/>
    <mergeCell ref="C200:G200"/>
    <mergeCell ref="C202:G202"/>
    <mergeCell ref="C180:G180"/>
    <mergeCell ref="C158:G158"/>
    <mergeCell ref="C160:G160"/>
    <mergeCell ref="C162:G162"/>
    <mergeCell ref="C164:G164"/>
    <mergeCell ref="C166:G166"/>
    <mergeCell ref="C168:G168"/>
    <mergeCell ref="C170:G170"/>
    <mergeCell ref="C172:G172"/>
    <mergeCell ref="C174:G174"/>
    <mergeCell ref="C177:G177"/>
    <mergeCell ref="C178:G178"/>
    <mergeCell ref="C156:G156"/>
    <mergeCell ref="C135:G135"/>
    <mergeCell ref="C136:G136"/>
    <mergeCell ref="C138:G138"/>
    <mergeCell ref="C140:G140"/>
    <mergeCell ref="C142:G142"/>
    <mergeCell ref="C144:G144"/>
    <mergeCell ref="C146:G146"/>
    <mergeCell ref="C148:G148"/>
    <mergeCell ref="C150:G150"/>
    <mergeCell ref="C152:G152"/>
    <mergeCell ref="C154:G154"/>
    <mergeCell ref="C133:G133"/>
    <mergeCell ref="C111:G111"/>
    <mergeCell ref="C113:G113"/>
    <mergeCell ref="C115:G115"/>
    <mergeCell ref="C117:G117"/>
    <mergeCell ref="C119:G119"/>
    <mergeCell ref="C121:G121"/>
    <mergeCell ref="C123:G123"/>
    <mergeCell ref="C125:G125"/>
    <mergeCell ref="C127:G127"/>
    <mergeCell ref="C129:G129"/>
    <mergeCell ref="C131:G131"/>
    <mergeCell ref="C109:G109"/>
    <mergeCell ref="C79:G79"/>
    <mergeCell ref="C81:G81"/>
    <mergeCell ref="C85:G85"/>
    <mergeCell ref="C90:G90"/>
    <mergeCell ref="C93:G93"/>
    <mergeCell ref="C96:G96"/>
    <mergeCell ref="C99:G99"/>
    <mergeCell ref="C102:G102"/>
    <mergeCell ref="C103:G103"/>
    <mergeCell ref="C105:G105"/>
    <mergeCell ref="C107:G107"/>
    <mergeCell ref="C75:G75"/>
    <mergeCell ref="C49:G49"/>
    <mergeCell ref="C51:G51"/>
    <mergeCell ref="C53:G53"/>
    <mergeCell ref="C56:G56"/>
    <mergeCell ref="C60:G60"/>
    <mergeCell ref="C63:G63"/>
    <mergeCell ref="C66:G66"/>
    <mergeCell ref="C68:G68"/>
    <mergeCell ref="C69:G69"/>
    <mergeCell ref="C72:G72"/>
    <mergeCell ref="C73:G73"/>
    <mergeCell ref="C47:G47"/>
    <mergeCell ref="C15:G15"/>
    <mergeCell ref="C17:G17"/>
    <mergeCell ref="C19:G19"/>
    <mergeCell ref="C22:G22"/>
    <mergeCell ref="C26:G26"/>
    <mergeCell ref="C30:G30"/>
    <mergeCell ref="C34:G34"/>
    <mergeCell ref="C37:G37"/>
    <mergeCell ref="C40:G40"/>
    <mergeCell ref="C41:G41"/>
    <mergeCell ref="C44:G44"/>
    <mergeCell ref="C13:G13"/>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D356-58CC-495D-B7A8-7DA13EFD3896}">
  <sheetPr>
    <outlinePr summaryBelow="0"/>
  </sheetPr>
  <dimension ref="A1:BH5000"/>
  <sheetViews>
    <sheetView tabSelected="1" workbookViewId="0">
      <pane ySplit="7" topLeftCell="A190" activePane="bottomLeft" state="frozen"/>
      <selection pane="bottomLeft" activeCell="C195" sqref="C195"/>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1"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45" t="s">
        <v>163</v>
      </c>
      <c r="B1" s="245"/>
      <c r="C1" s="245"/>
      <c r="D1" s="245"/>
      <c r="E1" s="245"/>
      <c r="F1" s="245"/>
      <c r="G1" s="245"/>
      <c r="AG1" t="s">
        <v>164</v>
      </c>
    </row>
    <row r="2" spans="1:60" ht="24.95" customHeight="1" x14ac:dyDescent="0.2">
      <c r="A2" s="50" t="s">
        <v>7</v>
      </c>
      <c r="B2" s="49" t="s">
        <v>44</v>
      </c>
      <c r="C2" s="246" t="s">
        <v>45</v>
      </c>
      <c r="D2" s="247"/>
      <c r="E2" s="247"/>
      <c r="F2" s="247"/>
      <c r="G2" s="248"/>
      <c r="AG2" t="s">
        <v>165</v>
      </c>
    </row>
    <row r="3" spans="1:60" ht="24.95" customHeight="1" x14ac:dyDescent="0.2">
      <c r="A3" s="50" t="s">
        <v>8</v>
      </c>
      <c r="B3" s="49" t="s">
        <v>67</v>
      </c>
      <c r="C3" s="246" t="s">
        <v>68</v>
      </c>
      <c r="D3" s="247"/>
      <c r="E3" s="247"/>
      <c r="F3" s="247"/>
      <c r="G3" s="248"/>
      <c r="AC3" s="123" t="s">
        <v>165</v>
      </c>
      <c r="AG3" t="s">
        <v>166</v>
      </c>
    </row>
    <row r="4" spans="1:60" ht="24.95" customHeight="1" x14ac:dyDescent="0.2">
      <c r="A4" s="142" t="s">
        <v>9</v>
      </c>
      <c r="B4" s="143" t="s">
        <v>62</v>
      </c>
      <c r="C4" s="249" t="s">
        <v>69</v>
      </c>
      <c r="D4" s="250"/>
      <c r="E4" s="250"/>
      <c r="F4" s="250"/>
      <c r="G4" s="251"/>
      <c r="AG4" t="s">
        <v>167</v>
      </c>
    </row>
    <row r="5" spans="1:60" x14ac:dyDescent="0.2">
      <c r="D5" s="10"/>
    </row>
    <row r="6" spans="1:60" ht="38.25" x14ac:dyDescent="0.2">
      <c r="A6" s="145" t="s">
        <v>168</v>
      </c>
      <c r="B6" s="147" t="s">
        <v>169</v>
      </c>
      <c r="C6" s="147" t="s">
        <v>170</v>
      </c>
      <c r="D6" s="146" t="s">
        <v>171</v>
      </c>
      <c r="E6" s="145" t="s">
        <v>172</v>
      </c>
      <c r="F6" s="144" t="s">
        <v>173</v>
      </c>
      <c r="G6" s="145" t="s">
        <v>29</v>
      </c>
      <c r="H6" s="148" t="s">
        <v>30</v>
      </c>
      <c r="I6" s="148" t="s">
        <v>174</v>
      </c>
      <c r="J6" s="148" t="s">
        <v>31</v>
      </c>
      <c r="K6" s="148" t="s">
        <v>175</v>
      </c>
      <c r="L6" s="148" t="s">
        <v>176</v>
      </c>
      <c r="M6" s="148" t="s">
        <v>177</v>
      </c>
      <c r="N6" s="148" t="s">
        <v>178</v>
      </c>
      <c r="O6" s="148" t="s">
        <v>179</v>
      </c>
      <c r="P6" s="148" t="s">
        <v>180</v>
      </c>
      <c r="Q6" s="148" t="s">
        <v>181</v>
      </c>
      <c r="R6" s="148" t="s">
        <v>182</v>
      </c>
      <c r="S6" s="148" t="s">
        <v>183</v>
      </c>
      <c r="T6" s="148" t="s">
        <v>184</v>
      </c>
      <c r="U6" s="148" t="s">
        <v>185</v>
      </c>
      <c r="V6" s="148" t="s">
        <v>186</v>
      </c>
      <c r="W6" s="148" t="s">
        <v>187</v>
      </c>
      <c r="X6" s="148" t="s">
        <v>188</v>
      </c>
      <c r="Y6" s="148" t="s">
        <v>189</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190</v>
      </c>
      <c r="B8" s="164" t="s">
        <v>128</v>
      </c>
      <c r="C8" s="178" t="s">
        <v>129</v>
      </c>
      <c r="D8" s="165"/>
      <c r="E8" s="166"/>
      <c r="F8" s="167"/>
      <c r="G8" s="167">
        <f>SUMIF(AG9:AG12,"&lt;&gt;NOR",G9:G12)</f>
        <v>0</v>
      </c>
      <c r="H8" s="167"/>
      <c r="I8" s="167">
        <f>SUM(I9:I12)</f>
        <v>0</v>
      </c>
      <c r="J8" s="167"/>
      <c r="K8" s="167">
        <f>SUM(K9:K12)</f>
        <v>0</v>
      </c>
      <c r="L8" s="167"/>
      <c r="M8" s="167">
        <f>SUM(M9:M12)</f>
        <v>0</v>
      </c>
      <c r="N8" s="166"/>
      <c r="O8" s="166">
        <f>SUM(O9:O12)</f>
        <v>0.24</v>
      </c>
      <c r="P8" s="166"/>
      <c r="Q8" s="166">
        <f>SUM(Q9:Q12)</f>
        <v>0</v>
      </c>
      <c r="R8" s="167"/>
      <c r="S8" s="167"/>
      <c r="T8" s="168"/>
      <c r="U8" s="162"/>
      <c r="V8" s="162">
        <f>SUM(V9:V12)</f>
        <v>1.17</v>
      </c>
      <c r="W8" s="162"/>
      <c r="X8" s="162"/>
      <c r="Y8" s="162"/>
      <c r="AG8" t="s">
        <v>191</v>
      </c>
    </row>
    <row r="9" spans="1:60" outlineLevel="1" x14ac:dyDescent="0.2">
      <c r="A9" s="170">
        <v>1</v>
      </c>
      <c r="B9" s="171" t="s">
        <v>452</v>
      </c>
      <c r="C9" s="179" t="s">
        <v>453</v>
      </c>
      <c r="D9" s="172" t="s">
        <v>206</v>
      </c>
      <c r="E9" s="173">
        <v>2.1</v>
      </c>
      <c r="F9" s="174"/>
      <c r="G9" s="175">
        <f>ROUND(E9*F9,2)</f>
        <v>0</v>
      </c>
      <c r="H9" s="174"/>
      <c r="I9" s="175">
        <f>ROUND(E9*H9,2)</f>
        <v>0</v>
      </c>
      <c r="J9" s="174"/>
      <c r="K9" s="175">
        <f>ROUND(E9*J9,2)</f>
        <v>0</v>
      </c>
      <c r="L9" s="175">
        <v>21</v>
      </c>
      <c r="M9" s="175">
        <f>G9*(1+L9/100)</f>
        <v>0</v>
      </c>
      <c r="N9" s="173">
        <v>0.11219</v>
      </c>
      <c r="O9" s="173">
        <f>ROUND(E9*N9,2)</f>
        <v>0.24</v>
      </c>
      <c r="P9" s="173">
        <v>0</v>
      </c>
      <c r="Q9" s="173">
        <f>ROUND(E9*P9,2)</f>
        <v>0</v>
      </c>
      <c r="R9" s="175" t="s">
        <v>225</v>
      </c>
      <c r="S9" s="175" t="s">
        <v>196</v>
      </c>
      <c r="T9" s="176" t="s">
        <v>454</v>
      </c>
      <c r="U9" s="159">
        <v>0.55488999999999999</v>
      </c>
      <c r="V9" s="159">
        <f>ROUND(E9*U9,2)</f>
        <v>1.17</v>
      </c>
      <c r="W9" s="159"/>
      <c r="X9" s="159" t="s">
        <v>198</v>
      </c>
      <c r="Y9" s="159" t="s">
        <v>199</v>
      </c>
      <c r="Z9" s="149"/>
      <c r="AA9" s="149"/>
      <c r="AB9" s="149"/>
      <c r="AC9" s="149"/>
      <c r="AD9" s="149"/>
      <c r="AE9" s="149"/>
      <c r="AF9" s="149"/>
      <c r="AG9" s="149" t="s">
        <v>200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43" t="s">
        <v>455</v>
      </c>
      <c r="D10" s="244"/>
      <c r="E10" s="244"/>
      <c r="F10" s="244"/>
      <c r="G10" s="244"/>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213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80" t="s">
        <v>456</v>
      </c>
      <c r="D11" s="160"/>
      <c r="E11" s="161">
        <v>2.1</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202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41"/>
      <c r="D12" s="242"/>
      <c r="E12" s="242"/>
      <c r="F12" s="242"/>
      <c r="G12" s="242"/>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203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163" t="s">
        <v>190</v>
      </c>
      <c r="B13" s="164" t="s">
        <v>130</v>
      </c>
      <c r="C13" s="178" t="s">
        <v>131</v>
      </c>
      <c r="D13" s="165"/>
      <c r="E13" s="166"/>
      <c r="F13" s="167"/>
      <c r="G13" s="167">
        <f>SUMIF(AG14:AG34,"&lt;&gt;NOR",G14:G34)</f>
        <v>0</v>
      </c>
      <c r="H13" s="167"/>
      <c r="I13" s="167">
        <f>SUM(I14:I34)</f>
        <v>0</v>
      </c>
      <c r="J13" s="167"/>
      <c r="K13" s="167">
        <f>SUM(K14:K34)</f>
        <v>0</v>
      </c>
      <c r="L13" s="167"/>
      <c r="M13" s="167">
        <f>SUM(M14:M34)</f>
        <v>0</v>
      </c>
      <c r="N13" s="166"/>
      <c r="O13" s="166">
        <f>SUM(O14:O34)</f>
        <v>0.6399999999999999</v>
      </c>
      <c r="P13" s="166"/>
      <c r="Q13" s="166">
        <f>SUM(Q14:Q34)</f>
        <v>0</v>
      </c>
      <c r="R13" s="167"/>
      <c r="S13" s="167"/>
      <c r="T13" s="168"/>
      <c r="U13" s="162"/>
      <c r="V13" s="162">
        <f>SUM(V14:V34)</f>
        <v>33.78</v>
      </c>
      <c r="W13" s="162"/>
      <c r="X13" s="162"/>
      <c r="Y13" s="162"/>
      <c r="AG13" t="s">
        <v>191</v>
      </c>
    </row>
    <row r="14" spans="1:60" outlineLevel="1" x14ac:dyDescent="0.2">
      <c r="A14" s="170">
        <v>2</v>
      </c>
      <c r="B14" s="171" t="s">
        <v>192</v>
      </c>
      <c r="C14" s="179" t="s">
        <v>193</v>
      </c>
      <c r="D14" s="172" t="s">
        <v>194</v>
      </c>
      <c r="E14" s="173">
        <v>19.5</v>
      </c>
      <c r="F14" s="174"/>
      <c r="G14" s="175">
        <f>ROUND(E14*F14,2)</f>
        <v>0</v>
      </c>
      <c r="H14" s="174"/>
      <c r="I14" s="175">
        <f>ROUND(E14*H14,2)</f>
        <v>0</v>
      </c>
      <c r="J14" s="174"/>
      <c r="K14" s="175">
        <f>ROUND(E14*J14,2)</f>
        <v>0</v>
      </c>
      <c r="L14" s="175">
        <v>21</v>
      </c>
      <c r="M14" s="175">
        <f>G14*(1+L14/100)</f>
        <v>0</v>
      </c>
      <c r="N14" s="173">
        <v>1.56E-3</v>
      </c>
      <c r="O14" s="173">
        <f>ROUND(E14*N14,2)</f>
        <v>0.03</v>
      </c>
      <c r="P14" s="173">
        <v>0</v>
      </c>
      <c r="Q14" s="173">
        <f>ROUND(E14*P14,2)</f>
        <v>0</v>
      </c>
      <c r="R14" s="175" t="s">
        <v>195</v>
      </c>
      <c r="S14" s="175" t="s">
        <v>196</v>
      </c>
      <c r="T14" s="176" t="s">
        <v>425</v>
      </c>
      <c r="U14" s="159">
        <v>0.21</v>
      </c>
      <c r="V14" s="159">
        <f>ROUND(E14*U14,2)</f>
        <v>4.0999999999999996</v>
      </c>
      <c r="W14" s="159"/>
      <c r="X14" s="159" t="s">
        <v>198</v>
      </c>
      <c r="Y14" s="159" t="s">
        <v>199</v>
      </c>
      <c r="Z14" s="149"/>
      <c r="AA14" s="149"/>
      <c r="AB14" s="149"/>
      <c r="AC14" s="149"/>
      <c r="AD14" s="149"/>
      <c r="AE14" s="149"/>
      <c r="AF14" s="149"/>
      <c r="AG14" s="149" t="s">
        <v>200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180" t="s">
        <v>457</v>
      </c>
      <c r="D15" s="160"/>
      <c r="E15" s="161">
        <v>19.5</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202</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41"/>
      <c r="D16" s="242"/>
      <c r="E16" s="242"/>
      <c r="F16" s="242"/>
      <c r="G16" s="242"/>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203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3.75" outlineLevel="1" x14ac:dyDescent="0.2">
      <c r="A17" s="170">
        <v>3</v>
      </c>
      <c r="B17" s="171" t="s">
        <v>204</v>
      </c>
      <c r="C17" s="179" t="s">
        <v>205</v>
      </c>
      <c r="D17" s="172" t="s">
        <v>206</v>
      </c>
      <c r="E17" s="173">
        <v>38.35</v>
      </c>
      <c r="F17" s="174"/>
      <c r="G17" s="175">
        <f>ROUND(E17*F17,2)</f>
        <v>0</v>
      </c>
      <c r="H17" s="174"/>
      <c r="I17" s="175">
        <f>ROUND(E17*H17,2)</f>
        <v>0</v>
      </c>
      <c r="J17" s="174"/>
      <c r="K17" s="175">
        <f>ROUND(E17*J17,2)</f>
        <v>0</v>
      </c>
      <c r="L17" s="175">
        <v>21</v>
      </c>
      <c r="M17" s="175">
        <f>G17*(1+L17/100)</f>
        <v>0</v>
      </c>
      <c r="N17" s="173">
        <v>4.1200000000000004E-3</v>
      </c>
      <c r="O17" s="173">
        <f>ROUND(E17*N17,2)</f>
        <v>0.16</v>
      </c>
      <c r="P17" s="173">
        <v>0</v>
      </c>
      <c r="Q17" s="173">
        <f>ROUND(E17*P17,2)</f>
        <v>0</v>
      </c>
      <c r="R17" s="175" t="s">
        <v>195</v>
      </c>
      <c r="S17" s="175" t="s">
        <v>196</v>
      </c>
      <c r="T17" s="176" t="s">
        <v>425</v>
      </c>
      <c r="U17" s="159">
        <v>0.19350999999999999</v>
      </c>
      <c r="V17" s="159">
        <f>ROUND(E17*U17,2)</f>
        <v>7.42</v>
      </c>
      <c r="W17" s="159"/>
      <c r="X17" s="159" t="s">
        <v>198</v>
      </c>
      <c r="Y17" s="159" t="s">
        <v>199</v>
      </c>
      <c r="Z17" s="149"/>
      <c r="AA17" s="149"/>
      <c r="AB17" s="149"/>
      <c r="AC17" s="149"/>
      <c r="AD17" s="149"/>
      <c r="AE17" s="149"/>
      <c r="AF17" s="149"/>
      <c r="AG17" s="149" t="s">
        <v>200</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52" t="s">
        <v>207</v>
      </c>
      <c r="D18" s="253"/>
      <c r="E18" s="253"/>
      <c r="F18" s="253"/>
      <c r="G18" s="253"/>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208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180" t="s">
        <v>458</v>
      </c>
      <c r="D19" s="160"/>
      <c r="E19" s="161">
        <v>38.35</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202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41"/>
      <c r="D20" s="242"/>
      <c r="E20" s="242"/>
      <c r="F20" s="242"/>
      <c r="G20" s="242"/>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203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0">
        <v>4</v>
      </c>
      <c r="B21" s="171" t="s">
        <v>210</v>
      </c>
      <c r="C21" s="179" t="s">
        <v>211</v>
      </c>
      <c r="D21" s="172" t="s">
        <v>194</v>
      </c>
      <c r="E21" s="173">
        <v>8</v>
      </c>
      <c r="F21" s="174"/>
      <c r="G21" s="175">
        <f>ROUND(E21*F21,2)</f>
        <v>0</v>
      </c>
      <c r="H21" s="174"/>
      <c r="I21" s="175">
        <f>ROUND(E21*H21,2)</f>
        <v>0</v>
      </c>
      <c r="J21" s="174"/>
      <c r="K21" s="175">
        <f>ROUND(E21*J21,2)</f>
        <v>0</v>
      </c>
      <c r="L21" s="175">
        <v>21</v>
      </c>
      <c r="M21" s="175">
        <f>G21*(1+L21/100)</f>
        <v>0</v>
      </c>
      <c r="N21" s="173">
        <v>1.56E-3</v>
      </c>
      <c r="O21" s="173">
        <f>ROUND(E21*N21,2)</f>
        <v>0.01</v>
      </c>
      <c r="P21" s="173">
        <v>0</v>
      </c>
      <c r="Q21" s="173">
        <f>ROUND(E21*P21,2)</f>
        <v>0</v>
      </c>
      <c r="R21" s="175" t="s">
        <v>195</v>
      </c>
      <c r="S21" s="175" t="s">
        <v>196</v>
      </c>
      <c r="T21" s="176" t="s">
        <v>425</v>
      </c>
      <c r="U21" s="159">
        <v>0.12</v>
      </c>
      <c r="V21" s="159">
        <f>ROUND(E21*U21,2)</f>
        <v>0.96</v>
      </c>
      <c r="W21" s="159"/>
      <c r="X21" s="159" t="s">
        <v>198</v>
      </c>
      <c r="Y21" s="159" t="s">
        <v>199</v>
      </c>
      <c r="Z21" s="149"/>
      <c r="AA21" s="149"/>
      <c r="AB21" s="149"/>
      <c r="AC21" s="149"/>
      <c r="AD21" s="149"/>
      <c r="AE21" s="149"/>
      <c r="AF21" s="149"/>
      <c r="AG21" s="149" t="s">
        <v>200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43" t="s">
        <v>212</v>
      </c>
      <c r="D22" s="244"/>
      <c r="E22" s="244"/>
      <c r="F22" s="244"/>
      <c r="G22" s="244"/>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213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180" t="s">
        <v>459</v>
      </c>
      <c r="D23" s="160"/>
      <c r="E23" s="161">
        <v>8</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202</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41"/>
      <c r="D24" s="242"/>
      <c r="E24" s="242"/>
      <c r="F24" s="242"/>
      <c r="G24" s="242"/>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203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0">
        <v>5</v>
      </c>
      <c r="B25" s="171" t="s">
        <v>460</v>
      </c>
      <c r="C25" s="179" t="s">
        <v>461</v>
      </c>
      <c r="D25" s="172" t="s">
        <v>194</v>
      </c>
      <c r="E25" s="173">
        <v>10.6</v>
      </c>
      <c r="F25" s="174"/>
      <c r="G25" s="175">
        <f>ROUND(E25*F25,2)</f>
        <v>0</v>
      </c>
      <c r="H25" s="174"/>
      <c r="I25" s="175">
        <f>ROUND(E25*H25,2)</f>
        <v>0</v>
      </c>
      <c r="J25" s="174"/>
      <c r="K25" s="175">
        <f>ROUND(E25*J25,2)</f>
        <v>0</v>
      </c>
      <c r="L25" s="175">
        <v>21</v>
      </c>
      <c r="M25" s="175">
        <f>G25*(1+L25/100)</f>
        <v>0</v>
      </c>
      <c r="N25" s="173">
        <v>2.3800000000000002E-3</v>
      </c>
      <c r="O25" s="173">
        <f>ROUND(E25*N25,2)</f>
        <v>0.03</v>
      </c>
      <c r="P25" s="173">
        <v>0</v>
      </c>
      <c r="Q25" s="173">
        <f>ROUND(E25*P25,2)</f>
        <v>0</v>
      </c>
      <c r="R25" s="175" t="s">
        <v>195</v>
      </c>
      <c r="S25" s="175" t="s">
        <v>196</v>
      </c>
      <c r="T25" s="176" t="s">
        <v>454</v>
      </c>
      <c r="U25" s="159">
        <v>0.18232999999999999</v>
      </c>
      <c r="V25" s="159">
        <f>ROUND(E25*U25,2)</f>
        <v>1.93</v>
      </c>
      <c r="W25" s="159"/>
      <c r="X25" s="159" t="s">
        <v>198</v>
      </c>
      <c r="Y25" s="159" t="s">
        <v>199</v>
      </c>
      <c r="Z25" s="149"/>
      <c r="AA25" s="149"/>
      <c r="AB25" s="149"/>
      <c r="AC25" s="149"/>
      <c r="AD25" s="149"/>
      <c r="AE25" s="149"/>
      <c r="AF25" s="149"/>
      <c r="AG25" s="149" t="s">
        <v>200</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80" t="s">
        <v>462</v>
      </c>
      <c r="D26" s="160"/>
      <c r="E26" s="161">
        <v>10.6</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202</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241"/>
      <c r="D27" s="242"/>
      <c r="E27" s="242"/>
      <c r="F27" s="242"/>
      <c r="G27" s="242"/>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203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x14ac:dyDescent="0.2">
      <c r="A28" s="170">
        <v>6</v>
      </c>
      <c r="B28" s="171" t="s">
        <v>216</v>
      </c>
      <c r="C28" s="179" t="s">
        <v>217</v>
      </c>
      <c r="D28" s="172" t="s">
        <v>206</v>
      </c>
      <c r="E28" s="173">
        <v>99.2</v>
      </c>
      <c r="F28" s="174"/>
      <c r="G28" s="175">
        <f>ROUND(E28*F28,2)</f>
        <v>0</v>
      </c>
      <c r="H28" s="174"/>
      <c r="I28" s="175">
        <f>ROUND(E28*H28,2)</f>
        <v>0</v>
      </c>
      <c r="J28" s="174"/>
      <c r="K28" s="175">
        <f>ROUND(E28*J28,2)</f>
        <v>0</v>
      </c>
      <c r="L28" s="175">
        <v>21</v>
      </c>
      <c r="M28" s="175">
        <f>G28*(1+L28/100)</f>
        <v>0</v>
      </c>
      <c r="N28" s="173">
        <v>3.5500000000000002E-3</v>
      </c>
      <c r="O28" s="173">
        <f>ROUND(E28*N28,2)</f>
        <v>0.35</v>
      </c>
      <c r="P28" s="173">
        <v>0</v>
      </c>
      <c r="Q28" s="173">
        <f>ROUND(E28*P28,2)</f>
        <v>0</v>
      </c>
      <c r="R28" s="175" t="s">
        <v>195</v>
      </c>
      <c r="S28" s="175" t="s">
        <v>196</v>
      </c>
      <c r="T28" s="176" t="s">
        <v>425</v>
      </c>
      <c r="U28" s="159">
        <v>0.17016000000000001</v>
      </c>
      <c r="V28" s="159">
        <f>ROUND(E28*U28,2)</f>
        <v>16.88</v>
      </c>
      <c r="W28" s="159"/>
      <c r="X28" s="159" t="s">
        <v>198</v>
      </c>
      <c r="Y28" s="159" t="s">
        <v>199</v>
      </c>
      <c r="Z28" s="149"/>
      <c r="AA28" s="149"/>
      <c r="AB28" s="149"/>
      <c r="AC28" s="149"/>
      <c r="AD28" s="149"/>
      <c r="AE28" s="149"/>
      <c r="AF28" s="149"/>
      <c r="AG28" s="149" t="s">
        <v>200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180" t="s">
        <v>463</v>
      </c>
      <c r="D29" s="160"/>
      <c r="E29" s="161">
        <v>99.2</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202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41"/>
      <c r="D30" s="242"/>
      <c r="E30" s="242"/>
      <c r="F30" s="242"/>
      <c r="G30" s="242"/>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203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x14ac:dyDescent="0.2">
      <c r="A31" s="170">
        <v>7</v>
      </c>
      <c r="B31" s="171" t="s">
        <v>464</v>
      </c>
      <c r="C31" s="179" t="s">
        <v>465</v>
      </c>
      <c r="D31" s="172" t="s">
        <v>206</v>
      </c>
      <c r="E31" s="173">
        <v>4.62</v>
      </c>
      <c r="F31" s="174"/>
      <c r="G31" s="175">
        <f>ROUND(E31*F31,2)</f>
        <v>0</v>
      </c>
      <c r="H31" s="174"/>
      <c r="I31" s="175">
        <f>ROUND(E31*H31,2)</f>
        <v>0</v>
      </c>
      <c r="J31" s="174"/>
      <c r="K31" s="175">
        <f>ROUND(E31*J31,2)</f>
        <v>0</v>
      </c>
      <c r="L31" s="175">
        <v>21</v>
      </c>
      <c r="M31" s="175">
        <f>G31*(1+L31/100)</f>
        <v>0</v>
      </c>
      <c r="N31" s="173">
        <v>1.333E-2</v>
      </c>
      <c r="O31" s="173">
        <f>ROUND(E31*N31,2)</f>
        <v>0.06</v>
      </c>
      <c r="P31" s="173">
        <v>0</v>
      </c>
      <c r="Q31" s="173">
        <f>ROUND(E31*P31,2)</f>
        <v>0</v>
      </c>
      <c r="R31" s="175" t="s">
        <v>225</v>
      </c>
      <c r="S31" s="175" t="s">
        <v>196</v>
      </c>
      <c r="T31" s="176" t="s">
        <v>454</v>
      </c>
      <c r="U31" s="159">
        <v>0.54</v>
      </c>
      <c r="V31" s="159">
        <f>ROUND(E31*U31,2)</f>
        <v>2.4900000000000002</v>
      </c>
      <c r="W31" s="159"/>
      <c r="X31" s="159" t="s">
        <v>198</v>
      </c>
      <c r="Y31" s="159" t="s">
        <v>199</v>
      </c>
      <c r="Z31" s="149"/>
      <c r="AA31" s="149"/>
      <c r="AB31" s="149"/>
      <c r="AC31" s="149"/>
      <c r="AD31" s="149"/>
      <c r="AE31" s="149"/>
      <c r="AF31" s="149"/>
      <c r="AG31" s="149" t="s">
        <v>200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43" t="s">
        <v>466</v>
      </c>
      <c r="D32" s="244"/>
      <c r="E32" s="244"/>
      <c r="F32" s="244"/>
      <c r="G32" s="244"/>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213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80" t="s">
        <v>467</v>
      </c>
      <c r="D33" s="160"/>
      <c r="E33" s="161">
        <v>4.62</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202</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41"/>
      <c r="D34" s="242"/>
      <c r="E34" s="242"/>
      <c r="F34" s="242"/>
      <c r="G34" s="242"/>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203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x14ac:dyDescent="0.2">
      <c r="A35" s="163" t="s">
        <v>190</v>
      </c>
      <c r="B35" s="164" t="s">
        <v>132</v>
      </c>
      <c r="C35" s="178" t="s">
        <v>133</v>
      </c>
      <c r="D35" s="165"/>
      <c r="E35" s="166"/>
      <c r="F35" s="167"/>
      <c r="G35" s="167">
        <f>SUMIF(AG36:AG38,"&lt;&gt;NOR",G36:G38)</f>
        <v>0</v>
      </c>
      <c r="H35" s="167"/>
      <c r="I35" s="167">
        <f>SUM(I36:I38)</f>
        <v>0</v>
      </c>
      <c r="J35" s="167"/>
      <c r="K35" s="167">
        <f>SUM(K36:K38)</f>
        <v>0</v>
      </c>
      <c r="L35" s="167"/>
      <c r="M35" s="167">
        <f>SUM(M36:M38)</f>
        <v>0</v>
      </c>
      <c r="N35" s="166"/>
      <c r="O35" s="166">
        <f>SUM(O36:O38)</f>
        <v>0.06</v>
      </c>
      <c r="P35" s="166"/>
      <c r="Q35" s="166">
        <f>SUM(Q36:Q38)</f>
        <v>0</v>
      </c>
      <c r="R35" s="167"/>
      <c r="S35" s="167"/>
      <c r="T35" s="168"/>
      <c r="U35" s="162"/>
      <c r="V35" s="162">
        <f>SUM(V36:V38)</f>
        <v>8.2100000000000009</v>
      </c>
      <c r="W35" s="162"/>
      <c r="X35" s="162"/>
      <c r="Y35" s="162"/>
      <c r="AG35" t="s">
        <v>191</v>
      </c>
    </row>
    <row r="36" spans="1:60" outlineLevel="1" x14ac:dyDescent="0.2">
      <c r="A36" s="170">
        <v>8</v>
      </c>
      <c r="B36" s="171" t="s">
        <v>219</v>
      </c>
      <c r="C36" s="179" t="s">
        <v>220</v>
      </c>
      <c r="D36" s="172" t="s">
        <v>206</v>
      </c>
      <c r="E36" s="173">
        <v>38.35</v>
      </c>
      <c r="F36" s="174"/>
      <c r="G36" s="175">
        <f>ROUND(E36*F36,2)</f>
        <v>0</v>
      </c>
      <c r="H36" s="174"/>
      <c r="I36" s="175">
        <f>ROUND(E36*H36,2)</f>
        <v>0</v>
      </c>
      <c r="J36" s="174"/>
      <c r="K36" s="175">
        <f>ROUND(E36*J36,2)</f>
        <v>0</v>
      </c>
      <c r="L36" s="175">
        <v>21</v>
      </c>
      <c r="M36" s="175">
        <f>G36*(1+L36/100)</f>
        <v>0</v>
      </c>
      <c r="N36" s="173">
        <v>1.58E-3</v>
      </c>
      <c r="O36" s="173">
        <f>ROUND(E36*N36,2)</f>
        <v>0.06</v>
      </c>
      <c r="P36" s="173">
        <v>0</v>
      </c>
      <c r="Q36" s="173">
        <f>ROUND(E36*P36,2)</f>
        <v>0</v>
      </c>
      <c r="R36" s="175" t="s">
        <v>221</v>
      </c>
      <c r="S36" s="175" t="s">
        <v>196</v>
      </c>
      <c r="T36" s="176" t="s">
        <v>425</v>
      </c>
      <c r="U36" s="159">
        <v>0.214</v>
      </c>
      <c r="V36" s="159">
        <f>ROUND(E36*U36,2)</f>
        <v>8.2100000000000009</v>
      </c>
      <c r="W36" s="159"/>
      <c r="X36" s="159" t="s">
        <v>198</v>
      </c>
      <c r="Y36" s="159" t="s">
        <v>199</v>
      </c>
      <c r="Z36" s="149"/>
      <c r="AA36" s="149"/>
      <c r="AB36" s="149"/>
      <c r="AC36" s="149"/>
      <c r="AD36" s="149"/>
      <c r="AE36" s="149"/>
      <c r="AF36" s="149"/>
      <c r="AG36" s="149" t="s">
        <v>200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180" t="s">
        <v>468</v>
      </c>
      <c r="D37" s="160"/>
      <c r="E37" s="161">
        <v>38.35</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202</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41"/>
      <c r="D38" s="242"/>
      <c r="E38" s="242"/>
      <c r="F38" s="242"/>
      <c r="G38" s="242"/>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203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x14ac:dyDescent="0.2">
      <c r="A39" s="163" t="s">
        <v>190</v>
      </c>
      <c r="B39" s="164" t="s">
        <v>134</v>
      </c>
      <c r="C39" s="178" t="s">
        <v>135</v>
      </c>
      <c r="D39" s="165"/>
      <c r="E39" s="166"/>
      <c r="F39" s="167"/>
      <c r="G39" s="167">
        <f>SUMIF(AG40:AG42,"&lt;&gt;NOR",G40:G42)</f>
        <v>0</v>
      </c>
      <c r="H39" s="167"/>
      <c r="I39" s="167">
        <f>SUM(I40:I42)</f>
        <v>0</v>
      </c>
      <c r="J39" s="167"/>
      <c r="K39" s="167">
        <f>SUM(K40:K42)</f>
        <v>0</v>
      </c>
      <c r="L39" s="167"/>
      <c r="M39" s="167">
        <f>SUM(M40:M42)</f>
        <v>0</v>
      </c>
      <c r="N39" s="166"/>
      <c r="O39" s="166">
        <f>SUM(O40:O42)</f>
        <v>0</v>
      </c>
      <c r="P39" s="166"/>
      <c r="Q39" s="166">
        <f>SUM(Q40:Q42)</f>
        <v>0</v>
      </c>
      <c r="R39" s="167"/>
      <c r="S39" s="167"/>
      <c r="T39" s="168"/>
      <c r="U39" s="162"/>
      <c r="V39" s="162">
        <f>SUM(V40:V42)</f>
        <v>11.81</v>
      </c>
      <c r="W39" s="162"/>
      <c r="X39" s="162"/>
      <c r="Y39" s="162"/>
      <c r="AG39" t="s">
        <v>191</v>
      </c>
    </row>
    <row r="40" spans="1:60" ht="56.25" outlineLevel="1" x14ac:dyDescent="0.2">
      <c r="A40" s="170">
        <v>9</v>
      </c>
      <c r="B40" s="171" t="s">
        <v>223</v>
      </c>
      <c r="C40" s="179" t="s">
        <v>224</v>
      </c>
      <c r="D40" s="172" t="s">
        <v>206</v>
      </c>
      <c r="E40" s="173">
        <v>38.35</v>
      </c>
      <c r="F40" s="174"/>
      <c r="G40" s="175">
        <f>ROUND(E40*F40,2)</f>
        <v>0</v>
      </c>
      <c r="H40" s="174"/>
      <c r="I40" s="175">
        <f>ROUND(E40*H40,2)</f>
        <v>0</v>
      </c>
      <c r="J40" s="174"/>
      <c r="K40" s="175">
        <f>ROUND(E40*J40,2)</f>
        <v>0</v>
      </c>
      <c r="L40" s="175">
        <v>21</v>
      </c>
      <c r="M40" s="175">
        <f>G40*(1+L40/100)</f>
        <v>0</v>
      </c>
      <c r="N40" s="173">
        <v>4.0000000000000003E-5</v>
      </c>
      <c r="O40" s="173">
        <f>ROUND(E40*N40,2)</f>
        <v>0</v>
      </c>
      <c r="P40" s="173">
        <v>0</v>
      </c>
      <c r="Q40" s="173">
        <f>ROUND(E40*P40,2)</f>
        <v>0</v>
      </c>
      <c r="R40" s="175" t="s">
        <v>225</v>
      </c>
      <c r="S40" s="175" t="s">
        <v>196</v>
      </c>
      <c r="T40" s="176" t="s">
        <v>425</v>
      </c>
      <c r="U40" s="159">
        <v>0.308</v>
      </c>
      <c r="V40" s="159">
        <f>ROUND(E40*U40,2)</f>
        <v>11.81</v>
      </c>
      <c r="W40" s="159"/>
      <c r="X40" s="159" t="s">
        <v>198</v>
      </c>
      <c r="Y40" s="159" t="s">
        <v>199</v>
      </c>
      <c r="Z40" s="149"/>
      <c r="AA40" s="149"/>
      <c r="AB40" s="149"/>
      <c r="AC40" s="149"/>
      <c r="AD40" s="149"/>
      <c r="AE40" s="149"/>
      <c r="AF40" s="149"/>
      <c r="AG40" s="149" t="s">
        <v>200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180" t="s">
        <v>468</v>
      </c>
      <c r="D41" s="160"/>
      <c r="E41" s="161">
        <v>38.35</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202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41"/>
      <c r="D42" s="242"/>
      <c r="E42" s="242"/>
      <c r="F42" s="242"/>
      <c r="G42" s="242"/>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203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3" t="s">
        <v>190</v>
      </c>
      <c r="B43" s="164" t="s">
        <v>136</v>
      </c>
      <c r="C43" s="178" t="s">
        <v>137</v>
      </c>
      <c r="D43" s="165"/>
      <c r="E43" s="166"/>
      <c r="F43" s="167"/>
      <c r="G43" s="167">
        <f>SUMIF(AG44:AG56,"&lt;&gt;NOR",G44:G56)</f>
        <v>0</v>
      </c>
      <c r="H43" s="167"/>
      <c r="I43" s="167">
        <f>SUM(I44:I56)</f>
        <v>0</v>
      </c>
      <c r="J43" s="167"/>
      <c r="K43" s="167">
        <f>SUM(K44:K56)</f>
        <v>0</v>
      </c>
      <c r="L43" s="167"/>
      <c r="M43" s="167">
        <f>SUM(M44:M56)</f>
        <v>0</v>
      </c>
      <c r="N43" s="166"/>
      <c r="O43" s="166">
        <f>SUM(O44:O56)</f>
        <v>0</v>
      </c>
      <c r="P43" s="166"/>
      <c r="Q43" s="166">
        <f>SUM(Q44:Q56)</f>
        <v>0.71</v>
      </c>
      <c r="R43" s="167"/>
      <c r="S43" s="167"/>
      <c r="T43" s="168"/>
      <c r="U43" s="162"/>
      <c r="V43" s="162">
        <f>SUM(V44:V56)</f>
        <v>5.17</v>
      </c>
      <c r="W43" s="162"/>
      <c r="X43" s="162"/>
      <c r="Y43" s="162"/>
      <c r="AG43" t="s">
        <v>191</v>
      </c>
    </row>
    <row r="44" spans="1:60" outlineLevel="1" x14ac:dyDescent="0.2">
      <c r="A44" s="170">
        <v>10</v>
      </c>
      <c r="B44" s="171" t="s">
        <v>469</v>
      </c>
      <c r="C44" s="179" t="s">
        <v>470</v>
      </c>
      <c r="D44" s="172" t="s">
        <v>246</v>
      </c>
      <c r="E44" s="173">
        <v>1</v>
      </c>
      <c r="F44" s="174"/>
      <c r="G44" s="175">
        <f>ROUND(E44*F44,2)</f>
        <v>0</v>
      </c>
      <c r="H44" s="174"/>
      <c r="I44" s="175">
        <f>ROUND(E44*H44,2)</f>
        <v>0</v>
      </c>
      <c r="J44" s="174"/>
      <c r="K44" s="175">
        <f>ROUND(E44*J44,2)</f>
        <v>0</v>
      </c>
      <c r="L44" s="175">
        <v>21</v>
      </c>
      <c r="M44" s="175">
        <f>G44*(1+L44/100)</f>
        <v>0</v>
      </c>
      <c r="N44" s="173">
        <v>0</v>
      </c>
      <c r="O44" s="173">
        <f>ROUND(E44*N44,2)</f>
        <v>0</v>
      </c>
      <c r="P44" s="173">
        <v>0</v>
      </c>
      <c r="Q44" s="173">
        <f>ROUND(E44*P44,2)</f>
        <v>0</v>
      </c>
      <c r="R44" s="175" t="s">
        <v>228</v>
      </c>
      <c r="S44" s="175" t="s">
        <v>196</v>
      </c>
      <c r="T44" s="176" t="s">
        <v>454</v>
      </c>
      <c r="U44" s="159">
        <v>0.05</v>
      </c>
      <c r="V44" s="159">
        <f>ROUND(E44*U44,2)</f>
        <v>0.05</v>
      </c>
      <c r="W44" s="159"/>
      <c r="X44" s="159" t="s">
        <v>198</v>
      </c>
      <c r="Y44" s="159" t="s">
        <v>199</v>
      </c>
      <c r="Z44" s="149"/>
      <c r="AA44" s="149"/>
      <c r="AB44" s="149"/>
      <c r="AC44" s="149"/>
      <c r="AD44" s="149"/>
      <c r="AE44" s="149"/>
      <c r="AF44" s="149"/>
      <c r="AG44" s="149" t="s">
        <v>200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43" t="s">
        <v>471</v>
      </c>
      <c r="D45" s="244"/>
      <c r="E45" s="244"/>
      <c r="F45" s="244"/>
      <c r="G45" s="244"/>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213</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41"/>
      <c r="D46" s="242"/>
      <c r="E46" s="242"/>
      <c r="F46" s="242"/>
      <c r="G46" s="242"/>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203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0">
        <v>11</v>
      </c>
      <c r="B47" s="171" t="s">
        <v>472</v>
      </c>
      <c r="C47" s="179" t="s">
        <v>473</v>
      </c>
      <c r="D47" s="172" t="s">
        <v>206</v>
      </c>
      <c r="E47" s="173">
        <v>1.7729999999999999</v>
      </c>
      <c r="F47" s="174"/>
      <c r="G47" s="175">
        <f>ROUND(E47*F47,2)</f>
        <v>0</v>
      </c>
      <c r="H47" s="174"/>
      <c r="I47" s="175">
        <f>ROUND(E47*H47,2)</f>
        <v>0</v>
      </c>
      <c r="J47" s="174"/>
      <c r="K47" s="175">
        <f>ROUND(E47*J47,2)</f>
        <v>0</v>
      </c>
      <c r="L47" s="175">
        <v>21</v>
      </c>
      <c r="M47" s="175">
        <f>G47*(1+L47/100)</f>
        <v>0</v>
      </c>
      <c r="N47" s="173">
        <v>1.17E-3</v>
      </c>
      <c r="O47" s="173">
        <f>ROUND(E47*N47,2)</f>
        <v>0</v>
      </c>
      <c r="P47" s="173">
        <v>8.7999999999999995E-2</v>
      </c>
      <c r="Q47" s="173">
        <f>ROUND(E47*P47,2)</f>
        <v>0.16</v>
      </c>
      <c r="R47" s="175" t="s">
        <v>228</v>
      </c>
      <c r="S47" s="175" t="s">
        <v>196</v>
      </c>
      <c r="T47" s="176" t="s">
        <v>454</v>
      </c>
      <c r="U47" s="159">
        <v>0.55600000000000005</v>
      </c>
      <c r="V47" s="159">
        <f>ROUND(E47*U47,2)</f>
        <v>0.99</v>
      </c>
      <c r="W47" s="159"/>
      <c r="X47" s="159" t="s">
        <v>198</v>
      </c>
      <c r="Y47" s="159" t="s">
        <v>199</v>
      </c>
      <c r="Z47" s="149"/>
      <c r="AA47" s="149"/>
      <c r="AB47" s="149"/>
      <c r="AC47" s="149"/>
      <c r="AD47" s="149"/>
      <c r="AE47" s="149"/>
      <c r="AF47" s="149"/>
      <c r="AG47" s="149" t="s">
        <v>200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43" t="s">
        <v>474</v>
      </c>
      <c r="D48" s="244"/>
      <c r="E48" s="244"/>
      <c r="F48" s="244"/>
      <c r="G48" s="244"/>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213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180" t="s">
        <v>475</v>
      </c>
      <c r="D49" s="160"/>
      <c r="E49" s="161">
        <v>1.7729999999999999</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202</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41"/>
      <c r="D50" s="242"/>
      <c r="E50" s="242"/>
      <c r="F50" s="242"/>
      <c r="G50" s="242"/>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203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1" x14ac:dyDescent="0.2">
      <c r="A51" s="170">
        <v>12</v>
      </c>
      <c r="B51" s="171" t="s">
        <v>226</v>
      </c>
      <c r="C51" s="179" t="s">
        <v>227</v>
      </c>
      <c r="D51" s="172" t="s">
        <v>206</v>
      </c>
      <c r="E51" s="173">
        <v>38.35</v>
      </c>
      <c r="F51" s="174"/>
      <c r="G51" s="175">
        <f>ROUND(E51*F51,2)</f>
        <v>0</v>
      </c>
      <c r="H51" s="174"/>
      <c r="I51" s="175">
        <f>ROUND(E51*H51,2)</f>
        <v>0</v>
      </c>
      <c r="J51" s="174"/>
      <c r="K51" s="175">
        <f>ROUND(E51*J51,2)</f>
        <v>0</v>
      </c>
      <c r="L51" s="175">
        <v>21</v>
      </c>
      <c r="M51" s="175">
        <f>G51*(1+L51/100)</f>
        <v>0</v>
      </c>
      <c r="N51" s="173">
        <v>0</v>
      </c>
      <c r="O51" s="173">
        <f>ROUND(E51*N51,2)</f>
        <v>0</v>
      </c>
      <c r="P51" s="173">
        <v>4.0000000000000001E-3</v>
      </c>
      <c r="Q51" s="173">
        <f>ROUND(E51*P51,2)</f>
        <v>0.15</v>
      </c>
      <c r="R51" s="175" t="s">
        <v>228</v>
      </c>
      <c r="S51" s="175" t="s">
        <v>196</v>
      </c>
      <c r="T51" s="176" t="s">
        <v>425</v>
      </c>
      <c r="U51" s="159">
        <v>0.03</v>
      </c>
      <c r="V51" s="159">
        <f>ROUND(E51*U51,2)</f>
        <v>1.1499999999999999</v>
      </c>
      <c r="W51" s="159"/>
      <c r="X51" s="159" t="s">
        <v>198</v>
      </c>
      <c r="Y51" s="159" t="s">
        <v>199</v>
      </c>
      <c r="Z51" s="149"/>
      <c r="AA51" s="149"/>
      <c r="AB51" s="149"/>
      <c r="AC51" s="149"/>
      <c r="AD51" s="149"/>
      <c r="AE51" s="149"/>
      <c r="AF51" s="149"/>
      <c r="AG51" s="149" t="s">
        <v>200</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180" t="s">
        <v>476</v>
      </c>
      <c r="D52" s="160"/>
      <c r="E52" s="161">
        <v>38.35</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202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41"/>
      <c r="D53" s="242"/>
      <c r="E53" s="242"/>
      <c r="F53" s="242"/>
      <c r="G53" s="242"/>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203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70">
        <v>13</v>
      </c>
      <c r="B54" s="171" t="s">
        <v>229</v>
      </c>
      <c r="C54" s="179" t="s">
        <v>230</v>
      </c>
      <c r="D54" s="172" t="s">
        <v>206</v>
      </c>
      <c r="E54" s="173">
        <v>99.2</v>
      </c>
      <c r="F54" s="174"/>
      <c r="G54" s="175">
        <f>ROUND(E54*F54,2)</f>
        <v>0</v>
      </c>
      <c r="H54" s="174"/>
      <c r="I54" s="175">
        <f>ROUND(E54*H54,2)</f>
        <v>0</v>
      </c>
      <c r="J54" s="174"/>
      <c r="K54" s="175">
        <f>ROUND(E54*J54,2)</f>
        <v>0</v>
      </c>
      <c r="L54" s="175">
        <v>21</v>
      </c>
      <c r="M54" s="175">
        <f>G54*(1+L54/100)</f>
        <v>0</v>
      </c>
      <c r="N54" s="173">
        <v>0</v>
      </c>
      <c r="O54" s="173">
        <f>ROUND(E54*N54,2)</f>
        <v>0</v>
      </c>
      <c r="P54" s="173">
        <v>4.0000000000000001E-3</v>
      </c>
      <c r="Q54" s="173">
        <f>ROUND(E54*P54,2)</f>
        <v>0.4</v>
      </c>
      <c r="R54" s="175" t="s">
        <v>228</v>
      </c>
      <c r="S54" s="175" t="s">
        <v>196</v>
      </c>
      <c r="T54" s="176" t="s">
        <v>425</v>
      </c>
      <c r="U54" s="159">
        <v>0.03</v>
      </c>
      <c r="V54" s="159">
        <f>ROUND(E54*U54,2)</f>
        <v>2.98</v>
      </c>
      <c r="W54" s="159"/>
      <c r="X54" s="159" t="s">
        <v>198</v>
      </c>
      <c r="Y54" s="159" t="s">
        <v>199</v>
      </c>
      <c r="Z54" s="149"/>
      <c r="AA54" s="149"/>
      <c r="AB54" s="149"/>
      <c r="AC54" s="149"/>
      <c r="AD54" s="149"/>
      <c r="AE54" s="149"/>
      <c r="AF54" s="149"/>
      <c r="AG54" s="149" t="s">
        <v>200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180" t="s">
        <v>477</v>
      </c>
      <c r="D55" s="160"/>
      <c r="E55" s="161">
        <v>99.2</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202</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41"/>
      <c r="D56" s="242"/>
      <c r="E56" s="242"/>
      <c r="F56" s="242"/>
      <c r="G56" s="242"/>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203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x14ac:dyDescent="0.2">
      <c r="A57" s="163" t="s">
        <v>190</v>
      </c>
      <c r="B57" s="164" t="s">
        <v>138</v>
      </c>
      <c r="C57" s="178" t="s">
        <v>139</v>
      </c>
      <c r="D57" s="165"/>
      <c r="E57" s="166"/>
      <c r="F57" s="167"/>
      <c r="G57" s="167">
        <f>SUMIF(AG58:AG60,"&lt;&gt;NOR",G58:G60)</f>
        <v>0</v>
      </c>
      <c r="H57" s="167"/>
      <c r="I57" s="167">
        <f>SUM(I58:I60)</f>
        <v>0</v>
      </c>
      <c r="J57" s="167"/>
      <c r="K57" s="167">
        <f>SUM(K58:K60)</f>
        <v>0</v>
      </c>
      <c r="L57" s="167"/>
      <c r="M57" s="167">
        <f>SUM(M58:M60)</f>
        <v>0</v>
      </c>
      <c r="N57" s="166"/>
      <c r="O57" s="166">
        <f>SUM(O58:O60)</f>
        <v>0</v>
      </c>
      <c r="P57" s="166"/>
      <c r="Q57" s="166">
        <f>SUM(Q58:Q60)</f>
        <v>0</v>
      </c>
      <c r="R57" s="167"/>
      <c r="S57" s="167"/>
      <c r="T57" s="168"/>
      <c r="U57" s="162"/>
      <c r="V57" s="162">
        <f>SUM(V58:V60)</f>
        <v>1.78</v>
      </c>
      <c r="W57" s="162"/>
      <c r="X57" s="162"/>
      <c r="Y57" s="162"/>
      <c r="AG57" t="s">
        <v>191</v>
      </c>
    </row>
    <row r="58" spans="1:60" ht="22.5" outlineLevel="1" x14ac:dyDescent="0.2">
      <c r="A58" s="170">
        <v>14</v>
      </c>
      <c r="B58" s="171" t="s">
        <v>232</v>
      </c>
      <c r="C58" s="179" t="s">
        <v>233</v>
      </c>
      <c r="D58" s="172" t="s">
        <v>234</v>
      </c>
      <c r="E58" s="173">
        <v>0.93967999999999996</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t="s">
        <v>195</v>
      </c>
      <c r="S58" s="175" t="s">
        <v>196</v>
      </c>
      <c r="T58" s="176" t="s">
        <v>425</v>
      </c>
      <c r="U58" s="159">
        <v>1.8919999999999999</v>
      </c>
      <c r="V58" s="159">
        <f>ROUND(E58*U58,2)</f>
        <v>1.78</v>
      </c>
      <c r="W58" s="159"/>
      <c r="X58" s="159" t="s">
        <v>235</v>
      </c>
      <c r="Y58" s="159" t="s">
        <v>199</v>
      </c>
      <c r="Z58" s="149"/>
      <c r="AA58" s="149"/>
      <c r="AB58" s="149"/>
      <c r="AC58" s="149"/>
      <c r="AD58" s="149"/>
      <c r="AE58" s="149"/>
      <c r="AF58" s="149"/>
      <c r="AG58" s="149" t="s">
        <v>236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43" t="s">
        <v>237</v>
      </c>
      <c r="D59" s="244"/>
      <c r="E59" s="244"/>
      <c r="F59" s="244"/>
      <c r="G59" s="244"/>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213</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41"/>
      <c r="D60" s="242"/>
      <c r="E60" s="242"/>
      <c r="F60" s="242"/>
      <c r="G60" s="242"/>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203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x14ac:dyDescent="0.2">
      <c r="A61" s="163" t="s">
        <v>190</v>
      </c>
      <c r="B61" s="164" t="s">
        <v>140</v>
      </c>
      <c r="C61" s="178" t="s">
        <v>141</v>
      </c>
      <c r="D61" s="165"/>
      <c r="E61" s="166"/>
      <c r="F61" s="167"/>
      <c r="G61" s="167">
        <f>SUMIF(AG62:AG69,"&lt;&gt;NOR",G62:G69)</f>
        <v>0</v>
      </c>
      <c r="H61" s="167"/>
      <c r="I61" s="167">
        <f>SUM(I62:I69)</f>
        <v>0</v>
      </c>
      <c r="J61" s="167"/>
      <c r="K61" s="167">
        <f>SUM(K62:K69)</f>
        <v>0</v>
      </c>
      <c r="L61" s="167"/>
      <c r="M61" s="167">
        <f>SUM(M62:M69)</f>
        <v>0</v>
      </c>
      <c r="N61" s="166"/>
      <c r="O61" s="166">
        <f>SUM(O62:O69)</f>
        <v>0</v>
      </c>
      <c r="P61" s="166"/>
      <c r="Q61" s="166">
        <f>SUM(Q62:Q69)</f>
        <v>0.01</v>
      </c>
      <c r="R61" s="167"/>
      <c r="S61" s="167"/>
      <c r="T61" s="168"/>
      <c r="U61" s="162"/>
      <c r="V61" s="162">
        <f>SUM(V62:V69)</f>
        <v>2.3600000000000003</v>
      </c>
      <c r="W61" s="162"/>
      <c r="X61" s="162"/>
      <c r="Y61" s="162"/>
      <c r="AG61" t="s">
        <v>191</v>
      </c>
    </row>
    <row r="62" spans="1:60" outlineLevel="1" x14ac:dyDescent="0.2">
      <c r="A62" s="170">
        <v>15</v>
      </c>
      <c r="B62" s="171" t="s">
        <v>238</v>
      </c>
      <c r="C62" s="179" t="s">
        <v>239</v>
      </c>
      <c r="D62" s="172" t="s">
        <v>240</v>
      </c>
      <c r="E62" s="173">
        <v>6</v>
      </c>
      <c r="F62" s="174"/>
      <c r="G62" s="175">
        <f>ROUND(E62*F62,2)</f>
        <v>0</v>
      </c>
      <c r="H62" s="174"/>
      <c r="I62" s="175">
        <f>ROUND(E62*H62,2)</f>
        <v>0</v>
      </c>
      <c r="J62" s="174"/>
      <c r="K62" s="175">
        <f>ROUND(E62*J62,2)</f>
        <v>0</v>
      </c>
      <c r="L62" s="175">
        <v>21</v>
      </c>
      <c r="M62" s="175">
        <f>G62*(1+L62/100)</f>
        <v>0</v>
      </c>
      <c r="N62" s="173">
        <v>0</v>
      </c>
      <c r="O62" s="173">
        <f>ROUND(E62*N62,2)</f>
        <v>0</v>
      </c>
      <c r="P62" s="173">
        <v>3.6999999999999999E-4</v>
      </c>
      <c r="Q62" s="173">
        <f>ROUND(E62*P62,2)</f>
        <v>0</v>
      </c>
      <c r="R62" s="175" t="s">
        <v>241</v>
      </c>
      <c r="S62" s="175" t="s">
        <v>196</v>
      </c>
      <c r="T62" s="176" t="s">
        <v>425</v>
      </c>
      <c r="U62" s="159">
        <v>4.1000000000000002E-2</v>
      </c>
      <c r="V62" s="159">
        <f>ROUND(E62*U62,2)</f>
        <v>0.25</v>
      </c>
      <c r="W62" s="159"/>
      <c r="X62" s="159" t="s">
        <v>198</v>
      </c>
      <c r="Y62" s="159" t="s">
        <v>199</v>
      </c>
      <c r="Z62" s="149"/>
      <c r="AA62" s="149"/>
      <c r="AB62" s="149"/>
      <c r="AC62" s="149"/>
      <c r="AD62" s="149"/>
      <c r="AE62" s="149"/>
      <c r="AF62" s="149"/>
      <c r="AG62" s="149" t="s">
        <v>200</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54"/>
      <c r="D63" s="255"/>
      <c r="E63" s="255"/>
      <c r="F63" s="255"/>
      <c r="G63" s="255"/>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203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0">
        <v>16</v>
      </c>
      <c r="B64" s="171" t="s">
        <v>242</v>
      </c>
      <c r="C64" s="179" t="s">
        <v>243</v>
      </c>
      <c r="D64" s="172" t="s">
        <v>240</v>
      </c>
      <c r="E64" s="173">
        <v>6</v>
      </c>
      <c r="F64" s="174"/>
      <c r="G64" s="175">
        <f>ROUND(E64*F64,2)</f>
        <v>0</v>
      </c>
      <c r="H64" s="174"/>
      <c r="I64" s="175">
        <f>ROUND(E64*H64,2)</f>
        <v>0</v>
      </c>
      <c r="J64" s="174"/>
      <c r="K64" s="175">
        <f>ROUND(E64*J64,2)</f>
        <v>0</v>
      </c>
      <c r="L64" s="175">
        <v>21</v>
      </c>
      <c r="M64" s="175">
        <f>G64*(1+L64/100)</f>
        <v>0</v>
      </c>
      <c r="N64" s="173">
        <v>0</v>
      </c>
      <c r="O64" s="173">
        <f>ROUND(E64*N64,2)</f>
        <v>0</v>
      </c>
      <c r="P64" s="173">
        <v>1.39E-3</v>
      </c>
      <c r="Q64" s="173">
        <f>ROUND(E64*P64,2)</f>
        <v>0.01</v>
      </c>
      <c r="R64" s="175" t="s">
        <v>241</v>
      </c>
      <c r="S64" s="175" t="s">
        <v>196</v>
      </c>
      <c r="T64" s="176" t="s">
        <v>425</v>
      </c>
      <c r="U64" s="159">
        <v>0.186</v>
      </c>
      <c r="V64" s="159">
        <f>ROUND(E64*U64,2)</f>
        <v>1.1200000000000001</v>
      </c>
      <c r="W64" s="159"/>
      <c r="X64" s="159" t="s">
        <v>198</v>
      </c>
      <c r="Y64" s="159" t="s">
        <v>199</v>
      </c>
      <c r="Z64" s="149"/>
      <c r="AA64" s="149"/>
      <c r="AB64" s="149"/>
      <c r="AC64" s="149"/>
      <c r="AD64" s="149"/>
      <c r="AE64" s="149"/>
      <c r="AF64" s="149"/>
      <c r="AG64" s="149" t="s">
        <v>200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254"/>
      <c r="D65" s="255"/>
      <c r="E65" s="255"/>
      <c r="F65" s="255"/>
      <c r="G65" s="255"/>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203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0">
        <v>17</v>
      </c>
      <c r="B66" s="171" t="s">
        <v>244</v>
      </c>
      <c r="C66" s="179" t="s">
        <v>245</v>
      </c>
      <c r="D66" s="172" t="s">
        <v>246</v>
      </c>
      <c r="E66" s="173">
        <v>6</v>
      </c>
      <c r="F66" s="174"/>
      <c r="G66" s="175">
        <f>ROUND(E66*F66,2)</f>
        <v>0</v>
      </c>
      <c r="H66" s="174"/>
      <c r="I66" s="175">
        <f>ROUND(E66*H66,2)</f>
        <v>0</v>
      </c>
      <c r="J66" s="174"/>
      <c r="K66" s="175">
        <f>ROUND(E66*J66,2)</f>
        <v>0</v>
      </c>
      <c r="L66" s="175">
        <v>21</v>
      </c>
      <c r="M66" s="175">
        <f>G66*(1+L66/100)</f>
        <v>0</v>
      </c>
      <c r="N66" s="173">
        <v>0</v>
      </c>
      <c r="O66" s="173">
        <f>ROUND(E66*N66,2)</f>
        <v>0</v>
      </c>
      <c r="P66" s="173">
        <v>3.6999999999999999E-4</v>
      </c>
      <c r="Q66" s="173">
        <f>ROUND(E66*P66,2)</f>
        <v>0</v>
      </c>
      <c r="R66" s="175" t="s">
        <v>241</v>
      </c>
      <c r="S66" s="175" t="s">
        <v>196</v>
      </c>
      <c r="T66" s="176" t="s">
        <v>425</v>
      </c>
      <c r="U66" s="159">
        <v>4.1000000000000002E-2</v>
      </c>
      <c r="V66" s="159">
        <f>ROUND(E66*U66,2)</f>
        <v>0.25</v>
      </c>
      <c r="W66" s="159"/>
      <c r="X66" s="159" t="s">
        <v>198</v>
      </c>
      <c r="Y66" s="159" t="s">
        <v>199</v>
      </c>
      <c r="Z66" s="149"/>
      <c r="AA66" s="149"/>
      <c r="AB66" s="149"/>
      <c r="AC66" s="149"/>
      <c r="AD66" s="149"/>
      <c r="AE66" s="149"/>
      <c r="AF66" s="149"/>
      <c r="AG66" s="149" t="s">
        <v>200</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54"/>
      <c r="D67" s="255"/>
      <c r="E67" s="255"/>
      <c r="F67" s="255"/>
      <c r="G67" s="255"/>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203</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0">
        <v>18</v>
      </c>
      <c r="B68" s="171" t="s">
        <v>247</v>
      </c>
      <c r="C68" s="179" t="s">
        <v>248</v>
      </c>
      <c r="D68" s="172" t="s">
        <v>246</v>
      </c>
      <c r="E68" s="173">
        <v>6</v>
      </c>
      <c r="F68" s="174"/>
      <c r="G68" s="175">
        <f>ROUND(E68*F68,2)</f>
        <v>0</v>
      </c>
      <c r="H68" s="174"/>
      <c r="I68" s="175">
        <f>ROUND(E68*H68,2)</f>
        <v>0</v>
      </c>
      <c r="J68" s="174"/>
      <c r="K68" s="175">
        <f>ROUND(E68*J68,2)</f>
        <v>0</v>
      </c>
      <c r="L68" s="175">
        <v>21</v>
      </c>
      <c r="M68" s="175">
        <f>G68*(1+L68/100)</f>
        <v>0</v>
      </c>
      <c r="N68" s="173">
        <v>0</v>
      </c>
      <c r="O68" s="173">
        <f>ROUND(E68*N68,2)</f>
        <v>0</v>
      </c>
      <c r="P68" s="173">
        <v>5.5000000000000003E-4</v>
      </c>
      <c r="Q68" s="173">
        <f>ROUND(E68*P68,2)</f>
        <v>0</v>
      </c>
      <c r="R68" s="175" t="s">
        <v>241</v>
      </c>
      <c r="S68" s="175" t="s">
        <v>196</v>
      </c>
      <c r="T68" s="176" t="s">
        <v>425</v>
      </c>
      <c r="U68" s="159">
        <v>0.124</v>
      </c>
      <c r="V68" s="159">
        <f>ROUND(E68*U68,2)</f>
        <v>0.74</v>
      </c>
      <c r="W68" s="159"/>
      <c r="X68" s="159" t="s">
        <v>198</v>
      </c>
      <c r="Y68" s="159" t="s">
        <v>199</v>
      </c>
      <c r="Z68" s="149"/>
      <c r="AA68" s="149"/>
      <c r="AB68" s="149"/>
      <c r="AC68" s="149"/>
      <c r="AD68" s="149"/>
      <c r="AE68" s="149"/>
      <c r="AF68" s="149"/>
      <c r="AG68" s="149" t="s">
        <v>200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54"/>
      <c r="D69" s="255"/>
      <c r="E69" s="255"/>
      <c r="F69" s="255"/>
      <c r="G69" s="255"/>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203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x14ac:dyDescent="0.2">
      <c r="A70" s="163" t="s">
        <v>190</v>
      </c>
      <c r="B70" s="164" t="s">
        <v>142</v>
      </c>
      <c r="C70" s="178" t="s">
        <v>143</v>
      </c>
      <c r="D70" s="165"/>
      <c r="E70" s="166"/>
      <c r="F70" s="167"/>
      <c r="G70" s="167">
        <f>SUMIF(AG71:AG74,"&lt;&gt;NOR",G71:G74)</f>
        <v>0</v>
      </c>
      <c r="H70" s="167"/>
      <c r="I70" s="167">
        <f>SUM(I71:I74)</f>
        <v>0</v>
      </c>
      <c r="J70" s="167"/>
      <c r="K70" s="167">
        <f>SUM(K71:K74)</f>
        <v>0</v>
      </c>
      <c r="L70" s="167"/>
      <c r="M70" s="167">
        <f>SUM(M71:M74)</f>
        <v>0</v>
      </c>
      <c r="N70" s="166"/>
      <c r="O70" s="166">
        <f>SUM(O71:O74)</f>
        <v>0</v>
      </c>
      <c r="P70" s="166"/>
      <c r="Q70" s="166">
        <f>SUM(Q71:Q74)</f>
        <v>1.04</v>
      </c>
      <c r="R70" s="167"/>
      <c r="S70" s="167"/>
      <c r="T70" s="168"/>
      <c r="U70" s="162"/>
      <c r="V70" s="162">
        <f>SUM(V71:V74)</f>
        <v>5.8100000000000005</v>
      </c>
      <c r="W70" s="162"/>
      <c r="X70" s="162"/>
      <c r="Y70" s="162"/>
      <c r="AG70" t="s">
        <v>191</v>
      </c>
    </row>
    <row r="71" spans="1:60" outlineLevel="1" x14ac:dyDescent="0.2">
      <c r="A71" s="170">
        <v>19</v>
      </c>
      <c r="B71" s="171" t="s">
        <v>478</v>
      </c>
      <c r="C71" s="179" t="s">
        <v>479</v>
      </c>
      <c r="D71" s="172" t="s">
        <v>246</v>
      </c>
      <c r="E71" s="173">
        <v>1</v>
      </c>
      <c r="F71" s="174"/>
      <c r="G71" s="175">
        <f>ROUND(E71*F71,2)</f>
        <v>0</v>
      </c>
      <c r="H71" s="174"/>
      <c r="I71" s="175">
        <f>ROUND(E71*H71,2)</f>
        <v>0</v>
      </c>
      <c r="J71" s="174"/>
      <c r="K71" s="175">
        <f>ROUND(E71*J71,2)</f>
        <v>0</v>
      </c>
      <c r="L71" s="175">
        <v>21</v>
      </c>
      <c r="M71" s="175">
        <f>G71*(1+L71/100)</f>
        <v>0</v>
      </c>
      <c r="N71" s="173">
        <v>0</v>
      </c>
      <c r="O71" s="173">
        <f>ROUND(E71*N71,2)</f>
        <v>0</v>
      </c>
      <c r="P71" s="173">
        <v>1.8E-3</v>
      </c>
      <c r="Q71" s="173">
        <f>ROUND(E71*P71,2)</f>
        <v>0</v>
      </c>
      <c r="R71" s="175" t="s">
        <v>480</v>
      </c>
      <c r="S71" s="175" t="s">
        <v>196</v>
      </c>
      <c r="T71" s="176" t="s">
        <v>197</v>
      </c>
      <c r="U71" s="159">
        <v>0.11</v>
      </c>
      <c r="V71" s="159">
        <f>ROUND(E71*U71,2)</f>
        <v>0.11</v>
      </c>
      <c r="W71" s="159"/>
      <c r="X71" s="159" t="s">
        <v>198</v>
      </c>
      <c r="Y71" s="159" t="s">
        <v>199</v>
      </c>
      <c r="Z71" s="149"/>
      <c r="AA71" s="149"/>
      <c r="AB71" s="149"/>
      <c r="AC71" s="149"/>
      <c r="AD71" s="149"/>
      <c r="AE71" s="149"/>
      <c r="AF71" s="149"/>
      <c r="AG71" s="149" t="s">
        <v>200</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54"/>
      <c r="D72" s="255"/>
      <c r="E72" s="255"/>
      <c r="F72" s="255"/>
      <c r="G72" s="255"/>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203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0">
        <v>20</v>
      </c>
      <c r="B73" s="171" t="s">
        <v>255</v>
      </c>
      <c r="C73" s="179" t="s">
        <v>256</v>
      </c>
      <c r="D73" s="172" t="s">
        <v>246</v>
      </c>
      <c r="E73" s="173">
        <v>6</v>
      </c>
      <c r="F73" s="174"/>
      <c r="G73" s="175">
        <f>ROUND(E73*F73,2)</f>
        <v>0</v>
      </c>
      <c r="H73" s="174"/>
      <c r="I73" s="175">
        <f>ROUND(E73*H73,2)</f>
        <v>0</v>
      </c>
      <c r="J73" s="174"/>
      <c r="K73" s="175">
        <f>ROUND(E73*J73,2)</f>
        <v>0</v>
      </c>
      <c r="L73" s="175">
        <v>21</v>
      </c>
      <c r="M73" s="175">
        <f>G73*(1+L73/100)</f>
        <v>0</v>
      </c>
      <c r="N73" s="173">
        <v>0</v>
      </c>
      <c r="O73" s="173">
        <f>ROUND(E73*N73,2)</f>
        <v>0</v>
      </c>
      <c r="P73" s="173">
        <v>0.17399999999999999</v>
      </c>
      <c r="Q73" s="173">
        <f>ROUND(E73*P73,2)</f>
        <v>1.04</v>
      </c>
      <c r="R73" s="175"/>
      <c r="S73" s="175" t="s">
        <v>252</v>
      </c>
      <c r="T73" s="176" t="s">
        <v>481</v>
      </c>
      <c r="U73" s="159">
        <v>0.95</v>
      </c>
      <c r="V73" s="159">
        <f>ROUND(E73*U73,2)</f>
        <v>5.7</v>
      </c>
      <c r="W73" s="159"/>
      <c r="X73" s="159" t="s">
        <v>198</v>
      </c>
      <c r="Y73" s="159" t="s">
        <v>199</v>
      </c>
      <c r="Z73" s="149"/>
      <c r="AA73" s="149"/>
      <c r="AB73" s="149"/>
      <c r="AC73" s="149"/>
      <c r="AD73" s="149"/>
      <c r="AE73" s="149"/>
      <c r="AF73" s="149"/>
      <c r="AG73" s="149" t="s">
        <v>200</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54"/>
      <c r="D74" s="255"/>
      <c r="E74" s="255"/>
      <c r="F74" s="255"/>
      <c r="G74" s="255"/>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203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x14ac:dyDescent="0.2">
      <c r="A75" s="163" t="s">
        <v>190</v>
      </c>
      <c r="B75" s="164" t="s">
        <v>146</v>
      </c>
      <c r="C75" s="178" t="s">
        <v>147</v>
      </c>
      <c r="D75" s="165"/>
      <c r="E75" s="166"/>
      <c r="F75" s="167"/>
      <c r="G75" s="167">
        <f>SUMIF(AG76:AG100,"&lt;&gt;NOR",G76:G100)</f>
        <v>0</v>
      </c>
      <c r="H75" s="167"/>
      <c r="I75" s="167">
        <f>SUM(I76:I100)</f>
        <v>0</v>
      </c>
      <c r="J75" s="167"/>
      <c r="K75" s="167">
        <f>SUM(K76:K100)</f>
        <v>0</v>
      </c>
      <c r="L75" s="167"/>
      <c r="M75" s="167">
        <f>SUM(M76:M100)</f>
        <v>0</v>
      </c>
      <c r="N75" s="166"/>
      <c r="O75" s="166">
        <f>SUM(O76:O100)</f>
        <v>0.13</v>
      </c>
      <c r="P75" s="166"/>
      <c r="Q75" s="166">
        <f>SUM(Q76:Q100)</f>
        <v>0.03</v>
      </c>
      <c r="R75" s="167"/>
      <c r="S75" s="167"/>
      <c r="T75" s="168"/>
      <c r="U75" s="162"/>
      <c r="V75" s="162">
        <f>SUM(V76:V100)</f>
        <v>25.849999999999998</v>
      </c>
      <c r="W75" s="162"/>
      <c r="X75" s="162"/>
      <c r="Y75" s="162"/>
      <c r="AG75" t="s">
        <v>191</v>
      </c>
    </row>
    <row r="76" spans="1:60" outlineLevel="1" x14ac:dyDescent="0.2">
      <c r="A76" s="170">
        <v>21</v>
      </c>
      <c r="B76" s="171" t="s">
        <v>274</v>
      </c>
      <c r="C76" s="179" t="s">
        <v>275</v>
      </c>
      <c r="D76" s="172" t="s">
        <v>206</v>
      </c>
      <c r="E76" s="173">
        <v>32.22</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t="s">
        <v>259</v>
      </c>
      <c r="S76" s="175" t="s">
        <v>196</v>
      </c>
      <c r="T76" s="176" t="s">
        <v>197</v>
      </c>
      <c r="U76" s="159">
        <v>1.6E-2</v>
      </c>
      <c r="V76" s="159">
        <f>ROUND(E76*U76,2)</f>
        <v>0.52</v>
      </c>
      <c r="W76" s="159"/>
      <c r="X76" s="159" t="s">
        <v>198</v>
      </c>
      <c r="Y76" s="159" t="s">
        <v>199</v>
      </c>
      <c r="Z76" s="149"/>
      <c r="AA76" s="149"/>
      <c r="AB76" s="149"/>
      <c r="AC76" s="149"/>
      <c r="AD76" s="149"/>
      <c r="AE76" s="149"/>
      <c r="AF76" s="149"/>
      <c r="AG76" s="149" t="s">
        <v>200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43" t="s">
        <v>276</v>
      </c>
      <c r="D77" s="244"/>
      <c r="E77" s="244"/>
      <c r="F77" s="244"/>
      <c r="G77" s="244"/>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213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180" t="s">
        <v>482</v>
      </c>
      <c r="D78" s="160"/>
      <c r="E78" s="161">
        <v>32.22</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202</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41"/>
      <c r="D79" s="242"/>
      <c r="E79" s="242"/>
      <c r="F79" s="242"/>
      <c r="G79" s="242"/>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203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0">
        <v>22</v>
      </c>
      <c r="B80" s="171" t="s">
        <v>278</v>
      </c>
      <c r="C80" s="179" t="s">
        <v>279</v>
      </c>
      <c r="D80" s="172" t="s">
        <v>206</v>
      </c>
      <c r="E80" s="173">
        <v>70.569999999999993</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t="s">
        <v>259</v>
      </c>
      <c r="S80" s="175" t="s">
        <v>196</v>
      </c>
      <c r="T80" s="176" t="s">
        <v>197</v>
      </c>
      <c r="U80" s="159">
        <v>4.5999999999999999E-2</v>
      </c>
      <c r="V80" s="159">
        <f>ROUND(E80*U80,2)</f>
        <v>3.25</v>
      </c>
      <c r="W80" s="159"/>
      <c r="X80" s="159" t="s">
        <v>198</v>
      </c>
      <c r="Y80" s="159" t="s">
        <v>199</v>
      </c>
      <c r="Z80" s="149"/>
      <c r="AA80" s="149"/>
      <c r="AB80" s="149"/>
      <c r="AC80" s="149"/>
      <c r="AD80" s="149"/>
      <c r="AE80" s="149"/>
      <c r="AF80" s="149"/>
      <c r="AG80" s="149" t="s">
        <v>200</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43" t="s">
        <v>276</v>
      </c>
      <c r="D81" s="244"/>
      <c r="E81" s="244"/>
      <c r="F81" s="244"/>
      <c r="G81" s="244"/>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213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180" t="s">
        <v>482</v>
      </c>
      <c r="D82" s="160"/>
      <c r="E82" s="161">
        <v>32.22</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202</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80" t="s">
        <v>483</v>
      </c>
      <c r="D83" s="160"/>
      <c r="E83" s="161">
        <v>38.35</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202</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41"/>
      <c r="D84" s="242"/>
      <c r="E84" s="242"/>
      <c r="F84" s="242"/>
      <c r="G84" s="242"/>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203</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0">
        <v>23</v>
      </c>
      <c r="B85" s="171" t="s">
        <v>281</v>
      </c>
      <c r="C85" s="179" t="s">
        <v>282</v>
      </c>
      <c r="D85" s="172" t="s">
        <v>194</v>
      </c>
      <c r="E85" s="173">
        <v>24.8</v>
      </c>
      <c r="F85" s="174"/>
      <c r="G85" s="175">
        <f>ROUND(E85*F85,2)</f>
        <v>0</v>
      </c>
      <c r="H85" s="174"/>
      <c r="I85" s="175">
        <f>ROUND(E85*H85,2)</f>
        <v>0</v>
      </c>
      <c r="J85" s="174"/>
      <c r="K85" s="175">
        <f>ROUND(E85*J85,2)</f>
        <v>0</v>
      </c>
      <c r="L85" s="175">
        <v>21</v>
      </c>
      <c r="M85" s="175">
        <f>G85*(1+L85/100)</f>
        <v>0</v>
      </c>
      <c r="N85" s="173">
        <v>0</v>
      </c>
      <c r="O85" s="173">
        <f>ROUND(E85*N85,2)</f>
        <v>0</v>
      </c>
      <c r="P85" s="173">
        <v>8.0000000000000007E-5</v>
      </c>
      <c r="Q85" s="173">
        <f>ROUND(E85*P85,2)</f>
        <v>0</v>
      </c>
      <c r="R85" s="175" t="s">
        <v>259</v>
      </c>
      <c r="S85" s="175" t="s">
        <v>196</v>
      </c>
      <c r="T85" s="176" t="s">
        <v>197</v>
      </c>
      <c r="U85" s="159">
        <v>3.5000000000000003E-2</v>
      </c>
      <c r="V85" s="159">
        <f>ROUND(E85*U85,2)</f>
        <v>0.87</v>
      </c>
      <c r="W85" s="159"/>
      <c r="X85" s="159" t="s">
        <v>198</v>
      </c>
      <c r="Y85" s="159" t="s">
        <v>199</v>
      </c>
      <c r="Z85" s="149"/>
      <c r="AA85" s="149"/>
      <c r="AB85" s="149"/>
      <c r="AC85" s="149"/>
      <c r="AD85" s="149"/>
      <c r="AE85" s="149"/>
      <c r="AF85" s="149"/>
      <c r="AG85" s="149" t="s">
        <v>200</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180" t="s">
        <v>484</v>
      </c>
      <c r="D86" s="160"/>
      <c r="E86" s="161">
        <v>24.8</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202</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41"/>
      <c r="D87" s="242"/>
      <c r="E87" s="242"/>
      <c r="F87" s="242"/>
      <c r="G87" s="242"/>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203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2.5" outlineLevel="1" x14ac:dyDescent="0.2">
      <c r="A88" s="170">
        <v>24</v>
      </c>
      <c r="B88" s="171" t="s">
        <v>283</v>
      </c>
      <c r="C88" s="179" t="s">
        <v>284</v>
      </c>
      <c r="D88" s="172" t="s">
        <v>194</v>
      </c>
      <c r="E88" s="173">
        <v>23.2</v>
      </c>
      <c r="F88" s="174"/>
      <c r="G88" s="175">
        <f>ROUND(E88*F88,2)</f>
        <v>0</v>
      </c>
      <c r="H88" s="174"/>
      <c r="I88" s="175">
        <f>ROUND(E88*H88,2)</f>
        <v>0</v>
      </c>
      <c r="J88" s="174"/>
      <c r="K88" s="175">
        <f>ROUND(E88*J88,2)</f>
        <v>0</v>
      </c>
      <c r="L88" s="175">
        <v>21</v>
      </c>
      <c r="M88" s="175">
        <f>G88*(1+L88/100)</f>
        <v>0</v>
      </c>
      <c r="N88" s="173">
        <v>8.0000000000000007E-5</v>
      </c>
      <c r="O88" s="173">
        <f>ROUND(E88*N88,2)</f>
        <v>0</v>
      </c>
      <c r="P88" s="173">
        <v>0</v>
      </c>
      <c r="Q88" s="173">
        <f>ROUND(E88*P88,2)</f>
        <v>0</v>
      </c>
      <c r="R88" s="175" t="s">
        <v>259</v>
      </c>
      <c r="S88" s="175" t="s">
        <v>196</v>
      </c>
      <c r="T88" s="176" t="s">
        <v>197</v>
      </c>
      <c r="U88" s="159">
        <v>0.13719999999999999</v>
      </c>
      <c r="V88" s="159">
        <f>ROUND(E88*U88,2)</f>
        <v>3.18</v>
      </c>
      <c r="W88" s="159"/>
      <c r="X88" s="159" t="s">
        <v>198</v>
      </c>
      <c r="Y88" s="159" t="s">
        <v>199</v>
      </c>
      <c r="Z88" s="149"/>
      <c r="AA88" s="149"/>
      <c r="AB88" s="149"/>
      <c r="AC88" s="149"/>
      <c r="AD88" s="149"/>
      <c r="AE88" s="149"/>
      <c r="AF88" s="149"/>
      <c r="AG88" s="149" t="s">
        <v>200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180" t="s">
        <v>485</v>
      </c>
      <c r="D89" s="160"/>
      <c r="E89" s="161">
        <v>24.8</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202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80" t="s">
        <v>437</v>
      </c>
      <c r="D90" s="160"/>
      <c r="E90" s="161">
        <v>-1.6</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202</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41"/>
      <c r="D91" s="242"/>
      <c r="E91" s="242"/>
      <c r="F91" s="242"/>
      <c r="G91" s="242"/>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203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70">
        <v>25</v>
      </c>
      <c r="B92" s="171" t="s">
        <v>285</v>
      </c>
      <c r="C92" s="179" t="s">
        <v>286</v>
      </c>
      <c r="D92" s="172" t="s">
        <v>206</v>
      </c>
      <c r="E92" s="173">
        <v>32.22</v>
      </c>
      <c r="F92" s="174"/>
      <c r="G92" s="175">
        <f>ROUND(E92*F92,2)</f>
        <v>0</v>
      </c>
      <c r="H92" s="174"/>
      <c r="I92" s="175">
        <f>ROUND(E92*H92,2)</f>
        <v>0</v>
      </c>
      <c r="J92" s="174"/>
      <c r="K92" s="175">
        <f>ROUND(E92*J92,2)</f>
        <v>0</v>
      </c>
      <c r="L92" s="175">
        <v>21</v>
      </c>
      <c r="M92" s="175">
        <f>G92*(1+L92/100)</f>
        <v>0</v>
      </c>
      <c r="N92" s="173">
        <v>0</v>
      </c>
      <c r="O92" s="173">
        <f>ROUND(E92*N92,2)</f>
        <v>0</v>
      </c>
      <c r="P92" s="173">
        <v>1E-3</v>
      </c>
      <c r="Q92" s="173">
        <f>ROUND(E92*P92,2)</f>
        <v>0.03</v>
      </c>
      <c r="R92" s="175" t="s">
        <v>259</v>
      </c>
      <c r="S92" s="175" t="s">
        <v>196</v>
      </c>
      <c r="T92" s="176" t="s">
        <v>197</v>
      </c>
      <c r="U92" s="159">
        <v>0.105</v>
      </c>
      <c r="V92" s="159">
        <f>ROUND(E92*U92,2)</f>
        <v>3.38</v>
      </c>
      <c r="W92" s="159"/>
      <c r="X92" s="159" t="s">
        <v>198</v>
      </c>
      <c r="Y92" s="159" t="s">
        <v>199</v>
      </c>
      <c r="Z92" s="149"/>
      <c r="AA92" s="149"/>
      <c r="AB92" s="149"/>
      <c r="AC92" s="149"/>
      <c r="AD92" s="149"/>
      <c r="AE92" s="149"/>
      <c r="AF92" s="149"/>
      <c r="AG92" s="149" t="s">
        <v>200</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180" t="s">
        <v>482</v>
      </c>
      <c r="D93" s="160"/>
      <c r="E93" s="161">
        <v>32.22</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202</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41"/>
      <c r="D94" s="242"/>
      <c r="E94" s="242"/>
      <c r="F94" s="242"/>
      <c r="G94" s="242"/>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203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0">
        <v>26</v>
      </c>
      <c r="B95" s="171" t="s">
        <v>438</v>
      </c>
      <c r="C95" s="179" t="s">
        <v>439</v>
      </c>
      <c r="D95" s="172" t="s">
        <v>206</v>
      </c>
      <c r="E95" s="173">
        <v>32.22</v>
      </c>
      <c r="F95" s="174"/>
      <c r="G95" s="175">
        <f>ROUND(E95*F95,2)</f>
        <v>0</v>
      </c>
      <c r="H95" s="174"/>
      <c r="I95" s="175">
        <f>ROUND(E95*H95,2)</f>
        <v>0</v>
      </c>
      <c r="J95" s="174"/>
      <c r="K95" s="175">
        <f>ROUND(E95*J95,2)</f>
        <v>0</v>
      </c>
      <c r="L95" s="175">
        <v>21</v>
      </c>
      <c r="M95" s="175">
        <f>G95*(1+L95/100)</f>
        <v>0</v>
      </c>
      <c r="N95" s="173">
        <v>4.0699999999999998E-3</v>
      </c>
      <c r="O95" s="173">
        <f>ROUND(E95*N95,2)</f>
        <v>0.13</v>
      </c>
      <c r="P95" s="173">
        <v>0</v>
      </c>
      <c r="Q95" s="173">
        <f>ROUND(E95*P95,2)</f>
        <v>0</v>
      </c>
      <c r="R95" s="175" t="s">
        <v>259</v>
      </c>
      <c r="S95" s="175" t="s">
        <v>196</v>
      </c>
      <c r="T95" s="176" t="s">
        <v>197</v>
      </c>
      <c r="U95" s="159">
        <v>0.45</v>
      </c>
      <c r="V95" s="159">
        <f>ROUND(E95*U95,2)</f>
        <v>14.5</v>
      </c>
      <c r="W95" s="159"/>
      <c r="X95" s="159" t="s">
        <v>198</v>
      </c>
      <c r="Y95" s="159" t="s">
        <v>199</v>
      </c>
      <c r="Z95" s="149"/>
      <c r="AA95" s="149"/>
      <c r="AB95" s="149"/>
      <c r="AC95" s="149"/>
      <c r="AD95" s="149"/>
      <c r="AE95" s="149"/>
      <c r="AF95" s="149"/>
      <c r="AG95" s="149" t="s">
        <v>200</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180" t="s">
        <v>482</v>
      </c>
      <c r="D96" s="160"/>
      <c r="E96" s="161">
        <v>32.22</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202</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41"/>
      <c r="D97" s="242"/>
      <c r="E97" s="242"/>
      <c r="F97" s="242"/>
      <c r="G97" s="242"/>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203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0">
        <v>27</v>
      </c>
      <c r="B98" s="171" t="s">
        <v>287</v>
      </c>
      <c r="C98" s="179" t="s">
        <v>288</v>
      </c>
      <c r="D98" s="172" t="s">
        <v>234</v>
      </c>
      <c r="E98" s="173">
        <v>0.13299</v>
      </c>
      <c r="F98" s="174"/>
      <c r="G98" s="175">
        <f>ROUND(E98*F98,2)</f>
        <v>0</v>
      </c>
      <c r="H98" s="174"/>
      <c r="I98" s="175">
        <f>ROUND(E98*H98,2)</f>
        <v>0</v>
      </c>
      <c r="J98" s="174"/>
      <c r="K98" s="175">
        <f>ROUND(E98*J98,2)</f>
        <v>0</v>
      </c>
      <c r="L98" s="175">
        <v>21</v>
      </c>
      <c r="M98" s="175">
        <f>G98*(1+L98/100)</f>
        <v>0</v>
      </c>
      <c r="N98" s="173">
        <v>0</v>
      </c>
      <c r="O98" s="173">
        <f>ROUND(E98*N98,2)</f>
        <v>0</v>
      </c>
      <c r="P98" s="173">
        <v>0</v>
      </c>
      <c r="Q98" s="173">
        <f>ROUND(E98*P98,2)</f>
        <v>0</v>
      </c>
      <c r="R98" s="175" t="s">
        <v>259</v>
      </c>
      <c r="S98" s="175" t="s">
        <v>196</v>
      </c>
      <c r="T98" s="176" t="s">
        <v>197</v>
      </c>
      <c r="U98" s="159">
        <v>1.1020000000000001</v>
      </c>
      <c r="V98" s="159">
        <f>ROUND(E98*U98,2)</f>
        <v>0.15</v>
      </c>
      <c r="W98" s="159"/>
      <c r="X98" s="159" t="s">
        <v>235</v>
      </c>
      <c r="Y98" s="159" t="s">
        <v>199</v>
      </c>
      <c r="Z98" s="149"/>
      <c r="AA98" s="149"/>
      <c r="AB98" s="149"/>
      <c r="AC98" s="149"/>
      <c r="AD98" s="149"/>
      <c r="AE98" s="149"/>
      <c r="AF98" s="149"/>
      <c r="AG98" s="149" t="s">
        <v>236</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43" t="s">
        <v>289</v>
      </c>
      <c r="D99" s="244"/>
      <c r="E99" s="244"/>
      <c r="F99" s="244"/>
      <c r="G99" s="244"/>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213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241"/>
      <c r="D100" s="242"/>
      <c r="E100" s="242"/>
      <c r="F100" s="242"/>
      <c r="G100" s="242"/>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203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x14ac:dyDescent="0.2">
      <c r="A101" s="163" t="s">
        <v>190</v>
      </c>
      <c r="B101" s="164" t="s">
        <v>148</v>
      </c>
      <c r="C101" s="178" t="s">
        <v>149</v>
      </c>
      <c r="D101" s="165"/>
      <c r="E101" s="166"/>
      <c r="F101" s="167"/>
      <c r="G101" s="167">
        <f>SUMIF(AG102:AG106,"&lt;&gt;NOR",G102:G106)</f>
        <v>0</v>
      </c>
      <c r="H101" s="167"/>
      <c r="I101" s="167">
        <f>SUM(I102:I106)</f>
        <v>0</v>
      </c>
      <c r="J101" s="167"/>
      <c r="K101" s="167">
        <f>SUM(K102:K106)</f>
        <v>0</v>
      </c>
      <c r="L101" s="167"/>
      <c r="M101" s="167">
        <f>SUM(M102:M106)</f>
        <v>0</v>
      </c>
      <c r="N101" s="166"/>
      <c r="O101" s="166">
        <f>SUM(O102:O106)</f>
        <v>7.0000000000000007E-2</v>
      </c>
      <c r="P101" s="166"/>
      <c r="Q101" s="166">
        <f>SUM(Q102:Q106)</f>
        <v>0</v>
      </c>
      <c r="R101" s="167"/>
      <c r="S101" s="167"/>
      <c r="T101" s="168"/>
      <c r="U101" s="162"/>
      <c r="V101" s="162">
        <f>SUM(V102:V106)</f>
        <v>12.89</v>
      </c>
      <c r="W101" s="162"/>
      <c r="X101" s="162"/>
      <c r="Y101" s="162"/>
      <c r="AG101" t="s">
        <v>191</v>
      </c>
    </row>
    <row r="102" spans="1:60" ht="22.5" outlineLevel="1" x14ac:dyDescent="0.2">
      <c r="A102" s="170">
        <v>28</v>
      </c>
      <c r="B102" s="171" t="s">
        <v>290</v>
      </c>
      <c r="C102" s="179" t="s">
        <v>488</v>
      </c>
      <c r="D102" s="172" t="s">
        <v>206</v>
      </c>
      <c r="E102" s="173">
        <v>32.22</v>
      </c>
      <c r="F102" s="174"/>
      <c r="G102" s="175">
        <f>ROUND(E102*F102,2)</f>
        <v>0</v>
      </c>
      <c r="H102" s="174"/>
      <c r="I102" s="175">
        <f>ROUND(E102*H102,2)</f>
        <v>0</v>
      </c>
      <c r="J102" s="174"/>
      <c r="K102" s="175">
        <f>ROUND(E102*J102,2)</f>
        <v>0</v>
      </c>
      <c r="L102" s="175">
        <v>21</v>
      </c>
      <c r="M102" s="175">
        <f>G102*(1+L102/100)</f>
        <v>0</v>
      </c>
      <c r="N102" s="173">
        <v>2.2000000000000001E-3</v>
      </c>
      <c r="O102" s="173">
        <f>ROUND(E102*N102,2)</f>
        <v>7.0000000000000007E-2</v>
      </c>
      <c r="P102" s="173">
        <v>0</v>
      </c>
      <c r="Q102" s="173">
        <f>ROUND(E102*P102,2)</f>
        <v>0</v>
      </c>
      <c r="R102" s="175" t="s">
        <v>291</v>
      </c>
      <c r="S102" s="175" t="s">
        <v>196</v>
      </c>
      <c r="T102" s="176" t="s">
        <v>197</v>
      </c>
      <c r="U102" s="159">
        <v>0.4</v>
      </c>
      <c r="V102" s="159">
        <f>ROUND(E102*U102,2)</f>
        <v>12.89</v>
      </c>
      <c r="W102" s="159"/>
      <c r="X102" s="159" t="s">
        <v>198</v>
      </c>
      <c r="Y102" s="159" t="s">
        <v>199</v>
      </c>
      <c r="Z102" s="149"/>
      <c r="AA102" s="149"/>
      <c r="AB102" s="149"/>
      <c r="AC102" s="149"/>
      <c r="AD102" s="149"/>
      <c r="AE102" s="149"/>
      <c r="AF102" s="149"/>
      <c r="AG102" s="149" t="s">
        <v>200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43" t="s">
        <v>292</v>
      </c>
      <c r="D103" s="244"/>
      <c r="E103" s="244"/>
      <c r="F103" s="244"/>
      <c r="G103" s="244"/>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213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256" t="s">
        <v>293</v>
      </c>
      <c r="D104" s="257"/>
      <c r="E104" s="257"/>
      <c r="F104" s="257"/>
      <c r="G104" s="257"/>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208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180" t="s">
        <v>482</v>
      </c>
      <c r="D105" s="160"/>
      <c r="E105" s="161">
        <v>32.22</v>
      </c>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202</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241"/>
      <c r="D106" s="242"/>
      <c r="E106" s="242"/>
      <c r="F106" s="242"/>
      <c r="G106" s="242"/>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203</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x14ac:dyDescent="0.2">
      <c r="A107" s="163" t="s">
        <v>190</v>
      </c>
      <c r="B107" s="164" t="s">
        <v>150</v>
      </c>
      <c r="C107" s="178" t="s">
        <v>151</v>
      </c>
      <c r="D107" s="165"/>
      <c r="E107" s="166"/>
      <c r="F107" s="167"/>
      <c r="G107" s="167">
        <f>SUMIF(AG108:AG113,"&lt;&gt;NOR",G108:G113)</f>
        <v>0</v>
      </c>
      <c r="H107" s="167"/>
      <c r="I107" s="167">
        <f>SUM(I108:I113)</f>
        <v>0</v>
      </c>
      <c r="J107" s="167"/>
      <c r="K107" s="167">
        <f>SUM(K108:K113)</f>
        <v>0</v>
      </c>
      <c r="L107" s="167"/>
      <c r="M107" s="167">
        <f>SUM(M108:M113)</f>
        <v>0</v>
      </c>
      <c r="N107" s="166"/>
      <c r="O107" s="166">
        <f>SUM(O108:O113)</f>
        <v>0.01</v>
      </c>
      <c r="P107" s="166"/>
      <c r="Q107" s="166">
        <f>SUM(Q108:Q113)</f>
        <v>0</v>
      </c>
      <c r="R107" s="167"/>
      <c r="S107" s="167"/>
      <c r="T107" s="168"/>
      <c r="U107" s="162"/>
      <c r="V107" s="162">
        <f>SUM(V108:V113)</f>
        <v>5.46</v>
      </c>
      <c r="W107" s="162"/>
      <c r="X107" s="162"/>
      <c r="Y107" s="162"/>
      <c r="AG107" t="s">
        <v>191</v>
      </c>
    </row>
    <row r="108" spans="1:60" ht="22.5" outlineLevel="1" x14ac:dyDescent="0.2">
      <c r="A108" s="170">
        <v>29</v>
      </c>
      <c r="B108" s="171" t="s">
        <v>294</v>
      </c>
      <c r="C108" s="179" t="s">
        <v>295</v>
      </c>
      <c r="D108" s="172" t="s">
        <v>206</v>
      </c>
      <c r="E108" s="173">
        <v>13.68</v>
      </c>
      <c r="F108" s="174"/>
      <c r="G108" s="175">
        <f>ROUND(E108*F108,2)</f>
        <v>0</v>
      </c>
      <c r="H108" s="174"/>
      <c r="I108" s="175">
        <f>ROUND(E108*H108,2)</f>
        <v>0</v>
      </c>
      <c r="J108" s="174"/>
      <c r="K108" s="175">
        <f>ROUND(E108*J108,2)</f>
        <v>0</v>
      </c>
      <c r="L108" s="175">
        <v>21</v>
      </c>
      <c r="M108" s="175">
        <f>G108*(1+L108/100)</f>
        <v>0</v>
      </c>
      <c r="N108" s="173">
        <v>4.8999999999999998E-4</v>
      </c>
      <c r="O108" s="173">
        <f>ROUND(E108*N108,2)</f>
        <v>0.01</v>
      </c>
      <c r="P108" s="173">
        <v>0</v>
      </c>
      <c r="Q108" s="173">
        <f>ROUND(E108*P108,2)</f>
        <v>0</v>
      </c>
      <c r="R108" s="175" t="s">
        <v>296</v>
      </c>
      <c r="S108" s="175" t="s">
        <v>196</v>
      </c>
      <c r="T108" s="176" t="s">
        <v>425</v>
      </c>
      <c r="U108" s="159">
        <v>0.24299999999999999</v>
      </c>
      <c r="V108" s="159">
        <f>ROUND(E108*U108,2)</f>
        <v>3.32</v>
      </c>
      <c r="W108" s="159"/>
      <c r="X108" s="159" t="s">
        <v>198</v>
      </c>
      <c r="Y108" s="159" t="s">
        <v>199</v>
      </c>
      <c r="Z108" s="149"/>
      <c r="AA108" s="149"/>
      <c r="AB108" s="149"/>
      <c r="AC108" s="149"/>
      <c r="AD108" s="149"/>
      <c r="AE108" s="149"/>
      <c r="AF108" s="149"/>
      <c r="AG108" s="149" t="s">
        <v>200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180" t="s">
        <v>440</v>
      </c>
      <c r="D109" s="160"/>
      <c r="E109" s="161">
        <v>13.68</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202</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41"/>
      <c r="D110" s="242"/>
      <c r="E110" s="242"/>
      <c r="F110" s="242"/>
      <c r="G110" s="242"/>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203</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22.5" outlineLevel="1" x14ac:dyDescent="0.2">
      <c r="A111" s="170">
        <v>30</v>
      </c>
      <c r="B111" s="171" t="s">
        <v>298</v>
      </c>
      <c r="C111" s="179" t="s">
        <v>299</v>
      </c>
      <c r="D111" s="172" t="s">
        <v>194</v>
      </c>
      <c r="E111" s="173">
        <v>24</v>
      </c>
      <c r="F111" s="174"/>
      <c r="G111" s="175">
        <f>ROUND(E111*F111,2)</f>
        <v>0</v>
      </c>
      <c r="H111" s="174"/>
      <c r="I111" s="175">
        <f>ROUND(E111*H111,2)</f>
        <v>0</v>
      </c>
      <c r="J111" s="174"/>
      <c r="K111" s="175">
        <f>ROUND(E111*J111,2)</f>
        <v>0</v>
      </c>
      <c r="L111" s="175">
        <v>21</v>
      </c>
      <c r="M111" s="175">
        <f>G111*(1+L111/100)</f>
        <v>0</v>
      </c>
      <c r="N111" s="173">
        <v>6.9999999999999994E-5</v>
      </c>
      <c r="O111" s="173">
        <f>ROUND(E111*N111,2)</f>
        <v>0</v>
      </c>
      <c r="P111" s="173">
        <v>0</v>
      </c>
      <c r="Q111" s="173">
        <f>ROUND(E111*P111,2)</f>
        <v>0</v>
      </c>
      <c r="R111" s="175" t="s">
        <v>296</v>
      </c>
      <c r="S111" s="175" t="s">
        <v>196</v>
      </c>
      <c r="T111" s="176" t="s">
        <v>425</v>
      </c>
      <c r="U111" s="159">
        <v>8.8999999999999996E-2</v>
      </c>
      <c r="V111" s="159">
        <f>ROUND(E111*U111,2)</f>
        <v>2.14</v>
      </c>
      <c r="W111" s="159"/>
      <c r="X111" s="159" t="s">
        <v>198</v>
      </c>
      <c r="Y111" s="159" t="s">
        <v>199</v>
      </c>
      <c r="Z111" s="149"/>
      <c r="AA111" s="149"/>
      <c r="AB111" s="149"/>
      <c r="AC111" s="149"/>
      <c r="AD111" s="149"/>
      <c r="AE111" s="149"/>
      <c r="AF111" s="149"/>
      <c r="AG111" s="149" t="s">
        <v>200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x14ac:dyDescent="0.2">
      <c r="A112" s="156"/>
      <c r="B112" s="157"/>
      <c r="C112" s="243" t="s">
        <v>300</v>
      </c>
      <c r="D112" s="244"/>
      <c r="E112" s="244"/>
      <c r="F112" s="244"/>
      <c r="G112" s="244"/>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213</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41"/>
      <c r="D113" s="242"/>
      <c r="E113" s="242"/>
      <c r="F113" s="242"/>
      <c r="G113" s="242"/>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203</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x14ac:dyDescent="0.2">
      <c r="A114" s="163" t="s">
        <v>190</v>
      </c>
      <c r="B114" s="164" t="s">
        <v>152</v>
      </c>
      <c r="C114" s="178" t="s">
        <v>153</v>
      </c>
      <c r="D114" s="165"/>
      <c r="E114" s="166"/>
      <c r="F114" s="167"/>
      <c r="G114" s="167">
        <f>SUMIF(AG115:AG127,"&lt;&gt;NOR",G115:G127)</f>
        <v>0</v>
      </c>
      <c r="H114" s="167"/>
      <c r="I114" s="167">
        <f>SUM(I115:I127)</f>
        <v>0</v>
      </c>
      <c r="J114" s="167"/>
      <c r="K114" s="167">
        <f>SUM(K115:K127)</f>
        <v>0</v>
      </c>
      <c r="L114" s="167"/>
      <c r="M114" s="167">
        <f>SUM(M115:M127)</f>
        <v>0</v>
      </c>
      <c r="N114" s="166"/>
      <c r="O114" s="166">
        <f>SUM(O115:O127)</f>
        <v>0.03</v>
      </c>
      <c r="P114" s="166"/>
      <c r="Q114" s="166">
        <f>SUM(Q115:Q127)</f>
        <v>0</v>
      </c>
      <c r="R114" s="167"/>
      <c r="S114" s="167"/>
      <c r="T114" s="168"/>
      <c r="U114" s="162"/>
      <c r="V114" s="162">
        <f>SUM(V115:V127)</f>
        <v>20.86</v>
      </c>
      <c r="W114" s="162"/>
      <c r="X114" s="162"/>
      <c r="Y114" s="162"/>
      <c r="AG114" t="s">
        <v>191</v>
      </c>
    </row>
    <row r="115" spans="1:60" outlineLevel="1" x14ac:dyDescent="0.2">
      <c r="A115" s="170">
        <v>31</v>
      </c>
      <c r="B115" s="171" t="s">
        <v>302</v>
      </c>
      <c r="C115" s="179" t="s">
        <v>303</v>
      </c>
      <c r="D115" s="172" t="s">
        <v>206</v>
      </c>
      <c r="E115" s="173">
        <v>137.55000000000001</v>
      </c>
      <c r="F115" s="174"/>
      <c r="G115" s="175">
        <f>ROUND(E115*F115,2)</f>
        <v>0</v>
      </c>
      <c r="H115" s="174"/>
      <c r="I115" s="175">
        <f>ROUND(E115*H115,2)</f>
        <v>0</v>
      </c>
      <c r="J115" s="174"/>
      <c r="K115" s="175">
        <f>ROUND(E115*J115,2)</f>
        <v>0</v>
      </c>
      <c r="L115" s="175">
        <v>21</v>
      </c>
      <c r="M115" s="175">
        <f>G115*(1+L115/100)</f>
        <v>0</v>
      </c>
      <c r="N115" s="173">
        <v>6.9999999999999994E-5</v>
      </c>
      <c r="O115" s="173">
        <f>ROUND(E115*N115,2)</f>
        <v>0.01</v>
      </c>
      <c r="P115" s="173">
        <v>0</v>
      </c>
      <c r="Q115" s="173">
        <f>ROUND(E115*P115,2)</f>
        <v>0</v>
      </c>
      <c r="R115" s="175" t="s">
        <v>304</v>
      </c>
      <c r="S115" s="175" t="s">
        <v>196</v>
      </c>
      <c r="T115" s="176" t="s">
        <v>197</v>
      </c>
      <c r="U115" s="159">
        <v>3.2480000000000002E-2</v>
      </c>
      <c r="V115" s="159">
        <f>ROUND(E115*U115,2)</f>
        <v>4.47</v>
      </c>
      <c r="W115" s="159"/>
      <c r="X115" s="159" t="s">
        <v>198</v>
      </c>
      <c r="Y115" s="159" t="s">
        <v>199</v>
      </c>
      <c r="Z115" s="149"/>
      <c r="AA115" s="149"/>
      <c r="AB115" s="149"/>
      <c r="AC115" s="149"/>
      <c r="AD115" s="149"/>
      <c r="AE115" s="149"/>
      <c r="AF115" s="149"/>
      <c r="AG115" s="149" t="s">
        <v>200</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180" t="s">
        <v>476</v>
      </c>
      <c r="D116" s="160"/>
      <c r="E116" s="161">
        <v>38.35</v>
      </c>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202</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
      <c r="A117" s="156"/>
      <c r="B117" s="157"/>
      <c r="C117" s="180" t="s">
        <v>486</v>
      </c>
      <c r="D117" s="160"/>
      <c r="E117" s="161">
        <v>99.2</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202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x14ac:dyDescent="0.2">
      <c r="A118" s="156"/>
      <c r="B118" s="157"/>
      <c r="C118" s="241"/>
      <c r="D118" s="242"/>
      <c r="E118" s="242"/>
      <c r="F118" s="242"/>
      <c r="G118" s="242"/>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203</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0">
        <v>32</v>
      </c>
      <c r="B119" s="171" t="s">
        <v>306</v>
      </c>
      <c r="C119" s="179" t="s">
        <v>307</v>
      </c>
      <c r="D119" s="172" t="s">
        <v>206</v>
      </c>
      <c r="E119" s="173">
        <v>137.55000000000001</v>
      </c>
      <c r="F119" s="174"/>
      <c r="G119" s="175">
        <f>ROUND(E119*F119,2)</f>
        <v>0</v>
      </c>
      <c r="H119" s="174"/>
      <c r="I119" s="175">
        <f>ROUND(E119*H119,2)</f>
        <v>0</v>
      </c>
      <c r="J119" s="174"/>
      <c r="K119" s="175">
        <f>ROUND(E119*J119,2)</f>
        <v>0</v>
      </c>
      <c r="L119" s="175">
        <v>21</v>
      </c>
      <c r="M119" s="175">
        <f>G119*(1+L119/100)</f>
        <v>0</v>
      </c>
      <c r="N119" s="173">
        <v>1.6000000000000001E-4</v>
      </c>
      <c r="O119" s="173">
        <f>ROUND(E119*N119,2)</f>
        <v>0.02</v>
      </c>
      <c r="P119" s="173">
        <v>0</v>
      </c>
      <c r="Q119" s="173">
        <f>ROUND(E119*P119,2)</f>
        <v>0</v>
      </c>
      <c r="R119" s="175" t="s">
        <v>304</v>
      </c>
      <c r="S119" s="175" t="s">
        <v>196</v>
      </c>
      <c r="T119" s="176" t="s">
        <v>197</v>
      </c>
      <c r="U119" s="159">
        <v>0.10902000000000001</v>
      </c>
      <c r="V119" s="159">
        <f>ROUND(E119*U119,2)</f>
        <v>15</v>
      </c>
      <c r="W119" s="159"/>
      <c r="X119" s="159" t="s">
        <v>198</v>
      </c>
      <c r="Y119" s="159" t="s">
        <v>199</v>
      </c>
      <c r="Z119" s="149"/>
      <c r="AA119" s="149"/>
      <c r="AB119" s="149"/>
      <c r="AC119" s="149"/>
      <c r="AD119" s="149"/>
      <c r="AE119" s="149"/>
      <c r="AF119" s="149"/>
      <c r="AG119" s="149" t="s">
        <v>200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x14ac:dyDescent="0.2">
      <c r="A120" s="156"/>
      <c r="B120" s="157"/>
      <c r="C120" s="180" t="s">
        <v>487</v>
      </c>
      <c r="D120" s="160"/>
      <c r="E120" s="161">
        <v>137.55000000000001</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202</v>
      </c>
      <c r="AH120" s="149">
        <v>5</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41"/>
      <c r="D121" s="242"/>
      <c r="E121" s="242"/>
      <c r="F121" s="242"/>
      <c r="G121" s="242"/>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203</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0">
        <v>33</v>
      </c>
      <c r="B122" s="171" t="s">
        <v>309</v>
      </c>
      <c r="C122" s="179" t="s">
        <v>310</v>
      </c>
      <c r="D122" s="172" t="s">
        <v>206</v>
      </c>
      <c r="E122" s="173">
        <v>137.55000000000001</v>
      </c>
      <c r="F122" s="174"/>
      <c r="G122" s="175">
        <f>ROUND(E122*F122,2)</f>
        <v>0</v>
      </c>
      <c r="H122" s="174"/>
      <c r="I122" s="175">
        <f>ROUND(E122*H122,2)</f>
        <v>0</v>
      </c>
      <c r="J122" s="174"/>
      <c r="K122" s="175">
        <f>ROUND(E122*J122,2)</f>
        <v>0</v>
      </c>
      <c r="L122" s="175">
        <v>21</v>
      </c>
      <c r="M122" s="175">
        <f>G122*(1+L122/100)</f>
        <v>0</v>
      </c>
      <c r="N122" s="173">
        <v>0</v>
      </c>
      <c r="O122" s="173">
        <f>ROUND(E122*N122,2)</f>
        <v>0</v>
      </c>
      <c r="P122" s="173">
        <v>0</v>
      </c>
      <c r="Q122" s="173">
        <f>ROUND(E122*P122,2)</f>
        <v>0</v>
      </c>
      <c r="R122" s="175" t="s">
        <v>304</v>
      </c>
      <c r="S122" s="175" t="s">
        <v>196</v>
      </c>
      <c r="T122" s="176" t="s">
        <v>197</v>
      </c>
      <c r="U122" s="159">
        <v>7.0000000000000001E-3</v>
      </c>
      <c r="V122" s="159">
        <f>ROUND(E122*U122,2)</f>
        <v>0.96</v>
      </c>
      <c r="W122" s="159"/>
      <c r="X122" s="159" t="s">
        <v>198</v>
      </c>
      <c r="Y122" s="159" t="s">
        <v>199</v>
      </c>
      <c r="Z122" s="149"/>
      <c r="AA122" s="149"/>
      <c r="AB122" s="149"/>
      <c r="AC122" s="149"/>
      <c r="AD122" s="149"/>
      <c r="AE122" s="149"/>
      <c r="AF122" s="149"/>
      <c r="AG122" s="149" t="s">
        <v>200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180" t="s">
        <v>487</v>
      </c>
      <c r="D123" s="160"/>
      <c r="E123" s="161">
        <v>137.55000000000001</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202</v>
      </c>
      <c r="AH123" s="149">
        <v>5</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2" x14ac:dyDescent="0.2">
      <c r="A124" s="156"/>
      <c r="B124" s="157"/>
      <c r="C124" s="241"/>
      <c r="D124" s="242"/>
      <c r="E124" s="242"/>
      <c r="F124" s="242"/>
      <c r="G124" s="242"/>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203</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0">
        <v>34</v>
      </c>
      <c r="B125" s="171" t="s">
        <v>311</v>
      </c>
      <c r="C125" s="179" t="s">
        <v>312</v>
      </c>
      <c r="D125" s="172" t="s">
        <v>206</v>
      </c>
      <c r="E125" s="173">
        <v>32.22</v>
      </c>
      <c r="F125" s="174"/>
      <c r="G125" s="175">
        <f>ROUND(E125*F125,2)</f>
        <v>0</v>
      </c>
      <c r="H125" s="174"/>
      <c r="I125" s="175">
        <f>ROUND(E125*H125,2)</f>
        <v>0</v>
      </c>
      <c r="J125" s="174"/>
      <c r="K125" s="175">
        <f>ROUND(E125*J125,2)</f>
        <v>0</v>
      </c>
      <c r="L125" s="175">
        <v>21</v>
      </c>
      <c r="M125" s="175">
        <f>G125*(1+L125/100)</f>
        <v>0</v>
      </c>
      <c r="N125" s="173">
        <v>0</v>
      </c>
      <c r="O125" s="173">
        <f>ROUND(E125*N125,2)</f>
        <v>0</v>
      </c>
      <c r="P125" s="173">
        <v>0</v>
      </c>
      <c r="Q125" s="173">
        <f>ROUND(E125*P125,2)</f>
        <v>0</v>
      </c>
      <c r="R125" s="175" t="s">
        <v>304</v>
      </c>
      <c r="S125" s="175" t="s">
        <v>196</v>
      </c>
      <c r="T125" s="176" t="s">
        <v>197</v>
      </c>
      <c r="U125" s="159">
        <v>1.35E-2</v>
      </c>
      <c r="V125" s="159">
        <f>ROUND(E125*U125,2)</f>
        <v>0.43</v>
      </c>
      <c r="W125" s="159"/>
      <c r="X125" s="159" t="s">
        <v>198</v>
      </c>
      <c r="Y125" s="159" t="s">
        <v>199</v>
      </c>
      <c r="Z125" s="149"/>
      <c r="AA125" s="149"/>
      <c r="AB125" s="149"/>
      <c r="AC125" s="149"/>
      <c r="AD125" s="149"/>
      <c r="AE125" s="149"/>
      <c r="AF125" s="149"/>
      <c r="AG125" s="149" t="s">
        <v>200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2" x14ac:dyDescent="0.2">
      <c r="A126" s="156"/>
      <c r="B126" s="157"/>
      <c r="C126" s="180" t="s">
        <v>482</v>
      </c>
      <c r="D126" s="160"/>
      <c r="E126" s="161">
        <v>32.22</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202</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41"/>
      <c r="D127" s="242"/>
      <c r="E127" s="242"/>
      <c r="F127" s="242"/>
      <c r="G127" s="242"/>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203</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x14ac:dyDescent="0.2">
      <c r="A128" s="163" t="s">
        <v>190</v>
      </c>
      <c r="B128" s="164" t="s">
        <v>154</v>
      </c>
      <c r="C128" s="178" t="s">
        <v>155</v>
      </c>
      <c r="D128" s="165"/>
      <c r="E128" s="166"/>
      <c r="F128" s="167"/>
      <c r="G128" s="167">
        <f>SUMIF(AG129:AG202,"&lt;&gt;NOR",G129:G202)</f>
        <v>0</v>
      </c>
      <c r="H128" s="167"/>
      <c r="I128" s="167">
        <f>SUM(I129:I202)</f>
        <v>0</v>
      </c>
      <c r="J128" s="167"/>
      <c r="K128" s="167">
        <f>SUM(K129:K202)</f>
        <v>0</v>
      </c>
      <c r="L128" s="167"/>
      <c r="M128" s="167">
        <f>SUM(M129:M202)</f>
        <v>0</v>
      </c>
      <c r="N128" s="166"/>
      <c r="O128" s="166">
        <f>SUM(O129:O202)</f>
        <v>0.09</v>
      </c>
      <c r="P128" s="166"/>
      <c r="Q128" s="166">
        <f>SUM(Q129:Q202)</f>
        <v>0</v>
      </c>
      <c r="R128" s="167"/>
      <c r="S128" s="167"/>
      <c r="T128" s="168"/>
      <c r="U128" s="162"/>
      <c r="V128" s="162">
        <f>SUM(V129:V202)</f>
        <v>120.42999999999999</v>
      </c>
      <c r="W128" s="162"/>
      <c r="X128" s="162"/>
      <c r="Y128" s="162"/>
      <c r="AG128" t="s">
        <v>191</v>
      </c>
    </row>
    <row r="129" spans="1:60" outlineLevel="1" x14ac:dyDescent="0.2">
      <c r="A129" s="170">
        <v>35</v>
      </c>
      <c r="B129" s="171" t="s">
        <v>313</v>
      </c>
      <c r="C129" s="179" t="s">
        <v>314</v>
      </c>
      <c r="D129" s="172" t="s">
        <v>0</v>
      </c>
      <c r="E129" s="173">
        <v>3</v>
      </c>
      <c r="F129" s="174"/>
      <c r="G129" s="175">
        <f>ROUND(E129*F129,2)</f>
        <v>0</v>
      </c>
      <c r="H129" s="174"/>
      <c r="I129" s="175">
        <f>ROUND(E129*H129,2)</f>
        <v>0</v>
      </c>
      <c r="J129" s="174"/>
      <c r="K129" s="175">
        <f>ROUND(E129*J129,2)</f>
        <v>0</v>
      </c>
      <c r="L129" s="175">
        <v>21</v>
      </c>
      <c r="M129" s="175">
        <f>G129*(1+L129/100)</f>
        <v>0</v>
      </c>
      <c r="N129" s="173">
        <v>0</v>
      </c>
      <c r="O129" s="173">
        <f>ROUND(E129*N129,2)</f>
        <v>0</v>
      </c>
      <c r="P129" s="173">
        <v>0</v>
      </c>
      <c r="Q129" s="173">
        <f>ROUND(E129*P129,2)</f>
        <v>0</v>
      </c>
      <c r="R129" s="175"/>
      <c r="S129" s="175" t="s">
        <v>196</v>
      </c>
      <c r="T129" s="176" t="s">
        <v>454</v>
      </c>
      <c r="U129" s="159">
        <v>0</v>
      </c>
      <c r="V129" s="159">
        <f>ROUND(E129*U129,2)</f>
        <v>0</v>
      </c>
      <c r="W129" s="159"/>
      <c r="X129" s="159" t="s">
        <v>198</v>
      </c>
      <c r="Y129" s="159" t="s">
        <v>199</v>
      </c>
      <c r="Z129" s="149"/>
      <c r="AA129" s="149"/>
      <c r="AB129" s="149"/>
      <c r="AC129" s="149"/>
      <c r="AD129" s="149"/>
      <c r="AE129" s="149"/>
      <c r="AF129" s="149"/>
      <c r="AG129" s="149" t="s">
        <v>200</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2" x14ac:dyDescent="0.2">
      <c r="A130" s="156"/>
      <c r="B130" s="157"/>
      <c r="C130" s="252" t="s">
        <v>315</v>
      </c>
      <c r="D130" s="253"/>
      <c r="E130" s="253"/>
      <c r="F130" s="253"/>
      <c r="G130" s="253"/>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208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41"/>
      <c r="D131" s="242"/>
      <c r="E131" s="242"/>
      <c r="F131" s="242"/>
      <c r="G131" s="242"/>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203</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1" x14ac:dyDescent="0.2">
      <c r="A132" s="170">
        <v>36</v>
      </c>
      <c r="B132" s="171" t="s">
        <v>316</v>
      </c>
      <c r="C132" s="179" t="s">
        <v>317</v>
      </c>
      <c r="D132" s="172" t="s">
        <v>246</v>
      </c>
      <c r="E132" s="173">
        <v>6</v>
      </c>
      <c r="F132" s="174"/>
      <c r="G132" s="175">
        <f>ROUND(E132*F132,2)</f>
        <v>0</v>
      </c>
      <c r="H132" s="174"/>
      <c r="I132" s="175">
        <f>ROUND(E132*H132,2)</f>
        <v>0</v>
      </c>
      <c r="J132" s="174"/>
      <c r="K132" s="175">
        <f>ROUND(E132*J132,2)</f>
        <v>0</v>
      </c>
      <c r="L132" s="175">
        <v>21</v>
      </c>
      <c r="M132" s="175">
        <f>G132*(1+L132/100)</f>
        <v>0</v>
      </c>
      <c r="N132" s="173">
        <v>0</v>
      </c>
      <c r="O132" s="173">
        <f>ROUND(E132*N132,2)</f>
        <v>0</v>
      </c>
      <c r="P132" s="173">
        <v>0</v>
      </c>
      <c r="Q132" s="173">
        <f>ROUND(E132*P132,2)</f>
        <v>0</v>
      </c>
      <c r="R132" s="175" t="s">
        <v>154</v>
      </c>
      <c r="S132" s="175" t="s">
        <v>196</v>
      </c>
      <c r="T132" s="176" t="s">
        <v>454</v>
      </c>
      <c r="U132" s="159">
        <v>0.37</v>
      </c>
      <c r="V132" s="159">
        <f>ROUND(E132*U132,2)</f>
        <v>2.2200000000000002</v>
      </c>
      <c r="W132" s="159"/>
      <c r="X132" s="159" t="s">
        <v>198</v>
      </c>
      <c r="Y132" s="159" t="s">
        <v>199</v>
      </c>
      <c r="Z132" s="149"/>
      <c r="AA132" s="149"/>
      <c r="AB132" s="149"/>
      <c r="AC132" s="149"/>
      <c r="AD132" s="149"/>
      <c r="AE132" s="149"/>
      <c r="AF132" s="149"/>
      <c r="AG132" s="149" t="s">
        <v>200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54"/>
      <c r="D133" s="255"/>
      <c r="E133" s="255"/>
      <c r="F133" s="255"/>
      <c r="G133" s="255"/>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203</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70">
        <v>37</v>
      </c>
      <c r="B134" s="171" t="s">
        <v>318</v>
      </c>
      <c r="C134" s="179" t="s">
        <v>319</v>
      </c>
      <c r="D134" s="172" t="s">
        <v>246</v>
      </c>
      <c r="E134" s="173">
        <v>9</v>
      </c>
      <c r="F134" s="174"/>
      <c r="G134" s="175">
        <f>ROUND(E134*F134,2)</f>
        <v>0</v>
      </c>
      <c r="H134" s="174"/>
      <c r="I134" s="175">
        <f>ROUND(E134*H134,2)</f>
        <v>0</v>
      </c>
      <c r="J134" s="174"/>
      <c r="K134" s="175">
        <f>ROUND(E134*J134,2)</f>
        <v>0</v>
      </c>
      <c r="L134" s="175">
        <v>21</v>
      </c>
      <c r="M134" s="175">
        <f>G134*(1+L134/100)</f>
        <v>0</v>
      </c>
      <c r="N134" s="173">
        <v>9.0000000000000006E-5</v>
      </c>
      <c r="O134" s="173">
        <f>ROUND(E134*N134,2)</f>
        <v>0</v>
      </c>
      <c r="P134" s="173">
        <v>0</v>
      </c>
      <c r="Q134" s="173">
        <f>ROUND(E134*P134,2)</f>
        <v>0</v>
      </c>
      <c r="R134" s="175" t="s">
        <v>154</v>
      </c>
      <c r="S134" s="175" t="s">
        <v>196</v>
      </c>
      <c r="T134" s="176" t="s">
        <v>454</v>
      </c>
      <c r="U134" s="159">
        <v>0.39017000000000002</v>
      </c>
      <c r="V134" s="159">
        <f>ROUND(E134*U134,2)</f>
        <v>3.51</v>
      </c>
      <c r="W134" s="159"/>
      <c r="X134" s="159" t="s">
        <v>198</v>
      </c>
      <c r="Y134" s="159" t="s">
        <v>199</v>
      </c>
      <c r="Z134" s="149"/>
      <c r="AA134" s="149"/>
      <c r="AB134" s="149"/>
      <c r="AC134" s="149"/>
      <c r="AD134" s="149"/>
      <c r="AE134" s="149"/>
      <c r="AF134" s="149"/>
      <c r="AG134" s="149" t="s">
        <v>200</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54"/>
      <c r="D135" s="255"/>
      <c r="E135" s="255"/>
      <c r="F135" s="255"/>
      <c r="G135" s="255"/>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203</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2.5" outlineLevel="1" x14ac:dyDescent="0.2">
      <c r="A136" s="170">
        <v>38</v>
      </c>
      <c r="B136" s="171" t="s">
        <v>320</v>
      </c>
      <c r="C136" s="179" t="s">
        <v>321</v>
      </c>
      <c r="D136" s="172" t="s">
        <v>246</v>
      </c>
      <c r="E136" s="173">
        <v>10</v>
      </c>
      <c r="F136" s="174"/>
      <c r="G136" s="175">
        <f>ROUND(E136*F136,2)</f>
        <v>0</v>
      </c>
      <c r="H136" s="174"/>
      <c r="I136" s="175">
        <f>ROUND(E136*H136,2)</f>
        <v>0</v>
      </c>
      <c r="J136" s="174"/>
      <c r="K136" s="175">
        <f>ROUND(E136*J136,2)</f>
        <v>0</v>
      </c>
      <c r="L136" s="175">
        <v>21</v>
      </c>
      <c r="M136" s="175">
        <f>G136*(1+L136/100)</f>
        <v>0</v>
      </c>
      <c r="N136" s="173">
        <v>0</v>
      </c>
      <c r="O136" s="173">
        <f>ROUND(E136*N136,2)</f>
        <v>0</v>
      </c>
      <c r="P136" s="173">
        <v>0</v>
      </c>
      <c r="Q136" s="173">
        <f>ROUND(E136*P136,2)</f>
        <v>0</v>
      </c>
      <c r="R136" s="175" t="s">
        <v>154</v>
      </c>
      <c r="S136" s="175" t="s">
        <v>196</v>
      </c>
      <c r="T136" s="176" t="s">
        <v>454</v>
      </c>
      <c r="U136" s="159">
        <v>0.40083000000000002</v>
      </c>
      <c r="V136" s="159">
        <f>ROUND(E136*U136,2)</f>
        <v>4.01</v>
      </c>
      <c r="W136" s="159"/>
      <c r="X136" s="159" t="s">
        <v>198</v>
      </c>
      <c r="Y136" s="159" t="s">
        <v>199</v>
      </c>
      <c r="Z136" s="149"/>
      <c r="AA136" s="149"/>
      <c r="AB136" s="149"/>
      <c r="AC136" s="149"/>
      <c r="AD136" s="149"/>
      <c r="AE136" s="149"/>
      <c r="AF136" s="149"/>
      <c r="AG136" s="149" t="s">
        <v>200</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54"/>
      <c r="D137" s="255"/>
      <c r="E137" s="255"/>
      <c r="F137" s="255"/>
      <c r="G137" s="255"/>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203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0">
        <v>39</v>
      </c>
      <c r="B138" s="171" t="s">
        <v>322</v>
      </c>
      <c r="C138" s="179" t="s">
        <v>323</v>
      </c>
      <c r="D138" s="172" t="s">
        <v>246</v>
      </c>
      <c r="E138" s="173">
        <v>25</v>
      </c>
      <c r="F138" s="174"/>
      <c r="G138" s="175">
        <f>ROUND(E138*F138,2)</f>
        <v>0</v>
      </c>
      <c r="H138" s="174"/>
      <c r="I138" s="175">
        <f>ROUND(E138*H138,2)</f>
        <v>0</v>
      </c>
      <c r="J138" s="174"/>
      <c r="K138" s="175">
        <f>ROUND(E138*J138,2)</f>
        <v>0</v>
      </c>
      <c r="L138" s="175">
        <v>21</v>
      </c>
      <c r="M138" s="175">
        <f>G138*(1+L138/100)</f>
        <v>0</v>
      </c>
      <c r="N138" s="173">
        <v>0</v>
      </c>
      <c r="O138" s="173">
        <f>ROUND(E138*N138,2)</f>
        <v>0</v>
      </c>
      <c r="P138" s="173">
        <v>0</v>
      </c>
      <c r="Q138" s="173">
        <f>ROUND(E138*P138,2)</f>
        <v>0</v>
      </c>
      <c r="R138" s="175" t="s">
        <v>154</v>
      </c>
      <c r="S138" s="175" t="s">
        <v>196</v>
      </c>
      <c r="T138" s="176" t="s">
        <v>454</v>
      </c>
      <c r="U138" s="159">
        <v>2.1000000000000001E-2</v>
      </c>
      <c r="V138" s="159">
        <f>ROUND(E138*U138,2)</f>
        <v>0.53</v>
      </c>
      <c r="W138" s="159"/>
      <c r="X138" s="159" t="s">
        <v>198</v>
      </c>
      <c r="Y138" s="159" t="s">
        <v>199</v>
      </c>
      <c r="Z138" s="149"/>
      <c r="AA138" s="149"/>
      <c r="AB138" s="149"/>
      <c r="AC138" s="149"/>
      <c r="AD138" s="149"/>
      <c r="AE138" s="149"/>
      <c r="AF138" s="149"/>
      <c r="AG138" s="149" t="s">
        <v>200</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54"/>
      <c r="D139" s="255"/>
      <c r="E139" s="255"/>
      <c r="F139" s="255"/>
      <c r="G139" s="255"/>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203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2.5" outlineLevel="1" x14ac:dyDescent="0.2">
      <c r="A140" s="170">
        <v>40</v>
      </c>
      <c r="B140" s="171" t="s">
        <v>324</v>
      </c>
      <c r="C140" s="179" t="s">
        <v>325</v>
      </c>
      <c r="D140" s="172" t="s">
        <v>246</v>
      </c>
      <c r="E140" s="173">
        <v>25</v>
      </c>
      <c r="F140" s="174"/>
      <c r="G140" s="175">
        <f>ROUND(E140*F140,2)</f>
        <v>0</v>
      </c>
      <c r="H140" s="174"/>
      <c r="I140" s="175">
        <f>ROUND(E140*H140,2)</f>
        <v>0</v>
      </c>
      <c r="J140" s="174"/>
      <c r="K140" s="175">
        <f>ROUND(E140*J140,2)</f>
        <v>0</v>
      </c>
      <c r="L140" s="175">
        <v>21</v>
      </c>
      <c r="M140" s="175">
        <f>G140*(1+L140/100)</f>
        <v>0</v>
      </c>
      <c r="N140" s="173">
        <v>1.0000000000000001E-5</v>
      </c>
      <c r="O140" s="173">
        <f>ROUND(E140*N140,2)</f>
        <v>0</v>
      </c>
      <c r="P140" s="173">
        <v>0</v>
      </c>
      <c r="Q140" s="173">
        <f>ROUND(E140*P140,2)</f>
        <v>0</v>
      </c>
      <c r="R140" s="175" t="s">
        <v>154</v>
      </c>
      <c r="S140" s="175" t="s">
        <v>196</v>
      </c>
      <c r="T140" s="176" t="s">
        <v>454</v>
      </c>
      <c r="U140" s="159">
        <v>4.4999999999999998E-2</v>
      </c>
      <c r="V140" s="159">
        <f>ROUND(E140*U140,2)</f>
        <v>1.1299999999999999</v>
      </c>
      <c r="W140" s="159"/>
      <c r="X140" s="159" t="s">
        <v>198</v>
      </c>
      <c r="Y140" s="159" t="s">
        <v>199</v>
      </c>
      <c r="Z140" s="149"/>
      <c r="AA140" s="149"/>
      <c r="AB140" s="149"/>
      <c r="AC140" s="149"/>
      <c r="AD140" s="149"/>
      <c r="AE140" s="149"/>
      <c r="AF140" s="149"/>
      <c r="AG140" s="149" t="s">
        <v>200</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54"/>
      <c r="D141" s="255"/>
      <c r="E141" s="255"/>
      <c r="F141" s="255"/>
      <c r="G141" s="255"/>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203</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ht="22.5" outlineLevel="1" x14ac:dyDescent="0.2">
      <c r="A142" s="170">
        <v>41</v>
      </c>
      <c r="B142" s="171" t="s">
        <v>326</v>
      </c>
      <c r="C142" s="179" t="s">
        <v>327</v>
      </c>
      <c r="D142" s="172" t="s">
        <v>246</v>
      </c>
      <c r="E142" s="173">
        <v>4</v>
      </c>
      <c r="F142" s="174"/>
      <c r="G142" s="175">
        <f>ROUND(E142*F142,2)</f>
        <v>0</v>
      </c>
      <c r="H142" s="174"/>
      <c r="I142" s="175">
        <f>ROUND(E142*H142,2)</f>
        <v>0</v>
      </c>
      <c r="J142" s="174"/>
      <c r="K142" s="175">
        <f>ROUND(E142*J142,2)</f>
        <v>0</v>
      </c>
      <c r="L142" s="175">
        <v>21</v>
      </c>
      <c r="M142" s="175">
        <f>G142*(1+L142/100)</f>
        <v>0</v>
      </c>
      <c r="N142" s="173">
        <v>1.7000000000000001E-4</v>
      </c>
      <c r="O142" s="173">
        <f>ROUND(E142*N142,2)</f>
        <v>0</v>
      </c>
      <c r="P142" s="173">
        <v>0</v>
      </c>
      <c r="Q142" s="173">
        <f>ROUND(E142*P142,2)</f>
        <v>0</v>
      </c>
      <c r="R142" s="175" t="s">
        <v>154</v>
      </c>
      <c r="S142" s="175" t="s">
        <v>196</v>
      </c>
      <c r="T142" s="176" t="s">
        <v>454</v>
      </c>
      <c r="U142" s="159">
        <v>0.25</v>
      </c>
      <c r="V142" s="159">
        <f>ROUND(E142*U142,2)</f>
        <v>1</v>
      </c>
      <c r="W142" s="159"/>
      <c r="X142" s="159" t="s">
        <v>198</v>
      </c>
      <c r="Y142" s="159" t="s">
        <v>199</v>
      </c>
      <c r="Z142" s="149"/>
      <c r="AA142" s="149"/>
      <c r="AB142" s="149"/>
      <c r="AC142" s="149"/>
      <c r="AD142" s="149"/>
      <c r="AE142" s="149"/>
      <c r="AF142" s="149"/>
      <c r="AG142" s="149" t="s">
        <v>200</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54"/>
      <c r="D143" s="255"/>
      <c r="E143" s="255"/>
      <c r="F143" s="255"/>
      <c r="G143" s="255"/>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203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2.5" outlineLevel="1" x14ac:dyDescent="0.2">
      <c r="A144" s="170">
        <v>42</v>
      </c>
      <c r="B144" s="171" t="s">
        <v>328</v>
      </c>
      <c r="C144" s="179" t="s">
        <v>329</v>
      </c>
      <c r="D144" s="172" t="s">
        <v>246</v>
      </c>
      <c r="E144" s="173">
        <v>16</v>
      </c>
      <c r="F144" s="174"/>
      <c r="G144" s="175">
        <f>ROUND(E144*F144,2)</f>
        <v>0</v>
      </c>
      <c r="H144" s="174"/>
      <c r="I144" s="175">
        <f>ROUND(E144*H144,2)</f>
        <v>0</v>
      </c>
      <c r="J144" s="174"/>
      <c r="K144" s="175">
        <f>ROUND(E144*J144,2)</f>
        <v>0</v>
      </c>
      <c r="L144" s="175">
        <v>21</v>
      </c>
      <c r="M144" s="175">
        <f>G144*(1+L144/100)</f>
        <v>0</v>
      </c>
      <c r="N144" s="173">
        <v>8.0000000000000007E-5</v>
      </c>
      <c r="O144" s="173">
        <f>ROUND(E144*N144,2)</f>
        <v>0</v>
      </c>
      <c r="P144" s="173">
        <v>0</v>
      </c>
      <c r="Q144" s="173">
        <f>ROUND(E144*P144,2)</f>
        <v>0</v>
      </c>
      <c r="R144" s="175" t="s">
        <v>154</v>
      </c>
      <c r="S144" s="175" t="s">
        <v>196</v>
      </c>
      <c r="T144" s="176" t="s">
        <v>454</v>
      </c>
      <c r="U144" s="159">
        <v>0.25</v>
      </c>
      <c r="V144" s="159">
        <f>ROUND(E144*U144,2)</f>
        <v>4</v>
      </c>
      <c r="W144" s="159"/>
      <c r="X144" s="159" t="s">
        <v>198</v>
      </c>
      <c r="Y144" s="159" t="s">
        <v>199</v>
      </c>
      <c r="Z144" s="149"/>
      <c r="AA144" s="149"/>
      <c r="AB144" s="149"/>
      <c r="AC144" s="149"/>
      <c r="AD144" s="149"/>
      <c r="AE144" s="149"/>
      <c r="AF144" s="149"/>
      <c r="AG144" s="149" t="s">
        <v>200</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54"/>
      <c r="D145" s="255"/>
      <c r="E145" s="255"/>
      <c r="F145" s="255"/>
      <c r="G145" s="255"/>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203</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2.5" outlineLevel="1" x14ac:dyDescent="0.2">
      <c r="A146" s="170">
        <v>43</v>
      </c>
      <c r="B146" s="171" t="s">
        <v>331</v>
      </c>
      <c r="C146" s="179" t="s">
        <v>332</v>
      </c>
      <c r="D146" s="172" t="s">
        <v>246</v>
      </c>
      <c r="E146" s="173">
        <v>9</v>
      </c>
      <c r="F146" s="174"/>
      <c r="G146" s="175">
        <f>ROUND(E146*F146,2)</f>
        <v>0</v>
      </c>
      <c r="H146" s="174"/>
      <c r="I146" s="175">
        <f>ROUND(E146*H146,2)</f>
        <v>0</v>
      </c>
      <c r="J146" s="174"/>
      <c r="K146" s="175">
        <f>ROUND(E146*J146,2)</f>
        <v>0</v>
      </c>
      <c r="L146" s="175">
        <v>21</v>
      </c>
      <c r="M146" s="175">
        <f>G146*(1+L146/100)</f>
        <v>0</v>
      </c>
      <c r="N146" s="173">
        <v>0</v>
      </c>
      <c r="O146" s="173">
        <f>ROUND(E146*N146,2)</f>
        <v>0</v>
      </c>
      <c r="P146" s="173">
        <v>0</v>
      </c>
      <c r="Q146" s="173">
        <f>ROUND(E146*P146,2)</f>
        <v>0</v>
      </c>
      <c r="R146" s="175" t="s">
        <v>154</v>
      </c>
      <c r="S146" s="175" t="s">
        <v>196</v>
      </c>
      <c r="T146" s="176" t="s">
        <v>454</v>
      </c>
      <c r="U146" s="159">
        <v>5.0500000000000003E-2</v>
      </c>
      <c r="V146" s="159">
        <f>ROUND(E146*U146,2)</f>
        <v>0.45</v>
      </c>
      <c r="W146" s="159"/>
      <c r="X146" s="159" t="s">
        <v>198</v>
      </c>
      <c r="Y146" s="159" t="s">
        <v>199</v>
      </c>
      <c r="Z146" s="149"/>
      <c r="AA146" s="149"/>
      <c r="AB146" s="149"/>
      <c r="AC146" s="149"/>
      <c r="AD146" s="149"/>
      <c r="AE146" s="149"/>
      <c r="AF146" s="149"/>
      <c r="AG146" s="149" t="s">
        <v>200</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x14ac:dyDescent="0.2">
      <c r="A147" s="156"/>
      <c r="B147" s="157"/>
      <c r="C147" s="254"/>
      <c r="D147" s="255"/>
      <c r="E147" s="255"/>
      <c r="F147" s="255"/>
      <c r="G147" s="255"/>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203</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0">
        <v>44</v>
      </c>
      <c r="B148" s="171" t="s">
        <v>333</v>
      </c>
      <c r="C148" s="179" t="s">
        <v>334</v>
      </c>
      <c r="D148" s="172" t="s">
        <v>246</v>
      </c>
      <c r="E148" s="173">
        <v>1</v>
      </c>
      <c r="F148" s="174"/>
      <c r="G148" s="175">
        <f>ROUND(E148*F148,2)</f>
        <v>0</v>
      </c>
      <c r="H148" s="174"/>
      <c r="I148" s="175">
        <f>ROUND(E148*H148,2)</f>
        <v>0</v>
      </c>
      <c r="J148" s="174"/>
      <c r="K148" s="175">
        <f>ROUND(E148*J148,2)</f>
        <v>0</v>
      </c>
      <c r="L148" s="175">
        <v>21</v>
      </c>
      <c r="M148" s="175">
        <f>G148*(1+L148/100)</f>
        <v>0</v>
      </c>
      <c r="N148" s="173">
        <v>0</v>
      </c>
      <c r="O148" s="173">
        <f>ROUND(E148*N148,2)</f>
        <v>0</v>
      </c>
      <c r="P148" s="173">
        <v>0</v>
      </c>
      <c r="Q148" s="173">
        <f>ROUND(E148*P148,2)</f>
        <v>0</v>
      </c>
      <c r="R148" s="175" t="s">
        <v>154</v>
      </c>
      <c r="S148" s="175" t="s">
        <v>196</v>
      </c>
      <c r="T148" s="176" t="s">
        <v>454</v>
      </c>
      <c r="U148" s="159">
        <v>0.06</v>
      </c>
      <c r="V148" s="159">
        <f>ROUND(E148*U148,2)</f>
        <v>0.06</v>
      </c>
      <c r="W148" s="159"/>
      <c r="X148" s="159" t="s">
        <v>198</v>
      </c>
      <c r="Y148" s="159" t="s">
        <v>199</v>
      </c>
      <c r="Z148" s="149"/>
      <c r="AA148" s="149"/>
      <c r="AB148" s="149"/>
      <c r="AC148" s="149"/>
      <c r="AD148" s="149"/>
      <c r="AE148" s="149"/>
      <c r="AF148" s="149"/>
      <c r="AG148" s="149" t="s">
        <v>200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2" x14ac:dyDescent="0.2">
      <c r="A149" s="156"/>
      <c r="B149" s="157"/>
      <c r="C149" s="254"/>
      <c r="D149" s="255"/>
      <c r="E149" s="255"/>
      <c r="F149" s="255"/>
      <c r="G149" s="255"/>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203</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ht="22.5" outlineLevel="1" x14ac:dyDescent="0.2">
      <c r="A150" s="170">
        <v>45</v>
      </c>
      <c r="B150" s="171" t="s">
        <v>446</v>
      </c>
      <c r="C150" s="179" t="s">
        <v>447</v>
      </c>
      <c r="D150" s="172" t="s">
        <v>246</v>
      </c>
      <c r="E150" s="173">
        <v>2</v>
      </c>
      <c r="F150" s="174"/>
      <c r="G150" s="175">
        <f>ROUND(E150*F150,2)</f>
        <v>0</v>
      </c>
      <c r="H150" s="174"/>
      <c r="I150" s="175">
        <f>ROUND(E150*H150,2)</f>
        <v>0</v>
      </c>
      <c r="J150" s="174"/>
      <c r="K150" s="175">
        <f>ROUND(E150*J150,2)</f>
        <v>0</v>
      </c>
      <c r="L150" s="175">
        <v>21</v>
      </c>
      <c r="M150" s="175">
        <f>G150*(1+L150/100)</f>
        <v>0</v>
      </c>
      <c r="N150" s="173">
        <v>4.0000000000000003E-5</v>
      </c>
      <c r="O150" s="173">
        <f>ROUND(E150*N150,2)</f>
        <v>0</v>
      </c>
      <c r="P150" s="173">
        <v>0</v>
      </c>
      <c r="Q150" s="173">
        <f>ROUND(E150*P150,2)</f>
        <v>0</v>
      </c>
      <c r="R150" s="175" t="s">
        <v>154</v>
      </c>
      <c r="S150" s="175" t="s">
        <v>196</v>
      </c>
      <c r="T150" s="176" t="s">
        <v>454</v>
      </c>
      <c r="U150" s="159">
        <v>0.30567</v>
      </c>
      <c r="V150" s="159">
        <f>ROUND(E150*U150,2)</f>
        <v>0.61</v>
      </c>
      <c r="W150" s="159"/>
      <c r="X150" s="159" t="s">
        <v>198</v>
      </c>
      <c r="Y150" s="159" t="s">
        <v>199</v>
      </c>
      <c r="Z150" s="149"/>
      <c r="AA150" s="149"/>
      <c r="AB150" s="149"/>
      <c r="AC150" s="149"/>
      <c r="AD150" s="149"/>
      <c r="AE150" s="149"/>
      <c r="AF150" s="149"/>
      <c r="AG150" s="149" t="s">
        <v>200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x14ac:dyDescent="0.2">
      <c r="A151" s="156"/>
      <c r="B151" s="157"/>
      <c r="C151" s="254"/>
      <c r="D151" s="255"/>
      <c r="E151" s="255"/>
      <c r="F151" s="255"/>
      <c r="G151" s="255"/>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203</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ht="22.5" outlineLevel="1" x14ac:dyDescent="0.2">
      <c r="A152" s="170">
        <v>46</v>
      </c>
      <c r="B152" s="171" t="s">
        <v>335</v>
      </c>
      <c r="C152" s="179" t="s">
        <v>336</v>
      </c>
      <c r="D152" s="172" t="s">
        <v>246</v>
      </c>
      <c r="E152" s="173">
        <v>1</v>
      </c>
      <c r="F152" s="174"/>
      <c r="G152" s="175">
        <f>ROUND(E152*F152,2)</f>
        <v>0</v>
      </c>
      <c r="H152" s="174"/>
      <c r="I152" s="175">
        <f>ROUND(E152*H152,2)</f>
        <v>0</v>
      </c>
      <c r="J152" s="174"/>
      <c r="K152" s="175">
        <f>ROUND(E152*J152,2)</f>
        <v>0</v>
      </c>
      <c r="L152" s="175">
        <v>21</v>
      </c>
      <c r="M152" s="175">
        <f>G152*(1+L152/100)</f>
        <v>0</v>
      </c>
      <c r="N152" s="173">
        <v>4.0000000000000003E-5</v>
      </c>
      <c r="O152" s="173">
        <f>ROUND(E152*N152,2)</f>
        <v>0</v>
      </c>
      <c r="P152" s="173">
        <v>0</v>
      </c>
      <c r="Q152" s="173">
        <f>ROUND(E152*P152,2)</f>
        <v>0</v>
      </c>
      <c r="R152" s="175" t="s">
        <v>154</v>
      </c>
      <c r="S152" s="175" t="s">
        <v>196</v>
      </c>
      <c r="T152" s="176" t="s">
        <v>454</v>
      </c>
      <c r="U152" s="159">
        <v>0.32667000000000002</v>
      </c>
      <c r="V152" s="159">
        <f>ROUND(E152*U152,2)</f>
        <v>0.33</v>
      </c>
      <c r="W152" s="159"/>
      <c r="X152" s="159" t="s">
        <v>198</v>
      </c>
      <c r="Y152" s="159" t="s">
        <v>199</v>
      </c>
      <c r="Z152" s="149"/>
      <c r="AA152" s="149"/>
      <c r="AB152" s="149"/>
      <c r="AC152" s="149"/>
      <c r="AD152" s="149"/>
      <c r="AE152" s="149"/>
      <c r="AF152" s="149"/>
      <c r="AG152" s="149" t="s">
        <v>200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254"/>
      <c r="D153" s="255"/>
      <c r="E153" s="255"/>
      <c r="F153" s="255"/>
      <c r="G153" s="255"/>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203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22.5" outlineLevel="1" x14ac:dyDescent="0.2">
      <c r="A154" s="170">
        <v>47</v>
      </c>
      <c r="B154" s="171" t="s">
        <v>337</v>
      </c>
      <c r="C154" s="179" t="s">
        <v>338</v>
      </c>
      <c r="D154" s="172" t="s">
        <v>246</v>
      </c>
      <c r="E154" s="173">
        <v>2</v>
      </c>
      <c r="F154" s="174"/>
      <c r="G154" s="175">
        <f>ROUND(E154*F154,2)</f>
        <v>0</v>
      </c>
      <c r="H154" s="174"/>
      <c r="I154" s="175">
        <f>ROUND(E154*H154,2)</f>
        <v>0</v>
      </c>
      <c r="J154" s="174"/>
      <c r="K154" s="175">
        <f>ROUND(E154*J154,2)</f>
        <v>0</v>
      </c>
      <c r="L154" s="175">
        <v>21</v>
      </c>
      <c r="M154" s="175">
        <f>G154*(1+L154/100)</f>
        <v>0</v>
      </c>
      <c r="N154" s="173">
        <v>4.0000000000000003E-5</v>
      </c>
      <c r="O154" s="173">
        <f>ROUND(E154*N154,2)</f>
        <v>0</v>
      </c>
      <c r="P154" s="173">
        <v>0</v>
      </c>
      <c r="Q154" s="173">
        <f>ROUND(E154*P154,2)</f>
        <v>0</v>
      </c>
      <c r="R154" s="175" t="s">
        <v>154</v>
      </c>
      <c r="S154" s="175" t="s">
        <v>196</v>
      </c>
      <c r="T154" s="176" t="s">
        <v>454</v>
      </c>
      <c r="U154" s="159">
        <v>0.32667000000000002</v>
      </c>
      <c r="V154" s="159">
        <f>ROUND(E154*U154,2)</f>
        <v>0.65</v>
      </c>
      <c r="W154" s="159"/>
      <c r="X154" s="159" t="s">
        <v>198</v>
      </c>
      <c r="Y154" s="159" t="s">
        <v>199</v>
      </c>
      <c r="Z154" s="149"/>
      <c r="AA154" s="149"/>
      <c r="AB154" s="149"/>
      <c r="AC154" s="149"/>
      <c r="AD154" s="149"/>
      <c r="AE154" s="149"/>
      <c r="AF154" s="149"/>
      <c r="AG154" s="149" t="s">
        <v>200</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x14ac:dyDescent="0.2">
      <c r="A155" s="156"/>
      <c r="B155" s="157"/>
      <c r="C155" s="254"/>
      <c r="D155" s="255"/>
      <c r="E155" s="255"/>
      <c r="F155" s="255"/>
      <c r="G155" s="255"/>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203</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ht="33.75" outlineLevel="1" x14ac:dyDescent="0.2">
      <c r="A156" s="170">
        <v>48</v>
      </c>
      <c r="B156" s="171" t="s">
        <v>339</v>
      </c>
      <c r="C156" s="179" t="s">
        <v>340</v>
      </c>
      <c r="D156" s="172" t="s">
        <v>246</v>
      </c>
      <c r="E156" s="173">
        <v>18</v>
      </c>
      <c r="F156" s="174"/>
      <c r="G156" s="175">
        <f>ROUND(E156*F156,2)</f>
        <v>0</v>
      </c>
      <c r="H156" s="174"/>
      <c r="I156" s="175">
        <f>ROUND(E156*H156,2)</f>
        <v>0</v>
      </c>
      <c r="J156" s="174"/>
      <c r="K156" s="175">
        <f>ROUND(E156*J156,2)</f>
        <v>0</v>
      </c>
      <c r="L156" s="175">
        <v>21</v>
      </c>
      <c r="M156" s="175">
        <f>G156*(1+L156/100)</f>
        <v>0</v>
      </c>
      <c r="N156" s="173">
        <v>4.0000000000000003E-5</v>
      </c>
      <c r="O156" s="173">
        <f>ROUND(E156*N156,2)</f>
        <v>0</v>
      </c>
      <c r="P156" s="173">
        <v>0</v>
      </c>
      <c r="Q156" s="173">
        <f>ROUND(E156*P156,2)</f>
        <v>0</v>
      </c>
      <c r="R156" s="175" t="s">
        <v>154</v>
      </c>
      <c r="S156" s="175" t="s">
        <v>196</v>
      </c>
      <c r="T156" s="176" t="s">
        <v>454</v>
      </c>
      <c r="U156" s="159">
        <v>0.255</v>
      </c>
      <c r="V156" s="159">
        <f>ROUND(E156*U156,2)</f>
        <v>4.59</v>
      </c>
      <c r="W156" s="159"/>
      <c r="X156" s="159" t="s">
        <v>198</v>
      </c>
      <c r="Y156" s="159" t="s">
        <v>199</v>
      </c>
      <c r="Z156" s="149"/>
      <c r="AA156" s="149"/>
      <c r="AB156" s="149"/>
      <c r="AC156" s="149"/>
      <c r="AD156" s="149"/>
      <c r="AE156" s="149"/>
      <c r="AF156" s="149"/>
      <c r="AG156" s="149" t="s">
        <v>200</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x14ac:dyDescent="0.2">
      <c r="A157" s="156"/>
      <c r="B157" s="157"/>
      <c r="C157" s="254"/>
      <c r="D157" s="255"/>
      <c r="E157" s="255"/>
      <c r="F157" s="255"/>
      <c r="G157" s="255"/>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203</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0">
        <v>49</v>
      </c>
      <c r="B158" s="171" t="s">
        <v>341</v>
      </c>
      <c r="C158" s="179" t="s">
        <v>342</v>
      </c>
      <c r="D158" s="172" t="s">
        <v>246</v>
      </c>
      <c r="E158" s="173">
        <v>4</v>
      </c>
      <c r="F158" s="174"/>
      <c r="G158" s="175">
        <f>ROUND(E158*F158,2)</f>
        <v>0</v>
      </c>
      <c r="H158" s="174"/>
      <c r="I158" s="175">
        <f>ROUND(E158*H158,2)</f>
        <v>0</v>
      </c>
      <c r="J158" s="174"/>
      <c r="K158" s="175">
        <f>ROUND(E158*J158,2)</f>
        <v>0</v>
      </c>
      <c r="L158" s="175">
        <v>21</v>
      </c>
      <c r="M158" s="175">
        <f>G158*(1+L158/100)</f>
        <v>0</v>
      </c>
      <c r="N158" s="173">
        <v>0</v>
      </c>
      <c r="O158" s="173">
        <f>ROUND(E158*N158,2)</f>
        <v>0</v>
      </c>
      <c r="P158" s="173">
        <v>0</v>
      </c>
      <c r="Q158" s="173">
        <f>ROUND(E158*P158,2)</f>
        <v>0</v>
      </c>
      <c r="R158" s="175" t="s">
        <v>154</v>
      </c>
      <c r="S158" s="175" t="s">
        <v>196</v>
      </c>
      <c r="T158" s="176" t="s">
        <v>454</v>
      </c>
      <c r="U158" s="159">
        <v>0.34</v>
      </c>
      <c r="V158" s="159">
        <f>ROUND(E158*U158,2)</f>
        <v>1.36</v>
      </c>
      <c r="W158" s="159"/>
      <c r="X158" s="159" t="s">
        <v>198</v>
      </c>
      <c r="Y158" s="159" t="s">
        <v>199</v>
      </c>
      <c r="Z158" s="149"/>
      <c r="AA158" s="149"/>
      <c r="AB158" s="149"/>
      <c r="AC158" s="149"/>
      <c r="AD158" s="149"/>
      <c r="AE158" s="149"/>
      <c r="AF158" s="149"/>
      <c r="AG158" s="149" t="s">
        <v>200</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54"/>
      <c r="D159" s="255"/>
      <c r="E159" s="255"/>
      <c r="F159" s="255"/>
      <c r="G159" s="255"/>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203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0">
        <v>50</v>
      </c>
      <c r="B160" s="171" t="s">
        <v>343</v>
      </c>
      <c r="C160" s="179" t="s">
        <v>344</v>
      </c>
      <c r="D160" s="172" t="s">
        <v>246</v>
      </c>
      <c r="E160" s="173">
        <v>1</v>
      </c>
      <c r="F160" s="174"/>
      <c r="G160" s="175">
        <f>ROUND(E160*F160,2)</f>
        <v>0</v>
      </c>
      <c r="H160" s="174"/>
      <c r="I160" s="175">
        <f>ROUND(E160*H160,2)</f>
        <v>0</v>
      </c>
      <c r="J160" s="174"/>
      <c r="K160" s="175">
        <f>ROUND(E160*J160,2)</f>
        <v>0</v>
      </c>
      <c r="L160" s="175">
        <v>21</v>
      </c>
      <c r="M160" s="175">
        <f>G160*(1+L160/100)</f>
        <v>0</v>
      </c>
      <c r="N160" s="173">
        <v>0</v>
      </c>
      <c r="O160" s="173">
        <f>ROUND(E160*N160,2)</f>
        <v>0</v>
      </c>
      <c r="P160" s="173">
        <v>0</v>
      </c>
      <c r="Q160" s="173">
        <f>ROUND(E160*P160,2)</f>
        <v>0</v>
      </c>
      <c r="R160" s="175" t="s">
        <v>154</v>
      </c>
      <c r="S160" s="175" t="s">
        <v>196</v>
      </c>
      <c r="T160" s="176" t="s">
        <v>454</v>
      </c>
      <c r="U160" s="159">
        <v>0.48</v>
      </c>
      <c r="V160" s="159">
        <f>ROUND(E160*U160,2)</f>
        <v>0.48</v>
      </c>
      <c r="W160" s="159"/>
      <c r="X160" s="159" t="s">
        <v>198</v>
      </c>
      <c r="Y160" s="159" t="s">
        <v>199</v>
      </c>
      <c r="Z160" s="149"/>
      <c r="AA160" s="149"/>
      <c r="AB160" s="149"/>
      <c r="AC160" s="149"/>
      <c r="AD160" s="149"/>
      <c r="AE160" s="149"/>
      <c r="AF160" s="149"/>
      <c r="AG160" s="149" t="s">
        <v>200</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x14ac:dyDescent="0.2">
      <c r="A161" s="156"/>
      <c r="B161" s="157"/>
      <c r="C161" s="254"/>
      <c r="D161" s="255"/>
      <c r="E161" s="255"/>
      <c r="F161" s="255"/>
      <c r="G161" s="255"/>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203</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ht="22.5" outlineLevel="1" x14ac:dyDescent="0.2">
      <c r="A162" s="170">
        <v>51</v>
      </c>
      <c r="B162" s="171" t="s">
        <v>345</v>
      </c>
      <c r="C162" s="179" t="s">
        <v>346</v>
      </c>
      <c r="D162" s="172" t="s">
        <v>246</v>
      </c>
      <c r="E162" s="173">
        <v>15</v>
      </c>
      <c r="F162" s="174"/>
      <c r="G162" s="175">
        <f>ROUND(E162*F162,2)</f>
        <v>0</v>
      </c>
      <c r="H162" s="174"/>
      <c r="I162" s="175">
        <f>ROUND(E162*H162,2)</f>
        <v>0</v>
      </c>
      <c r="J162" s="174"/>
      <c r="K162" s="175">
        <f>ROUND(E162*J162,2)</f>
        <v>0</v>
      </c>
      <c r="L162" s="175">
        <v>21</v>
      </c>
      <c r="M162" s="175">
        <f>G162*(1+L162/100)</f>
        <v>0</v>
      </c>
      <c r="N162" s="173">
        <v>0</v>
      </c>
      <c r="O162" s="173">
        <f>ROUND(E162*N162,2)</f>
        <v>0</v>
      </c>
      <c r="P162" s="173">
        <v>0</v>
      </c>
      <c r="Q162" s="173">
        <f>ROUND(E162*P162,2)</f>
        <v>0</v>
      </c>
      <c r="R162" s="175" t="s">
        <v>154</v>
      </c>
      <c r="S162" s="175" t="s">
        <v>196</v>
      </c>
      <c r="T162" s="176" t="s">
        <v>454</v>
      </c>
      <c r="U162" s="159">
        <v>0.66</v>
      </c>
      <c r="V162" s="159">
        <f>ROUND(E162*U162,2)</f>
        <v>9.9</v>
      </c>
      <c r="W162" s="159"/>
      <c r="X162" s="159" t="s">
        <v>198</v>
      </c>
      <c r="Y162" s="159" t="s">
        <v>199</v>
      </c>
      <c r="Z162" s="149"/>
      <c r="AA162" s="149"/>
      <c r="AB162" s="149"/>
      <c r="AC162" s="149"/>
      <c r="AD162" s="149"/>
      <c r="AE162" s="149"/>
      <c r="AF162" s="149"/>
      <c r="AG162" s="149" t="s">
        <v>200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43" t="s">
        <v>347</v>
      </c>
      <c r="D163" s="244"/>
      <c r="E163" s="244"/>
      <c r="F163" s="244"/>
      <c r="G163" s="244"/>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213</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x14ac:dyDescent="0.2">
      <c r="A164" s="156"/>
      <c r="B164" s="157"/>
      <c r="C164" s="241"/>
      <c r="D164" s="242"/>
      <c r="E164" s="242"/>
      <c r="F164" s="242"/>
      <c r="G164" s="242"/>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203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0">
        <v>52</v>
      </c>
      <c r="B165" s="171" t="s">
        <v>348</v>
      </c>
      <c r="C165" s="179" t="s">
        <v>349</v>
      </c>
      <c r="D165" s="172" t="s">
        <v>246</v>
      </c>
      <c r="E165" s="173">
        <v>30</v>
      </c>
      <c r="F165" s="174"/>
      <c r="G165" s="175">
        <f>ROUND(E165*F165,2)</f>
        <v>0</v>
      </c>
      <c r="H165" s="174"/>
      <c r="I165" s="175">
        <f>ROUND(E165*H165,2)</f>
        <v>0</v>
      </c>
      <c r="J165" s="174"/>
      <c r="K165" s="175">
        <f>ROUND(E165*J165,2)</f>
        <v>0</v>
      </c>
      <c r="L165" s="175">
        <v>21</v>
      </c>
      <c r="M165" s="175">
        <f>G165*(1+L165/100)</f>
        <v>0</v>
      </c>
      <c r="N165" s="173">
        <v>0</v>
      </c>
      <c r="O165" s="173">
        <f>ROUND(E165*N165,2)</f>
        <v>0</v>
      </c>
      <c r="P165" s="173">
        <v>0</v>
      </c>
      <c r="Q165" s="173">
        <f>ROUND(E165*P165,2)</f>
        <v>0</v>
      </c>
      <c r="R165" s="175" t="s">
        <v>154</v>
      </c>
      <c r="S165" s="175" t="s">
        <v>196</v>
      </c>
      <c r="T165" s="176" t="s">
        <v>454</v>
      </c>
      <c r="U165" s="159">
        <v>0.34699999999999998</v>
      </c>
      <c r="V165" s="159">
        <f>ROUND(E165*U165,2)</f>
        <v>10.41</v>
      </c>
      <c r="W165" s="159"/>
      <c r="X165" s="159" t="s">
        <v>198</v>
      </c>
      <c r="Y165" s="159" t="s">
        <v>199</v>
      </c>
      <c r="Z165" s="149"/>
      <c r="AA165" s="149"/>
      <c r="AB165" s="149"/>
      <c r="AC165" s="149"/>
      <c r="AD165" s="149"/>
      <c r="AE165" s="149"/>
      <c r="AF165" s="149"/>
      <c r="AG165" s="149" t="s">
        <v>200</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2" x14ac:dyDescent="0.2">
      <c r="A166" s="156"/>
      <c r="B166" s="157"/>
      <c r="C166" s="254"/>
      <c r="D166" s="255"/>
      <c r="E166" s="255"/>
      <c r="F166" s="255"/>
      <c r="G166" s="255"/>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203</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0">
        <v>53</v>
      </c>
      <c r="B167" s="171" t="s">
        <v>350</v>
      </c>
      <c r="C167" s="179" t="s">
        <v>351</v>
      </c>
      <c r="D167" s="172" t="s">
        <v>194</v>
      </c>
      <c r="E167" s="173">
        <v>5</v>
      </c>
      <c r="F167" s="174"/>
      <c r="G167" s="175">
        <f>ROUND(E167*F167,2)</f>
        <v>0</v>
      </c>
      <c r="H167" s="174"/>
      <c r="I167" s="175">
        <f>ROUND(E167*H167,2)</f>
        <v>0</v>
      </c>
      <c r="J167" s="174"/>
      <c r="K167" s="175">
        <f>ROUND(E167*J167,2)</f>
        <v>0</v>
      </c>
      <c r="L167" s="175">
        <v>21</v>
      </c>
      <c r="M167" s="175">
        <f>G167*(1+L167/100)</f>
        <v>0</v>
      </c>
      <c r="N167" s="173">
        <v>0</v>
      </c>
      <c r="O167" s="173">
        <f>ROUND(E167*N167,2)</f>
        <v>0</v>
      </c>
      <c r="P167" s="173">
        <v>0</v>
      </c>
      <c r="Q167" s="173">
        <f>ROUND(E167*P167,2)</f>
        <v>0</v>
      </c>
      <c r="R167" s="175" t="s">
        <v>154</v>
      </c>
      <c r="S167" s="175" t="s">
        <v>196</v>
      </c>
      <c r="T167" s="176" t="s">
        <v>454</v>
      </c>
      <c r="U167" s="159">
        <v>6.4149999999999999E-2</v>
      </c>
      <c r="V167" s="159">
        <f>ROUND(E167*U167,2)</f>
        <v>0.32</v>
      </c>
      <c r="W167" s="159"/>
      <c r="X167" s="159" t="s">
        <v>198</v>
      </c>
      <c r="Y167" s="159" t="s">
        <v>199</v>
      </c>
      <c r="Z167" s="149"/>
      <c r="AA167" s="149"/>
      <c r="AB167" s="149"/>
      <c r="AC167" s="149"/>
      <c r="AD167" s="149"/>
      <c r="AE167" s="149"/>
      <c r="AF167" s="149"/>
      <c r="AG167" s="149" t="s">
        <v>200</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x14ac:dyDescent="0.2">
      <c r="A168" s="156"/>
      <c r="B168" s="157"/>
      <c r="C168" s="254"/>
      <c r="D168" s="255"/>
      <c r="E168" s="255"/>
      <c r="F168" s="255"/>
      <c r="G168" s="255"/>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203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0">
        <v>54</v>
      </c>
      <c r="B169" s="171" t="s">
        <v>352</v>
      </c>
      <c r="C169" s="179" t="s">
        <v>353</v>
      </c>
      <c r="D169" s="172" t="s">
        <v>194</v>
      </c>
      <c r="E169" s="173">
        <v>80</v>
      </c>
      <c r="F169" s="174"/>
      <c r="G169" s="175">
        <f>ROUND(E169*F169,2)</f>
        <v>0</v>
      </c>
      <c r="H169" s="174"/>
      <c r="I169" s="175">
        <f>ROUND(E169*H169,2)</f>
        <v>0</v>
      </c>
      <c r="J169" s="174"/>
      <c r="K169" s="175">
        <f>ROUND(E169*J169,2)</f>
        <v>0</v>
      </c>
      <c r="L169" s="175">
        <v>21</v>
      </c>
      <c r="M169" s="175">
        <f>G169*(1+L169/100)</f>
        <v>0</v>
      </c>
      <c r="N169" s="173">
        <v>1.7000000000000001E-4</v>
      </c>
      <c r="O169" s="173">
        <f>ROUND(E169*N169,2)</f>
        <v>0.01</v>
      </c>
      <c r="P169" s="173">
        <v>0</v>
      </c>
      <c r="Q169" s="173">
        <f>ROUND(E169*P169,2)</f>
        <v>0</v>
      </c>
      <c r="R169" s="175" t="s">
        <v>154</v>
      </c>
      <c r="S169" s="175" t="s">
        <v>196</v>
      </c>
      <c r="T169" s="176" t="s">
        <v>454</v>
      </c>
      <c r="U169" s="159">
        <v>5.0959999999999998E-2</v>
      </c>
      <c r="V169" s="159">
        <f>ROUND(E169*U169,2)</f>
        <v>4.08</v>
      </c>
      <c r="W169" s="159"/>
      <c r="X169" s="159" t="s">
        <v>198</v>
      </c>
      <c r="Y169" s="159" t="s">
        <v>199</v>
      </c>
      <c r="Z169" s="149"/>
      <c r="AA169" s="149"/>
      <c r="AB169" s="149"/>
      <c r="AC169" s="149"/>
      <c r="AD169" s="149"/>
      <c r="AE169" s="149"/>
      <c r="AF169" s="149"/>
      <c r="AG169" s="149" t="s">
        <v>200</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254"/>
      <c r="D170" s="255"/>
      <c r="E170" s="255"/>
      <c r="F170" s="255"/>
      <c r="G170" s="255"/>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203</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70">
        <v>55</v>
      </c>
      <c r="B171" s="171" t="s">
        <v>354</v>
      </c>
      <c r="C171" s="179" t="s">
        <v>355</v>
      </c>
      <c r="D171" s="172" t="s">
        <v>194</v>
      </c>
      <c r="E171" s="173">
        <v>75</v>
      </c>
      <c r="F171" s="174"/>
      <c r="G171" s="175">
        <f>ROUND(E171*F171,2)</f>
        <v>0</v>
      </c>
      <c r="H171" s="174"/>
      <c r="I171" s="175">
        <f>ROUND(E171*H171,2)</f>
        <v>0</v>
      </c>
      <c r="J171" s="174"/>
      <c r="K171" s="175">
        <f>ROUND(E171*J171,2)</f>
        <v>0</v>
      </c>
      <c r="L171" s="175">
        <v>21</v>
      </c>
      <c r="M171" s="175">
        <f>G171*(1+L171/100)</f>
        <v>0</v>
      </c>
      <c r="N171" s="173">
        <v>2.1000000000000001E-4</v>
      </c>
      <c r="O171" s="173">
        <f>ROUND(E171*N171,2)</f>
        <v>0.02</v>
      </c>
      <c r="P171" s="173">
        <v>0</v>
      </c>
      <c r="Q171" s="173">
        <f>ROUND(E171*P171,2)</f>
        <v>0</v>
      </c>
      <c r="R171" s="175" t="s">
        <v>154</v>
      </c>
      <c r="S171" s="175" t="s">
        <v>196</v>
      </c>
      <c r="T171" s="176" t="s">
        <v>454</v>
      </c>
      <c r="U171" s="159">
        <v>5.0959999999999998E-2</v>
      </c>
      <c r="V171" s="159">
        <f>ROUND(E171*U171,2)</f>
        <v>3.82</v>
      </c>
      <c r="W171" s="159"/>
      <c r="X171" s="159" t="s">
        <v>198</v>
      </c>
      <c r="Y171" s="159" t="s">
        <v>199</v>
      </c>
      <c r="Z171" s="149"/>
      <c r="AA171" s="149"/>
      <c r="AB171" s="149"/>
      <c r="AC171" s="149"/>
      <c r="AD171" s="149"/>
      <c r="AE171" s="149"/>
      <c r="AF171" s="149"/>
      <c r="AG171" s="149" t="s">
        <v>200</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
      <c r="A172" s="156"/>
      <c r="B172" s="157"/>
      <c r="C172" s="254"/>
      <c r="D172" s="255"/>
      <c r="E172" s="255"/>
      <c r="F172" s="255"/>
      <c r="G172" s="255"/>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203</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0">
        <v>56</v>
      </c>
      <c r="B173" s="171" t="s">
        <v>356</v>
      </c>
      <c r="C173" s="179" t="s">
        <v>357</v>
      </c>
      <c r="D173" s="172" t="s">
        <v>194</v>
      </c>
      <c r="E173" s="173">
        <v>25</v>
      </c>
      <c r="F173" s="174"/>
      <c r="G173" s="175">
        <f>ROUND(E173*F173,2)</f>
        <v>0</v>
      </c>
      <c r="H173" s="174"/>
      <c r="I173" s="175">
        <f>ROUND(E173*H173,2)</f>
        <v>0</v>
      </c>
      <c r="J173" s="174"/>
      <c r="K173" s="175">
        <f>ROUND(E173*J173,2)</f>
        <v>0</v>
      </c>
      <c r="L173" s="175">
        <v>21</v>
      </c>
      <c r="M173" s="175">
        <f>G173*(1+L173/100)</f>
        <v>0</v>
      </c>
      <c r="N173" s="173">
        <v>0</v>
      </c>
      <c r="O173" s="173">
        <f>ROUND(E173*N173,2)</f>
        <v>0</v>
      </c>
      <c r="P173" s="173">
        <v>0</v>
      </c>
      <c r="Q173" s="173">
        <f>ROUND(E173*P173,2)</f>
        <v>0</v>
      </c>
      <c r="R173" s="175" t="s">
        <v>358</v>
      </c>
      <c r="S173" s="175" t="s">
        <v>196</v>
      </c>
      <c r="T173" s="176" t="s">
        <v>454</v>
      </c>
      <c r="U173" s="159">
        <v>9.5000000000000001E-2</v>
      </c>
      <c r="V173" s="159">
        <f>ROUND(E173*U173,2)</f>
        <v>2.38</v>
      </c>
      <c r="W173" s="159"/>
      <c r="X173" s="159" t="s">
        <v>198</v>
      </c>
      <c r="Y173" s="159" t="s">
        <v>199</v>
      </c>
      <c r="Z173" s="149"/>
      <c r="AA173" s="149"/>
      <c r="AB173" s="149"/>
      <c r="AC173" s="149"/>
      <c r="AD173" s="149"/>
      <c r="AE173" s="149"/>
      <c r="AF173" s="149"/>
      <c r="AG173" s="149" t="s">
        <v>200</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x14ac:dyDescent="0.2">
      <c r="A174" s="156"/>
      <c r="B174" s="157"/>
      <c r="C174" s="254"/>
      <c r="D174" s="255"/>
      <c r="E174" s="255"/>
      <c r="F174" s="255"/>
      <c r="G174" s="255"/>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203</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70">
        <v>57</v>
      </c>
      <c r="B175" s="171" t="s">
        <v>359</v>
      </c>
      <c r="C175" s="179" t="s">
        <v>360</v>
      </c>
      <c r="D175" s="172" t="s">
        <v>194</v>
      </c>
      <c r="E175" s="173">
        <v>25</v>
      </c>
      <c r="F175" s="174"/>
      <c r="G175" s="175">
        <f>ROUND(E175*F175,2)</f>
        <v>0</v>
      </c>
      <c r="H175" s="174"/>
      <c r="I175" s="175">
        <f>ROUND(E175*H175,2)</f>
        <v>0</v>
      </c>
      <c r="J175" s="174"/>
      <c r="K175" s="175">
        <f>ROUND(E175*J175,2)</f>
        <v>0</v>
      </c>
      <c r="L175" s="175">
        <v>21</v>
      </c>
      <c r="M175" s="175">
        <f>G175*(1+L175/100)</f>
        <v>0</v>
      </c>
      <c r="N175" s="173">
        <v>0</v>
      </c>
      <c r="O175" s="173">
        <f>ROUND(E175*N175,2)</f>
        <v>0</v>
      </c>
      <c r="P175" s="173">
        <v>0</v>
      </c>
      <c r="Q175" s="173">
        <f>ROUND(E175*P175,2)</f>
        <v>0</v>
      </c>
      <c r="R175" s="175" t="s">
        <v>358</v>
      </c>
      <c r="S175" s="175" t="s">
        <v>196</v>
      </c>
      <c r="T175" s="176" t="s">
        <v>454</v>
      </c>
      <c r="U175" s="159">
        <v>1.4999999999999999E-2</v>
      </c>
      <c r="V175" s="159">
        <f>ROUND(E175*U175,2)</f>
        <v>0.38</v>
      </c>
      <c r="W175" s="159"/>
      <c r="X175" s="159" t="s">
        <v>198</v>
      </c>
      <c r="Y175" s="159" t="s">
        <v>199</v>
      </c>
      <c r="Z175" s="149"/>
      <c r="AA175" s="149"/>
      <c r="AB175" s="149"/>
      <c r="AC175" s="149"/>
      <c r="AD175" s="149"/>
      <c r="AE175" s="149"/>
      <c r="AF175" s="149"/>
      <c r="AG175" s="149" t="s">
        <v>200</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x14ac:dyDescent="0.2">
      <c r="A176" s="156"/>
      <c r="B176" s="157"/>
      <c r="C176" s="254"/>
      <c r="D176" s="255"/>
      <c r="E176" s="255"/>
      <c r="F176" s="255"/>
      <c r="G176" s="255"/>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203</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70">
        <v>58</v>
      </c>
      <c r="B177" s="171" t="s">
        <v>361</v>
      </c>
      <c r="C177" s="179" t="s">
        <v>362</v>
      </c>
      <c r="D177" s="172" t="s">
        <v>246</v>
      </c>
      <c r="E177" s="173">
        <v>32</v>
      </c>
      <c r="F177" s="174"/>
      <c r="G177" s="175">
        <f>ROUND(E177*F177,2)</f>
        <v>0</v>
      </c>
      <c r="H177" s="174"/>
      <c r="I177" s="175">
        <f>ROUND(E177*H177,2)</f>
        <v>0</v>
      </c>
      <c r="J177" s="174"/>
      <c r="K177" s="175">
        <f>ROUND(E177*J177,2)</f>
        <v>0</v>
      </c>
      <c r="L177" s="175">
        <v>21</v>
      </c>
      <c r="M177" s="175">
        <f>G177*(1+L177/100)</f>
        <v>0</v>
      </c>
      <c r="N177" s="173">
        <v>0</v>
      </c>
      <c r="O177" s="173">
        <f>ROUND(E177*N177,2)</f>
        <v>0</v>
      </c>
      <c r="P177" s="173">
        <v>0</v>
      </c>
      <c r="Q177" s="173">
        <f>ROUND(E177*P177,2)</f>
        <v>0</v>
      </c>
      <c r="R177" s="175" t="s">
        <v>358</v>
      </c>
      <c r="S177" s="175" t="s">
        <v>196</v>
      </c>
      <c r="T177" s="176" t="s">
        <v>454</v>
      </c>
      <c r="U177" s="159">
        <v>0.02</v>
      </c>
      <c r="V177" s="159">
        <f>ROUND(E177*U177,2)</f>
        <v>0.64</v>
      </c>
      <c r="W177" s="159"/>
      <c r="X177" s="159" t="s">
        <v>198</v>
      </c>
      <c r="Y177" s="159" t="s">
        <v>199</v>
      </c>
      <c r="Z177" s="149"/>
      <c r="AA177" s="149"/>
      <c r="AB177" s="149"/>
      <c r="AC177" s="149"/>
      <c r="AD177" s="149"/>
      <c r="AE177" s="149"/>
      <c r="AF177" s="149"/>
      <c r="AG177" s="149" t="s">
        <v>200</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2" x14ac:dyDescent="0.2">
      <c r="A178" s="156"/>
      <c r="B178" s="157"/>
      <c r="C178" s="254"/>
      <c r="D178" s="255"/>
      <c r="E178" s="255"/>
      <c r="F178" s="255"/>
      <c r="G178" s="255"/>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203</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0">
        <v>59</v>
      </c>
      <c r="B179" s="171" t="s">
        <v>363</v>
      </c>
      <c r="C179" s="179" t="s">
        <v>364</v>
      </c>
      <c r="D179" s="172" t="s">
        <v>194</v>
      </c>
      <c r="E179" s="173">
        <v>5</v>
      </c>
      <c r="F179" s="174"/>
      <c r="G179" s="175">
        <f>ROUND(E179*F179,2)</f>
        <v>0</v>
      </c>
      <c r="H179" s="174"/>
      <c r="I179" s="175">
        <f>ROUND(E179*H179,2)</f>
        <v>0</v>
      </c>
      <c r="J179" s="174"/>
      <c r="K179" s="175">
        <f>ROUND(E179*J179,2)</f>
        <v>0</v>
      </c>
      <c r="L179" s="175">
        <v>21</v>
      </c>
      <c r="M179" s="175">
        <f>G179*(1+L179/100)</f>
        <v>0</v>
      </c>
      <c r="N179" s="173">
        <v>0</v>
      </c>
      <c r="O179" s="173">
        <f>ROUND(E179*N179,2)</f>
        <v>0</v>
      </c>
      <c r="P179" s="173">
        <v>0</v>
      </c>
      <c r="Q179" s="173">
        <f>ROUND(E179*P179,2)</f>
        <v>0</v>
      </c>
      <c r="R179" s="175" t="s">
        <v>358</v>
      </c>
      <c r="S179" s="175" t="s">
        <v>196</v>
      </c>
      <c r="T179" s="176" t="s">
        <v>454</v>
      </c>
      <c r="U179" s="159">
        <v>0.32500000000000001</v>
      </c>
      <c r="V179" s="159">
        <f>ROUND(E179*U179,2)</f>
        <v>1.63</v>
      </c>
      <c r="W179" s="159"/>
      <c r="X179" s="159" t="s">
        <v>198</v>
      </c>
      <c r="Y179" s="159" t="s">
        <v>199</v>
      </c>
      <c r="Z179" s="149"/>
      <c r="AA179" s="149"/>
      <c r="AB179" s="149"/>
      <c r="AC179" s="149"/>
      <c r="AD179" s="149"/>
      <c r="AE179" s="149"/>
      <c r="AF179" s="149"/>
      <c r="AG179" s="149" t="s">
        <v>200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x14ac:dyDescent="0.2">
      <c r="A180" s="156"/>
      <c r="B180" s="157"/>
      <c r="C180" s="254"/>
      <c r="D180" s="255"/>
      <c r="E180" s="255"/>
      <c r="F180" s="255"/>
      <c r="G180" s="255"/>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203</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70">
        <v>60</v>
      </c>
      <c r="B181" s="171" t="s">
        <v>365</v>
      </c>
      <c r="C181" s="179" t="s">
        <v>366</v>
      </c>
      <c r="D181" s="172" t="s">
        <v>194</v>
      </c>
      <c r="E181" s="173">
        <v>5</v>
      </c>
      <c r="F181" s="174"/>
      <c r="G181" s="175">
        <f>ROUND(E181*F181,2)</f>
        <v>0</v>
      </c>
      <c r="H181" s="174"/>
      <c r="I181" s="175">
        <f>ROUND(E181*H181,2)</f>
        <v>0</v>
      </c>
      <c r="J181" s="174"/>
      <c r="K181" s="175">
        <f>ROUND(E181*J181,2)</f>
        <v>0</v>
      </c>
      <c r="L181" s="175">
        <v>21</v>
      </c>
      <c r="M181" s="175">
        <f>G181*(1+L181/100)</f>
        <v>0</v>
      </c>
      <c r="N181" s="173">
        <v>0</v>
      </c>
      <c r="O181" s="173">
        <f>ROUND(E181*N181,2)</f>
        <v>0</v>
      </c>
      <c r="P181" s="173">
        <v>0</v>
      </c>
      <c r="Q181" s="173">
        <f>ROUND(E181*P181,2)</f>
        <v>0</v>
      </c>
      <c r="R181" s="175" t="s">
        <v>358</v>
      </c>
      <c r="S181" s="175" t="s">
        <v>196</v>
      </c>
      <c r="T181" s="176" t="s">
        <v>454</v>
      </c>
      <c r="U181" s="159">
        <v>0.09</v>
      </c>
      <c r="V181" s="159">
        <f>ROUND(E181*U181,2)</f>
        <v>0.45</v>
      </c>
      <c r="W181" s="159"/>
      <c r="X181" s="159" t="s">
        <v>198</v>
      </c>
      <c r="Y181" s="159" t="s">
        <v>199</v>
      </c>
      <c r="Z181" s="149"/>
      <c r="AA181" s="149"/>
      <c r="AB181" s="149"/>
      <c r="AC181" s="149"/>
      <c r="AD181" s="149"/>
      <c r="AE181" s="149"/>
      <c r="AF181" s="149"/>
      <c r="AG181" s="149" t="s">
        <v>200</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
      <c r="A182" s="156"/>
      <c r="B182" s="157"/>
      <c r="C182" s="254"/>
      <c r="D182" s="255"/>
      <c r="E182" s="255"/>
      <c r="F182" s="255"/>
      <c r="G182" s="255"/>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203</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0">
        <v>61</v>
      </c>
      <c r="B183" s="171" t="s">
        <v>367</v>
      </c>
      <c r="C183" s="179" t="s">
        <v>368</v>
      </c>
      <c r="D183" s="172" t="s">
        <v>246</v>
      </c>
      <c r="E183" s="173">
        <v>5</v>
      </c>
      <c r="F183" s="174"/>
      <c r="G183" s="175">
        <f>ROUND(E183*F183,2)</f>
        <v>0</v>
      </c>
      <c r="H183" s="174"/>
      <c r="I183" s="175">
        <f>ROUND(E183*H183,2)</f>
        <v>0</v>
      </c>
      <c r="J183" s="174"/>
      <c r="K183" s="175">
        <f>ROUND(E183*J183,2)</f>
        <v>0</v>
      </c>
      <c r="L183" s="175">
        <v>21</v>
      </c>
      <c r="M183" s="175">
        <f>G183*(1+L183/100)</f>
        <v>0</v>
      </c>
      <c r="N183" s="173">
        <v>0</v>
      </c>
      <c r="O183" s="173">
        <f>ROUND(E183*N183,2)</f>
        <v>0</v>
      </c>
      <c r="P183" s="173">
        <v>0</v>
      </c>
      <c r="Q183" s="173">
        <f>ROUND(E183*P183,2)</f>
        <v>0</v>
      </c>
      <c r="R183" s="175" t="s">
        <v>358</v>
      </c>
      <c r="S183" s="175" t="s">
        <v>196</v>
      </c>
      <c r="T183" s="176" t="s">
        <v>454</v>
      </c>
      <c r="U183" s="159">
        <v>0.06</v>
      </c>
      <c r="V183" s="159">
        <f>ROUND(E183*U183,2)</f>
        <v>0.3</v>
      </c>
      <c r="W183" s="159"/>
      <c r="X183" s="159" t="s">
        <v>198</v>
      </c>
      <c r="Y183" s="159" t="s">
        <v>199</v>
      </c>
      <c r="Z183" s="149"/>
      <c r="AA183" s="149"/>
      <c r="AB183" s="149"/>
      <c r="AC183" s="149"/>
      <c r="AD183" s="149"/>
      <c r="AE183" s="149"/>
      <c r="AF183" s="149"/>
      <c r="AG183" s="149" t="s">
        <v>200</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x14ac:dyDescent="0.2">
      <c r="A184" s="156"/>
      <c r="B184" s="157"/>
      <c r="C184" s="254"/>
      <c r="D184" s="255"/>
      <c r="E184" s="255"/>
      <c r="F184" s="255"/>
      <c r="G184" s="255"/>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203</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0">
        <v>62</v>
      </c>
      <c r="B185" s="171" t="s">
        <v>369</v>
      </c>
      <c r="C185" s="179" t="s">
        <v>370</v>
      </c>
      <c r="D185" s="172" t="s">
        <v>246</v>
      </c>
      <c r="E185" s="173">
        <v>13</v>
      </c>
      <c r="F185" s="174"/>
      <c r="G185" s="175">
        <f>ROUND(E185*F185,2)</f>
        <v>0</v>
      </c>
      <c r="H185" s="174"/>
      <c r="I185" s="175">
        <f>ROUND(E185*H185,2)</f>
        <v>0</v>
      </c>
      <c r="J185" s="174"/>
      <c r="K185" s="175">
        <f>ROUND(E185*J185,2)</f>
        <v>0</v>
      </c>
      <c r="L185" s="175">
        <v>21</v>
      </c>
      <c r="M185" s="175">
        <f>G185*(1+L185/100)</f>
        <v>0</v>
      </c>
      <c r="N185" s="173">
        <v>0</v>
      </c>
      <c r="O185" s="173">
        <f>ROUND(E185*N185,2)</f>
        <v>0</v>
      </c>
      <c r="P185" s="173">
        <v>0</v>
      </c>
      <c r="Q185" s="173">
        <f>ROUND(E185*P185,2)</f>
        <v>0</v>
      </c>
      <c r="R185" s="175" t="s">
        <v>358</v>
      </c>
      <c r="S185" s="175" t="s">
        <v>196</v>
      </c>
      <c r="T185" s="176" t="s">
        <v>454</v>
      </c>
      <c r="U185" s="159">
        <v>0.27600000000000002</v>
      </c>
      <c r="V185" s="159">
        <f>ROUND(E185*U185,2)</f>
        <v>3.59</v>
      </c>
      <c r="W185" s="159"/>
      <c r="X185" s="159" t="s">
        <v>198</v>
      </c>
      <c r="Y185" s="159" t="s">
        <v>199</v>
      </c>
      <c r="Z185" s="149"/>
      <c r="AA185" s="149"/>
      <c r="AB185" s="149"/>
      <c r="AC185" s="149"/>
      <c r="AD185" s="149"/>
      <c r="AE185" s="149"/>
      <c r="AF185" s="149"/>
      <c r="AG185" s="149" t="s">
        <v>200</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x14ac:dyDescent="0.2">
      <c r="A186" s="156"/>
      <c r="B186" s="157"/>
      <c r="C186" s="254"/>
      <c r="D186" s="255"/>
      <c r="E186" s="255"/>
      <c r="F186" s="255"/>
      <c r="G186" s="255"/>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203</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0">
        <v>63</v>
      </c>
      <c r="B187" s="171" t="s">
        <v>371</v>
      </c>
      <c r="C187" s="179" t="s">
        <v>372</v>
      </c>
      <c r="D187" s="172" t="s">
        <v>246</v>
      </c>
      <c r="E187" s="173">
        <v>8</v>
      </c>
      <c r="F187" s="174"/>
      <c r="G187" s="175">
        <f>ROUND(E187*F187,2)</f>
        <v>0</v>
      </c>
      <c r="H187" s="174"/>
      <c r="I187" s="175">
        <f>ROUND(E187*H187,2)</f>
        <v>0</v>
      </c>
      <c r="J187" s="174"/>
      <c r="K187" s="175">
        <f>ROUND(E187*J187,2)</f>
        <v>0</v>
      </c>
      <c r="L187" s="175">
        <v>21</v>
      </c>
      <c r="M187" s="175">
        <f>G187*(1+L187/100)</f>
        <v>0</v>
      </c>
      <c r="N187" s="173">
        <v>0</v>
      </c>
      <c r="O187" s="173">
        <f>ROUND(E187*N187,2)</f>
        <v>0</v>
      </c>
      <c r="P187" s="173">
        <v>0</v>
      </c>
      <c r="Q187" s="173">
        <f>ROUND(E187*P187,2)</f>
        <v>0</v>
      </c>
      <c r="R187" s="175" t="s">
        <v>358</v>
      </c>
      <c r="S187" s="175" t="s">
        <v>196</v>
      </c>
      <c r="T187" s="176" t="s">
        <v>454</v>
      </c>
      <c r="U187" s="159">
        <v>0.2</v>
      </c>
      <c r="V187" s="159">
        <f>ROUND(E187*U187,2)</f>
        <v>1.6</v>
      </c>
      <c r="W187" s="159"/>
      <c r="X187" s="159" t="s">
        <v>198</v>
      </c>
      <c r="Y187" s="159" t="s">
        <v>199</v>
      </c>
      <c r="Z187" s="149"/>
      <c r="AA187" s="149"/>
      <c r="AB187" s="149"/>
      <c r="AC187" s="149"/>
      <c r="AD187" s="149"/>
      <c r="AE187" s="149"/>
      <c r="AF187" s="149"/>
      <c r="AG187" s="149" t="s">
        <v>200</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2" x14ac:dyDescent="0.2">
      <c r="A188" s="156"/>
      <c r="B188" s="157"/>
      <c r="C188" s="254"/>
      <c r="D188" s="255"/>
      <c r="E188" s="255"/>
      <c r="F188" s="255"/>
      <c r="G188" s="255"/>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203</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0">
        <v>64</v>
      </c>
      <c r="B189" s="171" t="s">
        <v>373</v>
      </c>
      <c r="C189" s="179" t="s">
        <v>374</v>
      </c>
      <c r="D189" s="172" t="s">
        <v>375</v>
      </c>
      <c r="E189" s="173">
        <v>32</v>
      </c>
      <c r="F189" s="174"/>
      <c r="G189" s="175">
        <f>ROUND(E189*F189,2)</f>
        <v>0</v>
      </c>
      <c r="H189" s="174"/>
      <c r="I189" s="175">
        <f>ROUND(E189*H189,2)</f>
        <v>0</v>
      </c>
      <c r="J189" s="174"/>
      <c r="K189" s="175">
        <f>ROUND(E189*J189,2)</f>
        <v>0</v>
      </c>
      <c r="L189" s="175">
        <v>21</v>
      </c>
      <c r="M189" s="175">
        <f>G189*(1+L189/100)</f>
        <v>0</v>
      </c>
      <c r="N189" s="173">
        <v>0</v>
      </c>
      <c r="O189" s="173">
        <f>ROUND(E189*N189,2)</f>
        <v>0</v>
      </c>
      <c r="P189" s="173">
        <v>0</v>
      </c>
      <c r="Q189" s="173">
        <f>ROUND(E189*P189,2)</f>
        <v>0</v>
      </c>
      <c r="R189" s="175" t="s">
        <v>376</v>
      </c>
      <c r="S189" s="175" t="s">
        <v>196</v>
      </c>
      <c r="T189" s="176" t="s">
        <v>481</v>
      </c>
      <c r="U189" s="159">
        <v>1</v>
      </c>
      <c r="V189" s="159">
        <f>ROUND(E189*U189,2)</f>
        <v>32</v>
      </c>
      <c r="W189" s="159"/>
      <c r="X189" s="159" t="s">
        <v>253</v>
      </c>
      <c r="Y189" s="159" t="s">
        <v>199</v>
      </c>
      <c r="Z189" s="149"/>
      <c r="AA189" s="149"/>
      <c r="AB189" s="149"/>
      <c r="AC189" s="149"/>
      <c r="AD189" s="149"/>
      <c r="AE189" s="149"/>
      <c r="AF189" s="149"/>
      <c r="AG189" s="149" t="s">
        <v>254</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x14ac:dyDescent="0.2">
      <c r="A190" s="156"/>
      <c r="B190" s="157"/>
      <c r="C190" s="254"/>
      <c r="D190" s="255"/>
      <c r="E190" s="255"/>
      <c r="F190" s="255"/>
      <c r="G190" s="255"/>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203</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70">
        <v>65</v>
      </c>
      <c r="B191" s="171" t="s">
        <v>377</v>
      </c>
      <c r="C191" s="179" t="s">
        <v>378</v>
      </c>
      <c r="D191" s="172" t="s">
        <v>375</v>
      </c>
      <c r="E191" s="173">
        <v>16</v>
      </c>
      <c r="F191" s="174"/>
      <c r="G191" s="175">
        <f>ROUND(E191*F191,2)</f>
        <v>0</v>
      </c>
      <c r="H191" s="174"/>
      <c r="I191" s="175">
        <f>ROUND(E191*H191,2)</f>
        <v>0</v>
      </c>
      <c r="J191" s="174"/>
      <c r="K191" s="175">
        <f>ROUND(E191*J191,2)</f>
        <v>0</v>
      </c>
      <c r="L191" s="175">
        <v>21</v>
      </c>
      <c r="M191" s="175">
        <f>G191*(1+L191/100)</f>
        <v>0</v>
      </c>
      <c r="N191" s="173">
        <v>0</v>
      </c>
      <c r="O191" s="173">
        <f>ROUND(E191*N191,2)</f>
        <v>0</v>
      </c>
      <c r="P191" s="173">
        <v>0</v>
      </c>
      <c r="Q191" s="173">
        <f>ROUND(E191*P191,2)</f>
        <v>0</v>
      </c>
      <c r="R191" s="175" t="s">
        <v>376</v>
      </c>
      <c r="S191" s="175" t="s">
        <v>196</v>
      </c>
      <c r="T191" s="176" t="s">
        <v>197</v>
      </c>
      <c r="U191" s="159">
        <v>1</v>
      </c>
      <c r="V191" s="159">
        <f>ROUND(E191*U191,2)</f>
        <v>16</v>
      </c>
      <c r="W191" s="159"/>
      <c r="X191" s="159" t="s">
        <v>253</v>
      </c>
      <c r="Y191" s="159" t="s">
        <v>199</v>
      </c>
      <c r="Z191" s="149"/>
      <c r="AA191" s="149"/>
      <c r="AB191" s="149"/>
      <c r="AC191" s="149"/>
      <c r="AD191" s="149"/>
      <c r="AE191" s="149"/>
      <c r="AF191" s="149"/>
      <c r="AG191" s="149" t="s">
        <v>254</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x14ac:dyDescent="0.2">
      <c r="A192" s="156"/>
      <c r="B192" s="157"/>
      <c r="C192" s="254"/>
      <c r="D192" s="255"/>
      <c r="E192" s="255"/>
      <c r="F192" s="255"/>
      <c r="G192" s="255"/>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203</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70">
        <v>66</v>
      </c>
      <c r="B193" s="171" t="s">
        <v>379</v>
      </c>
      <c r="C193" s="179" t="s">
        <v>380</v>
      </c>
      <c r="D193" s="172" t="s">
        <v>375</v>
      </c>
      <c r="E193" s="173">
        <v>8</v>
      </c>
      <c r="F193" s="174"/>
      <c r="G193" s="175">
        <f>ROUND(E193*F193,2)</f>
        <v>0</v>
      </c>
      <c r="H193" s="174"/>
      <c r="I193" s="175">
        <f>ROUND(E193*H193,2)</f>
        <v>0</v>
      </c>
      <c r="J193" s="174"/>
      <c r="K193" s="175">
        <f>ROUND(E193*J193,2)</f>
        <v>0</v>
      </c>
      <c r="L193" s="175">
        <v>21</v>
      </c>
      <c r="M193" s="175">
        <f>G193*(1+L193/100)</f>
        <v>0</v>
      </c>
      <c r="N193" s="173">
        <v>0</v>
      </c>
      <c r="O193" s="173">
        <f>ROUND(E193*N193,2)</f>
        <v>0</v>
      </c>
      <c r="P193" s="173">
        <v>0</v>
      </c>
      <c r="Q193" s="173">
        <f>ROUND(E193*P193,2)</f>
        <v>0</v>
      </c>
      <c r="R193" s="175" t="s">
        <v>376</v>
      </c>
      <c r="S193" s="175" t="s">
        <v>196</v>
      </c>
      <c r="T193" s="176" t="s">
        <v>197</v>
      </c>
      <c r="U193" s="159">
        <v>1</v>
      </c>
      <c r="V193" s="159">
        <f>ROUND(E193*U193,2)</f>
        <v>8</v>
      </c>
      <c r="W193" s="159"/>
      <c r="X193" s="159" t="s">
        <v>253</v>
      </c>
      <c r="Y193" s="159" t="s">
        <v>199</v>
      </c>
      <c r="Z193" s="149"/>
      <c r="AA193" s="149"/>
      <c r="AB193" s="149"/>
      <c r="AC193" s="149"/>
      <c r="AD193" s="149"/>
      <c r="AE193" s="149"/>
      <c r="AF193" s="149"/>
      <c r="AG193" s="149" t="s">
        <v>254</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x14ac:dyDescent="0.2">
      <c r="A194" s="156"/>
      <c r="B194" s="157"/>
      <c r="C194" s="254"/>
      <c r="D194" s="255"/>
      <c r="E194" s="255"/>
      <c r="F194" s="255"/>
      <c r="G194" s="255"/>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203</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ht="33.75" outlineLevel="1" x14ac:dyDescent="0.2">
      <c r="A195" s="170">
        <v>67</v>
      </c>
      <c r="B195" s="171" t="s">
        <v>448</v>
      </c>
      <c r="C195" s="179" t="s">
        <v>490</v>
      </c>
      <c r="D195" s="172" t="s">
        <v>246</v>
      </c>
      <c r="E195" s="173">
        <v>2</v>
      </c>
      <c r="F195" s="174"/>
      <c r="G195" s="175">
        <f>ROUND(E195*F195,2)</f>
        <v>0</v>
      </c>
      <c r="H195" s="174"/>
      <c r="I195" s="175">
        <f>ROUND(E195*H195,2)</f>
        <v>0</v>
      </c>
      <c r="J195" s="174"/>
      <c r="K195" s="175">
        <f>ROUND(E195*J195,2)</f>
        <v>0</v>
      </c>
      <c r="L195" s="175">
        <v>21</v>
      </c>
      <c r="M195" s="175">
        <f>G195*(1+L195/100)</f>
        <v>0</v>
      </c>
      <c r="N195" s="173">
        <v>3.2000000000000002E-3</v>
      </c>
      <c r="O195" s="173">
        <f>ROUND(E195*N195,2)</f>
        <v>0.01</v>
      </c>
      <c r="P195" s="173">
        <v>0</v>
      </c>
      <c r="Q195" s="173">
        <f>ROUND(E195*P195,2)</f>
        <v>0</v>
      </c>
      <c r="R195" s="175" t="s">
        <v>267</v>
      </c>
      <c r="S195" s="175" t="s">
        <v>196</v>
      </c>
      <c r="T195" s="176" t="s">
        <v>197</v>
      </c>
      <c r="U195" s="159">
        <v>0</v>
      </c>
      <c r="V195" s="159">
        <f>ROUND(E195*U195,2)</f>
        <v>0</v>
      </c>
      <c r="W195" s="159"/>
      <c r="X195" s="159" t="s">
        <v>268</v>
      </c>
      <c r="Y195" s="159" t="s">
        <v>199</v>
      </c>
      <c r="Z195" s="149"/>
      <c r="AA195" s="149"/>
      <c r="AB195" s="149"/>
      <c r="AC195" s="149"/>
      <c r="AD195" s="149"/>
      <c r="AE195" s="149"/>
      <c r="AF195" s="149"/>
      <c r="AG195" s="149" t="s">
        <v>269</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x14ac:dyDescent="0.2">
      <c r="A196" s="156"/>
      <c r="B196" s="157"/>
      <c r="C196" s="254"/>
      <c r="D196" s="255"/>
      <c r="E196" s="255"/>
      <c r="F196" s="255"/>
      <c r="G196" s="255"/>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203</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ht="33.75" outlineLevel="1" x14ac:dyDescent="0.2">
      <c r="A197" s="170">
        <v>68</v>
      </c>
      <c r="B197" s="171" t="s">
        <v>381</v>
      </c>
      <c r="C197" s="179" t="s">
        <v>489</v>
      </c>
      <c r="D197" s="172" t="s">
        <v>246</v>
      </c>
      <c r="E197" s="173">
        <v>13</v>
      </c>
      <c r="F197" s="174"/>
      <c r="G197" s="175">
        <f>ROUND(E197*F197,2)</f>
        <v>0</v>
      </c>
      <c r="H197" s="174"/>
      <c r="I197" s="175">
        <f>ROUND(E197*H197,2)</f>
        <v>0</v>
      </c>
      <c r="J197" s="174"/>
      <c r="K197" s="175">
        <f>ROUND(E197*J197,2)</f>
        <v>0</v>
      </c>
      <c r="L197" s="175">
        <v>21</v>
      </c>
      <c r="M197" s="175">
        <f>G197*(1+L197/100)</f>
        <v>0</v>
      </c>
      <c r="N197" s="173">
        <v>3.5000000000000001E-3</v>
      </c>
      <c r="O197" s="173">
        <f>ROUND(E197*N197,2)</f>
        <v>0.05</v>
      </c>
      <c r="P197" s="173">
        <v>0</v>
      </c>
      <c r="Q197" s="173">
        <f>ROUND(E197*P197,2)</f>
        <v>0</v>
      </c>
      <c r="R197" s="175" t="s">
        <v>267</v>
      </c>
      <c r="S197" s="175" t="s">
        <v>196</v>
      </c>
      <c r="T197" s="176" t="s">
        <v>197</v>
      </c>
      <c r="U197" s="159">
        <v>0</v>
      </c>
      <c r="V197" s="159">
        <f>ROUND(E197*U197,2)</f>
        <v>0</v>
      </c>
      <c r="W197" s="159"/>
      <c r="X197" s="159" t="s">
        <v>268</v>
      </c>
      <c r="Y197" s="159" t="s">
        <v>199</v>
      </c>
      <c r="Z197" s="149"/>
      <c r="AA197" s="149"/>
      <c r="AB197" s="149"/>
      <c r="AC197" s="149"/>
      <c r="AD197" s="149"/>
      <c r="AE197" s="149"/>
      <c r="AF197" s="149"/>
      <c r="AG197" s="149" t="s">
        <v>269</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x14ac:dyDescent="0.2">
      <c r="A198" s="156"/>
      <c r="B198" s="157"/>
      <c r="C198" s="254"/>
      <c r="D198" s="255"/>
      <c r="E198" s="255"/>
      <c r="F198" s="255"/>
      <c r="G198" s="255"/>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203</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22.5" outlineLevel="1" x14ac:dyDescent="0.2">
      <c r="A199" s="170">
        <v>69</v>
      </c>
      <c r="B199" s="171" t="s">
        <v>382</v>
      </c>
      <c r="C199" s="179" t="s">
        <v>383</v>
      </c>
      <c r="D199" s="172" t="s">
        <v>246</v>
      </c>
      <c r="E199" s="173">
        <v>4</v>
      </c>
      <c r="F199" s="174"/>
      <c r="G199" s="175">
        <f>ROUND(E199*F199,2)</f>
        <v>0</v>
      </c>
      <c r="H199" s="174"/>
      <c r="I199" s="175">
        <f>ROUND(E199*H199,2)</f>
        <v>0</v>
      </c>
      <c r="J199" s="174"/>
      <c r="K199" s="175">
        <f>ROUND(E199*J199,2)</f>
        <v>0</v>
      </c>
      <c r="L199" s="175">
        <v>21</v>
      </c>
      <c r="M199" s="175">
        <f>G199*(1+L199/100)</f>
        <v>0</v>
      </c>
      <c r="N199" s="173">
        <v>1.8000000000000001E-4</v>
      </c>
      <c r="O199" s="173">
        <f>ROUND(E199*N199,2)</f>
        <v>0</v>
      </c>
      <c r="P199" s="173">
        <v>0</v>
      </c>
      <c r="Q199" s="173">
        <f>ROUND(E199*P199,2)</f>
        <v>0</v>
      </c>
      <c r="R199" s="175" t="s">
        <v>267</v>
      </c>
      <c r="S199" s="175" t="s">
        <v>196</v>
      </c>
      <c r="T199" s="176" t="s">
        <v>454</v>
      </c>
      <c r="U199" s="159">
        <v>0</v>
      </c>
      <c r="V199" s="159">
        <f>ROUND(E199*U199,2)</f>
        <v>0</v>
      </c>
      <c r="W199" s="159"/>
      <c r="X199" s="159" t="s">
        <v>268</v>
      </c>
      <c r="Y199" s="159" t="s">
        <v>199</v>
      </c>
      <c r="Z199" s="149"/>
      <c r="AA199" s="149"/>
      <c r="AB199" s="149"/>
      <c r="AC199" s="149"/>
      <c r="AD199" s="149"/>
      <c r="AE199" s="149"/>
      <c r="AF199" s="149"/>
      <c r="AG199" s="149" t="s">
        <v>269</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x14ac:dyDescent="0.2">
      <c r="A200" s="156"/>
      <c r="B200" s="157"/>
      <c r="C200" s="254"/>
      <c r="D200" s="255"/>
      <c r="E200" s="255"/>
      <c r="F200" s="255"/>
      <c r="G200" s="255"/>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203</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2.5" outlineLevel="1" x14ac:dyDescent="0.2">
      <c r="A201" s="170">
        <v>70</v>
      </c>
      <c r="B201" s="171" t="s">
        <v>384</v>
      </c>
      <c r="C201" s="179" t="s">
        <v>385</v>
      </c>
      <c r="D201" s="172" t="s">
        <v>246</v>
      </c>
      <c r="E201" s="173">
        <v>1</v>
      </c>
      <c r="F201" s="174"/>
      <c r="G201" s="175">
        <f>ROUND(E201*F201,2)</f>
        <v>0</v>
      </c>
      <c r="H201" s="174"/>
      <c r="I201" s="175">
        <f>ROUND(E201*H201,2)</f>
        <v>0</v>
      </c>
      <c r="J201" s="174"/>
      <c r="K201" s="175">
        <f>ROUND(E201*J201,2)</f>
        <v>0</v>
      </c>
      <c r="L201" s="175">
        <v>21</v>
      </c>
      <c r="M201" s="175">
        <f>G201*(1+L201/100)</f>
        <v>0</v>
      </c>
      <c r="N201" s="173">
        <v>5.0000000000000001E-4</v>
      </c>
      <c r="O201" s="173">
        <f>ROUND(E201*N201,2)</f>
        <v>0</v>
      </c>
      <c r="P201" s="173">
        <v>0</v>
      </c>
      <c r="Q201" s="173">
        <f>ROUND(E201*P201,2)</f>
        <v>0</v>
      </c>
      <c r="R201" s="175" t="s">
        <v>267</v>
      </c>
      <c r="S201" s="175" t="s">
        <v>196</v>
      </c>
      <c r="T201" s="176" t="s">
        <v>197</v>
      </c>
      <c r="U201" s="159">
        <v>0</v>
      </c>
      <c r="V201" s="159">
        <f>ROUND(E201*U201,2)</f>
        <v>0</v>
      </c>
      <c r="W201" s="159"/>
      <c r="X201" s="159" t="s">
        <v>268</v>
      </c>
      <c r="Y201" s="159" t="s">
        <v>199</v>
      </c>
      <c r="Z201" s="149"/>
      <c r="AA201" s="149"/>
      <c r="AB201" s="149"/>
      <c r="AC201" s="149"/>
      <c r="AD201" s="149"/>
      <c r="AE201" s="149"/>
      <c r="AF201" s="149"/>
      <c r="AG201" s="149" t="s">
        <v>269</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x14ac:dyDescent="0.2">
      <c r="A202" s="156"/>
      <c r="B202" s="157"/>
      <c r="C202" s="254"/>
      <c r="D202" s="255"/>
      <c r="E202" s="255"/>
      <c r="F202" s="255"/>
      <c r="G202" s="255"/>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203</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x14ac:dyDescent="0.2">
      <c r="A203" s="163" t="s">
        <v>190</v>
      </c>
      <c r="B203" s="164" t="s">
        <v>156</v>
      </c>
      <c r="C203" s="178" t="s">
        <v>157</v>
      </c>
      <c r="D203" s="165"/>
      <c r="E203" s="166"/>
      <c r="F203" s="167"/>
      <c r="G203" s="167">
        <f>SUMIF(AG204:AG220,"&lt;&gt;NOR",G204:G220)</f>
        <v>0</v>
      </c>
      <c r="H203" s="167"/>
      <c r="I203" s="167">
        <f>SUM(I204:I220)</f>
        <v>0</v>
      </c>
      <c r="J203" s="167"/>
      <c r="K203" s="167">
        <f>SUM(K204:K220)</f>
        <v>0</v>
      </c>
      <c r="L203" s="167"/>
      <c r="M203" s="167">
        <f>SUM(M204:M220)</f>
        <v>0</v>
      </c>
      <c r="N203" s="166"/>
      <c r="O203" s="166">
        <f>SUM(O204:O220)</f>
        <v>0</v>
      </c>
      <c r="P203" s="166"/>
      <c r="Q203" s="166">
        <f>SUM(Q204:Q220)</f>
        <v>0</v>
      </c>
      <c r="R203" s="167"/>
      <c r="S203" s="167"/>
      <c r="T203" s="168"/>
      <c r="U203" s="162"/>
      <c r="V203" s="162">
        <f>SUM(V204:V220)</f>
        <v>24.29</v>
      </c>
      <c r="W203" s="162"/>
      <c r="X203" s="162"/>
      <c r="Y203" s="162"/>
      <c r="AG203" t="s">
        <v>191</v>
      </c>
    </row>
    <row r="204" spans="1:60" outlineLevel="1" x14ac:dyDescent="0.2">
      <c r="A204" s="170">
        <v>71</v>
      </c>
      <c r="B204" s="171" t="s">
        <v>313</v>
      </c>
      <c r="C204" s="179" t="s">
        <v>314</v>
      </c>
      <c r="D204" s="172" t="s">
        <v>0</v>
      </c>
      <c r="E204" s="173">
        <v>3</v>
      </c>
      <c r="F204" s="174"/>
      <c r="G204" s="175">
        <f>ROUND(E204*F204,2)</f>
        <v>0</v>
      </c>
      <c r="H204" s="174"/>
      <c r="I204" s="175">
        <f>ROUND(E204*H204,2)</f>
        <v>0</v>
      </c>
      <c r="J204" s="174"/>
      <c r="K204" s="175">
        <f>ROUND(E204*J204,2)</f>
        <v>0</v>
      </c>
      <c r="L204" s="175">
        <v>21</v>
      </c>
      <c r="M204" s="175">
        <f>G204*(1+L204/100)</f>
        <v>0</v>
      </c>
      <c r="N204" s="173">
        <v>0</v>
      </c>
      <c r="O204" s="173">
        <f>ROUND(E204*N204,2)</f>
        <v>0</v>
      </c>
      <c r="P204" s="173">
        <v>0</v>
      </c>
      <c r="Q204" s="173">
        <f>ROUND(E204*P204,2)</f>
        <v>0</v>
      </c>
      <c r="R204" s="175"/>
      <c r="S204" s="175" t="s">
        <v>196</v>
      </c>
      <c r="T204" s="176" t="s">
        <v>454</v>
      </c>
      <c r="U204" s="159">
        <v>0</v>
      </c>
      <c r="V204" s="159">
        <f>ROUND(E204*U204,2)</f>
        <v>0</v>
      </c>
      <c r="W204" s="159"/>
      <c r="X204" s="159" t="s">
        <v>198</v>
      </c>
      <c r="Y204" s="159" t="s">
        <v>199</v>
      </c>
      <c r="Z204" s="149"/>
      <c r="AA204" s="149"/>
      <c r="AB204" s="149"/>
      <c r="AC204" s="149"/>
      <c r="AD204" s="149"/>
      <c r="AE204" s="149"/>
      <c r="AF204" s="149"/>
      <c r="AG204" s="149" t="s">
        <v>200</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252" t="s">
        <v>315</v>
      </c>
      <c r="D205" s="253"/>
      <c r="E205" s="253"/>
      <c r="F205" s="253"/>
      <c r="G205" s="253"/>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208</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x14ac:dyDescent="0.2">
      <c r="A206" s="156"/>
      <c r="B206" s="157"/>
      <c r="C206" s="241"/>
      <c r="D206" s="242"/>
      <c r="E206" s="242"/>
      <c r="F206" s="242"/>
      <c r="G206" s="242"/>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203</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70">
        <v>72</v>
      </c>
      <c r="B207" s="171" t="s">
        <v>386</v>
      </c>
      <c r="C207" s="179" t="s">
        <v>387</v>
      </c>
      <c r="D207" s="172" t="s">
        <v>0</v>
      </c>
      <c r="E207" s="173">
        <v>3</v>
      </c>
      <c r="F207" s="174"/>
      <c r="G207" s="175">
        <f>ROUND(E207*F207,2)</f>
        <v>0</v>
      </c>
      <c r="H207" s="174"/>
      <c r="I207" s="175">
        <f>ROUND(E207*H207,2)</f>
        <v>0</v>
      </c>
      <c r="J207" s="174"/>
      <c r="K207" s="175">
        <f>ROUND(E207*J207,2)</f>
        <v>0</v>
      </c>
      <c r="L207" s="175">
        <v>21</v>
      </c>
      <c r="M207" s="175">
        <f>G207*(1+L207/100)</f>
        <v>0</v>
      </c>
      <c r="N207" s="173">
        <v>0</v>
      </c>
      <c r="O207" s="173">
        <f>ROUND(E207*N207,2)</f>
        <v>0</v>
      </c>
      <c r="P207" s="173">
        <v>0</v>
      </c>
      <c r="Q207" s="173">
        <f>ROUND(E207*P207,2)</f>
        <v>0</v>
      </c>
      <c r="R207" s="175"/>
      <c r="S207" s="175" t="s">
        <v>196</v>
      </c>
      <c r="T207" s="176" t="s">
        <v>454</v>
      </c>
      <c r="U207" s="159">
        <v>3.0000000000000001E-3</v>
      </c>
      <c r="V207" s="159">
        <f>ROUND(E207*U207,2)</f>
        <v>0.01</v>
      </c>
      <c r="W207" s="159"/>
      <c r="X207" s="159" t="s">
        <v>198</v>
      </c>
      <c r="Y207" s="159" t="s">
        <v>199</v>
      </c>
      <c r="Z207" s="149"/>
      <c r="AA207" s="149"/>
      <c r="AB207" s="149"/>
      <c r="AC207" s="149"/>
      <c r="AD207" s="149"/>
      <c r="AE207" s="149"/>
      <c r="AF207" s="149"/>
      <c r="AG207" s="149" t="s">
        <v>200</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2" x14ac:dyDescent="0.2">
      <c r="A208" s="156"/>
      <c r="B208" s="157"/>
      <c r="C208" s="254"/>
      <c r="D208" s="255"/>
      <c r="E208" s="255"/>
      <c r="F208" s="255"/>
      <c r="G208" s="255"/>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203</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70">
        <v>73</v>
      </c>
      <c r="B209" s="171" t="s">
        <v>388</v>
      </c>
      <c r="C209" s="179" t="s">
        <v>389</v>
      </c>
      <c r="D209" s="172" t="s">
        <v>0</v>
      </c>
      <c r="E209" s="173">
        <v>3</v>
      </c>
      <c r="F209" s="174"/>
      <c r="G209" s="175">
        <f>ROUND(E209*F209,2)</f>
        <v>0</v>
      </c>
      <c r="H209" s="174"/>
      <c r="I209" s="175">
        <f>ROUND(E209*H209,2)</f>
        <v>0</v>
      </c>
      <c r="J209" s="174"/>
      <c r="K209" s="175">
        <f>ROUND(E209*J209,2)</f>
        <v>0</v>
      </c>
      <c r="L209" s="175">
        <v>21</v>
      </c>
      <c r="M209" s="175">
        <f>G209*(1+L209/100)</f>
        <v>0</v>
      </c>
      <c r="N209" s="173">
        <v>0</v>
      </c>
      <c r="O209" s="173">
        <f>ROUND(E209*N209,2)</f>
        <v>0</v>
      </c>
      <c r="P209" s="173">
        <v>0</v>
      </c>
      <c r="Q209" s="173">
        <f>ROUND(E209*P209,2)</f>
        <v>0</v>
      </c>
      <c r="R209" s="175"/>
      <c r="S209" s="175" t="s">
        <v>196</v>
      </c>
      <c r="T209" s="176" t="s">
        <v>454</v>
      </c>
      <c r="U209" s="159">
        <v>8.9999999999999993E-3</v>
      </c>
      <c r="V209" s="159">
        <f>ROUND(E209*U209,2)</f>
        <v>0.03</v>
      </c>
      <c r="W209" s="159"/>
      <c r="X209" s="159" t="s">
        <v>198</v>
      </c>
      <c r="Y209" s="159" t="s">
        <v>199</v>
      </c>
      <c r="Z209" s="149"/>
      <c r="AA209" s="149"/>
      <c r="AB209" s="149"/>
      <c r="AC209" s="149"/>
      <c r="AD209" s="149"/>
      <c r="AE209" s="149"/>
      <c r="AF209" s="149"/>
      <c r="AG209" s="149" t="s">
        <v>200</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x14ac:dyDescent="0.2">
      <c r="A210" s="156"/>
      <c r="B210" s="157"/>
      <c r="C210" s="254"/>
      <c r="D210" s="255"/>
      <c r="E210" s="255"/>
      <c r="F210" s="255"/>
      <c r="G210" s="255"/>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203</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70">
        <v>74</v>
      </c>
      <c r="B211" s="171" t="s">
        <v>390</v>
      </c>
      <c r="C211" s="179" t="s">
        <v>391</v>
      </c>
      <c r="D211" s="172" t="s">
        <v>194</v>
      </c>
      <c r="E211" s="173">
        <v>65</v>
      </c>
      <c r="F211" s="174"/>
      <c r="G211" s="175">
        <f>ROUND(E211*F211,2)</f>
        <v>0</v>
      </c>
      <c r="H211" s="174"/>
      <c r="I211" s="175">
        <f>ROUND(E211*H211,2)</f>
        <v>0</v>
      </c>
      <c r="J211" s="174"/>
      <c r="K211" s="175">
        <f>ROUND(E211*J211,2)</f>
        <v>0</v>
      </c>
      <c r="L211" s="175">
        <v>21</v>
      </c>
      <c r="M211" s="175">
        <f>G211*(1+L211/100)</f>
        <v>0</v>
      </c>
      <c r="N211" s="173">
        <v>0</v>
      </c>
      <c r="O211" s="173">
        <f>ROUND(E211*N211,2)</f>
        <v>0</v>
      </c>
      <c r="P211" s="173">
        <v>0</v>
      </c>
      <c r="Q211" s="173">
        <f>ROUND(E211*P211,2)</f>
        <v>0</v>
      </c>
      <c r="R211" s="175" t="s">
        <v>154</v>
      </c>
      <c r="S211" s="175" t="s">
        <v>196</v>
      </c>
      <c r="T211" s="176" t="s">
        <v>454</v>
      </c>
      <c r="U211" s="159">
        <v>0.05</v>
      </c>
      <c r="V211" s="159">
        <f>ROUND(E211*U211,2)</f>
        <v>3.25</v>
      </c>
      <c r="W211" s="159"/>
      <c r="X211" s="159" t="s">
        <v>198</v>
      </c>
      <c r="Y211" s="159" t="s">
        <v>199</v>
      </c>
      <c r="Z211" s="149"/>
      <c r="AA211" s="149"/>
      <c r="AB211" s="149"/>
      <c r="AC211" s="149"/>
      <c r="AD211" s="149"/>
      <c r="AE211" s="149"/>
      <c r="AF211" s="149"/>
      <c r="AG211" s="149" t="s">
        <v>200</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x14ac:dyDescent="0.2">
      <c r="A212" s="156"/>
      <c r="B212" s="157"/>
      <c r="C212" s="254"/>
      <c r="D212" s="255"/>
      <c r="E212" s="255"/>
      <c r="F212" s="255"/>
      <c r="G212" s="255"/>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203</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70">
        <v>75</v>
      </c>
      <c r="B213" s="171" t="s">
        <v>373</v>
      </c>
      <c r="C213" s="179" t="s">
        <v>374</v>
      </c>
      <c r="D213" s="172" t="s">
        <v>375</v>
      </c>
      <c r="E213" s="173">
        <v>8.5</v>
      </c>
      <c r="F213" s="174"/>
      <c r="G213" s="175">
        <f>ROUND(E213*F213,2)</f>
        <v>0</v>
      </c>
      <c r="H213" s="174"/>
      <c r="I213" s="175">
        <f>ROUND(E213*H213,2)</f>
        <v>0</v>
      </c>
      <c r="J213" s="174"/>
      <c r="K213" s="175">
        <f>ROUND(E213*J213,2)</f>
        <v>0</v>
      </c>
      <c r="L213" s="175">
        <v>21</v>
      </c>
      <c r="M213" s="175">
        <f>G213*(1+L213/100)</f>
        <v>0</v>
      </c>
      <c r="N213" s="173">
        <v>0</v>
      </c>
      <c r="O213" s="173">
        <f>ROUND(E213*N213,2)</f>
        <v>0</v>
      </c>
      <c r="P213" s="173">
        <v>0</v>
      </c>
      <c r="Q213" s="173">
        <f>ROUND(E213*P213,2)</f>
        <v>0</v>
      </c>
      <c r="R213" s="175" t="s">
        <v>376</v>
      </c>
      <c r="S213" s="175" t="s">
        <v>196</v>
      </c>
      <c r="T213" s="176" t="s">
        <v>481</v>
      </c>
      <c r="U213" s="159">
        <v>1</v>
      </c>
      <c r="V213" s="159">
        <f>ROUND(E213*U213,2)</f>
        <v>8.5</v>
      </c>
      <c r="W213" s="159"/>
      <c r="X213" s="159" t="s">
        <v>253</v>
      </c>
      <c r="Y213" s="159" t="s">
        <v>199</v>
      </c>
      <c r="Z213" s="149"/>
      <c r="AA213" s="149"/>
      <c r="AB213" s="149"/>
      <c r="AC213" s="149"/>
      <c r="AD213" s="149"/>
      <c r="AE213" s="149"/>
      <c r="AF213" s="149"/>
      <c r="AG213" s="149" t="s">
        <v>254</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x14ac:dyDescent="0.2">
      <c r="A214" s="156"/>
      <c r="B214" s="157"/>
      <c r="C214" s="254"/>
      <c r="D214" s="255"/>
      <c r="E214" s="255"/>
      <c r="F214" s="255"/>
      <c r="G214" s="255"/>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203</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70">
        <v>76</v>
      </c>
      <c r="B215" s="171" t="s">
        <v>377</v>
      </c>
      <c r="C215" s="179" t="s">
        <v>378</v>
      </c>
      <c r="D215" s="172" t="s">
        <v>375</v>
      </c>
      <c r="E215" s="173">
        <v>8.5</v>
      </c>
      <c r="F215" s="174"/>
      <c r="G215" s="175">
        <f>ROUND(E215*F215,2)</f>
        <v>0</v>
      </c>
      <c r="H215" s="174"/>
      <c r="I215" s="175">
        <f>ROUND(E215*H215,2)</f>
        <v>0</v>
      </c>
      <c r="J215" s="174"/>
      <c r="K215" s="175">
        <f>ROUND(E215*J215,2)</f>
        <v>0</v>
      </c>
      <c r="L215" s="175">
        <v>21</v>
      </c>
      <c r="M215" s="175">
        <f>G215*(1+L215/100)</f>
        <v>0</v>
      </c>
      <c r="N215" s="173">
        <v>0</v>
      </c>
      <c r="O215" s="173">
        <f>ROUND(E215*N215,2)</f>
        <v>0</v>
      </c>
      <c r="P215" s="173">
        <v>0</v>
      </c>
      <c r="Q215" s="173">
        <f>ROUND(E215*P215,2)</f>
        <v>0</v>
      </c>
      <c r="R215" s="175" t="s">
        <v>376</v>
      </c>
      <c r="S215" s="175" t="s">
        <v>196</v>
      </c>
      <c r="T215" s="176" t="s">
        <v>454</v>
      </c>
      <c r="U215" s="159">
        <v>1</v>
      </c>
      <c r="V215" s="159">
        <f>ROUND(E215*U215,2)</f>
        <v>8.5</v>
      </c>
      <c r="W215" s="159"/>
      <c r="X215" s="159" t="s">
        <v>253</v>
      </c>
      <c r="Y215" s="159" t="s">
        <v>199</v>
      </c>
      <c r="Z215" s="149"/>
      <c r="AA215" s="149"/>
      <c r="AB215" s="149"/>
      <c r="AC215" s="149"/>
      <c r="AD215" s="149"/>
      <c r="AE215" s="149"/>
      <c r="AF215" s="149"/>
      <c r="AG215" s="149" t="s">
        <v>254</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x14ac:dyDescent="0.2">
      <c r="A216" s="156"/>
      <c r="B216" s="157"/>
      <c r="C216" s="254"/>
      <c r="D216" s="255"/>
      <c r="E216" s="255"/>
      <c r="F216" s="255"/>
      <c r="G216" s="255"/>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203</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70">
        <v>77</v>
      </c>
      <c r="B217" s="171" t="s">
        <v>379</v>
      </c>
      <c r="C217" s="179" t="s">
        <v>380</v>
      </c>
      <c r="D217" s="172" t="s">
        <v>375</v>
      </c>
      <c r="E217" s="173">
        <v>4</v>
      </c>
      <c r="F217" s="174"/>
      <c r="G217" s="175">
        <f>ROUND(E217*F217,2)</f>
        <v>0</v>
      </c>
      <c r="H217" s="174"/>
      <c r="I217" s="175">
        <f>ROUND(E217*H217,2)</f>
        <v>0</v>
      </c>
      <c r="J217" s="174"/>
      <c r="K217" s="175">
        <f>ROUND(E217*J217,2)</f>
        <v>0</v>
      </c>
      <c r="L217" s="175">
        <v>21</v>
      </c>
      <c r="M217" s="175">
        <f>G217*(1+L217/100)</f>
        <v>0</v>
      </c>
      <c r="N217" s="173">
        <v>0</v>
      </c>
      <c r="O217" s="173">
        <f>ROUND(E217*N217,2)</f>
        <v>0</v>
      </c>
      <c r="P217" s="173">
        <v>0</v>
      </c>
      <c r="Q217" s="173">
        <f>ROUND(E217*P217,2)</f>
        <v>0</v>
      </c>
      <c r="R217" s="175" t="s">
        <v>376</v>
      </c>
      <c r="S217" s="175" t="s">
        <v>196</v>
      </c>
      <c r="T217" s="176" t="s">
        <v>454</v>
      </c>
      <c r="U217" s="159">
        <v>1</v>
      </c>
      <c r="V217" s="159">
        <f>ROUND(E217*U217,2)</f>
        <v>4</v>
      </c>
      <c r="W217" s="159"/>
      <c r="X217" s="159" t="s">
        <v>253</v>
      </c>
      <c r="Y217" s="159" t="s">
        <v>199</v>
      </c>
      <c r="Z217" s="149"/>
      <c r="AA217" s="149"/>
      <c r="AB217" s="149"/>
      <c r="AC217" s="149"/>
      <c r="AD217" s="149"/>
      <c r="AE217" s="149"/>
      <c r="AF217" s="149"/>
      <c r="AG217" s="149" t="s">
        <v>254</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2" x14ac:dyDescent="0.2">
      <c r="A218" s="156"/>
      <c r="B218" s="157"/>
      <c r="C218" s="254"/>
      <c r="D218" s="255"/>
      <c r="E218" s="255"/>
      <c r="F218" s="255"/>
      <c r="G218" s="255"/>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203</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70">
        <v>78</v>
      </c>
      <c r="B219" s="171" t="s">
        <v>392</v>
      </c>
      <c r="C219" s="179" t="s">
        <v>393</v>
      </c>
      <c r="D219" s="172" t="s">
        <v>246</v>
      </c>
      <c r="E219" s="173">
        <v>9</v>
      </c>
      <c r="F219" s="174"/>
      <c r="G219" s="175">
        <f>ROUND(E219*F219,2)</f>
        <v>0</v>
      </c>
      <c r="H219" s="174"/>
      <c r="I219" s="175">
        <f>ROUND(E219*H219,2)</f>
        <v>0</v>
      </c>
      <c r="J219" s="174"/>
      <c r="K219" s="175">
        <f>ROUND(E219*J219,2)</f>
        <v>0</v>
      </c>
      <c r="L219" s="175">
        <v>21</v>
      </c>
      <c r="M219" s="175">
        <f>G219*(1+L219/100)</f>
        <v>0</v>
      </c>
      <c r="N219" s="173">
        <v>1.0000000000000001E-5</v>
      </c>
      <c r="O219" s="173">
        <f>ROUND(E219*N219,2)</f>
        <v>0</v>
      </c>
      <c r="P219" s="173">
        <v>0</v>
      </c>
      <c r="Q219" s="173">
        <f>ROUND(E219*P219,2)</f>
        <v>0</v>
      </c>
      <c r="R219" s="175" t="s">
        <v>267</v>
      </c>
      <c r="S219" s="175" t="s">
        <v>196</v>
      </c>
      <c r="T219" s="176" t="s">
        <v>454</v>
      </c>
      <c r="U219" s="159">
        <v>0</v>
      </c>
      <c r="V219" s="159">
        <f>ROUND(E219*U219,2)</f>
        <v>0</v>
      </c>
      <c r="W219" s="159"/>
      <c r="X219" s="159" t="s">
        <v>268</v>
      </c>
      <c r="Y219" s="159" t="s">
        <v>199</v>
      </c>
      <c r="Z219" s="149"/>
      <c r="AA219" s="149"/>
      <c r="AB219" s="149"/>
      <c r="AC219" s="149"/>
      <c r="AD219" s="149"/>
      <c r="AE219" s="149"/>
      <c r="AF219" s="149"/>
      <c r="AG219" s="149" t="s">
        <v>269</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x14ac:dyDescent="0.2">
      <c r="A220" s="156"/>
      <c r="B220" s="157"/>
      <c r="C220" s="254"/>
      <c r="D220" s="255"/>
      <c r="E220" s="255"/>
      <c r="F220" s="255"/>
      <c r="G220" s="255"/>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203</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x14ac:dyDescent="0.2">
      <c r="A221" s="163" t="s">
        <v>190</v>
      </c>
      <c r="B221" s="164" t="s">
        <v>158</v>
      </c>
      <c r="C221" s="178" t="s">
        <v>159</v>
      </c>
      <c r="D221" s="165"/>
      <c r="E221" s="166"/>
      <c r="F221" s="167"/>
      <c r="G221" s="167">
        <f>SUMIF(AG222:AG235,"&lt;&gt;NOR",G222:G235)</f>
        <v>0</v>
      </c>
      <c r="H221" s="167"/>
      <c r="I221" s="167">
        <f>SUM(I222:I235)</f>
        <v>0</v>
      </c>
      <c r="J221" s="167"/>
      <c r="K221" s="167">
        <f>SUM(K222:K235)</f>
        <v>0</v>
      </c>
      <c r="L221" s="167"/>
      <c r="M221" s="167">
        <f>SUM(M222:M235)</f>
        <v>0</v>
      </c>
      <c r="N221" s="166"/>
      <c r="O221" s="166">
        <f>SUM(O222:O235)</f>
        <v>0</v>
      </c>
      <c r="P221" s="166"/>
      <c r="Q221" s="166">
        <f>SUM(Q222:Q235)</f>
        <v>0</v>
      </c>
      <c r="R221" s="167"/>
      <c r="S221" s="167"/>
      <c r="T221" s="168"/>
      <c r="U221" s="162"/>
      <c r="V221" s="162">
        <f>SUM(V222:V235)</f>
        <v>4.0999999999999996</v>
      </c>
      <c r="W221" s="162"/>
      <c r="X221" s="162"/>
      <c r="Y221" s="162"/>
      <c r="AG221" t="s">
        <v>191</v>
      </c>
    </row>
    <row r="222" spans="1:60" outlineLevel="1" x14ac:dyDescent="0.2">
      <c r="A222" s="170">
        <v>79</v>
      </c>
      <c r="B222" s="171" t="s">
        <v>394</v>
      </c>
      <c r="C222" s="179" t="s">
        <v>395</v>
      </c>
      <c r="D222" s="172" t="s">
        <v>234</v>
      </c>
      <c r="E222" s="173">
        <v>1.8023100000000001</v>
      </c>
      <c r="F222" s="174"/>
      <c r="G222" s="175">
        <f>ROUND(E222*F222,2)</f>
        <v>0</v>
      </c>
      <c r="H222" s="174"/>
      <c r="I222" s="175">
        <f>ROUND(E222*H222,2)</f>
        <v>0</v>
      </c>
      <c r="J222" s="174"/>
      <c r="K222" s="175">
        <f>ROUND(E222*J222,2)</f>
        <v>0</v>
      </c>
      <c r="L222" s="175">
        <v>21</v>
      </c>
      <c r="M222" s="175">
        <f>G222*(1+L222/100)</f>
        <v>0</v>
      </c>
      <c r="N222" s="173">
        <v>0</v>
      </c>
      <c r="O222" s="173">
        <f>ROUND(E222*N222,2)</f>
        <v>0</v>
      </c>
      <c r="P222" s="173">
        <v>0</v>
      </c>
      <c r="Q222" s="173">
        <f>ROUND(E222*P222,2)</f>
        <v>0</v>
      </c>
      <c r="R222" s="175" t="s">
        <v>228</v>
      </c>
      <c r="S222" s="175" t="s">
        <v>196</v>
      </c>
      <c r="T222" s="176" t="s">
        <v>425</v>
      </c>
      <c r="U222" s="159">
        <v>0.49</v>
      </c>
      <c r="V222" s="159">
        <f>ROUND(E222*U222,2)</f>
        <v>0.88</v>
      </c>
      <c r="W222" s="159"/>
      <c r="X222" s="159" t="s">
        <v>396</v>
      </c>
      <c r="Y222" s="159" t="s">
        <v>199</v>
      </c>
      <c r="Z222" s="149"/>
      <c r="AA222" s="149"/>
      <c r="AB222" s="149"/>
      <c r="AC222" s="149"/>
      <c r="AD222" s="149"/>
      <c r="AE222" s="149"/>
      <c r="AF222" s="149"/>
      <c r="AG222" s="149" t="s">
        <v>397</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x14ac:dyDescent="0.2">
      <c r="A223" s="156"/>
      <c r="B223" s="157"/>
      <c r="C223" s="252" t="s">
        <v>398</v>
      </c>
      <c r="D223" s="253"/>
      <c r="E223" s="253"/>
      <c r="F223" s="253"/>
      <c r="G223" s="253"/>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208</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x14ac:dyDescent="0.2">
      <c r="A224" s="156"/>
      <c r="B224" s="157"/>
      <c r="C224" s="241"/>
      <c r="D224" s="242"/>
      <c r="E224" s="242"/>
      <c r="F224" s="242"/>
      <c r="G224" s="242"/>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203</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70">
        <v>80</v>
      </c>
      <c r="B225" s="171" t="s">
        <v>399</v>
      </c>
      <c r="C225" s="179" t="s">
        <v>400</v>
      </c>
      <c r="D225" s="172" t="s">
        <v>234</v>
      </c>
      <c r="E225" s="173">
        <v>3.6046200000000002</v>
      </c>
      <c r="F225" s="174"/>
      <c r="G225" s="175">
        <f>ROUND(E225*F225,2)</f>
        <v>0</v>
      </c>
      <c r="H225" s="174"/>
      <c r="I225" s="175">
        <f>ROUND(E225*H225,2)</f>
        <v>0</v>
      </c>
      <c r="J225" s="174"/>
      <c r="K225" s="175">
        <f>ROUND(E225*J225,2)</f>
        <v>0</v>
      </c>
      <c r="L225" s="175">
        <v>21</v>
      </c>
      <c r="M225" s="175">
        <f>G225*(1+L225/100)</f>
        <v>0</v>
      </c>
      <c r="N225" s="173">
        <v>0</v>
      </c>
      <c r="O225" s="173">
        <f>ROUND(E225*N225,2)</f>
        <v>0</v>
      </c>
      <c r="P225" s="173">
        <v>0</v>
      </c>
      <c r="Q225" s="173">
        <f>ROUND(E225*P225,2)</f>
        <v>0</v>
      </c>
      <c r="R225" s="175" t="s">
        <v>228</v>
      </c>
      <c r="S225" s="175" t="s">
        <v>196</v>
      </c>
      <c r="T225" s="176" t="s">
        <v>425</v>
      </c>
      <c r="U225" s="159">
        <v>0</v>
      </c>
      <c r="V225" s="159">
        <f>ROUND(E225*U225,2)</f>
        <v>0</v>
      </c>
      <c r="W225" s="159"/>
      <c r="X225" s="159" t="s">
        <v>396</v>
      </c>
      <c r="Y225" s="159" t="s">
        <v>199</v>
      </c>
      <c r="Z225" s="149"/>
      <c r="AA225" s="149"/>
      <c r="AB225" s="149"/>
      <c r="AC225" s="149"/>
      <c r="AD225" s="149"/>
      <c r="AE225" s="149"/>
      <c r="AF225" s="149"/>
      <c r="AG225" s="149" t="s">
        <v>397</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x14ac:dyDescent="0.2">
      <c r="A226" s="156"/>
      <c r="B226" s="157"/>
      <c r="C226" s="254"/>
      <c r="D226" s="255"/>
      <c r="E226" s="255"/>
      <c r="F226" s="255"/>
      <c r="G226" s="255"/>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203</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70">
        <v>81</v>
      </c>
      <c r="B227" s="171" t="s">
        <v>401</v>
      </c>
      <c r="C227" s="179" t="s">
        <v>402</v>
      </c>
      <c r="D227" s="172" t="s">
        <v>234</v>
      </c>
      <c r="E227" s="173">
        <v>1.8023100000000001</v>
      </c>
      <c r="F227" s="174"/>
      <c r="G227" s="175">
        <f>ROUND(E227*F227,2)</f>
        <v>0</v>
      </c>
      <c r="H227" s="174"/>
      <c r="I227" s="175">
        <f>ROUND(E227*H227,2)</f>
        <v>0</v>
      </c>
      <c r="J227" s="174"/>
      <c r="K227" s="175">
        <f>ROUND(E227*J227,2)</f>
        <v>0</v>
      </c>
      <c r="L227" s="175">
        <v>21</v>
      </c>
      <c r="M227" s="175">
        <f>G227*(1+L227/100)</f>
        <v>0</v>
      </c>
      <c r="N227" s="173">
        <v>0</v>
      </c>
      <c r="O227" s="173">
        <f>ROUND(E227*N227,2)</f>
        <v>0</v>
      </c>
      <c r="P227" s="173">
        <v>0</v>
      </c>
      <c r="Q227" s="173">
        <f>ROUND(E227*P227,2)</f>
        <v>0</v>
      </c>
      <c r="R227" s="175" t="s">
        <v>228</v>
      </c>
      <c r="S227" s="175" t="s">
        <v>196</v>
      </c>
      <c r="T227" s="176" t="s">
        <v>425</v>
      </c>
      <c r="U227" s="159">
        <v>0.94199999999999995</v>
      </c>
      <c r="V227" s="159">
        <f>ROUND(E227*U227,2)</f>
        <v>1.7</v>
      </c>
      <c r="W227" s="159"/>
      <c r="X227" s="159" t="s">
        <v>396</v>
      </c>
      <c r="Y227" s="159" t="s">
        <v>199</v>
      </c>
      <c r="Z227" s="149"/>
      <c r="AA227" s="149"/>
      <c r="AB227" s="149"/>
      <c r="AC227" s="149"/>
      <c r="AD227" s="149"/>
      <c r="AE227" s="149"/>
      <c r="AF227" s="149"/>
      <c r="AG227" s="149" t="s">
        <v>397</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2" x14ac:dyDescent="0.2">
      <c r="A228" s="156"/>
      <c r="B228" s="157"/>
      <c r="C228" s="254"/>
      <c r="D228" s="255"/>
      <c r="E228" s="255"/>
      <c r="F228" s="255"/>
      <c r="G228" s="255"/>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203</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2.5" outlineLevel="1" x14ac:dyDescent="0.2">
      <c r="A229" s="170">
        <v>82</v>
      </c>
      <c r="B229" s="171" t="s">
        <v>403</v>
      </c>
      <c r="C229" s="179" t="s">
        <v>404</v>
      </c>
      <c r="D229" s="172" t="s">
        <v>234</v>
      </c>
      <c r="E229" s="173">
        <v>14.41846</v>
      </c>
      <c r="F229" s="174"/>
      <c r="G229" s="175">
        <f>ROUND(E229*F229,2)</f>
        <v>0</v>
      </c>
      <c r="H229" s="174"/>
      <c r="I229" s="175">
        <f>ROUND(E229*H229,2)</f>
        <v>0</v>
      </c>
      <c r="J229" s="174"/>
      <c r="K229" s="175">
        <f>ROUND(E229*J229,2)</f>
        <v>0</v>
      </c>
      <c r="L229" s="175">
        <v>21</v>
      </c>
      <c r="M229" s="175">
        <f>G229*(1+L229/100)</f>
        <v>0</v>
      </c>
      <c r="N229" s="173">
        <v>0</v>
      </c>
      <c r="O229" s="173">
        <f>ROUND(E229*N229,2)</f>
        <v>0</v>
      </c>
      <c r="P229" s="173">
        <v>0</v>
      </c>
      <c r="Q229" s="173">
        <f>ROUND(E229*P229,2)</f>
        <v>0</v>
      </c>
      <c r="R229" s="175" t="s">
        <v>228</v>
      </c>
      <c r="S229" s="175" t="s">
        <v>196</v>
      </c>
      <c r="T229" s="176" t="s">
        <v>425</v>
      </c>
      <c r="U229" s="159">
        <v>0.105</v>
      </c>
      <c r="V229" s="159">
        <f>ROUND(E229*U229,2)</f>
        <v>1.51</v>
      </c>
      <c r="W229" s="159"/>
      <c r="X229" s="159" t="s">
        <v>396</v>
      </c>
      <c r="Y229" s="159" t="s">
        <v>199</v>
      </c>
      <c r="Z229" s="149"/>
      <c r="AA229" s="149"/>
      <c r="AB229" s="149"/>
      <c r="AC229" s="149"/>
      <c r="AD229" s="149"/>
      <c r="AE229" s="149"/>
      <c r="AF229" s="149"/>
      <c r="AG229" s="149" t="s">
        <v>397</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x14ac:dyDescent="0.2">
      <c r="A230" s="156"/>
      <c r="B230" s="157"/>
      <c r="C230" s="254"/>
      <c r="D230" s="255"/>
      <c r="E230" s="255"/>
      <c r="F230" s="255"/>
      <c r="G230" s="255"/>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203</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ht="22.5" outlineLevel="1" x14ac:dyDescent="0.2">
      <c r="A231" s="170">
        <v>83</v>
      </c>
      <c r="B231" s="171" t="s">
        <v>405</v>
      </c>
      <c r="C231" s="179" t="s">
        <v>406</v>
      </c>
      <c r="D231" s="172" t="s">
        <v>234</v>
      </c>
      <c r="E231" s="173">
        <v>1.8023100000000001</v>
      </c>
      <c r="F231" s="174"/>
      <c r="G231" s="175">
        <f>ROUND(E231*F231,2)</f>
        <v>0</v>
      </c>
      <c r="H231" s="174"/>
      <c r="I231" s="175">
        <f>ROUND(E231*H231,2)</f>
        <v>0</v>
      </c>
      <c r="J231" s="174"/>
      <c r="K231" s="175">
        <f>ROUND(E231*J231,2)</f>
        <v>0</v>
      </c>
      <c r="L231" s="175">
        <v>21</v>
      </c>
      <c r="M231" s="175">
        <f>G231*(1+L231/100)</f>
        <v>0</v>
      </c>
      <c r="N231" s="173">
        <v>0</v>
      </c>
      <c r="O231" s="173">
        <f>ROUND(E231*N231,2)</f>
        <v>0</v>
      </c>
      <c r="P231" s="173">
        <v>0</v>
      </c>
      <c r="Q231" s="173">
        <f>ROUND(E231*P231,2)</f>
        <v>0</v>
      </c>
      <c r="R231" s="175" t="s">
        <v>228</v>
      </c>
      <c r="S231" s="175" t="s">
        <v>196</v>
      </c>
      <c r="T231" s="176" t="s">
        <v>196</v>
      </c>
      <c r="U231" s="159">
        <v>0</v>
      </c>
      <c r="V231" s="159">
        <f>ROUND(E231*U231,2)</f>
        <v>0</v>
      </c>
      <c r="W231" s="159"/>
      <c r="X231" s="159" t="s">
        <v>396</v>
      </c>
      <c r="Y231" s="159" t="s">
        <v>199</v>
      </c>
      <c r="Z231" s="149"/>
      <c r="AA231" s="149"/>
      <c r="AB231" s="149"/>
      <c r="AC231" s="149"/>
      <c r="AD231" s="149"/>
      <c r="AE231" s="149"/>
      <c r="AF231" s="149"/>
      <c r="AG231" s="149" t="s">
        <v>397</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x14ac:dyDescent="0.2">
      <c r="A232" s="156"/>
      <c r="B232" s="157"/>
      <c r="C232" s="254"/>
      <c r="D232" s="255"/>
      <c r="E232" s="255"/>
      <c r="F232" s="255"/>
      <c r="G232" s="255"/>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203</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70">
        <v>84</v>
      </c>
      <c r="B233" s="171" t="s">
        <v>407</v>
      </c>
      <c r="C233" s="179" t="s">
        <v>408</v>
      </c>
      <c r="D233" s="172" t="s">
        <v>234</v>
      </c>
      <c r="E233" s="173">
        <v>1.8023100000000001</v>
      </c>
      <c r="F233" s="174"/>
      <c r="G233" s="175">
        <f>ROUND(E233*F233,2)</f>
        <v>0</v>
      </c>
      <c r="H233" s="174"/>
      <c r="I233" s="175">
        <f>ROUND(E233*H233,2)</f>
        <v>0</v>
      </c>
      <c r="J233" s="174"/>
      <c r="K233" s="175">
        <f>ROUND(E233*J233,2)</f>
        <v>0</v>
      </c>
      <c r="L233" s="175">
        <v>21</v>
      </c>
      <c r="M233" s="175">
        <f>G233*(1+L233/100)</f>
        <v>0</v>
      </c>
      <c r="N233" s="173">
        <v>0</v>
      </c>
      <c r="O233" s="173">
        <f>ROUND(E233*N233,2)</f>
        <v>0</v>
      </c>
      <c r="P233" s="173">
        <v>0</v>
      </c>
      <c r="Q233" s="173">
        <f>ROUND(E233*P233,2)</f>
        <v>0</v>
      </c>
      <c r="R233" s="175" t="s">
        <v>409</v>
      </c>
      <c r="S233" s="175" t="s">
        <v>196</v>
      </c>
      <c r="T233" s="176" t="s">
        <v>425</v>
      </c>
      <c r="U233" s="159">
        <v>6.0000000000000001E-3</v>
      </c>
      <c r="V233" s="159">
        <f>ROUND(E233*U233,2)</f>
        <v>0.01</v>
      </c>
      <c r="W233" s="159"/>
      <c r="X233" s="159" t="s">
        <v>396</v>
      </c>
      <c r="Y233" s="159" t="s">
        <v>199</v>
      </c>
      <c r="Z233" s="149"/>
      <c r="AA233" s="149"/>
      <c r="AB233" s="149"/>
      <c r="AC233" s="149"/>
      <c r="AD233" s="149"/>
      <c r="AE233" s="149"/>
      <c r="AF233" s="149"/>
      <c r="AG233" s="149" t="s">
        <v>397</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x14ac:dyDescent="0.2">
      <c r="A234" s="156"/>
      <c r="B234" s="157"/>
      <c r="C234" s="243" t="s">
        <v>410</v>
      </c>
      <c r="D234" s="244"/>
      <c r="E234" s="244"/>
      <c r="F234" s="244"/>
      <c r="G234" s="244"/>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213</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x14ac:dyDescent="0.2">
      <c r="A235" s="156"/>
      <c r="B235" s="157"/>
      <c r="C235" s="241"/>
      <c r="D235" s="242"/>
      <c r="E235" s="242"/>
      <c r="F235" s="242"/>
      <c r="G235" s="242"/>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203</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x14ac:dyDescent="0.2">
      <c r="A236" s="163" t="s">
        <v>190</v>
      </c>
      <c r="B236" s="164" t="s">
        <v>161</v>
      </c>
      <c r="C236" s="178" t="s">
        <v>27</v>
      </c>
      <c r="D236" s="165"/>
      <c r="E236" s="166"/>
      <c r="F236" s="167"/>
      <c r="G236" s="167">
        <f>SUMIF(AG237:AG245,"&lt;&gt;NOR",G237:G245)</f>
        <v>0</v>
      </c>
      <c r="H236" s="167"/>
      <c r="I236" s="167">
        <f>SUM(I237:I245)</f>
        <v>0</v>
      </c>
      <c r="J236" s="167"/>
      <c r="K236" s="167">
        <f>SUM(K237:K245)</f>
        <v>0</v>
      </c>
      <c r="L236" s="167"/>
      <c r="M236" s="167">
        <f>SUM(M237:M245)</f>
        <v>0</v>
      </c>
      <c r="N236" s="166"/>
      <c r="O236" s="166">
        <f>SUM(O237:O245)</f>
        <v>0</v>
      </c>
      <c r="P236" s="166"/>
      <c r="Q236" s="166">
        <f>SUM(Q237:Q245)</f>
        <v>0</v>
      </c>
      <c r="R236" s="167"/>
      <c r="S236" s="167"/>
      <c r="T236" s="168"/>
      <c r="U236" s="162"/>
      <c r="V236" s="162">
        <f>SUM(V237:V245)</f>
        <v>0</v>
      </c>
      <c r="W236" s="162"/>
      <c r="X236" s="162"/>
      <c r="Y236" s="162"/>
      <c r="AG236" t="s">
        <v>191</v>
      </c>
    </row>
    <row r="237" spans="1:60" outlineLevel="1" x14ac:dyDescent="0.2">
      <c r="A237" s="170">
        <v>85</v>
      </c>
      <c r="B237" s="171" t="s">
        <v>411</v>
      </c>
      <c r="C237" s="179" t="s">
        <v>412</v>
      </c>
      <c r="D237" s="172" t="s">
        <v>413</v>
      </c>
      <c r="E237" s="173">
        <v>1</v>
      </c>
      <c r="F237" s="174"/>
      <c r="G237" s="175">
        <f>ROUND(E237*F237,2)</f>
        <v>0</v>
      </c>
      <c r="H237" s="174"/>
      <c r="I237" s="175">
        <f>ROUND(E237*H237,2)</f>
        <v>0</v>
      </c>
      <c r="J237" s="174"/>
      <c r="K237" s="175">
        <f>ROUND(E237*J237,2)</f>
        <v>0</v>
      </c>
      <c r="L237" s="175">
        <v>21</v>
      </c>
      <c r="M237" s="175">
        <f>G237*(1+L237/100)</f>
        <v>0</v>
      </c>
      <c r="N237" s="173">
        <v>0</v>
      </c>
      <c r="O237" s="173">
        <f>ROUND(E237*N237,2)</f>
        <v>0</v>
      </c>
      <c r="P237" s="173">
        <v>0</v>
      </c>
      <c r="Q237" s="173">
        <f>ROUND(E237*P237,2)</f>
        <v>0</v>
      </c>
      <c r="R237" s="175"/>
      <c r="S237" s="175" t="s">
        <v>196</v>
      </c>
      <c r="T237" s="176" t="s">
        <v>197</v>
      </c>
      <c r="U237" s="159">
        <v>0</v>
      </c>
      <c r="V237" s="159">
        <f>ROUND(E237*U237,2)</f>
        <v>0</v>
      </c>
      <c r="W237" s="159"/>
      <c r="X237" s="159" t="s">
        <v>414</v>
      </c>
      <c r="Y237" s="159" t="s">
        <v>199</v>
      </c>
      <c r="Z237" s="149"/>
      <c r="AA237" s="149"/>
      <c r="AB237" s="149"/>
      <c r="AC237" s="149"/>
      <c r="AD237" s="149"/>
      <c r="AE237" s="149"/>
      <c r="AF237" s="149"/>
      <c r="AG237" s="149" t="s">
        <v>451</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x14ac:dyDescent="0.2">
      <c r="A238" s="156"/>
      <c r="B238" s="157"/>
      <c r="C238" s="252" t="s">
        <v>416</v>
      </c>
      <c r="D238" s="253"/>
      <c r="E238" s="253"/>
      <c r="F238" s="253"/>
      <c r="G238" s="253"/>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208</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x14ac:dyDescent="0.2">
      <c r="A239" s="156"/>
      <c r="B239" s="157"/>
      <c r="C239" s="241"/>
      <c r="D239" s="242"/>
      <c r="E239" s="242"/>
      <c r="F239" s="242"/>
      <c r="G239" s="242"/>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203</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70">
        <v>86</v>
      </c>
      <c r="B240" s="171" t="s">
        <v>417</v>
      </c>
      <c r="C240" s="179" t="s">
        <v>418</v>
      </c>
      <c r="D240" s="172" t="s">
        <v>413</v>
      </c>
      <c r="E240" s="173">
        <v>1</v>
      </c>
      <c r="F240" s="174"/>
      <c r="G240" s="175">
        <f>ROUND(E240*F240,2)</f>
        <v>0</v>
      </c>
      <c r="H240" s="174"/>
      <c r="I240" s="175">
        <f>ROUND(E240*H240,2)</f>
        <v>0</v>
      </c>
      <c r="J240" s="174"/>
      <c r="K240" s="175">
        <f>ROUND(E240*J240,2)</f>
        <v>0</v>
      </c>
      <c r="L240" s="175">
        <v>21</v>
      </c>
      <c r="M240" s="175">
        <f>G240*(1+L240/100)</f>
        <v>0</v>
      </c>
      <c r="N240" s="173">
        <v>0</v>
      </c>
      <c r="O240" s="173">
        <f>ROUND(E240*N240,2)</f>
        <v>0</v>
      </c>
      <c r="P240" s="173">
        <v>0</v>
      </c>
      <c r="Q240" s="173">
        <f>ROUND(E240*P240,2)</f>
        <v>0</v>
      </c>
      <c r="R240" s="175"/>
      <c r="S240" s="175" t="s">
        <v>196</v>
      </c>
      <c r="T240" s="176" t="s">
        <v>197</v>
      </c>
      <c r="U240" s="159">
        <v>0</v>
      </c>
      <c r="V240" s="159">
        <f>ROUND(E240*U240,2)</f>
        <v>0</v>
      </c>
      <c r="W240" s="159"/>
      <c r="X240" s="159" t="s">
        <v>414</v>
      </c>
      <c r="Y240" s="159" t="s">
        <v>199</v>
      </c>
      <c r="Z240" s="149"/>
      <c r="AA240" s="149"/>
      <c r="AB240" s="149"/>
      <c r="AC240" s="149"/>
      <c r="AD240" s="149"/>
      <c r="AE240" s="149"/>
      <c r="AF240" s="149"/>
      <c r="AG240" s="149" t="s">
        <v>415</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ht="33.75" outlineLevel="2" x14ac:dyDescent="0.2">
      <c r="A241" s="156"/>
      <c r="B241" s="157"/>
      <c r="C241" s="252" t="s">
        <v>419</v>
      </c>
      <c r="D241" s="253"/>
      <c r="E241" s="253"/>
      <c r="F241" s="253"/>
      <c r="G241" s="253"/>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208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77" t="str">
        <f>C241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41" s="149"/>
      <c r="BC241" s="149"/>
      <c r="BD241" s="149"/>
      <c r="BE241" s="149"/>
      <c r="BF241" s="149"/>
      <c r="BG241" s="149"/>
      <c r="BH241" s="149"/>
    </row>
    <row r="242" spans="1:60" outlineLevel="2" x14ac:dyDescent="0.2">
      <c r="A242" s="156"/>
      <c r="B242" s="157"/>
      <c r="C242" s="241"/>
      <c r="D242" s="242"/>
      <c r="E242" s="242"/>
      <c r="F242" s="242"/>
      <c r="G242" s="242"/>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203</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70">
        <v>87</v>
      </c>
      <c r="B243" s="171" t="s">
        <v>420</v>
      </c>
      <c r="C243" s="179" t="s">
        <v>421</v>
      </c>
      <c r="D243" s="172" t="s">
        <v>413</v>
      </c>
      <c r="E243" s="173">
        <v>1</v>
      </c>
      <c r="F243" s="174"/>
      <c r="G243" s="175">
        <f>ROUND(E243*F243,2)</f>
        <v>0</v>
      </c>
      <c r="H243" s="174"/>
      <c r="I243" s="175">
        <f>ROUND(E243*H243,2)</f>
        <v>0</v>
      </c>
      <c r="J243" s="174"/>
      <c r="K243" s="175">
        <f>ROUND(E243*J243,2)</f>
        <v>0</v>
      </c>
      <c r="L243" s="175">
        <v>21</v>
      </c>
      <c r="M243" s="175">
        <f>G243*(1+L243/100)</f>
        <v>0</v>
      </c>
      <c r="N243" s="173">
        <v>0</v>
      </c>
      <c r="O243" s="173">
        <f>ROUND(E243*N243,2)</f>
        <v>0</v>
      </c>
      <c r="P243" s="173">
        <v>0</v>
      </c>
      <c r="Q243" s="173">
        <f>ROUND(E243*P243,2)</f>
        <v>0</v>
      </c>
      <c r="R243" s="175"/>
      <c r="S243" s="175" t="s">
        <v>196</v>
      </c>
      <c r="T243" s="176" t="s">
        <v>197</v>
      </c>
      <c r="U243" s="159">
        <v>0</v>
      </c>
      <c r="V243" s="159">
        <f>ROUND(E243*U243,2)</f>
        <v>0</v>
      </c>
      <c r="W243" s="159"/>
      <c r="X243" s="159" t="s">
        <v>414</v>
      </c>
      <c r="Y243" s="159" t="s">
        <v>199</v>
      </c>
      <c r="Z243" s="149"/>
      <c r="AA243" s="149"/>
      <c r="AB243" s="149"/>
      <c r="AC243" s="149"/>
      <c r="AD243" s="149"/>
      <c r="AE243" s="149"/>
      <c r="AF243" s="149"/>
      <c r="AG243" s="149" t="s">
        <v>451</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2" x14ac:dyDescent="0.2">
      <c r="A244" s="156"/>
      <c r="B244" s="157"/>
      <c r="C244" s="252" t="s">
        <v>422</v>
      </c>
      <c r="D244" s="253"/>
      <c r="E244" s="253"/>
      <c r="F244" s="253"/>
      <c r="G244" s="253"/>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208</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x14ac:dyDescent="0.2">
      <c r="A245" s="156"/>
      <c r="B245" s="157"/>
      <c r="C245" s="241"/>
      <c r="D245" s="242"/>
      <c r="E245" s="242"/>
      <c r="F245" s="242"/>
      <c r="G245" s="242"/>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203</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x14ac:dyDescent="0.2">
      <c r="A246" s="3"/>
      <c r="B246" s="4"/>
      <c r="C246" s="181"/>
      <c r="D246" s="6"/>
      <c r="E246" s="3"/>
      <c r="F246" s="3"/>
      <c r="G246" s="3"/>
      <c r="H246" s="3"/>
      <c r="I246" s="3"/>
      <c r="J246" s="3"/>
      <c r="K246" s="3"/>
      <c r="L246" s="3"/>
      <c r="M246" s="3"/>
      <c r="N246" s="3"/>
      <c r="O246" s="3"/>
      <c r="P246" s="3"/>
      <c r="Q246" s="3"/>
      <c r="R246" s="3"/>
      <c r="S246" s="3"/>
      <c r="T246" s="3"/>
      <c r="U246" s="3"/>
      <c r="V246" s="3"/>
      <c r="W246" s="3"/>
      <c r="X246" s="3"/>
      <c r="Y246" s="3"/>
      <c r="AE246">
        <v>15</v>
      </c>
      <c r="AF246">
        <v>21</v>
      </c>
      <c r="AG246" t="s">
        <v>176</v>
      </c>
    </row>
    <row r="247" spans="1:60" x14ac:dyDescent="0.2">
      <c r="A247" s="152"/>
      <c r="B247" s="153" t="s">
        <v>29</v>
      </c>
      <c r="C247" s="182"/>
      <c r="D247" s="154"/>
      <c r="E247" s="155"/>
      <c r="F247" s="155"/>
      <c r="G247" s="169">
        <f>G8+G13+G35+G39+G43+G57+G61+G70+G75+G101+G107+G114+G128+G203+G221+G236</f>
        <v>0</v>
      </c>
      <c r="H247" s="3"/>
      <c r="I247" s="3"/>
      <c r="J247" s="3"/>
      <c r="K247" s="3"/>
      <c r="L247" s="3"/>
      <c r="M247" s="3"/>
      <c r="N247" s="3"/>
      <c r="O247" s="3"/>
      <c r="P247" s="3"/>
      <c r="Q247" s="3"/>
      <c r="R247" s="3"/>
      <c r="S247" s="3"/>
      <c r="T247" s="3"/>
      <c r="U247" s="3"/>
      <c r="V247" s="3"/>
      <c r="W247" s="3"/>
      <c r="X247" s="3"/>
      <c r="Y247" s="3"/>
      <c r="AE247">
        <f>SUMIF(L7:L245,AE246,G7:G245)</f>
        <v>0</v>
      </c>
      <c r="AF247">
        <f>SUMIF(L7:L245,AF246,G7:G245)</f>
        <v>0</v>
      </c>
      <c r="AG247" t="s">
        <v>423</v>
      </c>
    </row>
    <row r="248" spans="1:60" x14ac:dyDescent="0.2">
      <c r="C248" s="183"/>
      <c r="D248" s="10"/>
      <c r="AG248" t="s">
        <v>424</v>
      </c>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12">
    <mergeCell ref="C241:G241"/>
    <mergeCell ref="C242:G242"/>
    <mergeCell ref="C244:G244"/>
    <mergeCell ref="C245:G245"/>
    <mergeCell ref="C230:G230"/>
    <mergeCell ref="C232:G232"/>
    <mergeCell ref="C234:G234"/>
    <mergeCell ref="C235:G235"/>
    <mergeCell ref="C238:G238"/>
    <mergeCell ref="C239:G239"/>
    <mergeCell ref="C218:G218"/>
    <mergeCell ref="C220:G220"/>
    <mergeCell ref="C223:G223"/>
    <mergeCell ref="C224:G224"/>
    <mergeCell ref="C226:G226"/>
    <mergeCell ref="C228:G228"/>
    <mergeCell ref="C206:G206"/>
    <mergeCell ref="C208:G208"/>
    <mergeCell ref="C210:G210"/>
    <mergeCell ref="C212:G212"/>
    <mergeCell ref="C214:G214"/>
    <mergeCell ref="C216:G216"/>
    <mergeCell ref="C194:G194"/>
    <mergeCell ref="C196:G196"/>
    <mergeCell ref="C198:G198"/>
    <mergeCell ref="C200:G200"/>
    <mergeCell ref="C202:G202"/>
    <mergeCell ref="C205:G205"/>
    <mergeCell ref="C182:G182"/>
    <mergeCell ref="C184:G184"/>
    <mergeCell ref="C186:G186"/>
    <mergeCell ref="C188:G188"/>
    <mergeCell ref="C190:G190"/>
    <mergeCell ref="C192:G192"/>
    <mergeCell ref="C170:G170"/>
    <mergeCell ref="C172:G172"/>
    <mergeCell ref="C174:G174"/>
    <mergeCell ref="C176:G176"/>
    <mergeCell ref="C178:G178"/>
    <mergeCell ref="C180:G180"/>
    <mergeCell ref="C159:G159"/>
    <mergeCell ref="C161:G161"/>
    <mergeCell ref="C163:G163"/>
    <mergeCell ref="C164:G164"/>
    <mergeCell ref="C166:G166"/>
    <mergeCell ref="C168:G168"/>
    <mergeCell ref="C147:G147"/>
    <mergeCell ref="C149:G149"/>
    <mergeCell ref="C151:G151"/>
    <mergeCell ref="C153:G153"/>
    <mergeCell ref="C155:G155"/>
    <mergeCell ref="C157:G157"/>
    <mergeCell ref="C135:G135"/>
    <mergeCell ref="C137:G137"/>
    <mergeCell ref="C139:G139"/>
    <mergeCell ref="C141:G141"/>
    <mergeCell ref="C143:G143"/>
    <mergeCell ref="C145:G145"/>
    <mergeCell ref="C121:G121"/>
    <mergeCell ref="C124:G124"/>
    <mergeCell ref="C127:G127"/>
    <mergeCell ref="C130:G130"/>
    <mergeCell ref="C131:G131"/>
    <mergeCell ref="C133:G133"/>
    <mergeCell ref="C104:G104"/>
    <mergeCell ref="C106:G106"/>
    <mergeCell ref="C110:G110"/>
    <mergeCell ref="C112:G112"/>
    <mergeCell ref="C113:G113"/>
    <mergeCell ref="C118:G118"/>
    <mergeCell ref="C91:G91"/>
    <mergeCell ref="C94:G94"/>
    <mergeCell ref="C97:G97"/>
    <mergeCell ref="C99:G99"/>
    <mergeCell ref="C100:G100"/>
    <mergeCell ref="C103:G103"/>
    <mergeCell ref="C74:G74"/>
    <mergeCell ref="C77:G77"/>
    <mergeCell ref="C79:G79"/>
    <mergeCell ref="C81:G81"/>
    <mergeCell ref="C84:G84"/>
    <mergeCell ref="C87:G87"/>
    <mergeCell ref="C60:G60"/>
    <mergeCell ref="C63:G63"/>
    <mergeCell ref="C65:G65"/>
    <mergeCell ref="C67:G67"/>
    <mergeCell ref="C69:G69"/>
    <mergeCell ref="C72:G72"/>
    <mergeCell ref="C46:G46"/>
    <mergeCell ref="C48:G48"/>
    <mergeCell ref="C50:G50"/>
    <mergeCell ref="C53:G53"/>
    <mergeCell ref="C56:G56"/>
    <mergeCell ref="C59:G59"/>
    <mergeCell ref="C38:G38"/>
    <mergeCell ref="C42:G42"/>
    <mergeCell ref="C45:G45"/>
    <mergeCell ref="C16:G16"/>
    <mergeCell ref="C18:G18"/>
    <mergeCell ref="C20:G20"/>
    <mergeCell ref="C22:G22"/>
    <mergeCell ref="C24:G24"/>
    <mergeCell ref="C27:G27"/>
    <mergeCell ref="A1:G1"/>
    <mergeCell ref="C2:G2"/>
    <mergeCell ref="C3:G3"/>
    <mergeCell ref="C4:G4"/>
    <mergeCell ref="C10:G10"/>
    <mergeCell ref="C12:G12"/>
    <mergeCell ref="C30:G30"/>
    <mergeCell ref="C32:G32"/>
    <mergeCell ref="C34:G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SO01 1 Pol</vt:lpstr>
      <vt:lpstr>SO02 1 Pol</vt:lpstr>
      <vt:lpstr>SO03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1 Pol'!Názvy_tisku</vt:lpstr>
      <vt:lpstr>'SO02 1 Pol'!Názvy_tisku</vt:lpstr>
      <vt:lpstr>'SO03 1 Pol'!Názvy_tisku</vt:lpstr>
      <vt:lpstr>oadresa</vt:lpstr>
      <vt:lpstr>Stavba!Objednatel</vt:lpstr>
      <vt:lpstr>Stavba!Objekt</vt:lpstr>
      <vt:lpstr>'SO01 1 Pol'!Oblast_tisku</vt:lpstr>
      <vt:lpstr>'SO02 1 Pol'!Oblast_tisku</vt:lpstr>
      <vt:lpstr>'SO03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Varvařovský</dc:creator>
  <cp:lastModifiedBy>Zdeněk Varvařovský</cp:lastModifiedBy>
  <cp:lastPrinted>2019-03-19T12:27:02Z</cp:lastPrinted>
  <dcterms:created xsi:type="dcterms:W3CDTF">2009-04-08T07:15:50Z</dcterms:created>
  <dcterms:modified xsi:type="dcterms:W3CDTF">2023-06-30T22:32:43Z</dcterms:modified>
</cp:coreProperties>
</file>